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40" windowHeight="14960" tabRatio="962" activeTab="1"/>
  </bookViews>
  <sheets>
    <sheet name="Table 1" sheetId="31" r:id="rId1"/>
    <sheet name="Figure 2" sheetId="30" r:id="rId2"/>
    <sheet name="MAEs" sheetId="24" r:id="rId3"/>
    <sheet name="PollyVote Forecast" sheetId="2" r:id="rId4"/>
    <sheet name="Combined polls" sheetId="5" r:id="rId5"/>
    <sheet name="PollyTix" sheetId="3" r:id="rId6"/>
    <sheet name="Wahlumfrage" sheetId="4" r:id="rId7"/>
    <sheet name="Individual polls" sheetId="28" r:id="rId8"/>
    <sheet name="Combined markets" sheetId="12" r:id="rId9"/>
    <sheet name="Eix" sheetId="6" r:id="rId10"/>
    <sheet name="Prognosys" sheetId="7" r:id="rId11"/>
    <sheet name="Wahlfieber I" sheetId="8" r:id="rId12"/>
    <sheet name="Wahlfieber II" sheetId="9" r:id="rId13"/>
    <sheet name="Politikprognosen" sheetId="10" r:id="rId14"/>
    <sheet name="Spiegel" sheetId="11" r:id="rId15"/>
    <sheet name="Combined models" sheetId="25" r:id="rId16"/>
    <sheet name="Jerome et al" sheetId="14" r:id="rId17"/>
    <sheet name="Gschwend &amp; Norpoth" sheetId="15" r:id="rId18"/>
    <sheet name="Election.de" sheetId="16" r:id="rId19"/>
    <sheet name="Kayser &amp; Leininger" sheetId="17" r:id="rId20"/>
    <sheet name="Selb &amp; Munzert" sheetId="18" r:id="rId21"/>
    <sheet name="Combined experts" sheetId="26" r:id="rId22"/>
    <sheet name="Scholars" sheetId="20" r:id="rId23"/>
    <sheet name="Journalists" sheetId="21" r:id="rId24"/>
    <sheet name="Election_result" sheetId="23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" i="5" l="1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55" i="2"/>
  <c r="G48" i="5"/>
  <c r="G55" i="2"/>
  <c r="H48" i="5"/>
  <c r="H55" i="2"/>
  <c r="I3" i="14"/>
  <c r="C48" i="5"/>
  <c r="C55" i="2"/>
  <c r="D48" i="5"/>
  <c r="D55" i="2"/>
  <c r="F48" i="5"/>
  <c r="F55" i="2"/>
  <c r="I3" i="15"/>
  <c r="J13" i="25"/>
  <c r="I56" i="2"/>
  <c r="G49" i="5"/>
  <c r="G3" i="14"/>
  <c r="G3" i="15"/>
  <c r="H13" i="25"/>
  <c r="G56" i="2"/>
  <c r="H49" i="5"/>
  <c r="H3" i="14"/>
  <c r="H3" i="15"/>
  <c r="I13" i="25"/>
  <c r="H56" i="2"/>
  <c r="I4" i="14"/>
  <c r="C49" i="5"/>
  <c r="C3" i="15"/>
  <c r="D13" i="25"/>
  <c r="C56" i="2"/>
  <c r="D49" i="5"/>
  <c r="D3" i="15"/>
  <c r="E13" i="25"/>
  <c r="D56" i="2"/>
  <c r="F49" i="5"/>
  <c r="F3" i="15"/>
  <c r="G13" i="25"/>
  <c r="F56" i="2"/>
  <c r="I4" i="15"/>
  <c r="J14" i="25"/>
  <c r="I57" i="2"/>
  <c r="G50" i="5"/>
  <c r="G4" i="14"/>
  <c r="G4" i="15"/>
  <c r="H14" i="25"/>
  <c r="G57" i="2"/>
  <c r="H50" i="5"/>
  <c r="H4" i="14"/>
  <c r="H4" i="15"/>
  <c r="I14" i="25"/>
  <c r="H57" i="2"/>
  <c r="I5" i="14"/>
  <c r="C50" i="5"/>
  <c r="C4" i="15"/>
  <c r="D14" i="25"/>
  <c r="C57" i="2"/>
  <c r="D50" i="5"/>
  <c r="D4" i="15"/>
  <c r="E14" i="25"/>
  <c r="D57" i="2"/>
  <c r="F50" i="5"/>
  <c r="F4" i="15"/>
  <c r="G14" i="25"/>
  <c r="F57" i="2"/>
  <c r="I5" i="15"/>
  <c r="J15" i="25"/>
  <c r="I58" i="2"/>
  <c r="G51" i="5"/>
  <c r="G5" i="14"/>
  <c r="G5" i="15"/>
  <c r="H15" i="25"/>
  <c r="G58" i="2"/>
  <c r="H51" i="5"/>
  <c r="H5" i="14"/>
  <c r="H5" i="15"/>
  <c r="I15" i="25"/>
  <c r="H58" i="2"/>
  <c r="I6" i="14"/>
  <c r="C51" i="5"/>
  <c r="C5" i="15"/>
  <c r="D15" i="25"/>
  <c r="C58" i="2"/>
  <c r="D51" i="5"/>
  <c r="D5" i="15"/>
  <c r="E15" i="25"/>
  <c r="D58" i="2"/>
  <c r="F51" i="5"/>
  <c r="F5" i="15"/>
  <c r="G15" i="25"/>
  <c r="F58" i="2"/>
  <c r="I6" i="15"/>
  <c r="J16" i="25"/>
  <c r="I59" i="2"/>
  <c r="G52" i="5"/>
  <c r="G6" i="14"/>
  <c r="G6" i="15"/>
  <c r="H16" i="25"/>
  <c r="G59" i="2"/>
  <c r="H52" i="5"/>
  <c r="H6" i="14"/>
  <c r="H6" i="15"/>
  <c r="I16" i="25"/>
  <c r="H59" i="2"/>
  <c r="I7" i="14"/>
  <c r="C52" i="5"/>
  <c r="C6" i="15"/>
  <c r="D16" i="25"/>
  <c r="C59" i="2"/>
  <c r="D52" i="5"/>
  <c r="D6" i="15"/>
  <c r="E16" i="25"/>
  <c r="D59" i="2"/>
  <c r="F52" i="5"/>
  <c r="F6" i="15"/>
  <c r="G16" i="25"/>
  <c r="F59" i="2"/>
  <c r="I7" i="15"/>
  <c r="J17" i="25"/>
  <c r="I60" i="2"/>
  <c r="G53" i="5"/>
  <c r="G7" i="14"/>
  <c r="G7" i="15"/>
  <c r="H17" i="25"/>
  <c r="G60" i="2"/>
  <c r="H53" i="5"/>
  <c r="H7" i="14"/>
  <c r="H7" i="15"/>
  <c r="I17" i="25"/>
  <c r="H60" i="2"/>
  <c r="I8" i="14"/>
  <c r="C53" i="5"/>
  <c r="C7" i="15"/>
  <c r="D17" i="25"/>
  <c r="C60" i="2"/>
  <c r="D53" i="5"/>
  <c r="D7" i="15"/>
  <c r="E17" i="25"/>
  <c r="D60" i="2"/>
  <c r="F53" i="5"/>
  <c r="F7" i="15"/>
  <c r="G17" i="25"/>
  <c r="F60" i="2"/>
  <c r="I8" i="15"/>
  <c r="J18" i="25"/>
  <c r="I61" i="2"/>
  <c r="G54" i="5"/>
  <c r="G8" i="14"/>
  <c r="G8" i="15"/>
  <c r="H18" i="25"/>
  <c r="G61" i="2"/>
  <c r="H54" i="5"/>
  <c r="H8" i="14"/>
  <c r="H8" i="15"/>
  <c r="I18" i="25"/>
  <c r="H61" i="2"/>
  <c r="I9" i="14"/>
  <c r="C54" i="5"/>
  <c r="C8" i="15"/>
  <c r="D18" i="25"/>
  <c r="C61" i="2"/>
  <c r="D54" i="5"/>
  <c r="D8" i="15"/>
  <c r="E18" i="25"/>
  <c r="D61" i="2"/>
  <c r="F54" i="5"/>
  <c r="F8" i="15"/>
  <c r="G18" i="25"/>
  <c r="F61" i="2"/>
  <c r="I9" i="15"/>
  <c r="J19" i="25"/>
  <c r="I62" i="2"/>
  <c r="G55" i="5"/>
  <c r="G9" i="14"/>
  <c r="G9" i="15"/>
  <c r="H19" i="25"/>
  <c r="G62" i="2"/>
  <c r="H55" i="5"/>
  <c r="H9" i="14"/>
  <c r="H9" i="15"/>
  <c r="I19" i="25"/>
  <c r="H62" i="2"/>
  <c r="I10" i="14"/>
  <c r="C55" i="5"/>
  <c r="C9" i="15"/>
  <c r="D19" i="25"/>
  <c r="C62" i="2"/>
  <c r="D55" i="5"/>
  <c r="D9" i="15"/>
  <c r="E19" i="25"/>
  <c r="D62" i="2"/>
  <c r="F55" i="5"/>
  <c r="F9" i="15"/>
  <c r="G19" i="25"/>
  <c r="F62" i="2"/>
  <c r="I10" i="15"/>
  <c r="J20" i="25"/>
  <c r="I63" i="2"/>
  <c r="G56" i="5"/>
  <c r="G10" i="14"/>
  <c r="G10" i="15"/>
  <c r="H20" i="25"/>
  <c r="G63" i="2"/>
  <c r="H56" i="5"/>
  <c r="H10" i="14"/>
  <c r="H10" i="15"/>
  <c r="I20" i="25"/>
  <c r="H63" i="2"/>
  <c r="I11" i="14"/>
  <c r="C56" i="5"/>
  <c r="C10" i="15"/>
  <c r="D20" i="25"/>
  <c r="C63" i="2"/>
  <c r="D56" i="5"/>
  <c r="D10" i="15"/>
  <c r="E20" i="25"/>
  <c r="D63" i="2"/>
  <c r="F56" i="5"/>
  <c r="F10" i="15"/>
  <c r="G20" i="25"/>
  <c r="F63" i="2"/>
  <c r="I11" i="15"/>
  <c r="J21" i="25"/>
  <c r="I64" i="2"/>
  <c r="G57" i="5"/>
  <c r="G11" i="14"/>
  <c r="G11" i="15"/>
  <c r="H21" i="25"/>
  <c r="G64" i="2"/>
  <c r="H57" i="5"/>
  <c r="H11" i="14"/>
  <c r="H11" i="15"/>
  <c r="I21" i="25"/>
  <c r="H64" i="2"/>
  <c r="I12" i="14"/>
  <c r="C57" i="5"/>
  <c r="C11" i="15"/>
  <c r="D21" i="25"/>
  <c r="C64" i="2"/>
  <c r="D57" i="5"/>
  <c r="D11" i="15"/>
  <c r="E21" i="25"/>
  <c r="D64" i="2"/>
  <c r="F57" i="5"/>
  <c r="F11" i="15"/>
  <c r="G21" i="25"/>
  <c r="F64" i="2"/>
  <c r="I12" i="15"/>
  <c r="J22" i="25"/>
  <c r="I65" i="2"/>
  <c r="G58" i="5"/>
  <c r="G12" i="14"/>
  <c r="G12" i="15"/>
  <c r="H22" i="25"/>
  <c r="G65" i="2"/>
  <c r="H58" i="5"/>
  <c r="H12" i="14"/>
  <c r="H12" i="15"/>
  <c r="I22" i="25"/>
  <c r="H65" i="2"/>
  <c r="I13" i="14"/>
  <c r="C58" i="5"/>
  <c r="C12" i="15"/>
  <c r="D22" i="25"/>
  <c r="C65" i="2"/>
  <c r="D58" i="5"/>
  <c r="D12" i="15"/>
  <c r="E22" i="25"/>
  <c r="D65" i="2"/>
  <c r="F58" i="5"/>
  <c r="F12" i="15"/>
  <c r="G22" i="25"/>
  <c r="F65" i="2"/>
  <c r="I13" i="15"/>
  <c r="J23" i="25"/>
  <c r="I66" i="2"/>
  <c r="G59" i="5"/>
  <c r="G13" i="14"/>
  <c r="G13" i="15"/>
  <c r="H23" i="25"/>
  <c r="G66" i="2"/>
  <c r="H59" i="5"/>
  <c r="H13" i="14"/>
  <c r="H13" i="15"/>
  <c r="I23" i="25"/>
  <c r="H66" i="2"/>
  <c r="I14" i="14"/>
  <c r="C59" i="5"/>
  <c r="C13" i="15"/>
  <c r="D23" i="25"/>
  <c r="C66" i="2"/>
  <c r="D59" i="5"/>
  <c r="D13" i="15"/>
  <c r="E23" i="25"/>
  <c r="D66" i="2"/>
  <c r="F59" i="5"/>
  <c r="F13" i="15"/>
  <c r="G23" i="25"/>
  <c r="F66" i="2"/>
  <c r="I14" i="15"/>
  <c r="J24" i="25"/>
  <c r="I67" i="2"/>
  <c r="G60" i="5"/>
  <c r="G14" i="14"/>
  <c r="G14" i="15"/>
  <c r="H24" i="25"/>
  <c r="G67" i="2"/>
  <c r="H60" i="5"/>
  <c r="H14" i="14"/>
  <c r="H14" i="15"/>
  <c r="I24" i="25"/>
  <c r="H67" i="2"/>
  <c r="I15" i="14"/>
  <c r="C60" i="5"/>
  <c r="C14" i="15"/>
  <c r="D24" i="25"/>
  <c r="C67" i="2"/>
  <c r="D60" i="5"/>
  <c r="D14" i="15"/>
  <c r="E24" i="25"/>
  <c r="D67" i="2"/>
  <c r="F60" i="5"/>
  <c r="F14" i="15"/>
  <c r="G24" i="25"/>
  <c r="F67" i="2"/>
  <c r="I15" i="15"/>
  <c r="J25" i="25"/>
  <c r="I68" i="2"/>
  <c r="G61" i="5"/>
  <c r="G15" i="14"/>
  <c r="G15" i="15"/>
  <c r="H25" i="25"/>
  <c r="G68" i="2"/>
  <c r="H61" i="5"/>
  <c r="H15" i="14"/>
  <c r="H15" i="15"/>
  <c r="I25" i="25"/>
  <c r="H68" i="2"/>
  <c r="I16" i="14"/>
  <c r="C61" i="5"/>
  <c r="C15" i="15"/>
  <c r="D25" i="25"/>
  <c r="C68" i="2"/>
  <c r="D61" i="5"/>
  <c r="D15" i="15"/>
  <c r="E25" i="25"/>
  <c r="D68" i="2"/>
  <c r="F61" i="5"/>
  <c r="F15" i="15"/>
  <c r="G25" i="25"/>
  <c r="F68" i="2"/>
  <c r="I16" i="15"/>
  <c r="J26" i="25"/>
  <c r="I69" i="2"/>
  <c r="G62" i="5"/>
  <c r="G16" i="14"/>
  <c r="G16" i="15"/>
  <c r="H26" i="25"/>
  <c r="G69" i="2"/>
  <c r="H62" i="5"/>
  <c r="H16" i="14"/>
  <c r="H16" i="15"/>
  <c r="I26" i="25"/>
  <c r="H69" i="2"/>
  <c r="I17" i="14"/>
  <c r="C62" i="5"/>
  <c r="C16" i="15"/>
  <c r="D26" i="25"/>
  <c r="C69" i="2"/>
  <c r="D62" i="5"/>
  <c r="D16" i="15"/>
  <c r="E26" i="25"/>
  <c r="D69" i="2"/>
  <c r="F62" i="5"/>
  <c r="F16" i="15"/>
  <c r="G26" i="25"/>
  <c r="F69" i="2"/>
  <c r="I17" i="15"/>
  <c r="J27" i="25"/>
  <c r="I70" i="2"/>
  <c r="G63" i="5"/>
  <c r="G17" i="14"/>
  <c r="G17" i="15"/>
  <c r="H27" i="25"/>
  <c r="G70" i="2"/>
  <c r="H63" i="5"/>
  <c r="H17" i="14"/>
  <c r="H17" i="15"/>
  <c r="I27" i="25"/>
  <c r="H70" i="2"/>
  <c r="I18" i="14"/>
  <c r="C63" i="5"/>
  <c r="C17" i="15"/>
  <c r="D27" i="25"/>
  <c r="C70" i="2"/>
  <c r="D63" i="5"/>
  <c r="D17" i="15"/>
  <c r="E27" i="25"/>
  <c r="D70" i="2"/>
  <c r="F63" i="5"/>
  <c r="F17" i="15"/>
  <c r="G27" i="25"/>
  <c r="F70" i="2"/>
  <c r="I18" i="15"/>
  <c r="J28" i="25"/>
  <c r="I71" i="2"/>
  <c r="G64" i="5"/>
  <c r="G18" i="14"/>
  <c r="G18" i="15"/>
  <c r="H28" i="25"/>
  <c r="G71" i="2"/>
  <c r="H64" i="5"/>
  <c r="H18" i="14"/>
  <c r="H18" i="15"/>
  <c r="I28" i="25"/>
  <c r="H71" i="2"/>
  <c r="I19" i="14"/>
  <c r="C64" i="5"/>
  <c r="C18" i="15"/>
  <c r="D28" i="25"/>
  <c r="C71" i="2"/>
  <c r="D64" i="5"/>
  <c r="D18" i="15"/>
  <c r="E28" i="25"/>
  <c r="D71" i="2"/>
  <c r="F64" i="5"/>
  <c r="F18" i="15"/>
  <c r="G28" i="25"/>
  <c r="F71" i="2"/>
  <c r="I19" i="15"/>
  <c r="J29" i="25"/>
  <c r="I72" i="2"/>
  <c r="G65" i="5"/>
  <c r="G19" i="14"/>
  <c r="G19" i="15"/>
  <c r="H29" i="25"/>
  <c r="G72" i="2"/>
  <c r="H65" i="5"/>
  <c r="H19" i="14"/>
  <c r="H19" i="15"/>
  <c r="I29" i="25"/>
  <c r="H72" i="2"/>
  <c r="I20" i="14"/>
  <c r="C65" i="5"/>
  <c r="C19" i="15"/>
  <c r="D29" i="25"/>
  <c r="C72" i="2"/>
  <c r="D65" i="5"/>
  <c r="D19" i="15"/>
  <c r="E29" i="25"/>
  <c r="D72" i="2"/>
  <c r="F65" i="5"/>
  <c r="F19" i="15"/>
  <c r="G29" i="25"/>
  <c r="F72" i="2"/>
  <c r="I20" i="15"/>
  <c r="J30" i="25"/>
  <c r="I73" i="2"/>
  <c r="G66" i="5"/>
  <c r="G20" i="14"/>
  <c r="G20" i="15"/>
  <c r="H30" i="25"/>
  <c r="G73" i="2"/>
  <c r="H66" i="5"/>
  <c r="H20" i="14"/>
  <c r="H20" i="15"/>
  <c r="I30" i="25"/>
  <c r="H73" i="2"/>
  <c r="I21" i="14"/>
  <c r="C66" i="5"/>
  <c r="C20" i="15"/>
  <c r="D30" i="25"/>
  <c r="C73" i="2"/>
  <c r="D66" i="5"/>
  <c r="D20" i="15"/>
  <c r="E30" i="25"/>
  <c r="D73" i="2"/>
  <c r="F66" i="5"/>
  <c r="F20" i="15"/>
  <c r="G30" i="25"/>
  <c r="F73" i="2"/>
  <c r="I21" i="15"/>
  <c r="J31" i="25"/>
  <c r="I74" i="2"/>
  <c r="G67" i="5"/>
  <c r="G21" i="14"/>
  <c r="G21" i="15"/>
  <c r="H31" i="25"/>
  <c r="G74" i="2"/>
  <c r="H67" i="5"/>
  <c r="H21" i="14"/>
  <c r="H21" i="15"/>
  <c r="I31" i="25"/>
  <c r="H74" i="2"/>
  <c r="I22" i="14"/>
  <c r="C67" i="5"/>
  <c r="C21" i="15"/>
  <c r="D31" i="25"/>
  <c r="C74" i="2"/>
  <c r="D67" i="5"/>
  <c r="D21" i="15"/>
  <c r="E31" i="25"/>
  <c r="D74" i="2"/>
  <c r="F67" i="5"/>
  <c r="F21" i="15"/>
  <c r="G31" i="25"/>
  <c r="F74" i="2"/>
  <c r="I22" i="15"/>
  <c r="J32" i="25"/>
  <c r="I75" i="2"/>
  <c r="G68" i="5"/>
  <c r="G22" i="14"/>
  <c r="G22" i="15"/>
  <c r="H32" i="25"/>
  <c r="G75" i="2"/>
  <c r="H68" i="5"/>
  <c r="H22" i="14"/>
  <c r="H22" i="15"/>
  <c r="I32" i="25"/>
  <c r="H75" i="2"/>
  <c r="I23" i="14"/>
  <c r="C68" i="5"/>
  <c r="C22" i="15"/>
  <c r="D32" i="25"/>
  <c r="C75" i="2"/>
  <c r="D68" i="5"/>
  <c r="D22" i="15"/>
  <c r="E32" i="25"/>
  <c r="D75" i="2"/>
  <c r="F68" i="5"/>
  <c r="F22" i="15"/>
  <c r="G32" i="25"/>
  <c r="F75" i="2"/>
  <c r="I23" i="15"/>
  <c r="J33" i="25"/>
  <c r="I76" i="2"/>
  <c r="G69" i="5"/>
  <c r="G23" i="14"/>
  <c r="G23" i="15"/>
  <c r="H33" i="25"/>
  <c r="G76" i="2"/>
  <c r="H69" i="5"/>
  <c r="H23" i="14"/>
  <c r="H23" i="15"/>
  <c r="I33" i="25"/>
  <c r="H76" i="2"/>
  <c r="I24" i="14"/>
  <c r="C69" i="5"/>
  <c r="C23" i="15"/>
  <c r="D33" i="25"/>
  <c r="C76" i="2"/>
  <c r="D69" i="5"/>
  <c r="D23" i="15"/>
  <c r="E33" i="25"/>
  <c r="D76" i="2"/>
  <c r="F69" i="5"/>
  <c r="F23" i="15"/>
  <c r="G33" i="25"/>
  <c r="F76" i="2"/>
  <c r="I24" i="15"/>
  <c r="J34" i="25"/>
  <c r="I77" i="2"/>
  <c r="G70" i="5"/>
  <c r="G24" i="14"/>
  <c r="G24" i="15"/>
  <c r="H34" i="25"/>
  <c r="G77" i="2"/>
  <c r="H70" i="5"/>
  <c r="H24" i="14"/>
  <c r="H24" i="15"/>
  <c r="I34" i="25"/>
  <c r="H77" i="2"/>
  <c r="I25" i="14"/>
  <c r="C70" i="5"/>
  <c r="C24" i="15"/>
  <c r="D34" i="25"/>
  <c r="C77" i="2"/>
  <c r="D70" i="5"/>
  <c r="D24" i="15"/>
  <c r="E34" i="25"/>
  <c r="D77" i="2"/>
  <c r="F70" i="5"/>
  <c r="F24" i="15"/>
  <c r="G34" i="25"/>
  <c r="F77" i="2"/>
  <c r="I25" i="15"/>
  <c r="J35" i="25"/>
  <c r="I78" i="2"/>
  <c r="G71" i="5"/>
  <c r="G25" i="14"/>
  <c r="G25" i="15"/>
  <c r="H35" i="25"/>
  <c r="G78" i="2"/>
  <c r="H71" i="5"/>
  <c r="H25" i="14"/>
  <c r="H25" i="15"/>
  <c r="I35" i="25"/>
  <c r="H78" i="2"/>
  <c r="I26" i="14"/>
  <c r="C71" i="5"/>
  <c r="C25" i="15"/>
  <c r="D35" i="25"/>
  <c r="C78" i="2"/>
  <c r="D71" i="5"/>
  <c r="D25" i="15"/>
  <c r="E35" i="25"/>
  <c r="D78" i="2"/>
  <c r="F71" i="5"/>
  <c r="F25" i="15"/>
  <c r="G35" i="25"/>
  <c r="F78" i="2"/>
  <c r="I26" i="15"/>
  <c r="J36" i="25"/>
  <c r="I79" i="2"/>
  <c r="G72" i="5"/>
  <c r="G26" i="14"/>
  <c r="G26" i="15"/>
  <c r="H36" i="25"/>
  <c r="G79" i="2"/>
  <c r="H72" i="5"/>
  <c r="H26" i="14"/>
  <c r="H26" i="15"/>
  <c r="I36" i="25"/>
  <c r="H79" i="2"/>
  <c r="I27" i="14"/>
  <c r="C72" i="5"/>
  <c r="C26" i="15"/>
  <c r="D36" i="25"/>
  <c r="C79" i="2"/>
  <c r="D72" i="5"/>
  <c r="D26" i="15"/>
  <c r="E36" i="25"/>
  <c r="D79" i="2"/>
  <c r="F72" i="5"/>
  <c r="F26" i="15"/>
  <c r="G36" i="25"/>
  <c r="F79" i="2"/>
  <c r="I27" i="15"/>
  <c r="J37" i="25"/>
  <c r="I80" i="2"/>
  <c r="G73" i="5"/>
  <c r="G27" i="14"/>
  <c r="G27" i="15"/>
  <c r="H37" i="25"/>
  <c r="G80" i="2"/>
  <c r="H73" i="5"/>
  <c r="H27" i="14"/>
  <c r="H27" i="15"/>
  <c r="I37" i="25"/>
  <c r="H80" i="2"/>
  <c r="I28" i="14"/>
  <c r="C73" i="5"/>
  <c r="C27" i="15"/>
  <c r="D37" i="25"/>
  <c r="C80" i="2"/>
  <c r="D73" i="5"/>
  <c r="D27" i="15"/>
  <c r="E37" i="25"/>
  <c r="D80" i="2"/>
  <c r="F73" i="5"/>
  <c r="F27" i="15"/>
  <c r="G37" i="25"/>
  <c r="F80" i="2"/>
  <c r="I28" i="15"/>
  <c r="J38" i="25"/>
  <c r="I81" i="2"/>
  <c r="G74" i="5"/>
  <c r="G28" i="14"/>
  <c r="G28" i="15"/>
  <c r="H38" i="25"/>
  <c r="G81" i="2"/>
  <c r="H74" i="5"/>
  <c r="H28" i="14"/>
  <c r="H28" i="15"/>
  <c r="I38" i="25"/>
  <c r="H81" i="2"/>
  <c r="I29" i="14"/>
  <c r="C74" i="5"/>
  <c r="C28" i="15"/>
  <c r="D38" i="25"/>
  <c r="C81" i="2"/>
  <c r="D74" i="5"/>
  <c r="D28" i="15"/>
  <c r="E38" i="25"/>
  <c r="D81" i="2"/>
  <c r="F74" i="5"/>
  <c r="F28" i="15"/>
  <c r="G38" i="25"/>
  <c r="F81" i="2"/>
  <c r="I29" i="15"/>
  <c r="J39" i="25"/>
  <c r="I82" i="2"/>
  <c r="G75" i="5"/>
  <c r="G29" i="14"/>
  <c r="G29" i="15"/>
  <c r="H39" i="25"/>
  <c r="G82" i="2"/>
  <c r="H75" i="5"/>
  <c r="H29" i="14"/>
  <c r="H29" i="15"/>
  <c r="I39" i="25"/>
  <c r="H82" i="2"/>
  <c r="I30" i="14"/>
  <c r="C75" i="5"/>
  <c r="C29" i="15"/>
  <c r="D39" i="25"/>
  <c r="C82" i="2"/>
  <c r="D75" i="5"/>
  <c r="D29" i="15"/>
  <c r="E39" i="25"/>
  <c r="D82" i="2"/>
  <c r="F75" i="5"/>
  <c r="F29" i="15"/>
  <c r="G39" i="25"/>
  <c r="F82" i="2"/>
  <c r="I30" i="15"/>
  <c r="J40" i="25"/>
  <c r="I83" i="2"/>
  <c r="G76" i="5"/>
  <c r="G30" i="14"/>
  <c r="G30" i="15"/>
  <c r="H40" i="25"/>
  <c r="G83" i="2"/>
  <c r="H76" i="5"/>
  <c r="H30" i="14"/>
  <c r="H30" i="15"/>
  <c r="I40" i="25"/>
  <c r="H83" i="2"/>
  <c r="I31" i="14"/>
  <c r="C76" i="5"/>
  <c r="C30" i="15"/>
  <c r="D40" i="25"/>
  <c r="C83" i="2"/>
  <c r="D76" i="5"/>
  <c r="D30" i="15"/>
  <c r="E40" i="25"/>
  <c r="D83" i="2"/>
  <c r="F76" i="5"/>
  <c r="F30" i="15"/>
  <c r="G40" i="25"/>
  <c r="F83" i="2"/>
  <c r="I31" i="15"/>
  <c r="J41" i="25"/>
  <c r="I84" i="2"/>
  <c r="G77" i="5"/>
  <c r="G31" i="14"/>
  <c r="G31" i="15"/>
  <c r="H41" i="25"/>
  <c r="G84" i="2"/>
  <c r="H77" i="5"/>
  <c r="H31" i="14"/>
  <c r="H31" i="15"/>
  <c r="I41" i="25"/>
  <c r="H84" i="2"/>
  <c r="I32" i="14"/>
  <c r="C77" i="5"/>
  <c r="C31" i="15"/>
  <c r="D41" i="25"/>
  <c r="C84" i="2"/>
  <c r="D77" i="5"/>
  <c r="D31" i="15"/>
  <c r="E41" i="25"/>
  <c r="D84" i="2"/>
  <c r="F77" i="5"/>
  <c r="F31" i="15"/>
  <c r="G41" i="25"/>
  <c r="F84" i="2"/>
  <c r="I32" i="15"/>
  <c r="J42" i="25"/>
  <c r="I85" i="2"/>
  <c r="G78" i="5"/>
  <c r="G32" i="14"/>
  <c r="G32" i="15"/>
  <c r="H42" i="25"/>
  <c r="G85" i="2"/>
  <c r="H78" i="5"/>
  <c r="H32" i="14"/>
  <c r="H32" i="15"/>
  <c r="I42" i="25"/>
  <c r="H85" i="2"/>
  <c r="I33" i="14"/>
  <c r="C78" i="5"/>
  <c r="C32" i="15"/>
  <c r="D42" i="25"/>
  <c r="C85" i="2"/>
  <c r="D78" i="5"/>
  <c r="D32" i="15"/>
  <c r="E42" i="25"/>
  <c r="D85" i="2"/>
  <c r="F78" i="5"/>
  <c r="F32" i="15"/>
  <c r="G42" i="25"/>
  <c r="F85" i="2"/>
  <c r="I33" i="15"/>
  <c r="J43" i="25"/>
  <c r="I86" i="2"/>
  <c r="G79" i="5"/>
  <c r="G33" i="14"/>
  <c r="G33" i="15"/>
  <c r="H43" i="25"/>
  <c r="G86" i="2"/>
  <c r="H79" i="5"/>
  <c r="H33" i="14"/>
  <c r="H33" i="15"/>
  <c r="I43" i="25"/>
  <c r="H86" i="2"/>
  <c r="I34" i="14"/>
  <c r="C79" i="5"/>
  <c r="C33" i="15"/>
  <c r="D43" i="25"/>
  <c r="C86" i="2"/>
  <c r="D79" i="5"/>
  <c r="D33" i="15"/>
  <c r="E43" i="25"/>
  <c r="D86" i="2"/>
  <c r="F79" i="5"/>
  <c r="F33" i="15"/>
  <c r="G43" i="25"/>
  <c r="F86" i="2"/>
  <c r="I34" i="15"/>
  <c r="J44" i="25"/>
  <c r="I87" i="2"/>
  <c r="G80" i="5"/>
  <c r="G34" i="14"/>
  <c r="G34" i="15"/>
  <c r="H44" i="25"/>
  <c r="G87" i="2"/>
  <c r="H80" i="5"/>
  <c r="H34" i="14"/>
  <c r="H34" i="15"/>
  <c r="I44" i="25"/>
  <c r="H87" i="2"/>
  <c r="I35" i="14"/>
  <c r="C80" i="5"/>
  <c r="C34" i="15"/>
  <c r="D44" i="25"/>
  <c r="C87" i="2"/>
  <c r="D80" i="5"/>
  <c r="D34" i="15"/>
  <c r="E44" i="25"/>
  <c r="D87" i="2"/>
  <c r="F80" i="5"/>
  <c r="F34" i="15"/>
  <c r="G44" i="25"/>
  <c r="F87" i="2"/>
  <c r="I35" i="15"/>
  <c r="J45" i="25"/>
  <c r="I88" i="2"/>
  <c r="G81" i="5"/>
  <c r="G35" i="14"/>
  <c r="G35" i="15"/>
  <c r="H45" i="25"/>
  <c r="G88" i="2"/>
  <c r="H81" i="5"/>
  <c r="H35" i="14"/>
  <c r="H35" i="15"/>
  <c r="I45" i="25"/>
  <c r="H88" i="2"/>
  <c r="I36" i="14"/>
  <c r="C81" i="5"/>
  <c r="C35" i="15"/>
  <c r="D45" i="25"/>
  <c r="C88" i="2"/>
  <c r="D81" i="5"/>
  <c r="D35" i="15"/>
  <c r="E45" i="25"/>
  <c r="D88" i="2"/>
  <c r="F81" i="5"/>
  <c r="F35" i="15"/>
  <c r="G45" i="25"/>
  <c r="F88" i="2"/>
  <c r="I36" i="15"/>
  <c r="J46" i="25"/>
  <c r="I89" i="2"/>
  <c r="G82" i="5"/>
  <c r="G36" i="14"/>
  <c r="G36" i="15"/>
  <c r="H46" i="25"/>
  <c r="G89" i="2"/>
  <c r="H82" i="5"/>
  <c r="H36" i="14"/>
  <c r="H36" i="15"/>
  <c r="I46" i="25"/>
  <c r="H89" i="2"/>
  <c r="I37" i="14"/>
  <c r="C82" i="5"/>
  <c r="C36" i="15"/>
  <c r="D46" i="25"/>
  <c r="C89" i="2"/>
  <c r="D82" i="5"/>
  <c r="D36" i="15"/>
  <c r="E46" i="25"/>
  <c r="D89" i="2"/>
  <c r="F82" i="5"/>
  <c r="F36" i="15"/>
  <c r="G46" i="25"/>
  <c r="F89" i="2"/>
  <c r="I37" i="15"/>
  <c r="J47" i="25"/>
  <c r="I90" i="2"/>
  <c r="G83" i="5"/>
  <c r="G37" i="14"/>
  <c r="G37" i="15"/>
  <c r="H47" i="25"/>
  <c r="G90" i="2"/>
  <c r="H83" i="5"/>
  <c r="H37" i="14"/>
  <c r="H37" i="15"/>
  <c r="I47" i="25"/>
  <c r="H90" i="2"/>
  <c r="I38" i="14"/>
  <c r="C83" i="5"/>
  <c r="C37" i="15"/>
  <c r="D47" i="25"/>
  <c r="C90" i="2"/>
  <c r="D83" i="5"/>
  <c r="D37" i="15"/>
  <c r="E47" i="25"/>
  <c r="D90" i="2"/>
  <c r="F83" i="5"/>
  <c r="F37" i="15"/>
  <c r="G47" i="25"/>
  <c r="F90" i="2"/>
  <c r="I38" i="15"/>
  <c r="J48" i="25"/>
  <c r="I91" i="2"/>
  <c r="H84" i="5"/>
  <c r="H38" i="14"/>
  <c r="H38" i="15"/>
  <c r="I48" i="25"/>
  <c r="H91" i="2"/>
  <c r="I3" i="10"/>
  <c r="J92" i="12"/>
  <c r="G84" i="5"/>
  <c r="G38" i="14"/>
  <c r="G38" i="15"/>
  <c r="H48" i="25"/>
  <c r="G91" i="2"/>
  <c r="I39" i="14"/>
  <c r="C84" i="5"/>
  <c r="C38" i="15"/>
  <c r="D48" i="25"/>
  <c r="C91" i="2"/>
  <c r="D84" i="5"/>
  <c r="D38" i="15"/>
  <c r="E48" i="25"/>
  <c r="D91" i="2"/>
  <c r="F84" i="5"/>
  <c r="F38" i="15"/>
  <c r="G48" i="25"/>
  <c r="F91" i="2"/>
  <c r="I39" i="15"/>
  <c r="J49" i="25"/>
  <c r="I92" i="2"/>
  <c r="H85" i="5"/>
  <c r="H3" i="10"/>
  <c r="I92" i="12"/>
  <c r="H39" i="14"/>
  <c r="H39" i="15"/>
  <c r="I49" i="25"/>
  <c r="H92" i="2"/>
  <c r="I4" i="10"/>
  <c r="J93" i="12"/>
  <c r="G85" i="5"/>
  <c r="G39" i="14"/>
  <c r="G39" i="15"/>
  <c r="H49" i="25"/>
  <c r="G92" i="2"/>
  <c r="I40" i="14"/>
  <c r="C85" i="5"/>
  <c r="C39" i="15"/>
  <c r="D49" i="25"/>
  <c r="C92" i="2"/>
  <c r="D85" i="5"/>
  <c r="D39" i="15"/>
  <c r="E49" i="25"/>
  <c r="D92" i="2"/>
  <c r="F85" i="5"/>
  <c r="F39" i="15"/>
  <c r="G49" i="25"/>
  <c r="F92" i="2"/>
  <c r="I40" i="15"/>
  <c r="J50" i="25"/>
  <c r="I93" i="2"/>
  <c r="H86" i="5"/>
  <c r="H4" i="10"/>
  <c r="I93" i="12"/>
  <c r="H40" i="14"/>
  <c r="H40" i="15"/>
  <c r="I50" i="25"/>
  <c r="H93" i="2"/>
  <c r="I5" i="10"/>
  <c r="J94" i="12"/>
  <c r="G86" i="5"/>
  <c r="G40" i="14"/>
  <c r="G40" i="15"/>
  <c r="H50" i="25"/>
  <c r="G93" i="2"/>
  <c r="I41" i="14"/>
  <c r="C86" i="5"/>
  <c r="C40" i="15"/>
  <c r="D50" i="25"/>
  <c r="C93" i="2"/>
  <c r="D86" i="5"/>
  <c r="D40" i="15"/>
  <c r="E50" i="25"/>
  <c r="D93" i="2"/>
  <c r="F86" i="5"/>
  <c r="F40" i="15"/>
  <c r="G50" i="25"/>
  <c r="F93" i="2"/>
  <c r="I41" i="15"/>
  <c r="J51" i="25"/>
  <c r="I94" i="2"/>
  <c r="H87" i="5"/>
  <c r="H5" i="10"/>
  <c r="I94" i="12"/>
  <c r="H41" i="14"/>
  <c r="H41" i="15"/>
  <c r="I51" i="25"/>
  <c r="H94" i="2"/>
  <c r="I6" i="10"/>
  <c r="J95" i="12"/>
  <c r="G87" i="5"/>
  <c r="G41" i="14"/>
  <c r="G41" i="15"/>
  <c r="H51" i="25"/>
  <c r="G94" i="2"/>
  <c r="I42" i="14"/>
  <c r="C87" i="5"/>
  <c r="C41" i="15"/>
  <c r="D51" i="25"/>
  <c r="C94" i="2"/>
  <c r="D87" i="5"/>
  <c r="D41" i="15"/>
  <c r="E51" i="25"/>
  <c r="D94" i="2"/>
  <c r="F87" i="5"/>
  <c r="F41" i="15"/>
  <c r="G51" i="25"/>
  <c r="F94" i="2"/>
  <c r="I42" i="15"/>
  <c r="J52" i="25"/>
  <c r="I95" i="2"/>
  <c r="H88" i="5"/>
  <c r="H6" i="10"/>
  <c r="I95" i="12"/>
  <c r="H42" i="14"/>
  <c r="H42" i="15"/>
  <c r="I52" i="25"/>
  <c r="H95" i="2"/>
  <c r="I7" i="10"/>
  <c r="J96" i="12"/>
  <c r="I89" i="5"/>
  <c r="G88" i="5"/>
  <c r="G42" i="14"/>
  <c r="G42" i="15"/>
  <c r="H52" i="25"/>
  <c r="G95" i="2"/>
  <c r="I43" i="14"/>
  <c r="C88" i="5"/>
  <c r="C42" i="15"/>
  <c r="D52" i="25"/>
  <c r="C95" i="2"/>
  <c r="D88" i="5"/>
  <c r="D42" i="15"/>
  <c r="E52" i="25"/>
  <c r="D95" i="2"/>
  <c r="F88" i="5"/>
  <c r="F42" i="15"/>
  <c r="G52" i="25"/>
  <c r="F95" i="2"/>
  <c r="I43" i="15"/>
  <c r="J53" i="25"/>
  <c r="I96" i="2"/>
  <c r="H7" i="10"/>
  <c r="I96" i="12"/>
  <c r="H89" i="5"/>
  <c r="H43" i="14"/>
  <c r="H43" i="15"/>
  <c r="I53" i="25"/>
  <c r="H96" i="2"/>
  <c r="I8" i="10"/>
  <c r="J97" i="12"/>
  <c r="G89" i="5"/>
  <c r="G43" i="14"/>
  <c r="G43" i="15"/>
  <c r="H53" i="25"/>
  <c r="G96" i="2"/>
  <c r="I44" i="14"/>
  <c r="C89" i="5"/>
  <c r="C43" i="15"/>
  <c r="D53" i="25"/>
  <c r="C96" i="2"/>
  <c r="D89" i="5"/>
  <c r="D43" i="15"/>
  <c r="E53" i="25"/>
  <c r="D96" i="2"/>
  <c r="F89" i="5"/>
  <c r="F43" i="15"/>
  <c r="G53" i="25"/>
  <c r="F96" i="2"/>
  <c r="I44" i="15"/>
  <c r="J54" i="25"/>
  <c r="I90" i="5"/>
  <c r="I97" i="2"/>
  <c r="H8" i="10"/>
  <c r="I97" i="12"/>
  <c r="H44" i="14"/>
  <c r="H44" i="15"/>
  <c r="I54" i="25"/>
  <c r="H90" i="5"/>
  <c r="H97" i="2"/>
  <c r="I9" i="10"/>
  <c r="J98" i="12"/>
  <c r="G44" i="14"/>
  <c r="G44" i="15"/>
  <c r="H54" i="25"/>
  <c r="G90" i="5"/>
  <c r="G97" i="2"/>
  <c r="I45" i="14"/>
  <c r="C44" i="15"/>
  <c r="D54" i="25"/>
  <c r="C90" i="5"/>
  <c r="C97" i="2"/>
  <c r="D44" i="15"/>
  <c r="E54" i="25"/>
  <c r="D90" i="5"/>
  <c r="D97" i="2"/>
  <c r="F44" i="15"/>
  <c r="G54" i="25"/>
  <c r="F90" i="5"/>
  <c r="F97" i="2"/>
  <c r="I45" i="15"/>
  <c r="J55" i="25"/>
  <c r="I91" i="5"/>
  <c r="I98" i="2"/>
  <c r="H9" i="10"/>
  <c r="I98" i="12"/>
  <c r="H45" i="14"/>
  <c r="H45" i="15"/>
  <c r="I55" i="25"/>
  <c r="H91" i="5"/>
  <c r="H98" i="2"/>
  <c r="I10" i="10"/>
  <c r="J99" i="12"/>
  <c r="G45" i="14"/>
  <c r="G45" i="15"/>
  <c r="H55" i="25"/>
  <c r="G91" i="5"/>
  <c r="G98" i="2"/>
  <c r="I46" i="14"/>
  <c r="C45" i="15"/>
  <c r="D55" i="25"/>
  <c r="C91" i="5"/>
  <c r="C98" i="2"/>
  <c r="D45" i="15"/>
  <c r="E55" i="25"/>
  <c r="D91" i="5"/>
  <c r="D98" i="2"/>
  <c r="F45" i="15"/>
  <c r="G55" i="25"/>
  <c r="F91" i="5"/>
  <c r="F98" i="2"/>
  <c r="I46" i="15"/>
  <c r="J56" i="25"/>
  <c r="I92" i="5"/>
  <c r="I99" i="2"/>
  <c r="H10" i="10"/>
  <c r="I99" i="12"/>
  <c r="H46" i="14"/>
  <c r="H46" i="15"/>
  <c r="I56" i="25"/>
  <c r="H92" i="5"/>
  <c r="H99" i="2"/>
  <c r="I11" i="10"/>
  <c r="J100" i="12"/>
  <c r="G46" i="14"/>
  <c r="G46" i="15"/>
  <c r="H56" i="25"/>
  <c r="G92" i="5"/>
  <c r="G99" i="2"/>
  <c r="I47" i="14"/>
  <c r="C46" i="15"/>
  <c r="D56" i="25"/>
  <c r="C92" i="5"/>
  <c r="C99" i="2"/>
  <c r="D46" i="15"/>
  <c r="E56" i="25"/>
  <c r="D92" i="5"/>
  <c r="D99" i="2"/>
  <c r="F46" i="15"/>
  <c r="G56" i="25"/>
  <c r="F92" i="5"/>
  <c r="F99" i="2"/>
  <c r="I47" i="15"/>
  <c r="J57" i="25"/>
  <c r="I93" i="5"/>
  <c r="I100" i="2"/>
  <c r="H11" i="10"/>
  <c r="I100" i="12"/>
  <c r="H47" i="14"/>
  <c r="H47" i="15"/>
  <c r="I57" i="25"/>
  <c r="H93" i="5"/>
  <c r="H100" i="2"/>
  <c r="I12" i="10"/>
  <c r="J101" i="12"/>
  <c r="G47" i="14"/>
  <c r="G47" i="15"/>
  <c r="H57" i="25"/>
  <c r="G93" i="5"/>
  <c r="G100" i="2"/>
  <c r="I48" i="14"/>
  <c r="C47" i="15"/>
  <c r="D57" i="25"/>
  <c r="C93" i="5"/>
  <c r="C100" i="2"/>
  <c r="D47" i="15"/>
  <c r="E57" i="25"/>
  <c r="D93" i="5"/>
  <c r="D100" i="2"/>
  <c r="F47" i="15"/>
  <c r="G57" i="25"/>
  <c r="F93" i="5"/>
  <c r="F100" i="2"/>
  <c r="I48" i="15"/>
  <c r="J58" i="25"/>
  <c r="I94" i="5"/>
  <c r="I101" i="2"/>
  <c r="H12" i="10"/>
  <c r="I101" i="12"/>
  <c r="H48" i="14"/>
  <c r="H48" i="15"/>
  <c r="I58" i="25"/>
  <c r="H94" i="5"/>
  <c r="H101" i="2"/>
  <c r="I13" i="10"/>
  <c r="J102" i="12"/>
  <c r="G48" i="14"/>
  <c r="G48" i="15"/>
  <c r="H58" i="25"/>
  <c r="G94" i="5"/>
  <c r="G101" i="2"/>
  <c r="I49" i="14"/>
  <c r="C48" i="15"/>
  <c r="D58" i="25"/>
  <c r="C94" i="5"/>
  <c r="C101" i="2"/>
  <c r="D48" i="15"/>
  <c r="E58" i="25"/>
  <c r="D94" i="5"/>
  <c r="D101" i="2"/>
  <c r="F48" i="15"/>
  <c r="G58" i="25"/>
  <c r="F94" i="5"/>
  <c r="F101" i="2"/>
  <c r="I49" i="15"/>
  <c r="J59" i="25"/>
  <c r="I95" i="5"/>
  <c r="I102" i="2"/>
  <c r="H13" i="10"/>
  <c r="I102" i="12"/>
  <c r="H49" i="14"/>
  <c r="H49" i="15"/>
  <c r="I59" i="25"/>
  <c r="H95" i="5"/>
  <c r="H102" i="2"/>
  <c r="I14" i="10"/>
  <c r="J103" i="12"/>
  <c r="G49" i="14"/>
  <c r="G49" i="15"/>
  <c r="H59" i="25"/>
  <c r="G95" i="5"/>
  <c r="G102" i="2"/>
  <c r="I50" i="14"/>
  <c r="C49" i="15"/>
  <c r="D59" i="25"/>
  <c r="C95" i="5"/>
  <c r="C102" i="2"/>
  <c r="D49" i="15"/>
  <c r="E59" i="25"/>
  <c r="D95" i="5"/>
  <c r="D102" i="2"/>
  <c r="F49" i="15"/>
  <c r="G59" i="25"/>
  <c r="F95" i="5"/>
  <c r="F102" i="2"/>
  <c r="I50" i="15"/>
  <c r="J60" i="25"/>
  <c r="I96" i="5"/>
  <c r="I103" i="2"/>
  <c r="H14" i="10"/>
  <c r="I103" i="12"/>
  <c r="H50" i="14"/>
  <c r="H50" i="15"/>
  <c r="I60" i="25"/>
  <c r="H96" i="5"/>
  <c r="H103" i="2"/>
  <c r="I15" i="10"/>
  <c r="J104" i="12"/>
  <c r="G50" i="14"/>
  <c r="G50" i="15"/>
  <c r="H60" i="25"/>
  <c r="G96" i="5"/>
  <c r="G103" i="2"/>
  <c r="I51" i="14"/>
  <c r="C50" i="15"/>
  <c r="D60" i="25"/>
  <c r="C96" i="5"/>
  <c r="C103" i="2"/>
  <c r="D50" i="15"/>
  <c r="E60" i="25"/>
  <c r="D96" i="5"/>
  <c r="D103" i="2"/>
  <c r="F50" i="15"/>
  <c r="G60" i="25"/>
  <c r="F96" i="5"/>
  <c r="F103" i="2"/>
  <c r="I51" i="15"/>
  <c r="J61" i="25"/>
  <c r="I97" i="5"/>
  <c r="I104" i="2"/>
  <c r="H15" i="10"/>
  <c r="I104" i="12"/>
  <c r="H51" i="14"/>
  <c r="H51" i="15"/>
  <c r="I61" i="25"/>
  <c r="H97" i="5"/>
  <c r="H104" i="2"/>
  <c r="I16" i="10"/>
  <c r="J105" i="12"/>
  <c r="G51" i="14"/>
  <c r="G51" i="15"/>
  <c r="H61" i="25"/>
  <c r="G97" i="5"/>
  <c r="G104" i="2"/>
  <c r="I52" i="14"/>
  <c r="C51" i="15"/>
  <c r="D61" i="25"/>
  <c r="C97" i="5"/>
  <c r="C104" i="2"/>
  <c r="D51" i="15"/>
  <c r="E61" i="25"/>
  <c r="D97" i="5"/>
  <c r="D104" i="2"/>
  <c r="F51" i="15"/>
  <c r="G61" i="25"/>
  <c r="F97" i="5"/>
  <c r="F104" i="2"/>
  <c r="I52" i="15"/>
  <c r="J62" i="25"/>
  <c r="I98" i="5"/>
  <c r="I105" i="2"/>
  <c r="H16" i="10"/>
  <c r="I105" i="12"/>
  <c r="H52" i="14"/>
  <c r="H52" i="15"/>
  <c r="I62" i="25"/>
  <c r="H98" i="5"/>
  <c r="H105" i="2"/>
  <c r="I17" i="10"/>
  <c r="J106" i="12"/>
  <c r="G52" i="14"/>
  <c r="G52" i="15"/>
  <c r="H62" i="25"/>
  <c r="G98" i="5"/>
  <c r="G105" i="2"/>
  <c r="I53" i="14"/>
  <c r="C52" i="15"/>
  <c r="D62" i="25"/>
  <c r="C98" i="5"/>
  <c r="C105" i="2"/>
  <c r="D52" i="15"/>
  <c r="E62" i="25"/>
  <c r="D98" i="5"/>
  <c r="D105" i="2"/>
  <c r="F52" i="15"/>
  <c r="G62" i="25"/>
  <c r="F98" i="5"/>
  <c r="F105" i="2"/>
  <c r="I53" i="15"/>
  <c r="J63" i="25"/>
  <c r="I99" i="5"/>
  <c r="I106" i="2"/>
  <c r="H17" i="10"/>
  <c r="I106" i="12"/>
  <c r="H53" i="14"/>
  <c r="H53" i="15"/>
  <c r="I63" i="25"/>
  <c r="H99" i="5"/>
  <c r="H106" i="2"/>
  <c r="I18" i="10"/>
  <c r="J107" i="12"/>
  <c r="G53" i="14"/>
  <c r="G53" i="15"/>
  <c r="H63" i="25"/>
  <c r="G99" i="5"/>
  <c r="G106" i="2"/>
  <c r="I54" i="14"/>
  <c r="C53" i="15"/>
  <c r="D63" i="25"/>
  <c r="C99" i="5"/>
  <c r="C106" i="2"/>
  <c r="D53" i="15"/>
  <c r="E63" i="25"/>
  <c r="D99" i="5"/>
  <c r="D106" i="2"/>
  <c r="F53" i="15"/>
  <c r="G63" i="25"/>
  <c r="F99" i="5"/>
  <c r="F106" i="2"/>
  <c r="I54" i="15"/>
  <c r="J64" i="25"/>
  <c r="I100" i="5"/>
  <c r="I107" i="2"/>
  <c r="H18" i="10"/>
  <c r="I107" i="12"/>
  <c r="H54" i="14"/>
  <c r="H54" i="15"/>
  <c r="I64" i="25"/>
  <c r="H100" i="5"/>
  <c r="H107" i="2"/>
  <c r="I19" i="10"/>
  <c r="J108" i="12"/>
  <c r="G54" i="14"/>
  <c r="G54" i="15"/>
  <c r="H64" i="25"/>
  <c r="G100" i="5"/>
  <c r="G107" i="2"/>
  <c r="I55" i="14"/>
  <c r="C54" i="15"/>
  <c r="D64" i="25"/>
  <c r="C100" i="5"/>
  <c r="C107" i="2"/>
  <c r="D54" i="15"/>
  <c r="E64" i="25"/>
  <c r="D100" i="5"/>
  <c r="D107" i="2"/>
  <c r="F54" i="15"/>
  <c r="G64" i="25"/>
  <c r="F100" i="5"/>
  <c r="F107" i="2"/>
  <c r="I55" i="15"/>
  <c r="J65" i="25"/>
  <c r="I101" i="5"/>
  <c r="I108" i="2"/>
  <c r="H19" i="10"/>
  <c r="I108" i="12"/>
  <c r="H55" i="14"/>
  <c r="H55" i="15"/>
  <c r="I65" i="25"/>
  <c r="H101" i="5"/>
  <c r="H108" i="2"/>
  <c r="I20" i="10"/>
  <c r="J109" i="12"/>
  <c r="G55" i="14"/>
  <c r="G55" i="15"/>
  <c r="H65" i="25"/>
  <c r="G101" i="5"/>
  <c r="G108" i="2"/>
  <c r="I56" i="14"/>
  <c r="C55" i="15"/>
  <c r="D65" i="25"/>
  <c r="C101" i="5"/>
  <c r="C108" i="2"/>
  <c r="D55" i="15"/>
  <c r="E65" i="25"/>
  <c r="D101" i="5"/>
  <c r="D108" i="2"/>
  <c r="F55" i="15"/>
  <c r="G65" i="25"/>
  <c r="F101" i="5"/>
  <c r="F108" i="2"/>
  <c r="I56" i="15"/>
  <c r="J66" i="25"/>
  <c r="I102" i="5"/>
  <c r="I109" i="2"/>
  <c r="H20" i="10"/>
  <c r="I109" i="12"/>
  <c r="H56" i="14"/>
  <c r="H56" i="15"/>
  <c r="I66" i="25"/>
  <c r="H102" i="5"/>
  <c r="H109" i="2"/>
  <c r="I21" i="10"/>
  <c r="J110" i="12"/>
  <c r="G56" i="14"/>
  <c r="G56" i="15"/>
  <c r="H66" i="25"/>
  <c r="G102" i="5"/>
  <c r="G109" i="2"/>
  <c r="I57" i="14"/>
  <c r="C56" i="15"/>
  <c r="D66" i="25"/>
  <c r="C102" i="5"/>
  <c r="C109" i="2"/>
  <c r="D56" i="15"/>
  <c r="E66" i="25"/>
  <c r="D102" i="5"/>
  <c r="D109" i="2"/>
  <c r="F56" i="15"/>
  <c r="G66" i="25"/>
  <c r="F102" i="5"/>
  <c r="F109" i="2"/>
  <c r="I57" i="15"/>
  <c r="J67" i="25"/>
  <c r="I103" i="5"/>
  <c r="I110" i="2"/>
  <c r="H21" i="10"/>
  <c r="I110" i="12"/>
  <c r="H57" i="14"/>
  <c r="H57" i="15"/>
  <c r="I67" i="25"/>
  <c r="H103" i="5"/>
  <c r="H110" i="2"/>
  <c r="I22" i="10"/>
  <c r="J111" i="12"/>
  <c r="G57" i="14"/>
  <c r="G57" i="15"/>
  <c r="H67" i="25"/>
  <c r="G103" i="5"/>
  <c r="G110" i="2"/>
  <c r="I58" i="14"/>
  <c r="C57" i="15"/>
  <c r="D67" i="25"/>
  <c r="C103" i="5"/>
  <c r="C110" i="2"/>
  <c r="D57" i="15"/>
  <c r="E67" i="25"/>
  <c r="D103" i="5"/>
  <c r="D110" i="2"/>
  <c r="F57" i="15"/>
  <c r="G67" i="25"/>
  <c r="F103" i="5"/>
  <c r="F110" i="2"/>
  <c r="I58" i="15"/>
  <c r="J68" i="25"/>
  <c r="I104" i="5"/>
  <c r="I111" i="2"/>
  <c r="H22" i="10"/>
  <c r="I111" i="12"/>
  <c r="H58" i="14"/>
  <c r="H58" i="15"/>
  <c r="I68" i="25"/>
  <c r="H104" i="5"/>
  <c r="H111" i="2"/>
  <c r="I23" i="10"/>
  <c r="J112" i="12"/>
  <c r="G58" i="14"/>
  <c r="G58" i="15"/>
  <c r="H68" i="25"/>
  <c r="G104" i="5"/>
  <c r="G111" i="2"/>
  <c r="I59" i="14"/>
  <c r="C58" i="15"/>
  <c r="D68" i="25"/>
  <c r="C104" i="5"/>
  <c r="C111" i="2"/>
  <c r="D58" i="15"/>
  <c r="E68" i="25"/>
  <c r="D104" i="5"/>
  <c r="D111" i="2"/>
  <c r="F58" i="15"/>
  <c r="G68" i="25"/>
  <c r="F104" i="5"/>
  <c r="F111" i="2"/>
  <c r="I59" i="15"/>
  <c r="J69" i="25"/>
  <c r="I105" i="5"/>
  <c r="I112" i="2"/>
  <c r="H23" i="10"/>
  <c r="I112" i="12"/>
  <c r="H59" i="14"/>
  <c r="H59" i="15"/>
  <c r="I69" i="25"/>
  <c r="H105" i="5"/>
  <c r="H112" i="2"/>
  <c r="I24" i="10"/>
  <c r="J113" i="12"/>
  <c r="G59" i="14"/>
  <c r="G59" i="15"/>
  <c r="H69" i="25"/>
  <c r="G105" i="5"/>
  <c r="G112" i="2"/>
  <c r="I60" i="14"/>
  <c r="C59" i="15"/>
  <c r="D69" i="25"/>
  <c r="C105" i="5"/>
  <c r="C112" i="2"/>
  <c r="D59" i="15"/>
  <c r="E69" i="25"/>
  <c r="D105" i="5"/>
  <c r="D112" i="2"/>
  <c r="F59" i="15"/>
  <c r="G69" i="25"/>
  <c r="F105" i="5"/>
  <c r="F112" i="2"/>
  <c r="I60" i="15"/>
  <c r="J70" i="25"/>
  <c r="I106" i="5"/>
  <c r="I113" i="2"/>
  <c r="H24" i="10"/>
  <c r="I113" i="12"/>
  <c r="H60" i="14"/>
  <c r="H60" i="15"/>
  <c r="I70" i="25"/>
  <c r="H106" i="5"/>
  <c r="H113" i="2"/>
  <c r="I25" i="10"/>
  <c r="J114" i="12"/>
  <c r="G60" i="14"/>
  <c r="G60" i="15"/>
  <c r="H70" i="25"/>
  <c r="G106" i="5"/>
  <c r="G113" i="2"/>
  <c r="I61" i="14"/>
  <c r="C60" i="15"/>
  <c r="D70" i="25"/>
  <c r="C106" i="5"/>
  <c r="C113" i="2"/>
  <c r="D60" i="15"/>
  <c r="E70" i="25"/>
  <c r="D106" i="5"/>
  <c r="D113" i="2"/>
  <c r="F60" i="15"/>
  <c r="G70" i="25"/>
  <c r="F106" i="5"/>
  <c r="F113" i="2"/>
  <c r="I61" i="15"/>
  <c r="J71" i="25"/>
  <c r="I107" i="5"/>
  <c r="I114" i="2"/>
  <c r="H25" i="10"/>
  <c r="I114" i="12"/>
  <c r="H61" i="14"/>
  <c r="H61" i="15"/>
  <c r="I71" i="25"/>
  <c r="H107" i="5"/>
  <c r="H114" i="2"/>
  <c r="I26" i="10"/>
  <c r="J115" i="12"/>
  <c r="G61" i="14"/>
  <c r="G61" i="15"/>
  <c r="H71" i="25"/>
  <c r="G107" i="5"/>
  <c r="G114" i="2"/>
  <c r="I62" i="14"/>
  <c r="C61" i="15"/>
  <c r="D71" i="25"/>
  <c r="C107" i="5"/>
  <c r="C114" i="2"/>
  <c r="D61" i="15"/>
  <c r="E71" i="25"/>
  <c r="D107" i="5"/>
  <c r="D114" i="2"/>
  <c r="F61" i="15"/>
  <c r="G71" i="25"/>
  <c r="F107" i="5"/>
  <c r="F114" i="2"/>
  <c r="I62" i="15"/>
  <c r="J72" i="25"/>
  <c r="I108" i="5"/>
  <c r="I115" i="2"/>
  <c r="H26" i="10"/>
  <c r="I115" i="12"/>
  <c r="H62" i="14"/>
  <c r="H62" i="15"/>
  <c r="I72" i="25"/>
  <c r="H108" i="5"/>
  <c r="H115" i="2"/>
  <c r="I27" i="10"/>
  <c r="J116" i="12"/>
  <c r="G62" i="14"/>
  <c r="G62" i="15"/>
  <c r="H72" i="25"/>
  <c r="G108" i="5"/>
  <c r="G115" i="2"/>
  <c r="I63" i="14"/>
  <c r="C62" i="15"/>
  <c r="D72" i="25"/>
  <c r="C108" i="5"/>
  <c r="C115" i="2"/>
  <c r="D62" i="15"/>
  <c r="E72" i="25"/>
  <c r="D108" i="5"/>
  <c r="D115" i="2"/>
  <c r="F62" i="15"/>
  <c r="G72" i="25"/>
  <c r="F108" i="5"/>
  <c r="F115" i="2"/>
  <c r="I63" i="15"/>
  <c r="J73" i="25"/>
  <c r="I109" i="5"/>
  <c r="I116" i="2"/>
  <c r="H27" i="10"/>
  <c r="I116" i="12"/>
  <c r="H63" i="14"/>
  <c r="H63" i="15"/>
  <c r="I73" i="25"/>
  <c r="H109" i="5"/>
  <c r="H116" i="2"/>
  <c r="I28" i="10"/>
  <c r="J117" i="12"/>
  <c r="G63" i="14"/>
  <c r="G63" i="15"/>
  <c r="H73" i="25"/>
  <c r="G109" i="5"/>
  <c r="G116" i="2"/>
  <c r="I64" i="14"/>
  <c r="C63" i="15"/>
  <c r="D73" i="25"/>
  <c r="C109" i="5"/>
  <c r="C116" i="2"/>
  <c r="D63" i="15"/>
  <c r="E73" i="25"/>
  <c r="D109" i="5"/>
  <c r="D116" i="2"/>
  <c r="F63" i="15"/>
  <c r="G73" i="25"/>
  <c r="F109" i="5"/>
  <c r="F116" i="2"/>
  <c r="I64" i="15"/>
  <c r="J74" i="25"/>
  <c r="I110" i="5"/>
  <c r="I117" i="2"/>
  <c r="H28" i="10"/>
  <c r="I117" i="12"/>
  <c r="H64" i="14"/>
  <c r="H64" i="15"/>
  <c r="I74" i="25"/>
  <c r="H110" i="5"/>
  <c r="H117" i="2"/>
  <c r="I29" i="10"/>
  <c r="J118" i="12"/>
  <c r="G64" i="14"/>
  <c r="G64" i="15"/>
  <c r="H74" i="25"/>
  <c r="G110" i="5"/>
  <c r="G117" i="2"/>
  <c r="I65" i="14"/>
  <c r="C64" i="15"/>
  <c r="D74" i="25"/>
  <c r="C110" i="5"/>
  <c r="C117" i="2"/>
  <c r="D64" i="15"/>
  <c r="E74" i="25"/>
  <c r="D110" i="5"/>
  <c r="D117" i="2"/>
  <c r="F64" i="15"/>
  <c r="G74" i="25"/>
  <c r="F110" i="5"/>
  <c r="F117" i="2"/>
  <c r="I65" i="15"/>
  <c r="J75" i="25"/>
  <c r="I111" i="5"/>
  <c r="I118" i="2"/>
  <c r="H29" i="10"/>
  <c r="I118" i="12"/>
  <c r="H65" i="14"/>
  <c r="H65" i="15"/>
  <c r="I75" i="25"/>
  <c r="H111" i="5"/>
  <c r="H118" i="2"/>
  <c r="I30" i="10"/>
  <c r="J119" i="12"/>
  <c r="G65" i="14"/>
  <c r="G65" i="15"/>
  <c r="H75" i="25"/>
  <c r="G111" i="5"/>
  <c r="G118" i="2"/>
  <c r="I66" i="14"/>
  <c r="C65" i="15"/>
  <c r="D75" i="25"/>
  <c r="C111" i="5"/>
  <c r="C118" i="2"/>
  <c r="D65" i="15"/>
  <c r="E75" i="25"/>
  <c r="D111" i="5"/>
  <c r="D118" i="2"/>
  <c r="F65" i="15"/>
  <c r="G75" i="25"/>
  <c r="F111" i="5"/>
  <c r="F118" i="2"/>
  <c r="I66" i="15"/>
  <c r="J76" i="25"/>
  <c r="I112" i="5"/>
  <c r="I119" i="2"/>
  <c r="H30" i="10"/>
  <c r="I119" i="12"/>
  <c r="H66" i="14"/>
  <c r="H66" i="15"/>
  <c r="I76" i="25"/>
  <c r="H112" i="5"/>
  <c r="H119" i="2"/>
  <c r="I31" i="10"/>
  <c r="J120" i="12"/>
  <c r="G66" i="14"/>
  <c r="G66" i="15"/>
  <c r="H76" i="25"/>
  <c r="G112" i="5"/>
  <c r="G119" i="2"/>
  <c r="I67" i="14"/>
  <c r="C66" i="15"/>
  <c r="D76" i="25"/>
  <c r="C112" i="5"/>
  <c r="C119" i="2"/>
  <c r="D66" i="15"/>
  <c r="E76" i="25"/>
  <c r="D112" i="5"/>
  <c r="D119" i="2"/>
  <c r="F66" i="15"/>
  <c r="G76" i="25"/>
  <c r="F112" i="5"/>
  <c r="F119" i="2"/>
  <c r="I67" i="15"/>
  <c r="J77" i="25"/>
  <c r="I113" i="5"/>
  <c r="I120" i="2"/>
  <c r="H31" i="10"/>
  <c r="I120" i="12"/>
  <c r="H67" i="14"/>
  <c r="H67" i="15"/>
  <c r="I77" i="25"/>
  <c r="H113" i="5"/>
  <c r="H120" i="2"/>
  <c r="I32" i="10"/>
  <c r="J121" i="12"/>
  <c r="G67" i="14"/>
  <c r="G67" i="15"/>
  <c r="H77" i="25"/>
  <c r="G113" i="5"/>
  <c r="G120" i="2"/>
  <c r="I68" i="14"/>
  <c r="C67" i="15"/>
  <c r="D77" i="25"/>
  <c r="C113" i="5"/>
  <c r="C120" i="2"/>
  <c r="D67" i="15"/>
  <c r="E77" i="25"/>
  <c r="D113" i="5"/>
  <c r="D120" i="2"/>
  <c r="F67" i="15"/>
  <c r="G77" i="25"/>
  <c r="F113" i="5"/>
  <c r="F120" i="2"/>
  <c r="I68" i="15"/>
  <c r="J78" i="25"/>
  <c r="I114" i="5"/>
  <c r="I121" i="2"/>
  <c r="H32" i="10"/>
  <c r="I121" i="12"/>
  <c r="H68" i="14"/>
  <c r="H68" i="15"/>
  <c r="I78" i="25"/>
  <c r="H114" i="5"/>
  <c r="H121" i="2"/>
  <c r="I33" i="10"/>
  <c r="J122" i="12"/>
  <c r="G68" i="14"/>
  <c r="G68" i="15"/>
  <c r="H78" i="25"/>
  <c r="G114" i="5"/>
  <c r="G121" i="2"/>
  <c r="I69" i="14"/>
  <c r="C68" i="15"/>
  <c r="D78" i="25"/>
  <c r="C114" i="5"/>
  <c r="C121" i="2"/>
  <c r="D68" i="15"/>
  <c r="E78" i="25"/>
  <c r="D114" i="5"/>
  <c r="D121" i="2"/>
  <c r="F68" i="15"/>
  <c r="G78" i="25"/>
  <c r="F114" i="5"/>
  <c r="F121" i="2"/>
  <c r="I69" i="15"/>
  <c r="J79" i="25"/>
  <c r="I115" i="5"/>
  <c r="I122" i="2"/>
  <c r="H33" i="10"/>
  <c r="I122" i="12"/>
  <c r="H69" i="14"/>
  <c r="H69" i="15"/>
  <c r="I79" i="25"/>
  <c r="H115" i="5"/>
  <c r="H122" i="2"/>
  <c r="I34" i="10"/>
  <c r="J123" i="12"/>
  <c r="G69" i="14"/>
  <c r="G69" i="15"/>
  <c r="H79" i="25"/>
  <c r="G115" i="5"/>
  <c r="G122" i="2"/>
  <c r="I70" i="14"/>
  <c r="C69" i="15"/>
  <c r="D79" i="25"/>
  <c r="C115" i="5"/>
  <c r="C122" i="2"/>
  <c r="D69" i="15"/>
  <c r="E79" i="25"/>
  <c r="D115" i="5"/>
  <c r="D122" i="2"/>
  <c r="F69" i="15"/>
  <c r="G79" i="25"/>
  <c r="F115" i="5"/>
  <c r="F122" i="2"/>
  <c r="I70" i="15"/>
  <c r="J80" i="25"/>
  <c r="I116" i="5"/>
  <c r="I123" i="2"/>
  <c r="H34" i="10"/>
  <c r="I123" i="12"/>
  <c r="H70" i="14"/>
  <c r="H70" i="15"/>
  <c r="I80" i="25"/>
  <c r="H116" i="5"/>
  <c r="H123" i="2"/>
  <c r="I35" i="10"/>
  <c r="J124" i="12"/>
  <c r="G70" i="14"/>
  <c r="G70" i="15"/>
  <c r="H80" i="25"/>
  <c r="G116" i="5"/>
  <c r="G123" i="2"/>
  <c r="I71" i="14"/>
  <c r="C70" i="15"/>
  <c r="D80" i="25"/>
  <c r="C116" i="5"/>
  <c r="C123" i="2"/>
  <c r="D70" i="15"/>
  <c r="E80" i="25"/>
  <c r="D116" i="5"/>
  <c r="D123" i="2"/>
  <c r="F70" i="15"/>
  <c r="G80" i="25"/>
  <c r="F116" i="5"/>
  <c r="F123" i="2"/>
  <c r="I71" i="15"/>
  <c r="J81" i="25"/>
  <c r="I117" i="5"/>
  <c r="I124" i="2"/>
  <c r="H35" i="10"/>
  <c r="I124" i="12"/>
  <c r="H71" i="14"/>
  <c r="H71" i="15"/>
  <c r="I81" i="25"/>
  <c r="H117" i="5"/>
  <c r="H124" i="2"/>
  <c r="I36" i="10"/>
  <c r="J125" i="12"/>
  <c r="G71" i="14"/>
  <c r="G71" i="15"/>
  <c r="H81" i="25"/>
  <c r="G117" i="5"/>
  <c r="G124" i="2"/>
  <c r="I72" i="14"/>
  <c r="C71" i="15"/>
  <c r="D81" i="25"/>
  <c r="C117" i="5"/>
  <c r="C124" i="2"/>
  <c r="D71" i="15"/>
  <c r="E81" i="25"/>
  <c r="D117" i="5"/>
  <c r="D124" i="2"/>
  <c r="F71" i="15"/>
  <c r="G81" i="25"/>
  <c r="F117" i="5"/>
  <c r="F124" i="2"/>
  <c r="I72" i="15"/>
  <c r="J82" i="25"/>
  <c r="I118" i="5"/>
  <c r="I125" i="2"/>
  <c r="H36" i="10"/>
  <c r="I125" i="12"/>
  <c r="H72" i="14"/>
  <c r="H72" i="15"/>
  <c r="I82" i="25"/>
  <c r="H118" i="5"/>
  <c r="H125" i="2"/>
  <c r="I37" i="10"/>
  <c r="J126" i="12"/>
  <c r="G72" i="14"/>
  <c r="G72" i="15"/>
  <c r="H82" i="25"/>
  <c r="G118" i="5"/>
  <c r="G125" i="2"/>
  <c r="I73" i="14"/>
  <c r="C72" i="15"/>
  <c r="D82" i="25"/>
  <c r="C118" i="5"/>
  <c r="C125" i="2"/>
  <c r="D72" i="15"/>
  <c r="E82" i="25"/>
  <c r="D118" i="5"/>
  <c r="D125" i="2"/>
  <c r="F72" i="15"/>
  <c r="G82" i="25"/>
  <c r="F118" i="5"/>
  <c r="F125" i="2"/>
  <c r="I73" i="15"/>
  <c r="J83" i="25"/>
  <c r="I119" i="5"/>
  <c r="I126" i="2"/>
  <c r="H37" i="10"/>
  <c r="I126" i="12"/>
  <c r="H73" i="14"/>
  <c r="H73" i="15"/>
  <c r="I83" i="25"/>
  <c r="H119" i="5"/>
  <c r="H126" i="2"/>
  <c r="I38" i="10"/>
  <c r="J127" i="12"/>
  <c r="G73" i="14"/>
  <c r="G73" i="15"/>
  <c r="H83" i="25"/>
  <c r="G119" i="5"/>
  <c r="G126" i="2"/>
  <c r="I74" i="14"/>
  <c r="C73" i="15"/>
  <c r="D83" i="25"/>
  <c r="C119" i="5"/>
  <c r="C126" i="2"/>
  <c r="D73" i="15"/>
  <c r="E83" i="25"/>
  <c r="D119" i="5"/>
  <c r="D126" i="2"/>
  <c r="F73" i="15"/>
  <c r="G83" i="25"/>
  <c r="F119" i="5"/>
  <c r="F126" i="2"/>
  <c r="I74" i="15"/>
  <c r="J84" i="25"/>
  <c r="I120" i="5"/>
  <c r="I127" i="2"/>
  <c r="H38" i="10"/>
  <c r="I127" i="12"/>
  <c r="H74" i="14"/>
  <c r="H74" i="15"/>
  <c r="I84" i="25"/>
  <c r="H120" i="5"/>
  <c r="H127" i="2"/>
  <c r="I39" i="10"/>
  <c r="J128" i="12"/>
  <c r="G74" i="14"/>
  <c r="G74" i="15"/>
  <c r="H84" i="25"/>
  <c r="G120" i="5"/>
  <c r="G127" i="2"/>
  <c r="I75" i="14"/>
  <c r="C74" i="15"/>
  <c r="D84" i="25"/>
  <c r="C120" i="5"/>
  <c r="C127" i="2"/>
  <c r="D74" i="15"/>
  <c r="E84" i="25"/>
  <c r="D120" i="5"/>
  <c r="D127" i="2"/>
  <c r="F74" i="15"/>
  <c r="G84" i="25"/>
  <c r="F120" i="5"/>
  <c r="F127" i="2"/>
  <c r="I75" i="15"/>
  <c r="J85" i="25"/>
  <c r="I121" i="5"/>
  <c r="I128" i="2"/>
  <c r="H39" i="10"/>
  <c r="I128" i="12"/>
  <c r="H75" i="14"/>
  <c r="H75" i="15"/>
  <c r="I85" i="25"/>
  <c r="H121" i="5"/>
  <c r="H128" i="2"/>
  <c r="I40" i="10"/>
  <c r="J129" i="12"/>
  <c r="G75" i="14"/>
  <c r="G75" i="15"/>
  <c r="H85" i="25"/>
  <c r="G121" i="5"/>
  <c r="G128" i="2"/>
  <c r="I76" i="14"/>
  <c r="C75" i="15"/>
  <c r="D85" i="25"/>
  <c r="C121" i="5"/>
  <c r="C128" i="2"/>
  <c r="D75" i="15"/>
  <c r="E85" i="25"/>
  <c r="D121" i="5"/>
  <c r="D128" i="2"/>
  <c r="F75" i="15"/>
  <c r="G85" i="25"/>
  <c r="F121" i="5"/>
  <c r="F128" i="2"/>
  <c r="I76" i="15"/>
  <c r="J86" i="25"/>
  <c r="I122" i="5"/>
  <c r="I129" i="2"/>
  <c r="H40" i="10"/>
  <c r="I129" i="12"/>
  <c r="H76" i="14"/>
  <c r="H76" i="15"/>
  <c r="I86" i="25"/>
  <c r="H122" i="5"/>
  <c r="H129" i="2"/>
  <c r="I41" i="10"/>
  <c r="J130" i="12"/>
  <c r="G76" i="14"/>
  <c r="G76" i="15"/>
  <c r="H86" i="25"/>
  <c r="G122" i="5"/>
  <c r="G129" i="2"/>
  <c r="I77" i="14"/>
  <c r="C76" i="15"/>
  <c r="D86" i="25"/>
  <c r="C122" i="5"/>
  <c r="C129" i="2"/>
  <c r="D76" i="15"/>
  <c r="E86" i="25"/>
  <c r="D122" i="5"/>
  <c r="D129" i="2"/>
  <c r="F76" i="15"/>
  <c r="G86" i="25"/>
  <c r="F122" i="5"/>
  <c r="F129" i="2"/>
  <c r="I77" i="15"/>
  <c r="J87" i="25"/>
  <c r="I123" i="5"/>
  <c r="I130" i="2"/>
  <c r="H41" i="10"/>
  <c r="I130" i="12"/>
  <c r="H77" i="14"/>
  <c r="H77" i="15"/>
  <c r="I87" i="25"/>
  <c r="H123" i="5"/>
  <c r="H130" i="2"/>
  <c r="I42" i="10"/>
  <c r="J131" i="12"/>
  <c r="G77" i="14"/>
  <c r="G77" i="15"/>
  <c r="H87" i="25"/>
  <c r="G123" i="5"/>
  <c r="G130" i="2"/>
  <c r="I78" i="14"/>
  <c r="C77" i="15"/>
  <c r="D87" i="25"/>
  <c r="C123" i="5"/>
  <c r="C130" i="2"/>
  <c r="D77" i="15"/>
  <c r="E87" i="25"/>
  <c r="D123" i="5"/>
  <c r="D130" i="2"/>
  <c r="F77" i="15"/>
  <c r="G87" i="25"/>
  <c r="F123" i="5"/>
  <c r="F130" i="2"/>
  <c r="I78" i="15"/>
  <c r="J88" i="25"/>
  <c r="I124" i="5"/>
  <c r="I131" i="2"/>
  <c r="H42" i="10"/>
  <c r="I131" i="12"/>
  <c r="H78" i="14"/>
  <c r="H78" i="15"/>
  <c r="I88" i="25"/>
  <c r="H124" i="5"/>
  <c r="H131" i="2"/>
  <c r="I43" i="10"/>
  <c r="J132" i="12"/>
  <c r="G78" i="14"/>
  <c r="G78" i="15"/>
  <c r="H88" i="25"/>
  <c r="G124" i="5"/>
  <c r="G131" i="2"/>
  <c r="I79" i="14"/>
  <c r="C78" i="15"/>
  <c r="D88" i="25"/>
  <c r="C124" i="5"/>
  <c r="C131" i="2"/>
  <c r="D78" i="15"/>
  <c r="E88" i="25"/>
  <c r="D124" i="5"/>
  <c r="D131" i="2"/>
  <c r="F78" i="15"/>
  <c r="G88" i="25"/>
  <c r="F124" i="5"/>
  <c r="F131" i="2"/>
  <c r="I79" i="15"/>
  <c r="J89" i="25"/>
  <c r="I125" i="5"/>
  <c r="I132" i="2"/>
  <c r="H43" i="10"/>
  <c r="I132" i="12"/>
  <c r="H79" i="14"/>
  <c r="H79" i="15"/>
  <c r="I89" i="25"/>
  <c r="H125" i="5"/>
  <c r="H132" i="2"/>
  <c r="I44" i="10"/>
  <c r="J133" i="12"/>
  <c r="G79" i="14"/>
  <c r="G79" i="15"/>
  <c r="H89" i="25"/>
  <c r="G125" i="5"/>
  <c r="G132" i="2"/>
  <c r="I80" i="14"/>
  <c r="C79" i="15"/>
  <c r="D89" i="25"/>
  <c r="C125" i="5"/>
  <c r="C132" i="2"/>
  <c r="D79" i="15"/>
  <c r="E89" i="25"/>
  <c r="D125" i="5"/>
  <c r="D132" i="2"/>
  <c r="F79" i="15"/>
  <c r="G89" i="25"/>
  <c r="F125" i="5"/>
  <c r="F132" i="2"/>
  <c r="I80" i="15"/>
  <c r="J90" i="25"/>
  <c r="I126" i="5"/>
  <c r="I133" i="2"/>
  <c r="H44" i="10"/>
  <c r="I133" i="12"/>
  <c r="H80" i="14"/>
  <c r="H80" i="15"/>
  <c r="I90" i="25"/>
  <c r="H126" i="5"/>
  <c r="H133" i="2"/>
  <c r="I45" i="10"/>
  <c r="J134" i="12"/>
  <c r="G80" i="14"/>
  <c r="G80" i="15"/>
  <c r="H90" i="25"/>
  <c r="G126" i="5"/>
  <c r="G133" i="2"/>
  <c r="I81" i="14"/>
  <c r="C80" i="15"/>
  <c r="D90" i="25"/>
  <c r="C126" i="5"/>
  <c r="C133" i="2"/>
  <c r="D80" i="15"/>
  <c r="E90" i="25"/>
  <c r="D126" i="5"/>
  <c r="D133" i="2"/>
  <c r="F80" i="15"/>
  <c r="G90" i="25"/>
  <c r="F126" i="5"/>
  <c r="F133" i="2"/>
  <c r="I81" i="15"/>
  <c r="J91" i="25"/>
  <c r="I127" i="5"/>
  <c r="I134" i="2"/>
  <c r="H45" i="10"/>
  <c r="I134" i="12"/>
  <c r="H81" i="14"/>
  <c r="H81" i="15"/>
  <c r="I91" i="25"/>
  <c r="H127" i="5"/>
  <c r="H134" i="2"/>
  <c r="I46" i="10"/>
  <c r="J135" i="12"/>
  <c r="G81" i="14"/>
  <c r="G81" i="15"/>
  <c r="H91" i="25"/>
  <c r="G127" i="5"/>
  <c r="G134" i="2"/>
  <c r="I82" i="14"/>
  <c r="C81" i="15"/>
  <c r="D91" i="25"/>
  <c r="C127" i="5"/>
  <c r="C134" i="2"/>
  <c r="D81" i="15"/>
  <c r="E91" i="25"/>
  <c r="D127" i="5"/>
  <c r="D134" i="2"/>
  <c r="F81" i="15"/>
  <c r="G91" i="25"/>
  <c r="F127" i="5"/>
  <c r="F134" i="2"/>
  <c r="I82" i="15"/>
  <c r="J92" i="25"/>
  <c r="I128" i="5"/>
  <c r="I135" i="2"/>
  <c r="H46" i="10"/>
  <c r="I135" i="12"/>
  <c r="H82" i="14"/>
  <c r="H82" i="15"/>
  <c r="I92" i="25"/>
  <c r="H128" i="5"/>
  <c r="H135" i="2"/>
  <c r="I47" i="10"/>
  <c r="J136" i="12"/>
  <c r="G82" i="14"/>
  <c r="G82" i="15"/>
  <c r="H92" i="25"/>
  <c r="G128" i="5"/>
  <c r="G135" i="2"/>
  <c r="I83" i="14"/>
  <c r="C82" i="15"/>
  <c r="D92" i="25"/>
  <c r="C128" i="5"/>
  <c r="C135" i="2"/>
  <c r="D82" i="15"/>
  <c r="E92" i="25"/>
  <c r="D128" i="5"/>
  <c r="D135" i="2"/>
  <c r="F82" i="15"/>
  <c r="G92" i="25"/>
  <c r="F128" i="5"/>
  <c r="F135" i="2"/>
  <c r="I83" i="15"/>
  <c r="J93" i="25"/>
  <c r="I129" i="5"/>
  <c r="I136" i="2"/>
  <c r="H47" i="10"/>
  <c r="I136" i="12"/>
  <c r="H83" i="14"/>
  <c r="H83" i="15"/>
  <c r="I93" i="25"/>
  <c r="H129" i="5"/>
  <c r="H136" i="2"/>
  <c r="I48" i="10"/>
  <c r="J137" i="12"/>
  <c r="G83" i="14"/>
  <c r="G83" i="15"/>
  <c r="H93" i="25"/>
  <c r="G129" i="5"/>
  <c r="G136" i="2"/>
  <c r="I84" i="14"/>
  <c r="C83" i="15"/>
  <c r="D93" i="25"/>
  <c r="C129" i="5"/>
  <c r="C136" i="2"/>
  <c r="D83" i="15"/>
  <c r="E93" i="25"/>
  <c r="D129" i="5"/>
  <c r="D136" i="2"/>
  <c r="F83" i="15"/>
  <c r="G93" i="25"/>
  <c r="F129" i="5"/>
  <c r="F136" i="2"/>
  <c r="I84" i="15"/>
  <c r="J94" i="25"/>
  <c r="I130" i="5"/>
  <c r="I137" i="2"/>
  <c r="H48" i="10"/>
  <c r="I137" i="12"/>
  <c r="H84" i="14"/>
  <c r="H84" i="15"/>
  <c r="I94" i="25"/>
  <c r="H130" i="5"/>
  <c r="H137" i="2"/>
  <c r="I49" i="10"/>
  <c r="J138" i="12"/>
  <c r="G84" i="14"/>
  <c r="G84" i="15"/>
  <c r="H94" i="25"/>
  <c r="G130" i="5"/>
  <c r="G137" i="2"/>
  <c r="I85" i="14"/>
  <c r="C84" i="15"/>
  <c r="D94" i="25"/>
  <c r="C130" i="5"/>
  <c r="C137" i="2"/>
  <c r="D84" i="15"/>
  <c r="E94" i="25"/>
  <c r="D130" i="5"/>
  <c r="D137" i="2"/>
  <c r="F84" i="15"/>
  <c r="G94" i="25"/>
  <c r="F130" i="5"/>
  <c r="F137" i="2"/>
  <c r="I85" i="15"/>
  <c r="J95" i="25"/>
  <c r="I131" i="5"/>
  <c r="I138" i="2"/>
  <c r="H49" i="10"/>
  <c r="I138" i="12"/>
  <c r="H85" i="14"/>
  <c r="H85" i="15"/>
  <c r="I95" i="25"/>
  <c r="H131" i="5"/>
  <c r="H138" i="2"/>
  <c r="I50" i="10"/>
  <c r="J139" i="12"/>
  <c r="G85" i="14"/>
  <c r="G85" i="15"/>
  <c r="H95" i="25"/>
  <c r="G131" i="5"/>
  <c r="G138" i="2"/>
  <c r="I86" i="14"/>
  <c r="C85" i="15"/>
  <c r="D95" i="25"/>
  <c r="C131" i="5"/>
  <c r="C138" i="2"/>
  <c r="D85" i="15"/>
  <c r="E95" i="25"/>
  <c r="D131" i="5"/>
  <c r="D138" i="2"/>
  <c r="F85" i="15"/>
  <c r="G95" i="25"/>
  <c r="F131" i="5"/>
  <c r="F138" i="2"/>
  <c r="I86" i="15"/>
  <c r="J96" i="25"/>
  <c r="I132" i="5"/>
  <c r="I139" i="2"/>
  <c r="H50" i="10"/>
  <c r="I139" i="12"/>
  <c r="H86" i="14"/>
  <c r="H86" i="15"/>
  <c r="I96" i="25"/>
  <c r="H132" i="5"/>
  <c r="H139" i="2"/>
  <c r="I51" i="10"/>
  <c r="H51" i="10"/>
  <c r="P92" i="2"/>
  <c r="Q92" i="2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55" i="2"/>
  <c r="E48" i="5"/>
  <c r="E55" i="2"/>
  <c r="B3" i="15"/>
  <c r="C13" i="25"/>
  <c r="B56" i="2"/>
  <c r="E49" i="5"/>
  <c r="E3" i="15"/>
  <c r="F13" i="25"/>
  <c r="E56" i="2"/>
  <c r="B4" i="15"/>
  <c r="C14" i="25"/>
  <c r="B57" i="2"/>
  <c r="E50" i="5"/>
  <c r="E4" i="15"/>
  <c r="F14" i="25"/>
  <c r="E57" i="2"/>
  <c r="B5" i="15"/>
  <c r="C15" i="25"/>
  <c r="B58" i="2"/>
  <c r="E51" i="5"/>
  <c r="E5" i="15"/>
  <c r="F15" i="25"/>
  <c r="E58" i="2"/>
  <c r="B6" i="15"/>
  <c r="C16" i="25"/>
  <c r="B59" i="2"/>
  <c r="E52" i="5"/>
  <c r="E6" i="15"/>
  <c r="F16" i="25"/>
  <c r="E59" i="2"/>
  <c r="B7" i="15"/>
  <c r="C17" i="25"/>
  <c r="B60" i="2"/>
  <c r="E53" i="5"/>
  <c r="E7" i="15"/>
  <c r="F17" i="25"/>
  <c r="E60" i="2"/>
  <c r="B8" i="15"/>
  <c r="C18" i="25"/>
  <c r="B61" i="2"/>
  <c r="E54" i="5"/>
  <c r="E8" i="15"/>
  <c r="F18" i="25"/>
  <c r="E61" i="2"/>
  <c r="B9" i="15"/>
  <c r="C19" i="25"/>
  <c r="B62" i="2"/>
  <c r="E55" i="5"/>
  <c r="E9" i="15"/>
  <c r="F19" i="25"/>
  <c r="E62" i="2"/>
  <c r="B10" i="15"/>
  <c r="C20" i="25"/>
  <c r="B63" i="2"/>
  <c r="E56" i="5"/>
  <c r="E10" i="15"/>
  <c r="F20" i="25"/>
  <c r="E63" i="2"/>
  <c r="B11" i="15"/>
  <c r="C21" i="25"/>
  <c r="B64" i="2"/>
  <c r="E57" i="5"/>
  <c r="E11" i="15"/>
  <c r="F21" i="25"/>
  <c r="E64" i="2"/>
  <c r="B12" i="15"/>
  <c r="C22" i="25"/>
  <c r="B65" i="2"/>
  <c r="E58" i="5"/>
  <c r="E12" i="15"/>
  <c r="F22" i="25"/>
  <c r="E65" i="2"/>
  <c r="B13" i="15"/>
  <c r="C23" i="25"/>
  <c r="B66" i="2"/>
  <c r="E59" i="5"/>
  <c r="E13" i="15"/>
  <c r="F23" i="25"/>
  <c r="E66" i="2"/>
  <c r="B14" i="15"/>
  <c r="C24" i="25"/>
  <c r="B67" i="2"/>
  <c r="E60" i="5"/>
  <c r="E14" i="15"/>
  <c r="F24" i="25"/>
  <c r="E67" i="2"/>
  <c r="B15" i="15"/>
  <c r="C25" i="25"/>
  <c r="B68" i="2"/>
  <c r="E61" i="5"/>
  <c r="E15" i="15"/>
  <c r="F25" i="25"/>
  <c r="E68" i="2"/>
  <c r="B16" i="15"/>
  <c r="C26" i="25"/>
  <c r="B69" i="2"/>
  <c r="E62" i="5"/>
  <c r="E16" i="15"/>
  <c r="F26" i="25"/>
  <c r="E69" i="2"/>
  <c r="B17" i="15"/>
  <c r="C27" i="25"/>
  <c r="B70" i="2"/>
  <c r="E63" i="5"/>
  <c r="E17" i="15"/>
  <c r="F27" i="25"/>
  <c r="E70" i="2"/>
  <c r="B18" i="15"/>
  <c r="C28" i="25"/>
  <c r="B71" i="2"/>
  <c r="E64" i="5"/>
  <c r="E18" i="15"/>
  <c r="F28" i="25"/>
  <c r="E71" i="2"/>
  <c r="B19" i="15"/>
  <c r="C29" i="25"/>
  <c r="B72" i="2"/>
  <c r="E65" i="5"/>
  <c r="E19" i="15"/>
  <c r="F29" i="25"/>
  <c r="E72" i="2"/>
  <c r="B20" i="15"/>
  <c r="C30" i="25"/>
  <c r="B73" i="2"/>
  <c r="E66" i="5"/>
  <c r="E20" i="15"/>
  <c r="F30" i="25"/>
  <c r="E73" i="2"/>
  <c r="B21" i="15"/>
  <c r="C31" i="25"/>
  <c r="B74" i="2"/>
  <c r="E67" i="5"/>
  <c r="E21" i="15"/>
  <c r="F31" i="25"/>
  <c r="E74" i="2"/>
  <c r="B22" i="15"/>
  <c r="C32" i="25"/>
  <c r="B75" i="2"/>
  <c r="E68" i="5"/>
  <c r="E22" i="15"/>
  <c r="F32" i="25"/>
  <c r="E75" i="2"/>
  <c r="B23" i="15"/>
  <c r="C33" i="25"/>
  <c r="B76" i="2"/>
  <c r="E69" i="5"/>
  <c r="E23" i="15"/>
  <c r="F33" i="25"/>
  <c r="E76" i="2"/>
  <c r="B24" i="15"/>
  <c r="C34" i="25"/>
  <c r="B77" i="2"/>
  <c r="E70" i="5"/>
  <c r="E24" i="15"/>
  <c r="F34" i="25"/>
  <c r="E77" i="2"/>
  <c r="B25" i="15"/>
  <c r="C35" i="25"/>
  <c r="B78" i="2"/>
  <c r="E71" i="5"/>
  <c r="E25" i="15"/>
  <c r="F35" i="25"/>
  <c r="E78" i="2"/>
  <c r="B26" i="15"/>
  <c r="C36" i="25"/>
  <c r="B79" i="2"/>
  <c r="E72" i="5"/>
  <c r="E26" i="15"/>
  <c r="F36" i="25"/>
  <c r="E79" i="2"/>
  <c r="B27" i="15"/>
  <c r="C37" i="25"/>
  <c r="B80" i="2"/>
  <c r="E73" i="5"/>
  <c r="E27" i="15"/>
  <c r="F37" i="25"/>
  <c r="E80" i="2"/>
  <c r="B28" i="15"/>
  <c r="C38" i="25"/>
  <c r="B81" i="2"/>
  <c r="E74" i="5"/>
  <c r="E28" i="15"/>
  <c r="F38" i="25"/>
  <c r="E81" i="2"/>
  <c r="B29" i="15"/>
  <c r="B3" i="17"/>
  <c r="C39" i="25"/>
  <c r="B82" i="2"/>
  <c r="E75" i="5"/>
  <c r="E29" i="15"/>
  <c r="F39" i="25"/>
  <c r="E82" i="2"/>
  <c r="B30" i="15"/>
  <c r="B4" i="17"/>
  <c r="C40" i="25"/>
  <c r="B83" i="2"/>
  <c r="E76" i="5"/>
  <c r="E30" i="15"/>
  <c r="F40" i="25"/>
  <c r="E83" i="2"/>
  <c r="B31" i="15"/>
  <c r="B5" i="17"/>
  <c r="C41" i="25"/>
  <c r="B84" i="2"/>
  <c r="E77" i="5"/>
  <c r="E31" i="15"/>
  <c r="F41" i="25"/>
  <c r="E84" i="2"/>
  <c r="B32" i="15"/>
  <c r="B6" i="17"/>
  <c r="C42" i="25"/>
  <c r="B85" i="2"/>
  <c r="E78" i="5"/>
  <c r="E32" i="15"/>
  <c r="F42" i="25"/>
  <c r="E85" i="2"/>
  <c r="B33" i="15"/>
  <c r="B7" i="17"/>
  <c r="C43" i="25"/>
  <c r="B86" i="2"/>
  <c r="E79" i="5"/>
  <c r="E33" i="15"/>
  <c r="F43" i="25"/>
  <c r="E86" i="2"/>
  <c r="B34" i="15"/>
  <c r="B8" i="17"/>
  <c r="C44" i="25"/>
  <c r="B87" i="2"/>
  <c r="E80" i="5"/>
  <c r="E34" i="15"/>
  <c r="F44" i="25"/>
  <c r="E87" i="2"/>
  <c r="B35" i="15"/>
  <c r="B9" i="17"/>
  <c r="C45" i="25"/>
  <c r="B88" i="2"/>
  <c r="E81" i="5"/>
  <c r="E35" i="15"/>
  <c r="F45" i="25"/>
  <c r="E88" i="2"/>
  <c r="B36" i="15"/>
  <c r="B10" i="17"/>
  <c r="C46" i="25"/>
  <c r="B89" i="2"/>
  <c r="E82" i="5"/>
  <c r="E36" i="15"/>
  <c r="F46" i="25"/>
  <c r="E89" i="2"/>
  <c r="B37" i="15"/>
  <c r="B11" i="17"/>
  <c r="C47" i="25"/>
  <c r="B90" i="2"/>
  <c r="E83" i="5"/>
  <c r="E37" i="15"/>
  <c r="F47" i="25"/>
  <c r="E90" i="2"/>
  <c r="B38" i="15"/>
  <c r="B12" i="17"/>
  <c r="C48" i="25"/>
  <c r="B91" i="2"/>
  <c r="E84" i="5"/>
  <c r="E38" i="15"/>
  <c r="F48" i="25"/>
  <c r="E91" i="2"/>
  <c r="B39" i="15"/>
  <c r="B13" i="17"/>
  <c r="C49" i="25"/>
  <c r="B92" i="2"/>
  <c r="J92" i="2"/>
  <c r="K92" i="2"/>
  <c r="L92" i="2"/>
  <c r="E85" i="5"/>
  <c r="E39" i="15"/>
  <c r="F49" i="25"/>
  <c r="E92" i="2"/>
  <c r="M92" i="2"/>
  <c r="N92" i="2"/>
  <c r="O92" i="2"/>
  <c r="R92" i="2"/>
  <c r="G86" i="24"/>
  <c r="K93" i="2"/>
  <c r="L93" i="2"/>
  <c r="N93" i="2"/>
  <c r="O93" i="2"/>
  <c r="P93" i="2"/>
  <c r="Q93" i="2"/>
  <c r="B86" i="5"/>
  <c r="B40" i="15"/>
  <c r="B14" i="17"/>
  <c r="C50" i="25"/>
  <c r="B93" i="2"/>
  <c r="J93" i="2"/>
  <c r="E86" i="5"/>
  <c r="E40" i="15"/>
  <c r="F50" i="25"/>
  <c r="E93" i="2"/>
  <c r="M93" i="2"/>
  <c r="R93" i="2"/>
  <c r="G87" i="24"/>
  <c r="K94" i="2"/>
  <c r="L94" i="2"/>
  <c r="N94" i="2"/>
  <c r="O94" i="2"/>
  <c r="P94" i="2"/>
  <c r="Q94" i="2"/>
  <c r="B87" i="5"/>
  <c r="B41" i="15"/>
  <c r="B15" i="17"/>
  <c r="C51" i="25"/>
  <c r="B94" i="2"/>
  <c r="J94" i="2"/>
  <c r="E87" i="5"/>
  <c r="E41" i="15"/>
  <c r="F51" i="25"/>
  <c r="E94" i="2"/>
  <c r="M94" i="2"/>
  <c r="R94" i="2"/>
  <c r="G88" i="24"/>
  <c r="K95" i="2"/>
  <c r="L95" i="2"/>
  <c r="N95" i="2"/>
  <c r="O95" i="2"/>
  <c r="P95" i="2"/>
  <c r="Q95" i="2"/>
  <c r="B88" i="5"/>
  <c r="B42" i="15"/>
  <c r="B16" i="17"/>
  <c r="C52" i="25"/>
  <c r="B95" i="2"/>
  <c r="J95" i="2"/>
  <c r="E88" i="5"/>
  <c r="E42" i="15"/>
  <c r="F52" i="25"/>
  <c r="E95" i="2"/>
  <c r="M95" i="2"/>
  <c r="R95" i="2"/>
  <c r="G89" i="24"/>
  <c r="K96" i="2"/>
  <c r="L96" i="2"/>
  <c r="N96" i="2"/>
  <c r="O96" i="2"/>
  <c r="P96" i="2"/>
  <c r="Q96" i="2"/>
  <c r="B89" i="5"/>
  <c r="B43" i="15"/>
  <c r="B17" i="17"/>
  <c r="C53" i="25"/>
  <c r="B96" i="2"/>
  <c r="J96" i="2"/>
  <c r="E89" i="5"/>
  <c r="E43" i="15"/>
  <c r="F53" i="25"/>
  <c r="E96" i="2"/>
  <c r="M96" i="2"/>
  <c r="R96" i="2"/>
  <c r="G90" i="24"/>
  <c r="K97" i="2"/>
  <c r="L97" i="2"/>
  <c r="N97" i="2"/>
  <c r="O97" i="2"/>
  <c r="P97" i="2"/>
  <c r="Q97" i="2"/>
  <c r="B90" i="5"/>
  <c r="B44" i="15"/>
  <c r="B18" i="17"/>
  <c r="C54" i="25"/>
  <c r="B97" i="2"/>
  <c r="J97" i="2"/>
  <c r="E90" i="5"/>
  <c r="E44" i="15"/>
  <c r="F54" i="25"/>
  <c r="E97" i="2"/>
  <c r="M97" i="2"/>
  <c r="R97" i="2"/>
  <c r="G91" i="24"/>
  <c r="K98" i="2"/>
  <c r="L98" i="2"/>
  <c r="N98" i="2"/>
  <c r="O98" i="2"/>
  <c r="P98" i="2"/>
  <c r="Q98" i="2"/>
  <c r="B91" i="5"/>
  <c r="B45" i="15"/>
  <c r="B19" i="17"/>
  <c r="C55" i="25"/>
  <c r="B98" i="2"/>
  <c r="J98" i="2"/>
  <c r="E91" i="5"/>
  <c r="E45" i="15"/>
  <c r="F55" i="25"/>
  <c r="E98" i="2"/>
  <c r="M98" i="2"/>
  <c r="R98" i="2"/>
  <c r="G92" i="24"/>
  <c r="K99" i="2"/>
  <c r="L99" i="2"/>
  <c r="N99" i="2"/>
  <c r="O99" i="2"/>
  <c r="P99" i="2"/>
  <c r="Q99" i="2"/>
  <c r="B92" i="5"/>
  <c r="B46" i="15"/>
  <c r="B20" i="17"/>
  <c r="C56" i="25"/>
  <c r="B99" i="2"/>
  <c r="J99" i="2"/>
  <c r="E92" i="5"/>
  <c r="E46" i="15"/>
  <c r="F56" i="25"/>
  <c r="E99" i="2"/>
  <c r="M99" i="2"/>
  <c r="R99" i="2"/>
  <c r="G93" i="24"/>
  <c r="K100" i="2"/>
  <c r="L100" i="2"/>
  <c r="N100" i="2"/>
  <c r="O100" i="2"/>
  <c r="P100" i="2"/>
  <c r="Q100" i="2"/>
  <c r="B93" i="5"/>
  <c r="B47" i="15"/>
  <c r="B21" i="17"/>
  <c r="C57" i="25"/>
  <c r="B100" i="2"/>
  <c r="J100" i="2"/>
  <c r="E93" i="5"/>
  <c r="E47" i="15"/>
  <c r="F57" i="25"/>
  <c r="E100" i="2"/>
  <c r="M100" i="2"/>
  <c r="R100" i="2"/>
  <c r="G94" i="24"/>
  <c r="K101" i="2"/>
  <c r="L101" i="2"/>
  <c r="N101" i="2"/>
  <c r="O101" i="2"/>
  <c r="P101" i="2"/>
  <c r="Q101" i="2"/>
  <c r="B94" i="5"/>
  <c r="B48" i="15"/>
  <c r="B22" i="17"/>
  <c r="C58" i="25"/>
  <c r="B101" i="2"/>
  <c r="J101" i="2"/>
  <c r="E94" i="5"/>
  <c r="E48" i="15"/>
  <c r="F58" i="25"/>
  <c r="E101" i="2"/>
  <c r="M101" i="2"/>
  <c r="R101" i="2"/>
  <c r="G95" i="24"/>
  <c r="K102" i="2"/>
  <c r="L102" i="2"/>
  <c r="N102" i="2"/>
  <c r="O102" i="2"/>
  <c r="P102" i="2"/>
  <c r="Q102" i="2"/>
  <c r="B95" i="5"/>
  <c r="B49" i="15"/>
  <c r="B23" i="17"/>
  <c r="C59" i="25"/>
  <c r="B102" i="2"/>
  <c r="J102" i="2"/>
  <c r="E95" i="5"/>
  <c r="E49" i="15"/>
  <c r="F59" i="25"/>
  <c r="E102" i="2"/>
  <c r="M102" i="2"/>
  <c r="R102" i="2"/>
  <c r="G96" i="24"/>
  <c r="K103" i="2"/>
  <c r="L103" i="2"/>
  <c r="N103" i="2"/>
  <c r="O103" i="2"/>
  <c r="P103" i="2"/>
  <c r="Q103" i="2"/>
  <c r="B96" i="5"/>
  <c r="B50" i="15"/>
  <c r="B24" i="17"/>
  <c r="C60" i="25"/>
  <c r="B103" i="2"/>
  <c r="J103" i="2"/>
  <c r="E96" i="5"/>
  <c r="E50" i="15"/>
  <c r="F60" i="25"/>
  <c r="E103" i="2"/>
  <c r="M103" i="2"/>
  <c r="R103" i="2"/>
  <c r="G97" i="24"/>
  <c r="K104" i="2"/>
  <c r="L104" i="2"/>
  <c r="N104" i="2"/>
  <c r="O104" i="2"/>
  <c r="P104" i="2"/>
  <c r="Q104" i="2"/>
  <c r="B97" i="5"/>
  <c r="B51" i="15"/>
  <c r="B25" i="17"/>
  <c r="C61" i="25"/>
  <c r="B104" i="2"/>
  <c r="J104" i="2"/>
  <c r="E97" i="5"/>
  <c r="E51" i="15"/>
  <c r="F61" i="25"/>
  <c r="E104" i="2"/>
  <c r="M104" i="2"/>
  <c r="R104" i="2"/>
  <c r="G98" i="24"/>
  <c r="K105" i="2"/>
  <c r="L105" i="2"/>
  <c r="N105" i="2"/>
  <c r="O105" i="2"/>
  <c r="P105" i="2"/>
  <c r="Q105" i="2"/>
  <c r="B98" i="5"/>
  <c r="B52" i="15"/>
  <c r="B26" i="17"/>
  <c r="C62" i="25"/>
  <c r="B105" i="2"/>
  <c r="J105" i="2"/>
  <c r="E98" i="5"/>
  <c r="E52" i="15"/>
  <c r="F62" i="25"/>
  <c r="E105" i="2"/>
  <c r="M105" i="2"/>
  <c r="R105" i="2"/>
  <c r="G99" i="24"/>
  <c r="K106" i="2"/>
  <c r="L106" i="2"/>
  <c r="N106" i="2"/>
  <c r="O106" i="2"/>
  <c r="P106" i="2"/>
  <c r="Q106" i="2"/>
  <c r="B99" i="5"/>
  <c r="B53" i="15"/>
  <c r="B27" i="17"/>
  <c r="C63" i="25"/>
  <c r="B106" i="2"/>
  <c r="J106" i="2"/>
  <c r="E99" i="5"/>
  <c r="E53" i="15"/>
  <c r="F63" i="25"/>
  <c r="E106" i="2"/>
  <c r="M106" i="2"/>
  <c r="R106" i="2"/>
  <c r="G100" i="24"/>
  <c r="K107" i="2"/>
  <c r="L107" i="2"/>
  <c r="N107" i="2"/>
  <c r="O107" i="2"/>
  <c r="P107" i="2"/>
  <c r="Q107" i="2"/>
  <c r="B100" i="5"/>
  <c r="B54" i="15"/>
  <c r="B28" i="17"/>
  <c r="C64" i="25"/>
  <c r="B107" i="2"/>
  <c r="J107" i="2"/>
  <c r="E100" i="5"/>
  <c r="E54" i="15"/>
  <c r="F64" i="25"/>
  <c r="E107" i="2"/>
  <c r="M107" i="2"/>
  <c r="R107" i="2"/>
  <c r="G101" i="24"/>
  <c r="K108" i="2"/>
  <c r="L108" i="2"/>
  <c r="N108" i="2"/>
  <c r="O108" i="2"/>
  <c r="P108" i="2"/>
  <c r="Q108" i="2"/>
  <c r="B101" i="5"/>
  <c r="B55" i="15"/>
  <c r="B29" i="17"/>
  <c r="C65" i="25"/>
  <c r="B108" i="2"/>
  <c r="J108" i="2"/>
  <c r="E101" i="5"/>
  <c r="E55" i="15"/>
  <c r="F65" i="25"/>
  <c r="E108" i="2"/>
  <c r="M108" i="2"/>
  <c r="R108" i="2"/>
  <c r="G102" i="24"/>
  <c r="K109" i="2"/>
  <c r="L109" i="2"/>
  <c r="N109" i="2"/>
  <c r="O109" i="2"/>
  <c r="P109" i="2"/>
  <c r="Q109" i="2"/>
  <c r="B102" i="5"/>
  <c r="B56" i="15"/>
  <c r="B30" i="17"/>
  <c r="C66" i="25"/>
  <c r="B109" i="2"/>
  <c r="J109" i="2"/>
  <c r="E102" i="5"/>
  <c r="E56" i="15"/>
  <c r="F66" i="25"/>
  <c r="E109" i="2"/>
  <c r="M109" i="2"/>
  <c r="R109" i="2"/>
  <c r="G103" i="24"/>
  <c r="K110" i="2"/>
  <c r="L110" i="2"/>
  <c r="N110" i="2"/>
  <c r="O110" i="2"/>
  <c r="P110" i="2"/>
  <c r="Q110" i="2"/>
  <c r="B103" i="5"/>
  <c r="B57" i="15"/>
  <c r="B31" i="17"/>
  <c r="C67" i="25"/>
  <c r="B110" i="2"/>
  <c r="J110" i="2"/>
  <c r="E103" i="5"/>
  <c r="E57" i="15"/>
  <c r="F67" i="25"/>
  <c r="E110" i="2"/>
  <c r="M110" i="2"/>
  <c r="R110" i="2"/>
  <c r="G104" i="24"/>
  <c r="K111" i="2"/>
  <c r="L111" i="2"/>
  <c r="N111" i="2"/>
  <c r="O111" i="2"/>
  <c r="P111" i="2"/>
  <c r="Q111" i="2"/>
  <c r="B104" i="5"/>
  <c r="B58" i="15"/>
  <c r="B32" i="17"/>
  <c r="C68" i="25"/>
  <c r="B111" i="2"/>
  <c r="J111" i="2"/>
  <c r="E104" i="5"/>
  <c r="E58" i="15"/>
  <c r="F68" i="25"/>
  <c r="E111" i="2"/>
  <c r="M111" i="2"/>
  <c r="R111" i="2"/>
  <c r="G105" i="24"/>
  <c r="K112" i="2"/>
  <c r="L112" i="2"/>
  <c r="N112" i="2"/>
  <c r="O112" i="2"/>
  <c r="P112" i="2"/>
  <c r="Q112" i="2"/>
  <c r="B105" i="5"/>
  <c r="B59" i="15"/>
  <c r="B33" i="17"/>
  <c r="C69" i="25"/>
  <c r="B112" i="2"/>
  <c r="J112" i="2"/>
  <c r="E105" i="5"/>
  <c r="E59" i="15"/>
  <c r="F69" i="25"/>
  <c r="E112" i="2"/>
  <c r="M112" i="2"/>
  <c r="R112" i="2"/>
  <c r="G106" i="24"/>
  <c r="K113" i="2"/>
  <c r="L113" i="2"/>
  <c r="N113" i="2"/>
  <c r="O113" i="2"/>
  <c r="P113" i="2"/>
  <c r="Q113" i="2"/>
  <c r="B106" i="5"/>
  <c r="B60" i="15"/>
  <c r="B34" i="17"/>
  <c r="C70" i="25"/>
  <c r="B113" i="2"/>
  <c r="J113" i="2"/>
  <c r="E106" i="5"/>
  <c r="E60" i="15"/>
  <c r="F70" i="25"/>
  <c r="E113" i="2"/>
  <c r="M113" i="2"/>
  <c r="R113" i="2"/>
  <c r="G107" i="24"/>
  <c r="K114" i="2"/>
  <c r="L114" i="2"/>
  <c r="N114" i="2"/>
  <c r="O114" i="2"/>
  <c r="P114" i="2"/>
  <c r="Q114" i="2"/>
  <c r="B107" i="5"/>
  <c r="B61" i="15"/>
  <c r="B35" i="17"/>
  <c r="C71" i="25"/>
  <c r="B114" i="2"/>
  <c r="J114" i="2"/>
  <c r="E107" i="5"/>
  <c r="E61" i="15"/>
  <c r="F71" i="25"/>
  <c r="E114" i="2"/>
  <c r="M114" i="2"/>
  <c r="R114" i="2"/>
  <c r="G108" i="24"/>
  <c r="K115" i="2"/>
  <c r="L115" i="2"/>
  <c r="N115" i="2"/>
  <c r="O115" i="2"/>
  <c r="P115" i="2"/>
  <c r="Q115" i="2"/>
  <c r="B108" i="5"/>
  <c r="B62" i="15"/>
  <c r="B36" i="17"/>
  <c r="C72" i="25"/>
  <c r="B115" i="2"/>
  <c r="J115" i="2"/>
  <c r="E108" i="5"/>
  <c r="E62" i="15"/>
  <c r="F72" i="25"/>
  <c r="E115" i="2"/>
  <c r="M115" i="2"/>
  <c r="R115" i="2"/>
  <c r="G109" i="24"/>
  <c r="K116" i="2"/>
  <c r="L116" i="2"/>
  <c r="N116" i="2"/>
  <c r="O116" i="2"/>
  <c r="P116" i="2"/>
  <c r="Q116" i="2"/>
  <c r="B109" i="5"/>
  <c r="B63" i="15"/>
  <c r="B37" i="17"/>
  <c r="C73" i="25"/>
  <c r="B116" i="2"/>
  <c r="J116" i="2"/>
  <c r="E109" i="5"/>
  <c r="E63" i="15"/>
  <c r="F73" i="25"/>
  <c r="E116" i="2"/>
  <c r="M116" i="2"/>
  <c r="R116" i="2"/>
  <c r="G110" i="24"/>
  <c r="K117" i="2"/>
  <c r="L117" i="2"/>
  <c r="N117" i="2"/>
  <c r="O117" i="2"/>
  <c r="P117" i="2"/>
  <c r="Q117" i="2"/>
  <c r="B110" i="5"/>
  <c r="B64" i="15"/>
  <c r="B38" i="17"/>
  <c r="C74" i="25"/>
  <c r="B117" i="2"/>
  <c r="J117" i="2"/>
  <c r="E110" i="5"/>
  <c r="E64" i="15"/>
  <c r="F74" i="25"/>
  <c r="E117" i="2"/>
  <c r="M117" i="2"/>
  <c r="R117" i="2"/>
  <c r="G111" i="24"/>
  <c r="K118" i="2"/>
  <c r="L118" i="2"/>
  <c r="N118" i="2"/>
  <c r="O118" i="2"/>
  <c r="P118" i="2"/>
  <c r="Q118" i="2"/>
  <c r="B111" i="5"/>
  <c r="B65" i="15"/>
  <c r="B39" i="17"/>
  <c r="C75" i="25"/>
  <c r="B118" i="2"/>
  <c r="J118" i="2"/>
  <c r="E111" i="5"/>
  <c r="E65" i="15"/>
  <c r="F75" i="25"/>
  <c r="E118" i="2"/>
  <c r="M118" i="2"/>
  <c r="R118" i="2"/>
  <c r="G112" i="24"/>
  <c r="K119" i="2"/>
  <c r="L119" i="2"/>
  <c r="N119" i="2"/>
  <c r="O119" i="2"/>
  <c r="P119" i="2"/>
  <c r="Q119" i="2"/>
  <c r="B112" i="5"/>
  <c r="B66" i="15"/>
  <c r="B40" i="17"/>
  <c r="C76" i="25"/>
  <c r="B119" i="2"/>
  <c r="J119" i="2"/>
  <c r="E112" i="5"/>
  <c r="E66" i="15"/>
  <c r="F76" i="25"/>
  <c r="E119" i="2"/>
  <c r="M119" i="2"/>
  <c r="R119" i="2"/>
  <c r="G113" i="24"/>
  <c r="K120" i="2"/>
  <c r="L120" i="2"/>
  <c r="N120" i="2"/>
  <c r="O120" i="2"/>
  <c r="P120" i="2"/>
  <c r="Q120" i="2"/>
  <c r="B113" i="5"/>
  <c r="B67" i="15"/>
  <c r="B41" i="17"/>
  <c r="C77" i="25"/>
  <c r="B120" i="2"/>
  <c r="J120" i="2"/>
  <c r="E113" i="5"/>
  <c r="E67" i="15"/>
  <c r="F77" i="25"/>
  <c r="E120" i="2"/>
  <c r="M120" i="2"/>
  <c r="R120" i="2"/>
  <c r="G114" i="24"/>
  <c r="K121" i="2"/>
  <c r="L121" i="2"/>
  <c r="N121" i="2"/>
  <c r="O121" i="2"/>
  <c r="P121" i="2"/>
  <c r="Q121" i="2"/>
  <c r="B114" i="5"/>
  <c r="B68" i="15"/>
  <c r="B42" i="17"/>
  <c r="C78" i="25"/>
  <c r="B121" i="2"/>
  <c r="J121" i="2"/>
  <c r="E114" i="5"/>
  <c r="E68" i="15"/>
  <c r="F78" i="25"/>
  <c r="E121" i="2"/>
  <c r="M121" i="2"/>
  <c r="R121" i="2"/>
  <c r="G115" i="24"/>
  <c r="K122" i="2"/>
  <c r="L122" i="2"/>
  <c r="N122" i="2"/>
  <c r="O122" i="2"/>
  <c r="P122" i="2"/>
  <c r="Q122" i="2"/>
  <c r="B115" i="5"/>
  <c r="B69" i="15"/>
  <c r="B43" i="17"/>
  <c r="C79" i="25"/>
  <c r="B122" i="2"/>
  <c r="J122" i="2"/>
  <c r="E115" i="5"/>
  <c r="E69" i="15"/>
  <c r="F79" i="25"/>
  <c r="E122" i="2"/>
  <c r="M122" i="2"/>
  <c r="R122" i="2"/>
  <c r="G116" i="24"/>
  <c r="K123" i="2"/>
  <c r="L123" i="2"/>
  <c r="N123" i="2"/>
  <c r="O123" i="2"/>
  <c r="P123" i="2"/>
  <c r="Q123" i="2"/>
  <c r="B116" i="5"/>
  <c r="B70" i="15"/>
  <c r="B44" i="17"/>
  <c r="C80" i="25"/>
  <c r="B123" i="2"/>
  <c r="J123" i="2"/>
  <c r="E116" i="5"/>
  <c r="E70" i="15"/>
  <c r="F80" i="25"/>
  <c r="E123" i="2"/>
  <c r="M123" i="2"/>
  <c r="R123" i="2"/>
  <c r="G117" i="24"/>
  <c r="K124" i="2"/>
  <c r="L124" i="2"/>
  <c r="N124" i="2"/>
  <c r="O124" i="2"/>
  <c r="P124" i="2"/>
  <c r="Q124" i="2"/>
  <c r="B117" i="5"/>
  <c r="B71" i="15"/>
  <c r="B45" i="17"/>
  <c r="C81" i="25"/>
  <c r="B124" i="2"/>
  <c r="J124" i="2"/>
  <c r="E117" i="5"/>
  <c r="E71" i="15"/>
  <c r="F81" i="25"/>
  <c r="E124" i="2"/>
  <c r="M124" i="2"/>
  <c r="R124" i="2"/>
  <c r="G118" i="24"/>
  <c r="K125" i="2"/>
  <c r="L125" i="2"/>
  <c r="N125" i="2"/>
  <c r="O125" i="2"/>
  <c r="P125" i="2"/>
  <c r="Q125" i="2"/>
  <c r="B118" i="5"/>
  <c r="B72" i="15"/>
  <c r="B46" i="17"/>
  <c r="C82" i="25"/>
  <c r="B125" i="2"/>
  <c r="J125" i="2"/>
  <c r="E118" i="5"/>
  <c r="E72" i="15"/>
  <c r="F82" i="25"/>
  <c r="E125" i="2"/>
  <c r="M125" i="2"/>
  <c r="R125" i="2"/>
  <c r="G119" i="24"/>
  <c r="K126" i="2"/>
  <c r="L126" i="2"/>
  <c r="N126" i="2"/>
  <c r="O126" i="2"/>
  <c r="P126" i="2"/>
  <c r="Q126" i="2"/>
  <c r="B119" i="5"/>
  <c r="B73" i="15"/>
  <c r="B47" i="17"/>
  <c r="C83" i="25"/>
  <c r="B126" i="2"/>
  <c r="J126" i="2"/>
  <c r="E119" i="5"/>
  <c r="E73" i="15"/>
  <c r="F83" i="25"/>
  <c r="E126" i="2"/>
  <c r="M126" i="2"/>
  <c r="R126" i="2"/>
  <c r="G120" i="24"/>
  <c r="K127" i="2"/>
  <c r="L127" i="2"/>
  <c r="N127" i="2"/>
  <c r="O127" i="2"/>
  <c r="P127" i="2"/>
  <c r="Q127" i="2"/>
  <c r="B120" i="5"/>
  <c r="B74" i="15"/>
  <c r="B48" i="17"/>
  <c r="C84" i="25"/>
  <c r="B127" i="2"/>
  <c r="J127" i="2"/>
  <c r="E120" i="5"/>
  <c r="E74" i="15"/>
  <c r="F84" i="25"/>
  <c r="E127" i="2"/>
  <c r="M127" i="2"/>
  <c r="R127" i="2"/>
  <c r="G121" i="24"/>
  <c r="K128" i="2"/>
  <c r="L128" i="2"/>
  <c r="N128" i="2"/>
  <c r="O128" i="2"/>
  <c r="P128" i="2"/>
  <c r="Q128" i="2"/>
  <c r="B121" i="5"/>
  <c r="B75" i="15"/>
  <c r="B49" i="17"/>
  <c r="C85" i="25"/>
  <c r="B128" i="2"/>
  <c r="J128" i="2"/>
  <c r="E121" i="5"/>
  <c r="E75" i="15"/>
  <c r="F85" i="25"/>
  <c r="E128" i="2"/>
  <c r="M128" i="2"/>
  <c r="R128" i="2"/>
  <c r="G122" i="24"/>
  <c r="K129" i="2"/>
  <c r="L129" i="2"/>
  <c r="N129" i="2"/>
  <c r="O129" i="2"/>
  <c r="P129" i="2"/>
  <c r="Q129" i="2"/>
  <c r="B122" i="5"/>
  <c r="B76" i="15"/>
  <c r="B50" i="17"/>
  <c r="C86" i="25"/>
  <c r="B129" i="2"/>
  <c r="J129" i="2"/>
  <c r="E122" i="5"/>
  <c r="E76" i="15"/>
  <c r="F86" i="25"/>
  <c r="E129" i="2"/>
  <c r="M129" i="2"/>
  <c r="R129" i="2"/>
  <c r="G123" i="24"/>
  <c r="K130" i="2"/>
  <c r="L130" i="2"/>
  <c r="N130" i="2"/>
  <c r="O130" i="2"/>
  <c r="P130" i="2"/>
  <c r="Q130" i="2"/>
  <c r="B123" i="5"/>
  <c r="B77" i="15"/>
  <c r="B51" i="17"/>
  <c r="C87" i="25"/>
  <c r="B130" i="2"/>
  <c r="J130" i="2"/>
  <c r="E123" i="5"/>
  <c r="E77" i="15"/>
  <c r="F87" i="25"/>
  <c r="E130" i="2"/>
  <c r="M130" i="2"/>
  <c r="R130" i="2"/>
  <c r="G124" i="24"/>
  <c r="K131" i="2"/>
  <c r="L131" i="2"/>
  <c r="N131" i="2"/>
  <c r="O131" i="2"/>
  <c r="P131" i="2"/>
  <c r="Q131" i="2"/>
  <c r="B124" i="5"/>
  <c r="B78" i="15"/>
  <c r="B52" i="17"/>
  <c r="C88" i="25"/>
  <c r="B131" i="2"/>
  <c r="J131" i="2"/>
  <c r="E124" i="5"/>
  <c r="E78" i="15"/>
  <c r="F88" i="25"/>
  <c r="E131" i="2"/>
  <c r="M131" i="2"/>
  <c r="R131" i="2"/>
  <c r="G125" i="24"/>
  <c r="K132" i="2"/>
  <c r="L132" i="2"/>
  <c r="N132" i="2"/>
  <c r="O132" i="2"/>
  <c r="P132" i="2"/>
  <c r="Q132" i="2"/>
  <c r="B125" i="5"/>
  <c r="B79" i="15"/>
  <c r="B53" i="17"/>
  <c r="C89" i="25"/>
  <c r="B132" i="2"/>
  <c r="J132" i="2"/>
  <c r="E125" i="5"/>
  <c r="E79" i="15"/>
  <c r="F89" i="25"/>
  <c r="E132" i="2"/>
  <c r="M132" i="2"/>
  <c r="R132" i="2"/>
  <c r="G126" i="24"/>
  <c r="K133" i="2"/>
  <c r="L133" i="2"/>
  <c r="N133" i="2"/>
  <c r="O133" i="2"/>
  <c r="P133" i="2"/>
  <c r="Q133" i="2"/>
  <c r="B126" i="5"/>
  <c r="B80" i="15"/>
  <c r="B54" i="17"/>
  <c r="C90" i="25"/>
  <c r="B133" i="2"/>
  <c r="J133" i="2"/>
  <c r="E126" i="5"/>
  <c r="E80" i="15"/>
  <c r="F90" i="25"/>
  <c r="E133" i="2"/>
  <c r="M133" i="2"/>
  <c r="R133" i="2"/>
  <c r="G127" i="24"/>
  <c r="K134" i="2"/>
  <c r="L134" i="2"/>
  <c r="N134" i="2"/>
  <c r="O134" i="2"/>
  <c r="P134" i="2"/>
  <c r="Q134" i="2"/>
  <c r="B127" i="5"/>
  <c r="B81" i="15"/>
  <c r="B55" i="17"/>
  <c r="C91" i="25"/>
  <c r="B134" i="2"/>
  <c r="J134" i="2"/>
  <c r="E127" i="5"/>
  <c r="E81" i="15"/>
  <c r="F91" i="25"/>
  <c r="E134" i="2"/>
  <c r="M134" i="2"/>
  <c r="R134" i="2"/>
  <c r="G128" i="24"/>
  <c r="K135" i="2"/>
  <c r="L135" i="2"/>
  <c r="N135" i="2"/>
  <c r="O135" i="2"/>
  <c r="P135" i="2"/>
  <c r="Q135" i="2"/>
  <c r="B128" i="5"/>
  <c r="B82" i="15"/>
  <c r="B56" i="17"/>
  <c r="C92" i="25"/>
  <c r="B135" i="2"/>
  <c r="J135" i="2"/>
  <c r="E128" i="5"/>
  <c r="E82" i="15"/>
  <c r="F92" i="25"/>
  <c r="E135" i="2"/>
  <c r="M135" i="2"/>
  <c r="R135" i="2"/>
  <c r="G129" i="24"/>
  <c r="K136" i="2"/>
  <c r="L136" i="2"/>
  <c r="N136" i="2"/>
  <c r="O136" i="2"/>
  <c r="P136" i="2"/>
  <c r="Q136" i="2"/>
  <c r="B129" i="5"/>
  <c r="B83" i="15"/>
  <c r="B57" i="17"/>
  <c r="C93" i="25"/>
  <c r="B136" i="2"/>
  <c r="J136" i="2"/>
  <c r="E129" i="5"/>
  <c r="E83" i="15"/>
  <c r="F93" i="25"/>
  <c r="E136" i="2"/>
  <c r="M136" i="2"/>
  <c r="R136" i="2"/>
  <c r="G130" i="24"/>
  <c r="K137" i="2"/>
  <c r="L137" i="2"/>
  <c r="N137" i="2"/>
  <c r="O137" i="2"/>
  <c r="P137" i="2"/>
  <c r="Q137" i="2"/>
  <c r="B130" i="5"/>
  <c r="B84" i="15"/>
  <c r="B58" i="17"/>
  <c r="C94" i="25"/>
  <c r="B137" i="2"/>
  <c r="J137" i="2"/>
  <c r="E130" i="5"/>
  <c r="E84" i="15"/>
  <c r="F94" i="25"/>
  <c r="E137" i="2"/>
  <c r="M137" i="2"/>
  <c r="R137" i="2"/>
  <c r="G131" i="24"/>
  <c r="K138" i="2"/>
  <c r="L138" i="2"/>
  <c r="N138" i="2"/>
  <c r="O138" i="2"/>
  <c r="P138" i="2"/>
  <c r="Q138" i="2"/>
  <c r="B131" i="5"/>
  <c r="B85" i="15"/>
  <c r="B59" i="17"/>
  <c r="C95" i="25"/>
  <c r="B138" i="2"/>
  <c r="J138" i="2"/>
  <c r="E131" i="5"/>
  <c r="E85" i="15"/>
  <c r="F95" i="25"/>
  <c r="E138" i="2"/>
  <c r="M138" i="2"/>
  <c r="R138" i="2"/>
  <c r="G132" i="24"/>
  <c r="C86" i="15"/>
  <c r="D96" i="25"/>
  <c r="C132" i="5"/>
  <c r="C139" i="2"/>
  <c r="K139" i="2"/>
  <c r="D86" i="15"/>
  <c r="E96" i="25"/>
  <c r="D132" i="5"/>
  <c r="D139" i="2"/>
  <c r="L139" i="2"/>
  <c r="F86" i="15"/>
  <c r="G96" i="25"/>
  <c r="F132" i="5"/>
  <c r="F139" i="2"/>
  <c r="N139" i="2"/>
  <c r="G86" i="14"/>
  <c r="G86" i="15"/>
  <c r="H96" i="25"/>
  <c r="G132" i="5"/>
  <c r="G139" i="2"/>
  <c r="O139" i="2"/>
  <c r="P139" i="2"/>
  <c r="Q139" i="2"/>
  <c r="B132" i="5"/>
  <c r="B86" i="15"/>
  <c r="B60" i="17"/>
  <c r="C96" i="25"/>
  <c r="B139" i="2"/>
  <c r="J139" i="2"/>
  <c r="E132" i="5"/>
  <c r="E86" i="15"/>
  <c r="F96" i="25"/>
  <c r="E139" i="2"/>
  <c r="M139" i="2"/>
  <c r="R139" i="2"/>
  <c r="G133" i="24"/>
  <c r="J82" i="2"/>
  <c r="K82" i="2"/>
  <c r="L82" i="2"/>
  <c r="M82" i="2"/>
  <c r="N82" i="2"/>
  <c r="O82" i="2"/>
  <c r="P82" i="2"/>
  <c r="Q82" i="2"/>
  <c r="R82" i="2"/>
  <c r="G76" i="24"/>
  <c r="J83" i="2"/>
  <c r="K83" i="2"/>
  <c r="L83" i="2"/>
  <c r="M83" i="2"/>
  <c r="N83" i="2"/>
  <c r="O83" i="2"/>
  <c r="P83" i="2"/>
  <c r="Q83" i="2"/>
  <c r="R83" i="2"/>
  <c r="G77" i="24"/>
  <c r="J84" i="2"/>
  <c r="K84" i="2"/>
  <c r="L84" i="2"/>
  <c r="M84" i="2"/>
  <c r="N84" i="2"/>
  <c r="O84" i="2"/>
  <c r="P84" i="2"/>
  <c r="Q84" i="2"/>
  <c r="R84" i="2"/>
  <c r="G78" i="24"/>
  <c r="J85" i="2"/>
  <c r="K85" i="2"/>
  <c r="L85" i="2"/>
  <c r="M85" i="2"/>
  <c r="N85" i="2"/>
  <c r="O85" i="2"/>
  <c r="P85" i="2"/>
  <c r="Q85" i="2"/>
  <c r="R85" i="2"/>
  <c r="G79" i="24"/>
  <c r="J86" i="2"/>
  <c r="K86" i="2"/>
  <c r="L86" i="2"/>
  <c r="M86" i="2"/>
  <c r="N86" i="2"/>
  <c r="O86" i="2"/>
  <c r="P86" i="2"/>
  <c r="Q86" i="2"/>
  <c r="R86" i="2"/>
  <c r="G80" i="24"/>
  <c r="J87" i="2"/>
  <c r="K87" i="2"/>
  <c r="L87" i="2"/>
  <c r="M87" i="2"/>
  <c r="N87" i="2"/>
  <c r="O87" i="2"/>
  <c r="P87" i="2"/>
  <c r="Q87" i="2"/>
  <c r="R87" i="2"/>
  <c r="G81" i="24"/>
  <c r="J88" i="2"/>
  <c r="K88" i="2"/>
  <c r="L88" i="2"/>
  <c r="M88" i="2"/>
  <c r="N88" i="2"/>
  <c r="O88" i="2"/>
  <c r="P88" i="2"/>
  <c r="Q88" i="2"/>
  <c r="R88" i="2"/>
  <c r="G82" i="24"/>
  <c r="J89" i="2"/>
  <c r="K89" i="2"/>
  <c r="L89" i="2"/>
  <c r="M89" i="2"/>
  <c r="N89" i="2"/>
  <c r="O89" i="2"/>
  <c r="P89" i="2"/>
  <c r="Q89" i="2"/>
  <c r="R89" i="2"/>
  <c r="G83" i="24"/>
  <c r="J90" i="2"/>
  <c r="K90" i="2"/>
  <c r="L90" i="2"/>
  <c r="M90" i="2"/>
  <c r="N90" i="2"/>
  <c r="O90" i="2"/>
  <c r="P90" i="2"/>
  <c r="Q90" i="2"/>
  <c r="R90" i="2"/>
  <c r="G84" i="24"/>
  <c r="J91" i="2"/>
  <c r="K91" i="2"/>
  <c r="L91" i="2"/>
  <c r="M91" i="2"/>
  <c r="N91" i="2"/>
  <c r="O91" i="2"/>
  <c r="P91" i="2"/>
  <c r="Q91" i="2"/>
  <c r="R91" i="2"/>
  <c r="G85" i="24"/>
  <c r="G134" i="24"/>
  <c r="AF76" i="24"/>
  <c r="AF77" i="24"/>
  <c r="AF78" i="24"/>
  <c r="AF79" i="24"/>
  <c r="AF80" i="24"/>
  <c r="AF81" i="24"/>
  <c r="AF82" i="24"/>
  <c r="AF83" i="24"/>
  <c r="AF84" i="24"/>
  <c r="AF85" i="24"/>
  <c r="Q92" i="12"/>
  <c r="R92" i="12"/>
  <c r="S92" i="12"/>
  <c r="AF86" i="24"/>
  <c r="Q93" i="12"/>
  <c r="R93" i="12"/>
  <c r="S93" i="12"/>
  <c r="AF87" i="24"/>
  <c r="Q94" i="12"/>
  <c r="R94" i="12"/>
  <c r="S94" i="12"/>
  <c r="AF88" i="24"/>
  <c r="Q95" i="12"/>
  <c r="R95" i="12"/>
  <c r="S95" i="12"/>
  <c r="AF89" i="24"/>
  <c r="Q96" i="12"/>
  <c r="R96" i="12"/>
  <c r="S96" i="12"/>
  <c r="AF90" i="24"/>
  <c r="Q97" i="12"/>
  <c r="R97" i="12"/>
  <c r="S97" i="12"/>
  <c r="AF91" i="24"/>
  <c r="Q98" i="12"/>
  <c r="R98" i="12"/>
  <c r="S98" i="12"/>
  <c r="AF92" i="24"/>
  <c r="Q99" i="12"/>
  <c r="R99" i="12"/>
  <c r="S99" i="12"/>
  <c r="AF93" i="24"/>
  <c r="Q100" i="12"/>
  <c r="R100" i="12"/>
  <c r="S100" i="12"/>
  <c r="AF94" i="24"/>
  <c r="Q101" i="12"/>
  <c r="R101" i="12"/>
  <c r="S101" i="12"/>
  <c r="AF95" i="24"/>
  <c r="Q102" i="12"/>
  <c r="R102" i="12"/>
  <c r="S102" i="12"/>
  <c r="AF96" i="24"/>
  <c r="Q103" i="12"/>
  <c r="R103" i="12"/>
  <c r="S103" i="12"/>
  <c r="AF97" i="24"/>
  <c r="Q104" i="12"/>
  <c r="R104" i="12"/>
  <c r="S104" i="12"/>
  <c r="AF98" i="24"/>
  <c r="Q105" i="12"/>
  <c r="R105" i="12"/>
  <c r="S105" i="12"/>
  <c r="AF99" i="24"/>
  <c r="Q106" i="12"/>
  <c r="R106" i="12"/>
  <c r="S106" i="12"/>
  <c r="AF100" i="24"/>
  <c r="Q107" i="12"/>
  <c r="R107" i="12"/>
  <c r="S107" i="12"/>
  <c r="AF101" i="24"/>
  <c r="Q108" i="12"/>
  <c r="R108" i="12"/>
  <c r="S108" i="12"/>
  <c r="AF102" i="24"/>
  <c r="Q109" i="12"/>
  <c r="R109" i="12"/>
  <c r="S109" i="12"/>
  <c r="AF103" i="24"/>
  <c r="Q110" i="12"/>
  <c r="R110" i="12"/>
  <c r="S110" i="12"/>
  <c r="AF104" i="24"/>
  <c r="Q111" i="12"/>
  <c r="R111" i="12"/>
  <c r="S111" i="12"/>
  <c r="AF105" i="24"/>
  <c r="Q112" i="12"/>
  <c r="R112" i="12"/>
  <c r="S112" i="12"/>
  <c r="AF106" i="24"/>
  <c r="Q113" i="12"/>
  <c r="R113" i="12"/>
  <c r="S113" i="12"/>
  <c r="AF107" i="24"/>
  <c r="Q114" i="12"/>
  <c r="R114" i="12"/>
  <c r="S114" i="12"/>
  <c r="AF108" i="24"/>
  <c r="Q115" i="12"/>
  <c r="R115" i="12"/>
  <c r="S115" i="12"/>
  <c r="AF109" i="24"/>
  <c r="Q116" i="12"/>
  <c r="R116" i="12"/>
  <c r="S116" i="12"/>
  <c r="AF110" i="24"/>
  <c r="Q117" i="12"/>
  <c r="R117" i="12"/>
  <c r="S117" i="12"/>
  <c r="AF111" i="24"/>
  <c r="Q118" i="12"/>
  <c r="R118" i="12"/>
  <c r="S118" i="12"/>
  <c r="AF112" i="24"/>
  <c r="Q119" i="12"/>
  <c r="R119" i="12"/>
  <c r="S119" i="12"/>
  <c r="AF113" i="24"/>
  <c r="Q120" i="12"/>
  <c r="R120" i="12"/>
  <c r="S120" i="12"/>
  <c r="AF114" i="24"/>
  <c r="Q121" i="12"/>
  <c r="R121" i="12"/>
  <c r="S121" i="12"/>
  <c r="AF115" i="24"/>
  <c r="Q122" i="12"/>
  <c r="R122" i="12"/>
  <c r="S122" i="12"/>
  <c r="AF116" i="24"/>
  <c r="Q123" i="12"/>
  <c r="R123" i="12"/>
  <c r="S123" i="12"/>
  <c r="AF117" i="24"/>
  <c r="Q124" i="12"/>
  <c r="R124" i="12"/>
  <c r="S124" i="12"/>
  <c r="AF118" i="24"/>
  <c r="Q125" i="12"/>
  <c r="R125" i="12"/>
  <c r="S125" i="12"/>
  <c r="AF119" i="24"/>
  <c r="Q126" i="12"/>
  <c r="R126" i="12"/>
  <c r="S126" i="12"/>
  <c r="AF120" i="24"/>
  <c r="Q127" i="12"/>
  <c r="R127" i="12"/>
  <c r="S127" i="12"/>
  <c r="AF121" i="24"/>
  <c r="Q128" i="12"/>
  <c r="R128" i="12"/>
  <c r="S128" i="12"/>
  <c r="AF122" i="24"/>
  <c r="Q129" i="12"/>
  <c r="R129" i="12"/>
  <c r="S129" i="12"/>
  <c r="AF123" i="24"/>
  <c r="Q130" i="12"/>
  <c r="R130" i="12"/>
  <c r="S130" i="12"/>
  <c r="AF124" i="24"/>
  <c r="Q131" i="12"/>
  <c r="R131" i="12"/>
  <c r="S131" i="12"/>
  <c r="AF125" i="24"/>
  <c r="Q132" i="12"/>
  <c r="R132" i="12"/>
  <c r="S132" i="12"/>
  <c r="AF126" i="24"/>
  <c r="Q133" i="12"/>
  <c r="R133" i="12"/>
  <c r="S133" i="12"/>
  <c r="AF127" i="24"/>
  <c r="Q134" i="12"/>
  <c r="R134" i="12"/>
  <c r="S134" i="12"/>
  <c r="AF128" i="24"/>
  <c r="Q135" i="12"/>
  <c r="R135" i="12"/>
  <c r="S135" i="12"/>
  <c r="AF129" i="24"/>
  <c r="Q136" i="12"/>
  <c r="R136" i="12"/>
  <c r="S136" i="12"/>
  <c r="AF130" i="24"/>
  <c r="Q137" i="12"/>
  <c r="R137" i="12"/>
  <c r="S137" i="12"/>
  <c r="AF131" i="24"/>
  <c r="Q138" i="12"/>
  <c r="R138" i="12"/>
  <c r="S138" i="12"/>
  <c r="AF132" i="24"/>
  <c r="Q139" i="12"/>
  <c r="R139" i="12"/>
  <c r="S139" i="12"/>
  <c r="AF133" i="24"/>
  <c r="AF134" i="24"/>
  <c r="C4" i="31"/>
  <c r="C7" i="31"/>
  <c r="Z76" i="24"/>
  <c r="Z77" i="24"/>
  <c r="Z78" i="24"/>
  <c r="Z79" i="24"/>
  <c r="Z80" i="24"/>
  <c r="Z81" i="24"/>
  <c r="Z82" i="24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96" i="24"/>
  <c r="Z97" i="24"/>
  <c r="Z98" i="24"/>
  <c r="Z99" i="24"/>
  <c r="Z100" i="24"/>
  <c r="Z101" i="24"/>
  <c r="Z102" i="24"/>
  <c r="Z103" i="24"/>
  <c r="Z104" i="24"/>
  <c r="Z105" i="24"/>
  <c r="Z106" i="24"/>
  <c r="Z107" i="24"/>
  <c r="Z108" i="24"/>
  <c r="Z109" i="24"/>
  <c r="Z110" i="24"/>
  <c r="Z111" i="24"/>
  <c r="Z112" i="24"/>
  <c r="Z113" i="24"/>
  <c r="Z114" i="24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7" i="24"/>
  <c r="Z128" i="24"/>
  <c r="Z129" i="24"/>
  <c r="Z130" i="24"/>
  <c r="Z131" i="24"/>
  <c r="Z132" i="24"/>
  <c r="Z133" i="24"/>
  <c r="Z134" i="24"/>
  <c r="D4" i="31"/>
  <c r="D7" i="31"/>
  <c r="K39" i="25"/>
  <c r="L39" i="25"/>
  <c r="M39" i="25"/>
  <c r="N39" i="25"/>
  <c r="O39" i="25"/>
  <c r="P39" i="25"/>
  <c r="Q39" i="25"/>
  <c r="R39" i="25"/>
  <c r="S39" i="25"/>
  <c r="S76" i="24"/>
  <c r="K40" i="25"/>
  <c r="L40" i="25"/>
  <c r="M40" i="25"/>
  <c r="N40" i="25"/>
  <c r="O40" i="25"/>
  <c r="P40" i="25"/>
  <c r="Q40" i="25"/>
  <c r="R40" i="25"/>
  <c r="S40" i="25"/>
  <c r="S77" i="24"/>
  <c r="K41" i="25"/>
  <c r="L41" i="25"/>
  <c r="M41" i="25"/>
  <c r="N41" i="25"/>
  <c r="O41" i="25"/>
  <c r="P41" i="25"/>
  <c r="Q41" i="25"/>
  <c r="R41" i="25"/>
  <c r="S41" i="25"/>
  <c r="S78" i="24"/>
  <c r="K42" i="25"/>
  <c r="L42" i="25"/>
  <c r="M42" i="25"/>
  <c r="N42" i="25"/>
  <c r="O42" i="25"/>
  <c r="P42" i="25"/>
  <c r="Q42" i="25"/>
  <c r="R42" i="25"/>
  <c r="S42" i="25"/>
  <c r="S79" i="24"/>
  <c r="K43" i="25"/>
  <c r="L43" i="25"/>
  <c r="M43" i="25"/>
  <c r="N43" i="25"/>
  <c r="O43" i="25"/>
  <c r="P43" i="25"/>
  <c r="Q43" i="25"/>
  <c r="R43" i="25"/>
  <c r="S43" i="25"/>
  <c r="S80" i="24"/>
  <c r="K44" i="25"/>
  <c r="L44" i="25"/>
  <c r="M44" i="25"/>
  <c r="N44" i="25"/>
  <c r="O44" i="25"/>
  <c r="P44" i="25"/>
  <c r="Q44" i="25"/>
  <c r="R44" i="25"/>
  <c r="S44" i="25"/>
  <c r="S81" i="24"/>
  <c r="K45" i="25"/>
  <c r="L45" i="25"/>
  <c r="M45" i="25"/>
  <c r="N45" i="25"/>
  <c r="O45" i="25"/>
  <c r="P45" i="25"/>
  <c r="Q45" i="25"/>
  <c r="R45" i="25"/>
  <c r="S45" i="25"/>
  <c r="S82" i="24"/>
  <c r="K46" i="25"/>
  <c r="L46" i="25"/>
  <c r="M46" i="25"/>
  <c r="N46" i="25"/>
  <c r="O46" i="25"/>
  <c r="P46" i="25"/>
  <c r="Q46" i="25"/>
  <c r="R46" i="25"/>
  <c r="S46" i="25"/>
  <c r="S83" i="24"/>
  <c r="K47" i="25"/>
  <c r="L47" i="25"/>
  <c r="M47" i="25"/>
  <c r="N47" i="25"/>
  <c r="O47" i="25"/>
  <c r="P47" i="25"/>
  <c r="Q47" i="25"/>
  <c r="R47" i="25"/>
  <c r="S47" i="25"/>
  <c r="S84" i="24"/>
  <c r="K48" i="25"/>
  <c r="L48" i="25"/>
  <c r="M48" i="25"/>
  <c r="N48" i="25"/>
  <c r="O48" i="25"/>
  <c r="P48" i="25"/>
  <c r="Q48" i="25"/>
  <c r="R48" i="25"/>
  <c r="S48" i="25"/>
  <c r="S85" i="24"/>
  <c r="K49" i="25"/>
  <c r="L49" i="25"/>
  <c r="M49" i="25"/>
  <c r="N49" i="25"/>
  <c r="O49" i="25"/>
  <c r="P49" i="25"/>
  <c r="Q49" i="25"/>
  <c r="R49" i="25"/>
  <c r="S49" i="25"/>
  <c r="S86" i="24"/>
  <c r="L50" i="25"/>
  <c r="M50" i="25"/>
  <c r="O50" i="25"/>
  <c r="P50" i="25"/>
  <c r="Q50" i="25"/>
  <c r="R50" i="25"/>
  <c r="K50" i="25"/>
  <c r="N50" i="25"/>
  <c r="S50" i="25"/>
  <c r="S87" i="24"/>
  <c r="L51" i="25"/>
  <c r="M51" i="25"/>
  <c r="O51" i="25"/>
  <c r="P51" i="25"/>
  <c r="Q51" i="25"/>
  <c r="R51" i="25"/>
  <c r="K51" i="25"/>
  <c r="N51" i="25"/>
  <c r="S51" i="25"/>
  <c r="S88" i="24"/>
  <c r="L52" i="25"/>
  <c r="M52" i="25"/>
  <c r="O52" i="25"/>
  <c r="P52" i="25"/>
  <c r="Q52" i="25"/>
  <c r="R52" i="25"/>
  <c r="K52" i="25"/>
  <c r="N52" i="25"/>
  <c r="S52" i="25"/>
  <c r="S89" i="24"/>
  <c r="L53" i="25"/>
  <c r="M53" i="25"/>
  <c r="O53" i="25"/>
  <c r="P53" i="25"/>
  <c r="Q53" i="25"/>
  <c r="R53" i="25"/>
  <c r="K53" i="25"/>
  <c r="N53" i="25"/>
  <c r="S53" i="25"/>
  <c r="S90" i="24"/>
  <c r="L54" i="25"/>
  <c r="M54" i="25"/>
  <c r="O54" i="25"/>
  <c r="P54" i="25"/>
  <c r="Q54" i="25"/>
  <c r="R54" i="25"/>
  <c r="K54" i="25"/>
  <c r="N54" i="25"/>
  <c r="S54" i="25"/>
  <c r="S91" i="24"/>
  <c r="L55" i="25"/>
  <c r="M55" i="25"/>
  <c r="O55" i="25"/>
  <c r="P55" i="25"/>
  <c r="Q55" i="25"/>
  <c r="R55" i="25"/>
  <c r="K55" i="25"/>
  <c r="N55" i="25"/>
  <c r="S55" i="25"/>
  <c r="S92" i="24"/>
  <c r="L56" i="25"/>
  <c r="M56" i="25"/>
  <c r="O56" i="25"/>
  <c r="P56" i="25"/>
  <c r="Q56" i="25"/>
  <c r="R56" i="25"/>
  <c r="K56" i="25"/>
  <c r="N56" i="25"/>
  <c r="S56" i="25"/>
  <c r="S93" i="24"/>
  <c r="L57" i="25"/>
  <c r="M57" i="25"/>
  <c r="O57" i="25"/>
  <c r="P57" i="25"/>
  <c r="Q57" i="25"/>
  <c r="R57" i="25"/>
  <c r="K57" i="25"/>
  <c r="N57" i="25"/>
  <c r="S57" i="25"/>
  <c r="S94" i="24"/>
  <c r="L58" i="25"/>
  <c r="M58" i="25"/>
  <c r="O58" i="25"/>
  <c r="P58" i="25"/>
  <c r="Q58" i="25"/>
  <c r="R58" i="25"/>
  <c r="K58" i="25"/>
  <c r="N58" i="25"/>
  <c r="S58" i="25"/>
  <c r="S95" i="24"/>
  <c r="L59" i="25"/>
  <c r="M59" i="25"/>
  <c r="O59" i="25"/>
  <c r="P59" i="25"/>
  <c r="Q59" i="25"/>
  <c r="R59" i="25"/>
  <c r="K59" i="25"/>
  <c r="N59" i="25"/>
  <c r="S59" i="25"/>
  <c r="S96" i="24"/>
  <c r="L60" i="25"/>
  <c r="M60" i="25"/>
  <c r="O60" i="25"/>
  <c r="P60" i="25"/>
  <c r="Q60" i="25"/>
  <c r="R60" i="25"/>
  <c r="K60" i="25"/>
  <c r="N60" i="25"/>
  <c r="S60" i="25"/>
  <c r="S97" i="24"/>
  <c r="L61" i="25"/>
  <c r="M61" i="25"/>
  <c r="O61" i="25"/>
  <c r="P61" i="25"/>
  <c r="Q61" i="25"/>
  <c r="R61" i="25"/>
  <c r="K61" i="25"/>
  <c r="N61" i="25"/>
  <c r="S61" i="25"/>
  <c r="S98" i="24"/>
  <c r="L62" i="25"/>
  <c r="M62" i="25"/>
  <c r="O62" i="25"/>
  <c r="P62" i="25"/>
  <c r="Q62" i="25"/>
  <c r="R62" i="25"/>
  <c r="K62" i="25"/>
  <c r="N62" i="25"/>
  <c r="S62" i="25"/>
  <c r="S99" i="24"/>
  <c r="L63" i="25"/>
  <c r="M63" i="25"/>
  <c r="O63" i="25"/>
  <c r="P63" i="25"/>
  <c r="Q63" i="25"/>
  <c r="R63" i="25"/>
  <c r="K63" i="25"/>
  <c r="N63" i="25"/>
  <c r="S63" i="25"/>
  <c r="S100" i="24"/>
  <c r="L64" i="25"/>
  <c r="M64" i="25"/>
  <c r="O64" i="25"/>
  <c r="P64" i="25"/>
  <c r="Q64" i="25"/>
  <c r="R64" i="25"/>
  <c r="K64" i="25"/>
  <c r="N64" i="25"/>
  <c r="S64" i="25"/>
  <c r="S101" i="24"/>
  <c r="L65" i="25"/>
  <c r="M65" i="25"/>
  <c r="O65" i="25"/>
  <c r="P65" i="25"/>
  <c r="Q65" i="25"/>
  <c r="R65" i="25"/>
  <c r="K65" i="25"/>
  <c r="N65" i="25"/>
  <c r="S65" i="25"/>
  <c r="S102" i="24"/>
  <c r="L66" i="25"/>
  <c r="M66" i="25"/>
  <c r="O66" i="25"/>
  <c r="P66" i="25"/>
  <c r="Q66" i="25"/>
  <c r="R66" i="25"/>
  <c r="K66" i="25"/>
  <c r="N66" i="25"/>
  <c r="S66" i="25"/>
  <c r="S103" i="24"/>
  <c r="L67" i="25"/>
  <c r="M67" i="25"/>
  <c r="O67" i="25"/>
  <c r="P67" i="25"/>
  <c r="Q67" i="25"/>
  <c r="R67" i="25"/>
  <c r="K67" i="25"/>
  <c r="N67" i="25"/>
  <c r="S67" i="25"/>
  <c r="S104" i="24"/>
  <c r="L68" i="25"/>
  <c r="M68" i="25"/>
  <c r="O68" i="25"/>
  <c r="P68" i="25"/>
  <c r="Q68" i="25"/>
  <c r="R68" i="25"/>
  <c r="K68" i="25"/>
  <c r="N68" i="25"/>
  <c r="S68" i="25"/>
  <c r="S105" i="24"/>
  <c r="L69" i="25"/>
  <c r="M69" i="25"/>
  <c r="O69" i="25"/>
  <c r="P69" i="25"/>
  <c r="Q69" i="25"/>
  <c r="R69" i="25"/>
  <c r="K69" i="25"/>
  <c r="N69" i="25"/>
  <c r="S69" i="25"/>
  <c r="S106" i="24"/>
  <c r="L70" i="25"/>
  <c r="M70" i="25"/>
  <c r="O70" i="25"/>
  <c r="P70" i="25"/>
  <c r="Q70" i="25"/>
  <c r="R70" i="25"/>
  <c r="K70" i="25"/>
  <c r="N70" i="25"/>
  <c r="S70" i="25"/>
  <c r="S107" i="24"/>
  <c r="L71" i="25"/>
  <c r="M71" i="25"/>
  <c r="O71" i="25"/>
  <c r="P71" i="25"/>
  <c r="Q71" i="25"/>
  <c r="R71" i="25"/>
  <c r="K71" i="25"/>
  <c r="N71" i="25"/>
  <c r="S71" i="25"/>
  <c r="S108" i="24"/>
  <c r="L72" i="25"/>
  <c r="M72" i="25"/>
  <c r="O72" i="25"/>
  <c r="P72" i="25"/>
  <c r="Q72" i="25"/>
  <c r="R72" i="25"/>
  <c r="K72" i="25"/>
  <c r="N72" i="25"/>
  <c r="S72" i="25"/>
  <c r="S109" i="24"/>
  <c r="L73" i="25"/>
  <c r="M73" i="25"/>
  <c r="O73" i="25"/>
  <c r="P73" i="25"/>
  <c r="Q73" i="25"/>
  <c r="R73" i="25"/>
  <c r="K73" i="25"/>
  <c r="N73" i="25"/>
  <c r="S73" i="25"/>
  <c r="S110" i="24"/>
  <c r="L74" i="25"/>
  <c r="M74" i="25"/>
  <c r="O74" i="25"/>
  <c r="P74" i="25"/>
  <c r="Q74" i="25"/>
  <c r="R74" i="25"/>
  <c r="K74" i="25"/>
  <c r="N74" i="25"/>
  <c r="S74" i="25"/>
  <c r="S111" i="24"/>
  <c r="L75" i="25"/>
  <c r="M75" i="25"/>
  <c r="O75" i="25"/>
  <c r="P75" i="25"/>
  <c r="Q75" i="25"/>
  <c r="R75" i="25"/>
  <c r="K75" i="25"/>
  <c r="N75" i="25"/>
  <c r="S75" i="25"/>
  <c r="S112" i="24"/>
  <c r="L76" i="25"/>
  <c r="M76" i="25"/>
  <c r="O76" i="25"/>
  <c r="P76" i="25"/>
  <c r="Q76" i="25"/>
  <c r="R76" i="25"/>
  <c r="K76" i="25"/>
  <c r="N76" i="25"/>
  <c r="S76" i="25"/>
  <c r="S113" i="24"/>
  <c r="L77" i="25"/>
  <c r="M77" i="25"/>
  <c r="O77" i="25"/>
  <c r="P77" i="25"/>
  <c r="Q77" i="25"/>
  <c r="R77" i="25"/>
  <c r="K77" i="25"/>
  <c r="N77" i="25"/>
  <c r="S77" i="25"/>
  <c r="S114" i="24"/>
  <c r="L78" i="25"/>
  <c r="M78" i="25"/>
  <c r="O78" i="25"/>
  <c r="P78" i="25"/>
  <c r="Q78" i="25"/>
  <c r="R78" i="25"/>
  <c r="K78" i="25"/>
  <c r="N78" i="25"/>
  <c r="S78" i="25"/>
  <c r="S115" i="24"/>
  <c r="L79" i="25"/>
  <c r="M79" i="25"/>
  <c r="O79" i="25"/>
  <c r="P79" i="25"/>
  <c r="Q79" i="25"/>
  <c r="R79" i="25"/>
  <c r="K79" i="25"/>
  <c r="N79" i="25"/>
  <c r="S79" i="25"/>
  <c r="S116" i="24"/>
  <c r="L80" i="25"/>
  <c r="M80" i="25"/>
  <c r="O80" i="25"/>
  <c r="P80" i="25"/>
  <c r="Q80" i="25"/>
  <c r="R80" i="25"/>
  <c r="K80" i="25"/>
  <c r="N80" i="25"/>
  <c r="S80" i="25"/>
  <c r="S117" i="24"/>
  <c r="L81" i="25"/>
  <c r="M81" i="25"/>
  <c r="O81" i="25"/>
  <c r="P81" i="25"/>
  <c r="Q81" i="25"/>
  <c r="R81" i="25"/>
  <c r="K81" i="25"/>
  <c r="N81" i="25"/>
  <c r="S81" i="25"/>
  <c r="S118" i="24"/>
  <c r="L82" i="25"/>
  <c r="M82" i="25"/>
  <c r="O82" i="25"/>
  <c r="P82" i="25"/>
  <c r="Q82" i="25"/>
  <c r="R82" i="25"/>
  <c r="K82" i="25"/>
  <c r="N82" i="25"/>
  <c r="S82" i="25"/>
  <c r="S119" i="24"/>
  <c r="L83" i="25"/>
  <c r="M83" i="25"/>
  <c r="O83" i="25"/>
  <c r="P83" i="25"/>
  <c r="Q83" i="25"/>
  <c r="R83" i="25"/>
  <c r="K83" i="25"/>
  <c r="N83" i="25"/>
  <c r="S83" i="25"/>
  <c r="S120" i="24"/>
  <c r="L84" i="25"/>
  <c r="M84" i="25"/>
  <c r="O84" i="25"/>
  <c r="P84" i="25"/>
  <c r="Q84" i="25"/>
  <c r="R84" i="25"/>
  <c r="K84" i="25"/>
  <c r="N84" i="25"/>
  <c r="S84" i="25"/>
  <c r="S121" i="24"/>
  <c r="L85" i="25"/>
  <c r="M85" i="25"/>
  <c r="O85" i="25"/>
  <c r="P85" i="25"/>
  <c r="Q85" i="25"/>
  <c r="R85" i="25"/>
  <c r="K85" i="25"/>
  <c r="N85" i="25"/>
  <c r="S85" i="25"/>
  <c r="S122" i="24"/>
  <c r="L86" i="25"/>
  <c r="M86" i="25"/>
  <c r="O86" i="25"/>
  <c r="P86" i="25"/>
  <c r="Q86" i="25"/>
  <c r="R86" i="25"/>
  <c r="K86" i="25"/>
  <c r="N86" i="25"/>
  <c r="S86" i="25"/>
  <c r="S123" i="24"/>
  <c r="L87" i="25"/>
  <c r="M87" i="25"/>
  <c r="O87" i="25"/>
  <c r="P87" i="25"/>
  <c r="Q87" i="25"/>
  <c r="R87" i="25"/>
  <c r="K87" i="25"/>
  <c r="N87" i="25"/>
  <c r="S87" i="25"/>
  <c r="S124" i="24"/>
  <c r="L88" i="25"/>
  <c r="M88" i="25"/>
  <c r="O88" i="25"/>
  <c r="P88" i="25"/>
  <c r="Q88" i="25"/>
  <c r="R88" i="25"/>
  <c r="K88" i="25"/>
  <c r="N88" i="25"/>
  <c r="S88" i="25"/>
  <c r="S125" i="24"/>
  <c r="L89" i="25"/>
  <c r="M89" i="25"/>
  <c r="O89" i="25"/>
  <c r="P89" i="25"/>
  <c r="Q89" i="25"/>
  <c r="R89" i="25"/>
  <c r="K89" i="25"/>
  <c r="N89" i="25"/>
  <c r="S89" i="25"/>
  <c r="S126" i="24"/>
  <c r="L90" i="25"/>
  <c r="M90" i="25"/>
  <c r="O90" i="25"/>
  <c r="P90" i="25"/>
  <c r="Q90" i="25"/>
  <c r="R90" i="25"/>
  <c r="K90" i="25"/>
  <c r="N90" i="25"/>
  <c r="S90" i="25"/>
  <c r="S127" i="24"/>
  <c r="L91" i="25"/>
  <c r="M91" i="25"/>
  <c r="O91" i="25"/>
  <c r="P91" i="25"/>
  <c r="Q91" i="25"/>
  <c r="R91" i="25"/>
  <c r="K91" i="25"/>
  <c r="N91" i="25"/>
  <c r="S91" i="25"/>
  <c r="S128" i="24"/>
  <c r="L92" i="25"/>
  <c r="M92" i="25"/>
  <c r="O92" i="25"/>
  <c r="P92" i="25"/>
  <c r="Q92" i="25"/>
  <c r="R92" i="25"/>
  <c r="K92" i="25"/>
  <c r="N92" i="25"/>
  <c r="S92" i="25"/>
  <c r="S129" i="24"/>
  <c r="L93" i="25"/>
  <c r="M93" i="25"/>
  <c r="O93" i="25"/>
  <c r="P93" i="25"/>
  <c r="Q93" i="25"/>
  <c r="R93" i="25"/>
  <c r="K93" i="25"/>
  <c r="N93" i="25"/>
  <c r="S93" i="25"/>
  <c r="S130" i="24"/>
  <c r="L94" i="25"/>
  <c r="M94" i="25"/>
  <c r="O94" i="25"/>
  <c r="P94" i="25"/>
  <c r="Q94" i="25"/>
  <c r="R94" i="25"/>
  <c r="K94" i="25"/>
  <c r="N94" i="25"/>
  <c r="S94" i="25"/>
  <c r="S131" i="24"/>
  <c r="L95" i="25"/>
  <c r="M95" i="25"/>
  <c r="O95" i="25"/>
  <c r="P95" i="25"/>
  <c r="Q95" i="25"/>
  <c r="R95" i="25"/>
  <c r="K95" i="25"/>
  <c r="N95" i="25"/>
  <c r="S95" i="25"/>
  <c r="S132" i="24"/>
  <c r="L96" i="25"/>
  <c r="M96" i="25"/>
  <c r="O96" i="25"/>
  <c r="P96" i="25"/>
  <c r="Q96" i="25"/>
  <c r="R96" i="25"/>
  <c r="K96" i="25"/>
  <c r="N96" i="25"/>
  <c r="S96" i="25"/>
  <c r="S133" i="24"/>
  <c r="S134" i="24"/>
  <c r="E4" i="31"/>
  <c r="E7" i="31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Q73" i="24"/>
  <c r="Q74" i="24"/>
  <c r="Q75" i="24"/>
  <c r="Q76" i="24"/>
  <c r="Q77" i="24"/>
  <c r="Q78" i="24"/>
  <c r="Q79" i="24"/>
  <c r="Q80" i="24"/>
  <c r="Q81" i="24"/>
  <c r="Q82" i="24"/>
  <c r="Q83" i="24"/>
  <c r="Q84" i="24"/>
  <c r="Q85" i="24"/>
  <c r="Q86" i="24"/>
  <c r="Q87" i="24"/>
  <c r="Q88" i="24"/>
  <c r="Q89" i="24"/>
  <c r="Q90" i="24"/>
  <c r="Q91" i="24"/>
  <c r="Q92" i="24"/>
  <c r="Q93" i="24"/>
  <c r="Q94" i="24"/>
  <c r="Q95" i="24"/>
  <c r="Q96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26" i="24"/>
  <c r="Q127" i="24"/>
  <c r="Q128" i="24"/>
  <c r="Q129" i="24"/>
  <c r="Q130" i="24"/>
  <c r="Q131" i="24"/>
  <c r="Q132" i="24"/>
  <c r="Q133" i="24"/>
  <c r="Q134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M4" i="24"/>
  <c r="M5" i="24"/>
  <c r="M6" i="24"/>
  <c r="N4" i="24"/>
  <c r="N5" i="24"/>
  <c r="N6" i="24"/>
  <c r="O6" i="24"/>
  <c r="P4" i="24"/>
  <c r="P5" i="24"/>
  <c r="P6" i="24"/>
  <c r="Q6" i="24"/>
  <c r="R5" i="24"/>
  <c r="R6" i="24"/>
  <c r="M7" i="24"/>
  <c r="N7" i="24"/>
  <c r="O7" i="24"/>
  <c r="P7" i="24"/>
  <c r="Q7" i="24"/>
  <c r="R7" i="24"/>
  <c r="M8" i="24"/>
  <c r="N8" i="24"/>
  <c r="O8" i="24"/>
  <c r="P8" i="24"/>
  <c r="Q8" i="24"/>
  <c r="R8" i="24"/>
  <c r="M9" i="24"/>
  <c r="N9" i="24"/>
  <c r="O9" i="24"/>
  <c r="P9" i="24"/>
  <c r="Q9" i="24"/>
  <c r="R9" i="24"/>
  <c r="M10" i="24"/>
  <c r="N10" i="24"/>
  <c r="O10" i="24"/>
  <c r="P10" i="24"/>
  <c r="Q10" i="24"/>
  <c r="R10" i="24"/>
  <c r="M11" i="24"/>
  <c r="N11" i="24"/>
  <c r="O11" i="24"/>
  <c r="P11" i="24"/>
  <c r="Q11" i="24"/>
  <c r="R11" i="24"/>
  <c r="M12" i="24"/>
  <c r="N12" i="24"/>
  <c r="O12" i="24"/>
  <c r="P12" i="24"/>
  <c r="Q12" i="24"/>
  <c r="R12" i="24"/>
  <c r="M13" i="24"/>
  <c r="N13" i="24"/>
  <c r="O13" i="24"/>
  <c r="P13" i="24"/>
  <c r="Q13" i="24"/>
  <c r="R13" i="24"/>
  <c r="M14" i="24"/>
  <c r="N14" i="24"/>
  <c r="O14" i="24"/>
  <c r="P14" i="24"/>
  <c r="Q14" i="24"/>
  <c r="R14" i="24"/>
  <c r="M15" i="24"/>
  <c r="N15" i="24"/>
  <c r="O15" i="24"/>
  <c r="P15" i="24"/>
  <c r="Q15" i="24"/>
  <c r="R15" i="24"/>
  <c r="M16" i="24"/>
  <c r="N16" i="24"/>
  <c r="O16" i="24"/>
  <c r="P16" i="24"/>
  <c r="Q16" i="24"/>
  <c r="R16" i="24"/>
  <c r="M17" i="24"/>
  <c r="N17" i="24"/>
  <c r="O17" i="24"/>
  <c r="P17" i="24"/>
  <c r="Q17" i="24"/>
  <c r="R17" i="24"/>
  <c r="M18" i="24"/>
  <c r="N18" i="24"/>
  <c r="O18" i="24"/>
  <c r="P18" i="24"/>
  <c r="Q18" i="24"/>
  <c r="R18" i="24"/>
  <c r="M19" i="24"/>
  <c r="N19" i="24"/>
  <c r="O19" i="24"/>
  <c r="P19" i="24"/>
  <c r="Q19" i="24"/>
  <c r="R19" i="24"/>
  <c r="M20" i="24"/>
  <c r="N20" i="24"/>
  <c r="O20" i="24"/>
  <c r="P20" i="24"/>
  <c r="Q20" i="24"/>
  <c r="R20" i="24"/>
  <c r="M21" i="24"/>
  <c r="N21" i="24"/>
  <c r="O21" i="24"/>
  <c r="P21" i="24"/>
  <c r="Q21" i="24"/>
  <c r="R21" i="24"/>
  <c r="M22" i="24"/>
  <c r="N22" i="24"/>
  <c r="O22" i="24"/>
  <c r="P22" i="24"/>
  <c r="Q22" i="24"/>
  <c r="R22" i="24"/>
  <c r="M23" i="24"/>
  <c r="N23" i="24"/>
  <c r="O23" i="24"/>
  <c r="P23" i="24"/>
  <c r="Q23" i="24"/>
  <c r="R23" i="24"/>
  <c r="M24" i="24"/>
  <c r="N24" i="24"/>
  <c r="O24" i="24"/>
  <c r="P24" i="24"/>
  <c r="Q24" i="24"/>
  <c r="R24" i="24"/>
  <c r="M25" i="24"/>
  <c r="N25" i="24"/>
  <c r="O25" i="24"/>
  <c r="P25" i="24"/>
  <c r="Q25" i="24"/>
  <c r="R25" i="24"/>
  <c r="M26" i="24"/>
  <c r="N26" i="24"/>
  <c r="O26" i="24"/>
  <c r="P26" i="24"/>
  <c r="Q26" i="24"/>
  <c r="R26" i="24"/>
  <c r="M27" i="24"/>
  <c r="N27" i="24"/>
  <c r="O27" i="24"/>
  <c r="P27" i="24"/>
  <c r="Q27" i="24"/>
  <c r="R27" i="24"/>
  <c r="M28" i="24"/>
  <c r="N28" i="24"/>
  <c r="O28" i="24"/>
  <c r="P28" i="24"/>
  <c r="Q28" i="24"/>
  <c r="R28" i="24"/>
  <c r="M29" i="24"/>
  <c r="N29" i="24"/>
  <c r="O29" i="24"/>
  <c r="P29" i="24"/>
  <c r="Q29" i="24"/>
  <c r="R29" i="24"/>
  <c r="M30" i="24"/>
  <c r="N30" i="24"/>
  <c r="O30" i="24"/>
  <c r="P30" i="24"/>
  <c r="Q30" i="24"/>
  <c r="R30" i="24"/>
  <c r="M31" i="24"/>
  <c r="N31" i="24"/>
  <c r="O31" i="24"/>
  <c r="P31" i="24"/>
  <c r="Q31" i="24"/>
  <c r="R31" i="24"/>
  <c r="M32" i="24"/>
  <c r="N32" i="24"/>
  <c r="O32" i="24"/>
  <c r="P32" i="24"/>
  <c r="Q32" i="24"/>
  <c r="R32" i="24"/>
  <c r="M33" i="24"/>
  <c r="N33" i="24"/>
  <c r="O33" i="24"/>
  <c r="P33" i="24"/>
  <c r="Q33" i="24"/>
  <c r="R33" i="24"/>
  <c r="M34" i="24"/>
  <c r="N34" i="24"/>
  <c r="O34" i="24"/>
  <c r="P34" i="24"/>
  <c r="Q34" i="24"/>
  <c r="R34" i="24"/>
  <c r="M35" i="24"/>
  <c r="N35" i="24"/>
  <c r="O35" i="24"/>
  <c r="P35" i="24"/>
  <c r="Q35" i="24"/>
  <c r="R35" i="24"/>
  <c r="M36" i="24"/>
  <c r="N36" i="24"/>
  <c r="O36" i="24"/>
  <c r="P36" i="24"/>
  <c r="Q36" i="24"/>
  <c r="R36" i="24"/>
  <c r="M37" i="24"/>
  <c r="N37" i="24"/>
  <c r="O37" i="24"/>
  <c r="P37" i="24"/>
  <c r="Q37" i="24"/>
  <c r="R37" i="24"/>
  <c r="M38" i="24"/>
  <c r="N38" i="24"/>
  <c r="O38" i="24"/>
  <c r="P38" i="24"/>
  <c r="Q38" i="24"/>
  <c r="R38" i="24"/>
  <c r="M39" i="24"/>
  <c r="N39" i="24"/>
  <c r="O39" i="24"/>
  <c r="P39" i="24"/>
  <c r="Q39" i="24"/>
  <c r="R39" i="24"/>
  <c r="M40" i="24"/>
  <c r="N40" i="24"/>
  <c r="O40" i="24"/>
  <c r="P40" i="24"/>
  <c r="Q40" i="24"/>
  <c r="R40" i="24"/>
  <c r="M41" i="24"/>
  <c r="N41" i="24"/>
  <c r="O41" i="24"/>
  <c r="P41" i="24"/>
  <c r="Q41" i="24"/>
  <c r="R41" i="24"/>
  <c r="M42" i="24"/>
  <c r="N42" i="24"/>
  <c r="O42" i="24"/>
  <c r="P42" i="24"/>
  <c r="Q42" i="24"/>
  <c r="R42" i="24"/>
  <c r="M43" i="24"/>
  <c r="N43" i="24"/>
  <c r="O43" i="24"/>
  <c r="P43" i="24"/>
  <c r="Q43" i="24"/>
  <c r="R43" i="24"/>
  <c r="M44" i="24"/>
  <c r="N44" i="24"/>
  <c r="O44" i="24"/>
  <c r="P44" i="24"/>
  <c r="Q44" i="24"/>
  <c r="R44" i="24"/>
  <c r="M45" i="24"/>
  <c r="N45" i="24"/>
  <c r="O45" i="24"/>
  <c r="P45" i="24"/>
  <c r="Q45" i="24"/>
  <c r="R45" i="24"/>
  <c r="M46" i="24"/>
  <c r="N46" i="24"/>
  <c r="O46" i="24"/>
  <c r="P46" i="24"/>
  <c r="Q46" i="24"/>
  <c r="R46" i="24"/>
  <c r="M47" i="24"/>
  <c r="N47" i="24"/>
  <c r="O47" i="24"/>
  <c r="P47" i="24"/>
  <c r="Q47" i="24"/>
  <c r="R47" i="24"/>
  <c r="M48" i="24"/>
  <c r="N48" i="24"/>
  <c r="O48" i="24"/>
  <c r="P48" i="24"/>
  <c r="Q48" i="24"/>
  <c r="R48" i="24"/>
  <c r="M49" i="24"/>
  <c r="N49" i="24"/>
  <c r="O49" i="24"/>
  <c r="P49" i="24"/>
  <c r="Q49" i="24"/>
  <c r="R49" i="24"/>
  <c r="M50" i="24"/>
  <c r="N50" i="24"/>
  <c r="O50" i="24"/>
  <c r="P50" i="24"/>
  <c r="Q50" i="24"/>
  <c r="R50" i="24"/>
  <c r="M51" i="24"/>
  <c r="N51" i="24"/>
  <c r="O51" i="24"/>
  <c r="P51" i="24"/>
  <c r="Q51" i="24"/>
  <c r="R51" i="24"/>
  <c r="M52" i="24"/>
  <c r="N52" i="24"/>
  <c r="O52" i="24"/>
  <c r="P52" i="24"/>
  <c r="Q52" i="24"/>
  <c r="R52" i="24"/>
  <c r="M53" i="24"/>
  <c r="N53" i="24"/>
  <c r="O53" i="24"/>
  <c r="P53" i="24"/>
  <c r="Q53" i="24"/>
  <c r="R53" i="24"/>
  <c r="M54" i="24"/>
  <c r="N54" i="24"/>
  <c r="O54" i="24"/>
  <c r="P54" i="24"/>
  <c r="Q54" i="24"/>
  <c r="R54" i="24"/>
  <c r="M55" i="24"/>
  <c r="N55" i="24"/>
  <c r="O55" i="24"/>
  <c r="P55" i="24"/>
  <c r="Q55" i="24"/>
  <c r="R55" i="24"/>
  <c r="M56" i="24"/>
  <c r="N56" i="24"/>
  <c r="O56" i="24"/>
  <c r="P56" i="24"/>
  <c r="Q56" i="24"/>
  <c r="R56" i="24"/>
  <c r="M57" i="24"/>
  <c r="N57" i="24"/>
  <c r="O57" i="24"/>
  <c r="P57" i="24"/>
  <c r="Q57" i="24"/>
  <c r="R57" i="24"/>
  <c r="M58" i="24"/>
  <c r="N58" i="24"/>
  <c r="O58" i="24"/>
  <c r="P58" i="24"/>
  <c r="Q58" i="24"/>
  <c r="R58" i="24"/>
  <c r="M59" i="24"/>
  <c r="N59" i="24"/>
  <c r="O59" i="24"/>
  <c r="P59" i="24"/>
  <c r="Q59" i="24"/>
  <c r="R59" i="24"/>
  <c r="M60" i="24"/>
  <c r="N60" i="24"/>
  <c r="O60" i="24"/>
  <c r="P60" i="24"/>
  <c r="Q60" i="24"/>
  <c r="R60" i="24"/>
  <c r="M61" i="24"/>
  <c r="N61" i="24"/>
  <c r="O61" i="24"/>
  <c r="P61" i="24"/>
  <c r="Q61" i="24"/>
  <c r="R61" i="24"/>
  <c r="M62" i="24"/>
  <c r="N62" i="24"/>
  <c r="O62" i="24"/>
  <c r="Q62" i="24"/>
  <c r="R62" i="24"/>
  <c r="M63" i="24"/>
  <c r="N63" i="24"/>
  <c r="O63" i="24"/>
  <c r="Q63" i="24"/>
  <c r="R63" i="24"/>
  <c r="M64" i="24"/>
  <c r="N64" i="24"/>
  <c r="O64" i="24"/>
  <c r="Q64" i="24"/>
  <c r="R64" i="24"/>
  <c r="M65" i="24"/>
  <c r="N65" i="24"/>
  <c r="O65" i="24"/>
  <c r="Q65" i="24"/>
  <c r="R65" i="24"/>
  <c r="M66" i="24"/>
  <c r="N66" i="24"/>
  <c r="O66" i="24"/>
  <c r="Q66" i="24"/>
  <c r="M67" i="24"/>
  <c r="N67" i="24"/>
  <c r="O67" i="24"/>
  <c r="Q67" i="24"/>
  <c r="M68" i="24"/>
  <c r="N68" i="24"/>
  <c r="O68" i="24"/>
  <c r="Q68" i="24"/>
  <c r="M69" i="24"/>
  <c r="N69" i="24"/>
  <c r="O69" i="24"/>
  <c r="Q69" i="24"/>
  <c r="M70" i="24"/>
  <c r="N70" i="24"/>
  <c r="O70" i="24"/>
  <c r="Q70" i="24"/>
  <c r="M71" i="24"/>
  <c r="O71" i="24"/>
  <c r="Q71" i="24"/>
  <c r="M72" i="24"/>
  <c r="O72" i="24"/>
  <c r="Q72" i="24"/>
  <c r="M73" i="24"/>
  <c r="O73" i="24"/>
  <c r="O74" i="24"/>
  <c r="O4" i="24"/>
  <c r="Q4" i="24"/>
  <c r="R4" i="24"/>
  <c r="O5" i="24"/>
  <c r="Q5" i="24"/>
  <c r="C4" i="17"/>
  <c r="D4" i="17"/>
  <c r="E4" i="17"/>
  <c r="F4" i="17"/>
  <c r="G4" i="17"/>
  <c r="H4" i="17"/>
  <c r="I4" i="17"/>
  <c r="C5" i="17"/>
  <c r="D5" i="17"/>
  <c r="E5" i="17"/>
  <c r="F5" i="17"/>
  <c r="G5" i="17"/>
  <c r="H5" i="17"/>
  <c r="I5" i="17"/>
  <c r="C6" i="17"/>
  <c r="D6" i="17"/>
  <c r="E6" i="17"/>
  <c r="F6" i="17"/>
  <c r="G6" i="17"/>
  <c r="H6" i="17"/>
  <c r="I6" i="17"/>
  <c r="C7" i="17"/>
  <c r="D7" i="17"/>
  <c r="E7" i="17"/>
  <c r="F7" i="17"/>
  <c r="G7" i="17"/>
  <c r="H7" i="17"/>
  <c r="I7" i="17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C19" i="17"/>
  <c r="D19" i="17"/>
  <c r="E19" i="17"/>
  <c r="F19" i="17"/>
  <c r="G19" i="17"/>
  <c r="H19" i="17"/>
  <c r="I19" i="17"/>
  <c r="C20" i="17"/>
  <c r="D20" i="17"/>
  <c r="E20" i="17"/>
  <c r="F20" i="17"/>
  <c r="G20" i="17"/>
  <c r="H20" i="17"/>
  <c r="I20" i="17"/>
  <c r="C21" i="17"/>
  <c r="D21" i="17"/>
  <c r="E21" i="17"/>
  <c r="F21" i="17"/>
  <c r="G21" i="17"/>
  <c r="H21" i="17"/>
  <c r="I21" i="17"/>
  <c r="C22" i="17"/>
  <c r="D22" i="17"/>
  <c r="E22" i="17"/>
  <c r="F22" i="17"/>
  <c r="G22" i="17"/>
  <c r="H22" i="17"/>
  <c r="I22" i="17"/>
  <c r="C23" i="17"/>
  <c r="D23" i="17"/>
  <c r="E23" i="17"/>
  <c r="F23" i="17"/>
  <c r="G23" i="17"/>
  <c r="H23" i="17"/>
  <c r="I23" i="17"/>
  <c r="C24" i="17"/>
  <c r="D24" i="17"/>
  <c r="E24" i="17"/>
  <c r="F24" i="17"/>
  <c r="G24" i="17"/>
  <c r="H24" i="17"/>
  <c r="I24" i="17"/>
  <c r="C25" i="17"/>
  <c r="D25" i="17"/>
  <c r="E25" i="17"/>
  <c r="F25" i="17"/>
  <c r="G25" i="17"/>
  <c r="H25" i="17"/>
  <c r="I25" i="17"/>
  <c r="C26" i="17"/>
  <c r="D26" i="17"/>
  <c r="E26" i="17"/>
  <c r="F26" i="17"/>
  <c r="G26" i="17"/>
  <c r="H26" i="17"/>
  <c r="I26" i="17"/>
  <c r="C27" i="17"/>
  <c r="D27" i="17"/>
  <c r="E27" i="17"/>
  <c r="F27" i="17"/>
  <c r="G27" i="17"/>
  <c r="H27" i="17"/>
  <c r="I27" i="17"/>
  <c r="C28" i="17"/>
  <c r="D28" i="17"/>
  <c r="E28" i="17"/>
  <c r="F28" i="17"/>
  <c r="G28" i="17"/>
  <c r="H28" i="17"/>
  <c r="I28" i="17"/>
  <c r="C29" i="17"/>
  <c r="D29" i="17"/>
  <c r="E29" i="17"/>
  <c r="F29" i="17"/>
  <c r="G29" i="17"/>
  <c r="H29" i="17"/>
  <c r="I29" i="17"/>
  <c r="C30" i="17"/>
  <c r="D30" i="17"/>
  <c r="E30" i="17"/>
  <c r="F30" i="17"/>
  <c r="G30" i="17"/>
  <c r="H30" i="17"/>
  <c r="I30" i="17"/>
  <c r="C31" i="17"/>
  <c r="D31" i="17"/>
  <c r="E31" i="17"/>
  <c r="F31" i="17"/>
  <c r="G31" i="17"/>
  <c r="H31" i="17"/>
  <c r="I31" i="17"/>
  <c r="C32" i="17"/>
  <c r="D32" i="17"/>
  <c r="E32" i="17"/>
  <c r="F32" i="17"/>
  <c r="G32" i="17"/>
  <c r="H32" i="17"/>
  <c r="I32" i="17"/>
  <c r="C33" i="17"/>
  <c r="D33" i="17"/>
  <c r="E33" i="17"/>
  <c r="F33" i="17"/>
  <c r="G33" i="17"/>
  <c r="H33" i="17"/>
  <c r="I33" i="17"/>
  <c r="C34" i="17"/>
  <c r="D34" i="17"/>
  <c r="E34" i="17"/>
  <c r="F34" i="17"/>
  <c r="G34" i="17"/>
  <c r="H34" i="17"/>
  <c r="I34" i="17"/>
  <c r="C35" i="17"/>
  <c r="D35" i="17"/>
  <c r="E35" i="17"/>
  <c r="F35" i="17"/>
  <c r="G35" i="17"/>
  <c r="H35" i="17"/>
  <c r="I35" i="17"/>
  <c r="C36" i="17"/>
  <c r="D36" i="17"/>
  <c r="E36" i="17"/>
  <c r="F36" i="17"/>
  <c r="G36" i="17"/>
  <c r="H36" i="17"/>
  <c r="I36" i="17"/>
  <c r="C37" i="17"/>
  <c r="D37" i="17"/>
  <c r="E37" i="17"/>
  <c r="F37" i="17"/>
  <c r="G37" i="17"/>
  <c r="H37" i="17"/>
  <c r="I37" i="17"/>
  <c r="C38" i="17"/>
  <c r="D38" i="17"/>
  <c r="E38" i="17"/>
  <c r="F38" i="17"/>
  <c r="G38" i="17"/>
  <c r="H38" i="17"/>
  <c r="I38" i="17"/>
  <c r="C39" i="17"/>
  <c r="D39" i="17"/>
  <c r="E39" i="17"/>
  <c r="F39" i="17"/>
  <c r="G39" i="17"/>
  <c r="H39" i="17"/>
  <c r="I39" i="17"/>
  <c r="C40" i="17"/>
  <c r="D40" i="17"/>
  <c r="E40" i="17"/>
  <c r="F40" i="17"/>
  <c r="G40" i="17"/>
  <c r="H40" i="17"/>
  <c r="I40" i="17"/>
  <c r="C41" i="17"/>
  <c r="D41" i="17"/>
  <c r="E41" i="17"/>
  <c r="F41" i="17"/>
  <c r="G41" i="17"/>
  <c r="H41" i="17"/>
  <c r="I41" i="17"/>
  <c r="C42" i="17"/>
  <c r="D42" i="17"/>
  <c r="E42" i="17"/>
  <c r="F42" i="17"/>
  <c r="G42" i="17"/>
  <c r="H42" i="17"/>
  <c r="I42" i="17"/>
  <c r="C43" i="17"/>
  <c r="D43" i="17"/>
  <c r="E43" i="17"/>
  <c r="F43" i="17"/>
  <c r="G43" i="17"/>
  <c r="H43" i="17"/>
  <c r="I43" i="17"/>
  <c r="C44" i="17"/>
  <c r="D44" i="17"/>
  <c r="E44" i="17"/>
  <c r="F44" i="17"/>
  <c r="G44" i="17"/>
  <c r="H44" i="17"/>
  <c r="I44" i="17"/>
  <c r="C45" i="17"/>
  <c r="D45" i="17"/>
  <c r="E45" i="17"/>
  <c r="F45" i="17"/>
  <c r="G45" i="17"/>
  <c r="H45" i="17"/>
  <c r="I45" i="17"/>
  <c r="C46" i="17"/>
  <c r="D46" i="17"/>
  <c r="E46" i="17"/>
  <c r="F46" i="17"/>
  <c r="G46" i="17"/>
  <c r="H46" i="17"/>
  <c r="I46" i="17"/>
  <c r="C47" i="17"/>
  <c r="D47" i="17"/>
  <c r="E47" i="17"/>
  <c r="F47" i="17"/>
  <c r="G47" i="17"/>
  <c r="H47" i="17"/>
  <c r="I47" i="17"/>
  <c r="C48" i="17"/>
  <c r="D48" i="17"/>
  <c r="E48" i="17"/>
  <c r="F48" i="17"/>
  <c r="G48" i="17"/>
  <c r="H48" i="17"/>
  <c r="I48" i="17"/>
  <c r="C49" i="17"/>
  <c r="D49" i="17"/>
  <c r="E49" i="17"/>
  <c r="F49" i="17"/>
  <c r="G49" i="17"/>
  <c r="H49" i="17"/>
  <c r="I49" i="17"/>
  <c r="C50" i="17"/>
  <c r="D50" i="17"/>
  <c r="E50" i="17"/>
  <c r="F50" i="17"/>
  <c r="G50" i="17"/>
  <c r="H50" i="17"/>
  <c r="I50" i="17"/>
  <c r="C51" i="17"/>
  <c r="D51" i="17"/>
  <c r="E51" i="17"/>
  <c r="F51" i="17"/>
  <c r="G51" i="17"/>
  <c r="H51" i="17"/>
  <c r="I51" i="17"/>
  <c r="C52" i="17"/>
  <c r="D52" i="17"/>
  <c r="E52" i="17"/>
  <c r="F52" i="17"/>
  <c r="G52" i="17"/>
  <c r="H52" i="17"/>
  <c r="I52" i="17"/>
  <c r="C53" i="17"/>
  <c r="D53" i="17"/>
  <c r="E53" i="17"/>
  <c r="F53" i="17"/>
  <c r="G53" i="17"/>
  <c r="H53" i="17"/>
  <c r="I53" i="17"/>
  <c r="C54" i="17"/>
  <c r="D54" i="17"/>
  <c r="E54" i="17"/>
  <c r="F54" i="17"/>
  <c r="G54" i="17"/>
  <c r="H54" i="17"/>
  <c r="I54" i="17"/>
  <c r="C55" i="17"/>
  <c r="D55" i="17"/>
  <c r="E55" i="17"/>
  <c r="F55" i="17"/>
  <c r="G55" i="17"/>
  <c r="H55" i="17"/>
  <c r="I55" i="17"/>
  <c r="C56" i="17"/>
  <c r="D56" i="17"/>
  <c r="E56" i="17"/>
  <c r="F56" i="17"/>
  <c r="G56" i="17"/>
  <c r="H56" i="17"/>
  <c r="I56" i="17"/>
  <c r="C57" i="17"/>
  <c r="D57" i="17"/>
  <c r="E57" i="17"/>
  <c r="F57" i="17"/>
  <c r="G57" i="17"/>
  <c r="H57" i="17"/>
  <c r="I57" i="17"/>
  <c r="C58" i="17"/>
  <c r="D58" i="17"/>
  <c r="E58" i="17"/>
  <c r="F58" i="17"/>
  <c r="G58" i="17"/>
  <c r="H58" i="17"/>
  <c r="I58" i="17"/>
  <c r="C59" i="17"/>
  <c r="D59" i="17"/>
  <c r="E59" i="17"/>
  <c r="F59" i="17"/>
  <c r="G59" i="17"/>
  <c r="H59" i="17"/>
  <c r="I59" i="17"/>
  <c r="C60" i="17"/>
  <c r="D60" i="17"/>
  <c r="E60" i="17"/>
  <c r="F60" i="17"/>
  <c r="G60" i="17"/>
  <c r="H60" i="17"/>
  <c r="I60" i="17"/>
  <c r="B61" i="17"/>
  <c r="C61" i="17"/>
  <c r="D61" i="17"/>
  <c r="E61" i="17"/>
  <c r="F61" i="17"/>
  <c r="G61" i="17"/>
  <c r="H61" i="17"/>
  <c r="I61" i="17"/>
  <c r="I3" i="17"/>
  <c r="H3" i="17"/>
  <c r="G3" i="17"/>
  <c r="F3" i="17"/>
  <c r="E3" i="17"/>
  <c r="D3" i="17"/>
  <c r="C3" i="17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H3" i="18"/>
  <c r="I3" i="18"/>
  <c r="G3" i="18"/>
  <c r="O3" i="18"/>
  <c r="P3" i="18"/>
  <c r="Q3" i="18"/>
  <c r="R3" i="18"/>
  <c r="C12" i="25"/>
  <c r="F12" i="25"/>
  <c r="D12" i="25"/>
  <c r="E12" i="25"/>
  <c r="G12" i="25"/>
  <c r="H12" i="25"/>
  <c r="I12" i="25"/>
  <c r="J12" i="25"/>
  <c r="C87" i="15"/>
  <c r="D87" i="15"/>
  <c r="F87" i="15"/>
  <c r="G87" i="15"/>
  <c r="H87" i="15"/>
  <c r="I87" i="15"/>
  <c r="D97" i="25"/>
  <c r="E97" i="25"/>
  <c r="G97" i="25"/>
  <c r="G87" i="14"/>
  <c r="H97" i="25"/>
  <c r="H87" i="14"/>
  <c r="I97" i="25"/>
  <c r="I87" i="14"/>
  <c r="J97" i="25"/>
  <c r="K3" i="15"/>
  <c r="L3" i="15"/>
  <c r="M3" i="15"/>
  <c r="N3" i="15"/>
  <c r="O3" i="15"/>
  <c r="P3" i="15"/>
  <c r="Q3" i="15"/>
  <c r="O3" i="14"/>
  <c r="P3" i="14"/>
  <c r="Q3" i="14"/>
  <c r="R3" i="1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1" i="24"/>
  <c r="AK132" i="24"/>
  <c r="AK133" i="24"/>
  <c r="AK134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1" i="24"/>
  <c r="AJ122" i="24"/>
  <c r="AJ123" i="24"/>
  <c r="AJ124" i="24"/>
  <c r="AJ125" i="24"/>
  <c r="AJ126" i="24"/>
  <c r="AJ127" i="24"/>
  <c r="AJ128" i="24"/>
  <c r="AJ129" i="24"/>
  <c r="AJ130" i="24"/>
  <c r="AJ131" i="24"/>
  <c r="AJ132" i="24"/>
  <c r="AJ133" i="24"/>
  <c r="AJ134" i="24"/>
  <c r="AI76" i="24"/>
  <c r="AI77" i="24"/>
  <c r="AI78" i="24"/>
  <c r="AI79" i="24"/>
  <c r="AI80" i="24"/>
  <c r="AI81" i="24"/>
  <c r="AI82" i="24"/>
  <c r="AI83" i="24"/>
  <c r="AI84" i="24"/>
  <c r="AI85" i="24"/>
  <c r="AI86" i="24"/>
  <c r="AI87" i="24"/>
  <c r="AI88" i="24"/>
  <c r="AI89" i="24"/>
  <c r="AI90" i="24"/>
  <c r="AI91" i="24"/>
  <c r="AI92" i="24"/>
  <c r="AI93" i="24"/>
  <c r="AI94" i="24"/>
  <c r="AI95" i="24"/>
  <c r="AI96" i="24"/>
  <c r="AI97" i="24"/>
  <c r="AI98" i="24"/>
  <c r="AI99" i="24"/>
  <c r="AI100" i="24"/>
  <c r="AI101" i="24"/>
  <c r="AI102" i="24"/>
  <c r="AI103" i="24"/>
  <c r="AI104" i="24"/>
  <c r="AI105" i="24"/>
  <c r="AI106" i="24"/>
  <c r="AI107" i="24"/>
  <c r="AI108" i="24"/>
  <c r="AI109" i="24"/>
  <c r="AI110" i="24"/>
  <c r="AI111" i="24"/>
  <c r="AI112" i="24"/>
  <c r="AI113" i="24"/>
  <c r="AI114" i="24"/>
  <c r="AI115" i="24"/>
  <c r="AI116" i="24"/>
  <c r="AI117" i="24"/>
  <c r="AI118" i="24"/>
  <c r="AI119" i="24"/>
  <c r="AI120" i="24"/>
  <c r="AI121" i="24"/>
  <c r="AI122" i="24"/>
  <c r="AI123" i="24"/>
  <c r="AI124" i="24"/>
  <c r="AI125" i="24"/>
  <c r="AI126" i="24"/>
  <c r="AI127" i="24"/>
  <c r="AI128" i="24"/>
  <c r="AI129" i="24"/>
  <c r="AI130" i="24"/>
  <c r="AI131" i="24"/>
  <c r="AI132" i="24"/>
  <c r="AI133" i="24"/>
  <c r="AI134" i="24"/>
  <c r="AM87" i="24"/>
  <c r="AM88" i="24"/>
  <c r="AM89" i="24"/>
  <c r="AM90" i="24"/>
  <c r="AM91" i="24"/>
  <c r="AM92" i="24"/>
  <c r="AM93" i="24"/>
  <c r="AM94" i="24"/>
  <c r="AM95" i="24"/>
  <c r="AM96" i="24"/>
  <c r="AM97" i="24"/>
  <c r="AM98" i="24"/>
  <c r="AM99" i="24"/>
  <c r="AM100" i="24"/>
  <c r="AM101" i="24"/>
  <c r="AM102" i="24"/>
  <c r="AM103" i="24"/>
  <c r="AM104" i="24"/>
  <c r="AM105" i="24"/>
  <c r="AM106" i="24"/>
  <c r="AM107" i="24"/>
  <c r="AM108" i="24"/>
  <c r="AM109" i="24"/>
  <c r="AM110" i="24"/>
  <c r="AM111" i="24"/>
  <c r="AM112" i="24"/>
  <c r="AM113" i="24"/>
  <c r="AM114" i="24"/>
  <c r="AM115" i="24"/>
  <c r="AM116" i="24"/>
  <c r="AM117" i="24"/>
  <c r="AM118" i="24"/>
  <c r="AM119" i="24"/>
  <c r="AM120" i="24"/>
  <c r="AM121" i="24"/>
  <c r="AM122" i="24"/>
  <c r="AM123" i="24"/>
  <c r="AM124" i="24"/>
  <c r="AM125" i="24"/>
  <c r="AM126" i="24"/>
  <c r="AM127" i="24"/>
  <c r="AM128" i="24"/>
  <c r="AM129" i="24"/>
  <c r="AM130" i="24"/>
  <c r="AM131" i="24"/>
  <c r="AM132" i="24"/>
  <c r="AM133" i="24"/>
  <c r="AM134" i="24"/>
  <c r="P3" i="10"/>
  <c r="Q3" i="10"/>
  <c r="R3" i="10"/>
  <c r="AL86" i="24"/>
  <c r="P4" i="10"/>
  <c r="Q4" i="10"/>
  <c r="R4" i="10"/>
  <c r="AL87" i="24"/>
  <c r="P5" i="10"/>
  <c r="Q5" i="10"/>
  <c r="R5" i="10"/>
  <c r="AL88" i="24"/>
  <c r="P6" i="10"/>
  <c r="Q6" i="10"/>
  <c r="R6" i="10"/>
  <c r="AL89" i="24"/>
  <c r="P7" i="10"/>
  <c r="Q7" i="10"/>
  <c r="R7" i="10"/>
  <c r="AL90" i="24"/>
  <c r="P8" i="10"/>
  <c r="Q8" i="10"/>
  <c r="R8" i="10"/>
  <c r="AL91" i="24"/>
  <c r="P9" i="10"/>
  <c r="Q9" i="10"/>
  <c r="R9" i="10"/>
  <c r="AL92" i="24"/>
  <c r="P10" i="10"/>
  <c r="Q10" i="10"/>
  <c r="R10" i="10"/>
  <c r="AL93" i="24"/>
  <c r="P11" i="10"/>
  <c r="Q11" i="10"/>
  <c r="R11" i="10"/>
  <c r="AL94" i="24"/>
  <c r="P12" i="10"/>
  <c r="Q12" i="10"/>
  <c r="R12" i="10"/>
  <c r="AL95" i="24"/>
  <c r="P13" i="10"/>
  <c r="Q13" i="10"/>
  <c r="R13" i="10"/>
  <c r="AL96" i="24"/>
  <c r="P14" i="10"/>
  <c r="Q14" i="10"/>
  <c r="R14" i="10"/>
  <c r="AL97" i="24"/>
  <c r="P15" i="10"/>
  <c r="Q15" i="10"/>
  <c r="R15" i="10"/>
  <c r="AL98" i="24"/>
  <c r="P16" i="10"/>
  <c r="Q16" i="10"/>
  <c r="R16" i="10"/>
  <c r="AL99" i="24"/>
  <c r="P17" i="10"/>
  <c r="Q17" i="10"/>
  <c r="R17" i="10"/>
  <c r="AL100" i="24"/>
  <c r="P18" i="10"/>
  <c r="Q18" i="10"/>
  <c r="R18" i="10"/>
  <c r="AL101" i="24"/>
  <c r="P19" i="10"/>
  <c r="Q19" i="10"/>
  <c r="R19" i="10"/>
  <c r="AL102" i="24"/>
  <c r="P20" i="10"/>
  <c r="Q20" i="10"/>
  <c r="R20" i="10"/>
  <c r="AL103" i="24"/>
  <c r="P21" i="10"/>
  <c r="Q21" i="10"/>
  <c r="R21" i="10"/>
  <c r="AL104" i="24"/>
  <c r="P22" i="10"/>
  <c r="Q22" i="10"/>
  <c r="R22" i="10"/>
  <c r="AL105" i="24"/>
  <c r="P23" i="10"/>
  <c r="Q23" i="10"/>
  <c r="R23" i="10"/>
  <c r="AL106" i="24"/>
  <c r="P24" i="10"/>
  <c r="Q24" i="10"/>
  <c r="R24" i="10"/>
  <c r="AL107" i="24"/>
  <c r="P25" i="10"/>
  <c r="Q25" i="10"/>
  <c r="R25" i="10"/>
  <c r="AL108" i="24"/>
  <c r="P26" i="10"/>
  <c r="Q26" i="10"/>
  <c r="R26" i="10"/>
  <c r="AL109" i="24"/>
  <c r="P27" i="10"/>
  <c r="Q27" i="10"/>
  <c r="R27" i="10"/>
  <c r="AL110" i="24"/>
  <c r="P28" i="10"/>
  <c r="Q28" i="10"/>
  <c r="R28" i="10"/>
  <c r="AL111" i="24"/>
  <c r="P29" i="10"/>
  <c r="Q29" i="10"/>
  <c r="R29" i="10"/>
  <c r="AL112" i="24"/>
  <c r="P30" i="10"/>
  <c r="Q30" i="10"/>
  <c r="R30" i="10"/>
  <c r="AL113" i="24"/>
  <c r="P31" i="10"/>
  <c r="Q31" i="10"/>
  <c r="R31" i="10"/>
  <c r="AL114" i="24"/>
  <c r="P32" i="10"/>
  <c r="Q32" i="10"/>
  <c r="R32" i="10"/>
  <c r="AL115" i="24"/>
  <c r="P33" i="10"/>
  <c r="Q33" i="10"/>
  <c r="R33" i="10"/>
  <c r="AL116" i="24"/>
  <c r="P34" i="10"/>
  <c r="Q34" i="10"/>
  <c r="R34" i="10"/>
  <c r="AL117" i="24"/>
  <c r="P35" i="10"/>
  <c r="Q35" i="10"/>
  <c r="R35" i="10"/>
  <c r="AL118" i="24"/>
  <c r="P36" i="10"/>
  <c r="Q36" i="10"/>
  <c r="R36" i="10"/>
  <c r="AL119" i="24"/>
  <c r="P37" i="10"/>
  <c r="Q37" i="10"/>
  <c r="R37" i="10"/>
  <c r="AL120" i="24"/>
  <c r="P38" i="10"/>
  <c r="Q38" i="10"/>
  <c r="R38" i="10"/>
  <c r="AL121" i="24"/>
  <c r="P39" i="10"/>
  <c r="Q39" i="10"/>
  <c r="R39" i="10"/>
  <c r="AL122" i="24"/>
  <c r="P40" i="10"/>
  <c r="Q40" i="10"/>
  <c r="R40" i="10"/>
  <c r="AL123" i="24"/>
  <c r="P41" i="10"/>
  <c r="Q41" i="10"/>
  <c r="R41" i="10"/>
  <c r="AL124" i="24"/>
  <c r="P42" i="10"/>
  <c r="Q42" i="10"/>
  <c r="R42" i="10"/>
  <c r="AL125" i="24"/>
  <c r="P43" i="10"/>
  <c r="Q43" i="10"/>
  <c r="R43" i="10"/>
  <c r="AL126" i="24"/>
  <c r="P44" i="10"/>
  <c r="Q44" i="10"/>
  <c r="R44" i="10"/>
  <c r="AL127" i="24"/>
  <c r="P45" i="10"/>
  <c r="Q45" i="10"/>
  <c r="R45" i="10"/>
  <c r="AL128" i="24"/>
  <c r="P46" i="10"/>
  <c r="Q46" i="10"/>
  <c r="R46" i="10"/>
  <c r="AL129" i="24"/>
  <c r="P47" i="10"/>
  <c r="Q47" i="10"/>
  <c r="R47" i="10"/>
  <c r="AL130" i="24"/>
  <c r="P48" i="10"/>
  <c r="Q48" i="10"/>
  <c r="R48" i="10"/>
  <c r="AL131" i="24"/>
  <c r="P49" i="10"/>
  <c r="Q49" i="10"/>
  <c r="R49" i="10"/>
  <c r="AL132" i="24"/>
  <c r="P50" i="10"/>
  <c r="Q50" i="10"/>
  <c r="R50" i="10"/>
  <c r="AL133" i="24"/>
  <c r="AL134" i="24"/>
  <c r="AH76" i="24"/>
  <c r="AH77" i="24"/>
  <c r="AH78" i="24"/>
  <c r="AH79" i="24"/>
  <c r="AH80" i="24"/>
  <c r="AH81" i="24"/>
  <c r="AH82" i="24"/>
  <c r="AH83" i="24"/>
  <c r="AH84" i="24"/>
  <c r="AH85" i="24"/>
  <c r="AH86" i="24"/>
  <c r="AH87" i="24"/>
  <c r="AH88" i="24"/>
  <c r="AH89" i="24"/>
  <c r="AH90" i="24"/>
  <c r="AH91" i="24"/>
  <c r="AH92" i="24"/>
  <c r="AH93" i="24"/>
  <c r="AH94" i="24"/>
  <c r="AH95" i="24"/>
  <c r="AH96" i="24"/>
  <c r="AH97" i="24"/>
  <c r="AH98" i="24"/>
  <c r="AH99" i="24"/>
  <c r="AH100" i="24"/>
  <c r="AH101" i="24"/>
  <c r="AH102" i="24"/>
  <c r="AH103" i="24"/>
  <c r="AH104" i="24"/>
  <c r="AH105" i="24"/>
  <c r="AH106" i="24"/>
  <c r="AH107" i="24"/>
  <c r="AH108" i="24"/>
  <c r="AH109" i="24"/>
  <c r="AH110" i="24"/>
  <c r="AH111" i="24"/>
  <c r="AH112" i="24"/>
  <c r="AH113" i="24"/>
  <c r="AH114" i="24"/>
  <c r="AH115" i="24"/>
  <c r="AH116" i="24"/>
  <c r="AH117" i="24"/>
  <c r="AH118" i="24"/>
  <c r="AH119" i="24"/>
  <c r="AH120" i="24"/>
  <c r="AH121" i="24"/>
  <c r="AH122" i="24"/>
  <c r="AH123" i="24"/>
  <c r="AH124" i="24"/>
  <c r="AH125" i="24"/>
  <c r="AH126" i="24"/>
  <c r="AH127" i="24"/>
  <c r="AH128" i="24"/>
  <c r="AH129" i="24"/>
  <c r="AH130" i="24"/>
  <c r="AH131" i="24"/>
  <c r="AH132" i="24"/>
  <c r="AH133" i="24"/>
  <c r="AH134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1" i="24"/>
  <c r="AE102" i="24"/>
  <c r="AE103" i="24"/>
  <c r="AE104" i="24"/>
  <c r="AE105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AE134" i="24"/>
  <c r="AD76" i="24"/>
  <c r="AD77" i="24"/>
  <c r="AD78" i="24"/>
  <c r="AD79" i="24"/>
  <c r="AD80" i="24"/>
  <c r="AD81" i="24"/>
  <c r="AD82" i="24"/>
  <c r="AD83" i="24"/>
  <c r="AD84" i="24"/>
  <c r="AD85" i="24"/>
  <c r="AD86" i="24"/>
  <c r="AD87" i="24"/>
  <c r="AD88" i="24"/>
  <c r="AD89" i="24"/>
  <c r="AD90" i="24"/>
  <c r="AD91" i="24"/>
  <c r="AD92" i="24"/>
  <c r="AD93" i="24"/>
  <c r="AD94" i="24"/>
  <c r="AD95" i="24"/>
  <c r="AD96" i="24"/>
  <c r="AD97" i="24"/>
  <c r="AD98" i="24"/>
  <c r="AD99" i="24"/>
  <c r="AD100" i="24"/>
  <c r="AD101" i="24"/>
  <c r="AD102" i="24"/>
  <c r="AD103" i="24"/>
  <c r="AD104" i="24"/>
  <c r="AD105" i="24"/>
  <c r="AD106" i="24"/>
  <c r="AD107" i="24"/>
  <c r="AD108" i="24"/>
  <c r="AD109" i="24"/>
  <c r="AD110" i="24"/>
  <c r="AD111" i="24"/>
  <c r="AD112" i="24"/>
  <c r="AD113" i="24"/>
  <c r="AD114" i="24"/>
  <c r="AD115" i="24"/>
  <c r="AD116" i="24"/>
  <c r="AD117" i="24"/>
  <c r="AD118" i="24"/>
  <c r="AD119" i="24"/>
  <c r="AD120" i="24"/>
  <c r="AD121" i="24"/>
  <c r="AD122" i="24"/>
  <c r="AD123" i="24"/>
  <c r="AD124" i="24"/>
  <c r="AD125" i="24"/>
  <c r="AD126" i="24"/>
  <c r="AD127" i="24"/>
  <c r="AD128" i="24"/>
  <c r="AD129" i="24"/>
  <c r="AD130" i="24"/>
  <c r="AD131" i="24"/>
  <c r="AD132" i="24"/>
  <c r="AD133" i="24"/>
  <c r="AD134" i="24"/>
  <c r="O29" i="14"/>
  <c r="P29" i="14"/>
  <c r="Q29" i="14"/>
  <c r="R29" i="14"/>
  <c r="U76" i="24"/>
  <c r="O30" i="14"/>
  <c r="P30" i="14"/>
  <c r="Q30" i="14"/>
  <c r="R30" i="14"/>
  <c r="U77" i="24"/>
  <c r="O31" i="14"/>
  <c r="P31" i="14"/>
  <c r="Q31" i="14"/>
  <c r="R31" i="14"/>
  <c r="U78" i="24"/>
  <c r="O32" i="14"/>
  <c r="P32" i="14"/>
  <c r="Q32" i="14"/>
  <c r="R32" i="14"/>
  <c r="U79" i="24"/>
  <c r="O33" i="14"/>
  <c r="P33" i="14"/>
  <c r="Q33" i="14"/>
  <c r="R33" i="14"/>
  <c r="U80" i="24"/>
  <c r="O34" i="14"/>
  <c r="P34" i="14"/>
  <c r="Q34" i="14"/>
  <c r="R34" i="14"/>
  <c r="U81" i="24"/>
  <c r="O35" i="14"/>
  <c r="P35" i="14"/>
  <c r="Q35" i="14"/>
  <c r="R35" i="14"/>
  <c r="U82" i="24"/>
  <c r="O36" i="14"/>
  <c r="P36" i="14"/>
  <c r="Q36" i="14"/>
  <c r="R36" i="14"/>
  <c r="U83" i="24"/>
  <c r="O37" i="14"/>
  <c r="P37" i="14"/>
  <c r="Q37" i="14"/>
  <c r="R37" i="14"/>
  <c r="U84" i="24"/>
  <c r="O38" i="14"/>
  <c r="P38" i="14"/>
  <c r="Q38" i="14"/>
  <c r="R38" i="14"/>
  <c r="U85" i="24"/>
  <c r="O39" i="14"/>
  <c r="P39" i="14"/>
  <c r="Q39" i="14"/>
  <c r="R39" i="14"/>
  <c r="U86" i="24"/>
  <c r="O40" i="14"/>
  <c r="P40" i="14"/>
  <c r="Q40" i="14"/>
  <c r="R40" i="14"/>
  <c r="U87" i="24"/>
  <c r="O41" i="14"/>
  <c r="P41" i="14"/>
  <c r="Q41" i="14"/>
  <c r="R41" i="14"/>
  <c r="U88" i="24"/>
  <c r="O42" i="14"/>
  <c r="P42" i="14"/>
  <c r="Q42" i="14"/>
  <c r="R42" i="14"/>
  <c r="U89" i="24"/>
  <c r="O43" i="14"/>
  <c r="P43" i="14"/>
  <c r="Q43" i="14"/>
  <c r="R43" i="14"/>
  <c r="U90" i="24"/>
  <c r="O44" i="14"/>
  <c r="P44" i="14"/>
  <c r="Q44" i="14"/>
  <c r="R44" i="14"/>
  <c r="U91" i="24"/>
  <c r="O45" i="14"/>
  <c r="P45" i="14"/>
  <c r="Q45" i="14"/>
  <c r="R45" i="14"/>
  <c r="U92" i="24"/>
  <c r="O46" i="14"/>
  <c r="P46" i="14"/>
  <c r="Q46" i="14"/>
  <c r="R46" i="14"/>
  <c r="U93" i="24"/>
  <c r="O47" i="14"/>
  <c r="P47" i="14"/>
  <c r="Q47" i="14"/>
  <c r="R47" i="14"/>
  <c r="U94" i="24"/>
  <c r="O48" i="14"/>
  <c r="P48" i="14"/>
  <c r="Q48" i="14"/>
  <c r="R48" i="14"/>
  <c r="U95" i="24"/>
  <c r="O49" i="14"/>
  <c r="P49" i="14"/>
  <c r="Q49" i="14"/>
  <c r="R49" i="14"/>
  <c r="U96" i="24"/>
  <c r="O50" i="14"/>
  <c r="P50" i="14"/>
  <c r="Q50" i="14"/>
  <c r="R50" i="14"/>
  <c r="U97" i="24"/>
  <c r="O51" i="14"/>
  <c r="P51" i="14"/>
  <c r="Q51" i="14"/>
  <c r="R51" i="14"/>
  <c r="U98" i="24"/>
  <c r="O52" i="14"/>
  <c r="P52" i="14"/>
  <c r="Q52" i="14"/>
  <c r="R52" i="14"/>
  <c r="U99" i="24"/>
  <c r="O53" i="14"/>
  <c r="P53" i="14"/>
  <c r="Q53" i="14"/>
  <c r="R53" i="14"/>
  <c r="U100" i="24"/>
  <c r="O54" i="14"/>
  <c r="P54" i="14"/>
  <c r="Q54" i="14"/>
  <c r="R54" i="14"/>
  <c r="U101" i="24"/>
  <c r="O55" i="14"/>
  <c r="P55" i="14"/>
  <c r="Q55" i="14"/>
  <c r="R55" i="14"/>
  <c r="U102" i="24"/>
  <c r="O56" i="14"/>
  <c r="P56" i="14"/>
  <c r="Q56" i="14"/>
  <c r="R56" i="14"/>
  <c r="U103" i="24"/>
  <c r="O57" i="14"/>
  <c r="P57" i="14"/>
  <c r="Q57" i="14"/>
  <c r="R57" i="14"/>
  <c r="U104" i="24"/>
  <c r="O58" i="14"/>
  <c r="P58" i="14"/>
  <c r="Q58" i="14"/>
  <c r="R58" i="14"/>
  <c r="U105" i="24"/>
  <c r="O59" i="14"/>
  <c r="P59" i="14"/>
  <c r="Q59" i="14"/>
  <c r="R59" i="14"/>
  <c r="U106" i="24"/>
  <c r="O60" i="14"/>
  <c r="P60" i="14"/>
  <c r="Q60" i="14"/>
  <c r="R60" i="14"/>
  <c r="U107" i="24"/>
  <c r="O61" i="14"/>
  <c r="P61" i="14"/>
  <c r="Q61" i="14"/>
  <c r="R61" i="14"/>
  <c r="U108" i="24"/>
  <c r="O62" i="14"/>
  <c r="P62" i="14"/>
  <c r="Q62" i="14"/>
  <c r="R62" i="14"/>
  <c r="U109" i="24"/>
  <c r="O63" i="14"/>
  <c r="P63" i="14"/>
  <c r="Q63" i="14"/>
  <c r="R63" i="14"/>
  <c r="U110" i="24"/>
  <c r="O64" i="14"/>
  <c r="P64" i="14"/>
  <c r="Q64" i="14"/>
  <c r="R64" i="14"/>
  <c r="U111" i="24"/>
  <c r="O65" i="14"/>
  <c r="P65" i="14"/>
  <c r="Q65" i="14"/>
  <c r="R65" i="14"/>
  <c r="U112" i="24"/>
  <c r="O66" i="14"/>
  <c r="P66" i="14"/>
  <c r="Q66" i="14"/>
  <c r="R66" i="14"/>
  <c r="U113" i="24"/>
  <c r="O67" i="14"/>
  <c r="P67" i="14"/>
  <c r="Q67" i="14"/>
  <c r="R67" i="14"/>
  <c r="U114" i="24"/>
  <c r="O68" i="14"/>
  <c r="P68" i="14"/>
  <c r="Q68" i="14"/>
  <c r="R68" i="14"/>
  <c r="U115" i="24"/>
  <c r="O69" i="14"/>
  <c r="P69" i="14"/>
  <c r="Q69" i="14"/>
  <c r="R69" i="14"/>
  <c r="U116" i="24"/>
  <c r="O70" i="14"/>
  <c r="P70" i="14"/>
  <c r="Q70" i="14"/>
  <c r="R70" i="14"/>
  <c r="U117" i="24"/>
  <c r="O71" i="14"/>
  <c r="P71" i="14"/>
  <c r="Q71" i="14"/>
  <c r="R71" i="14"/>
  <c r="U118" i="24"/>
  <c r="O72" i="14"/>
  <c r="P72" i="14"/>
  <c r="Q72" i="14"/>
  <c r="R72" i="14"/>
  <c r="U119" i="24"/>
  <c r="O73" i="14"/>
  <c r="P73" i="14"/>
  <c r="Q73" i="14"/>
  <c r="R73" i="14"/>
  <c r="U120" i="24"/>
  <c r="O74" i="14"/>
  <c r="P74" i="14"/>
  <c r="Q74" i="14"/>
  <c r="R74" i="14"/>
  <c r="U121" i="24"/>
  <c r="O75" i="14"/>
  <c r="P75" i="14"/>
  <c r="Q75" i="14"/>
  <c r="R75" i="14"/>
  <c r="U122" i="24"/>
  <c r="O76" i="14"/>
  <c r="P76" i="14"/>
  <c r="Q76" i="14"/>
  <c r="R76" i="14"/>
  <c r="U123" i="24"/>
  <c r="O77" i="14"/>
  <c r="P77" i="14"/>
  <c r="Q77" i="14"/>
  <c r="R77" i="14"/>
  <c r="U124" i="24"/>
  <c r="O78" i="14"/>
  <c r="P78" i="14"/>
  <c r="Q78" i="14"/>
  <c r="R78" i="14"/>
  <c r="U125" i="24"/>
  <c r="O79" i="14"/>
  <c r="P79" i="14"/>
  <c r="Q79" i="14"/>
  <c r="R79" i="14"/>
  <c r="U126" i="24"/>
  <c r="O80" i="14"/>
  <c r="P80" i="14"/>
  <c r="Q80" i="14"/>
  <c r="R80" i="14"/>
  <c r="U127" i="24"/>
  <c r="O81" i="14"/>
  <c r="P81" i="14"/>
  <c r="Q81" i="14"/>
  <c r="R81" i="14"/>
  <c r="U128" i="24"/>
  <c r="O82" i="14"/>
  <c r="P82" i="14"/>
  <c r="Q82" i="14"/>
  <c r="R82" i="14"/>
  <c r="U129" i="24"/>
  <c r="O83" i="14"/>
  <c r="P83" i="14"/>
  <c r="Q83" i="14"/>
  <c r="R83" i="14"/>
  <c r="U130" i="24"/>
  <c r="O84" i="14"/>
  <c r="P84" i="14"/>
  <c r="Q84" i="14"/>
  <c r="R84" i="14"/>
  <c r="U131" i="24"/>
  <c r="O85" i="14"/>
  <c r="P85" i="14"/>
  <c r="Q85" i="14"/>
  <c r="R85" i="14"/>
  <c r="U132" i="24"/>
  <c r="O86" i="14"/>
  <c r="P86" i="14"/>
  <c r="Q86" i="14"/>
  <c r="R86" i="14"/>
  <c r="U133" i="24"/>
  <c r="U134" i="24"/>
  <c r="K3" i="17"/>
  <c r="L3" i="17"/>
  <c r="N3" i="17"/>
  <c r="O3" i="17"/>
  <c r="P3" i="17"/>
  <c r="Q3" i="17"/>
  <c r="J4" i="17"/>
  <c r="K4" i="17"/>
  <c r="L4" i="17"/>
  <c r="M4" i="17"/>
  <c r="N4" i="17"/>
  <c r="O4" i="17"/>
  <c r="P4" i="17"/>
  <c r="Q4" i="17"/>
  <c r="R4" i="17"/>
  <c r="W77" i="24"/>
  <c r="J5" i="17"/>
  <c r="K5" i="17"/>
  <c r="L5" i="17"/>
  <c r="M5" i="17"/>
  <c r="N5" i="17"/>
  <c r="O5" i="17"/>
  <c r="P5" i="17"/>
  <c r="Q5" i="17"/>
  <c r="R5" i="17"/>
  <c r="W78" i="24"/>
  <c r="J6" i="17"/>
  <c r="K6" i="17"/>
  <c r="L6" i="17"/>
  <c r="M6" i="17"/>
  <c r="N6" i="17"/>
  <c r="O6" i="17"/>
  <c r="P6" i="17"/>
  <c r="Q6" i="17"/>
  <c r="R6" i="17"/>
  <c r="W79" i="24"/>
  <c r="J7" i="17"/>
  <c r="K7" i="17"/>
  <c r="L7" i="17"/>
  <c r="M7" i="17"/>
  <c r="N7" i="17"/>
  <c r="O7" i="17"/>
  <c r="P7" i="17"/>
  <c r="Q7" i="17"/>
  <c r="R7" i="17"/>
  <c r="W80" i="24"/>
  <c r="J8" i="17"/>
  <c r="K8" i="17"/>
  <c r="L8" i="17"/>
  <c r="M8" i="17"/>
  <c r="N8" i="17"/>
  <c r="O8" i="17"/>
  <c r="P8" i="17"/>
  <c r="Q8" i="17"/>
  <c r="R8" i="17"/>
  <c r="W81" i="24"/>
  <c r="J9" i="17"/>
  <c r="K9" i="17"/>
  <c r="L9" i="17"/>
  <c r="M9" i="17"/>
  <c r="N9" i="17"/>
  <c r="O9" i="17"/>
  <c r="P9" i="17"/>
  <c r="Q9" i="17"/>
  <c r="R9" i="17"/>
  <c r="W82" i="24"/>
  <c r="J10" i="17"/>
  <c r="K10" i="17"/>
  <c r="L10" i="17"/>
  <c r="M10" i="17"/>
  <c r="N10" i="17"/>
  <c r="O10" i="17"/>
  <c r="P10" i="17"/>
  <c r="Q10" i="17"/>
  <c r="R10" i="17"/>
  <c r="W83" i="24"/>
  <c r="J11" i="17"/>
  <c r="K11" i="17"/>
  <c r="L11" i="17"/>
  <c r="M11" i="17"/>
  <c r="N11" i="17"/>
  <c r="O11" i="17"/>
  <c r="P11" i="17"/>
  <c r="Q11" i="17"/>
  <c r="R11" i="17"/>
  <c r="W84" i="24"/>
  <c r="J12" i="17"/>
  <c r="K12" i="17"/>
  <c r="L12" i="17"/>
  <c r="M12" i="17"/>
  <c r="N12" i="17"/>
  <c r="O12" i="17"/>
  <c r="P12" i="17"/>
  <c r="Q12" i="17"/>
  <c r="R12" i="17"/>
  <c r="W85" i="24"/>
  <c r="J13" i="17"/>
  <c r="K13" i="17"/>
  <c r="L13" i="17"/>
  <c r="M13" i="17"/>
  <c r="N13" i="17"/>
  <c r="O13" i="17"/>
  <c r="P13" i="17"/>
  <c r="Q13" i="17"/>
  <c r="R13" i="17"/>
  <c r="W86" i="24"/>
  <c r="J14" i="17"/>
  <c r="K14" i="17"/>
  <c r="L14" i="17"/>
  <c r="M14" i="17"/>
  <c r="N14" i="17"/>
  <c r="O14" i="17"/>
  <c r="P14" i="17"/>
  <c r="Q14" i="17"/>
  <c r="R14" i="17"/>
  <c r="W87" i="24"/>
  <c r="J15" i="17"/>
  <c r="K15" i="17"/>
  <c r="L15" i="17"/>
  <c r="M15" i="17"/>
  <c r="N15" i="17"/>
  <c r="O15" i="17"/>
  <c r="P15" i="17"/>
  <c r="Q15" i="17"/>
  <c r="R15" i="17"/>
  <c r="W88" i="24"/>
  <c r="J16" i="17"/>
  <c r="K16" i="17"/>
  <c r="L16" i="17"/>
  <c r="M16" i="17"/>
  <c r="N16" i="17"/>
  <c r="O16" i="17"/>
  <c r="P16" i="17"/>
  <c r="Q16" i="17"/>
  <c r="R16" i="17"/>
  <c r="W89" i="24"/>
  <c r="J17" i="17"/>
  <c r="K17" i="17"/>
  <c r="L17" i="17"/>
  <c r="M17" i="17"/>
  <c r="N17" i="17"/>
  <c r="O17" i="17"/>
  <c r="P17" i="17"/>
  <c r="Q17" i="17"/>
  <c r="R17" i="17"/>
  <c r="W90" i="24"/>
  <c r="J18" i="17"/>
  <c r="K18" i="17"/>
  <c r="L18" i="17"/>
  <c r="M18" i="17"/>
  <c r="N18" i="17"/>
  <c r="O18" i="17"/>
  <c r="P18" i="17"/>
  <c r="Q18" i="17"/>
  <c r="R18" i="17"/>
  <c r="W91" i="24"/>
  <c r="J19" i="17"/>
  <c r="K19" i="17"/>
  <c r="L19" i="17"/>
  <c r="M19" i="17"/>
  <c r="N19" i="17"/>
  <c r="O19" i="17"/>
  <c r="P19" i="17"/>
  <c r="Q19" i="17"/>
  <c r="R19" i="17"/>
  <c r="W92" i="24"/>
  <c r="J20" i="17"/>
  <c r="K20" i="17"/>
  <c r="L20" i="17"/>
  <c r="M20" i="17"/>
  <c r="N20" i="17"/>
  <c r="O20" i="17"/>
  <c r="P20" i="17"/>
  <c r="Q20" i="17"/>
  <c r="R20" i="17"/>
  <c r="W93" i="24"/>
  <c r="J21" i="17"/>
  <c r="K21" i="17"/>
  <c r="L21" i="17"/>
  <c r="M21" i="17"/>
  <c r="N21" i="17"/>
  <c r="O21" i="17"/>
  <c r="P21" i="17"/>
  <c r="Q21" i="17"/>
  <c r="R21" i="17"/>
  <c r="W94" i="24"/>
  <c r="J22" i="17"/>
  <c r="K22" i="17"/>
  <c r="L22" i="17"/>
  <c r="M22" i="17"/>
  <c r="N22" i="17"/>
  <c r="O22" i="17"/>
  <c r="P22" i="17"/>
  <c r="Q22" i="17"/>
  <c r="R22" i="17"/>
  <c r="W95" i="24"/>
  <c r="J23" i="17"/>
  <c r="K23" i="17"/>
  <c r="L23" i="17"/>
  <c r="M23" i="17"/>
  <c r="N23" i="17"/>
  <c r="O23" i="17"/>
  <c r="P23" i="17"/>
  <c r="Q23" i="17"/>
  <c r="R23" i="17"/>
  <c r="W96" i="24"/>
  <c r="J24" i="17"/>
  <c r="K24" i="17"/>
  <c r="L24" i="17"/>
  <c r="M24" i="17"/>
  <c r="N24" i="17"/>
  <c r="O24" i="17"/>
  <c r="P24" i="17"/>
  <c r="Q24" i="17"/>
  <c r="R24" i="17"/>
  <c r="W97" i="24"/>
  <c r="J25" i="17"/>
  <c r="K25" i="17"/>
  <c r="L25" i="17"/>
  <c r="M25" i="17"/>
  <c r="N25" i="17"/>
  <c r="O25" i="17"/>
  <c r="P25" i="17"/>
  <c r="Q25" i="17"/>
  <c r="R25" i="17"/>
  <c r="W98" i="24"/>
  <c r="J26" i="17"/>
  <c r="K26" i="17"/>
  <c r="L26" i="17"/>
  <c r="M26" i="17"/>
  <c r="N26" i="17"/>
  <c r="O26" i="17"/>
  <c r="P26" i="17"/>
  <c r="Q26" i="17"/>
  <c r="R26" i="17"/>
  <c r="W99" i="24"/>
  <c r="J27" i="17"/>
  <c r="K27" i="17"/>
  <c r="L27" i="17"/>
  <c r="M27" i="17"/>
  <c r="N27" i="17"/>
  <c r="O27" i="17"/>
  <c r="P27" i="17"/>
  <c r="Q27" i="17"/>
  <c r="R27" i="17"/>
  <c r="W100" i="24"/>
  <c r="J28" i="17"/>
  <c r="K28" i="17"/>
  <c r="L28" i="17"/>
  <c r="M28" i="17"/>
  <c r="N28" i="17"/>
  <c r="O28" i="17"/>
  <c r="P28" i="17"/>
  <c r="Q28" i="17"/>
  <c r="R28" i="17"/>
  <c r="W101" i="24"/>
  <c r="J29" i="17"/>
  <c r="K29" i="17"/>
  <c r="L29" i="17"/>
  <c r="M29" i="17"/>
  <c r="N29" i="17"/>
  <c r="O29" i="17"/>
  <c r="P29" i="17"/>
  <c r="Q29" i="17"/>
  <c r="R29" i="17"/>
  <c r="W102" i="24"/>
  <c r="K30" i="17"/>
  <c r="L30" i="17"/>
  <c r="N30" i="17"/>
  <c r="O30" i="17"/>
  <c r="P30" i="17"/>
  <c r="Q30" i="17"/>
  <c r="K31" i="17"/>
  <c r="L31" i="17"/>
  <c r="N31" i="17"/>
  <c r="O31" i="17"/>
  <c r="P31" i="17"/>
  <c r="Q31" i="17"/>
  <c r="K32" i="17"/>
  <c r="L32" i="17"/>
  <c r="N32" i="17"/>
  <c r="O32" i="17"/>
  <c r="P32" i="17"/>
  <c r="Q32" i="17"/>
  <c r="K33" i="17"/>
  <c r="L33" i="17"/>
  <c r="N33" i="17"/>
  <c r="O33" i="17"/>
  <c r="P33" i="17"/>
  <c r="Q33" i="17"/>
  <c r="K34" i="17"/>
  <c r="L34" i="17"/>
  <c r="N34" i="17"/>
  <c r="O34" i="17"/>
  <c r="P34" i="17"/>
  <c r="Q34" i="17"/>
  <c r="K35" i="17"/>
  <c r="L35" i="17"/>
  <c r="N35" i="17"/>
  <c r="O35" i="17"/>
  <c r="P35" i="17"/>
  <c r="Q35" i="17"/>
  <c r="K36" i="17"/>
  <c r="L36" i="17"/>
  <c r="N36" i="17"/>
  <c r="O36" i="17"/>
  <c r="P36" i="17"/>
  <c r="Q36" i="17"/>
  <c r="K37" i="17"/>
  <c r="L37" i="17"/>
  <c r="N37" i="17"/>
  <c r="O37" i="17"/>
  <c r="P37" i="17"/>
  <c r="Q37" i="17"/>
  <c r="K38" i="17"/>
  <c r="L38" i="17"/>
  <c r="N38" i="17"/>
  <c r="O38" i="17"/>
  <c r="P38" i="17"/>
  <c r="Q38" i="17"/>
  <c r="K39" i="17"/>
  <c r="L39" i="17"/>
  <c r="N39" i="17"/>
  <c r="O39" i="17"/>
  <c r="P39" i="17"/>
  <c r="Q39" i="17"/>
  <c r="K40" i="17"/>
  <c r="L40" i="17"/>
  <c r="N40" i="17"/>
  <c r="O40" i="17"/>
  <c r="P40" i="17"/>
  <c r="Q40" i="17"/>
  <c r="K41" i="17"/>
  <c r="L41" i="17"/>
  <c r="N41" i="17"/>
  <c r="O41" i="17"/>
  <c r="P41" i="17"/>
  <c r="Q41" i="17"/>
  <c r="K42" i="17"/>
  <c r="L42" i="17"/>
  <c r="N42" i="17"/>
  <c r="O42" i="17"/>
  <c r="P42" i="17"/>
  <c r="Q42" i="17"/>
  <c r="K43" i="17"/>
  <c r="L43" i="17"/>
  <c r="N43" i="17"/>
  <c r="O43" i="17"/>
  <c r="P43" i="17"/>
  <c r="Q43" i="17"/>
  <c r="K44" i="17"/>
  <c r="L44" i="17"/>
  <c r="N44" i="17"/>
  <c r="O44" i="17"/>
  <c r="P44" i="17"/>
  <c r="Q44" i="17"/>
  <c r="K45" i="17"/>
  <c r="L45" i="17"/>
  <c r="N45" i="17"/>
  <c r="O45" i="17"/>
  <c r="P45" i="17"/>
  <c r="Q45" i="17"/>
  <c r="K46" i="17"/>
  <c r="L46" i="17"/>
  <c r="N46" i="17"/>
  <c r="O46" i="17"/>
  <c r="P46" i="17"/>
  <c r="Q46" i="17"/>
  <c r="K47" i="17"/>
  <c r="L47" i="17"/>
  <c r="N47" i="17"/>
  <c r="O47" i="17"/>
  <c r="P47" i="17"/>
  <c r="Q47" i="17"/>
  <c r="K48" i="17"/>
  <c r="L48" i="17"/>
  <c r="N48" i="17"/>
  <c r="O48" i="17"/>
  <c r="P48" i="17"/>
  <c r="Q48" i="17"/>
  <c r="K49" i="17"/>
  <c r="L49" i="17"/>
  <c r="N49" i="17"/>
  <c r="O49" i="17"/>
  <c r="P49" i="17"/>
  <c r="Q49" i="17"/>
  <c r="K50" i="17"/>
  <c r="L50" i="17"/>
  <c r="N50" i="17"/>
  <c r="O50" i="17"/>
  <c r="P50" i="17"/>
  <c r="Q50" i="17"/>
  <c r="K51" i="17"/>
  <c r="L51" i="17"/>
  <c r="N51" i="17"/>
  <c r="O51" i="17"/>
  <c r="P51" i="17"/>
  <c r="Q51" i="17"/>
  <c r="K52" i="17"/>
  <c r="L52" i="17"/>
  <c r="N52" i="17"/>
  <c r="O52" i="17"/>
  <c r="P52" i="17"/>
  <c r="Q52" i="17"/>
  <c r="K53" i="17"/>
  <c r="L53" i="17"/>
  <c r="N53" i="17"/>
  <c r="O53" i="17"/>
  <c r="P53" i="17"/>
  <c r="Q53" i="17"/>
  <c r="K54" i="17"/>
  <c r="L54" i="17"/>
  <c r="N54" i="17"/>
  <c r="O54" i="17"/>
  <c r="P54" i="17"/>
  <c r="Q54" i="17"/>
  <c r="K55" i="17"/>
  <c r="L55" i="17"/>
  <c r="N55" i="17"/>
  <c r="O55" i="17"/>
  <c r="P55" i="17"/>
  <c r="Q55" i="17"/>
  <c r="K56" i="17"/>
  <c r="L56" i="17"/>
  <c r="N56" i="17"/>
  <c r="O56" i="17"/>
  <c r="P56" i="17"/>
  <c r="Q56" i="17"/>
  <c r="K57" i="17"/>
  <c r="L57" i="17"/>
  <c r="N57" i="17"/>
  <c r="O57" i="17"/>
  <c r="P57" i="17"/>
  <c r="Q57" i="17"/>
  <c r="K58" i="17"/>
  <c r="L58" i="17"/>
  <c r="N58" i="17"/>
  <c r="O58" i="17"/>
  <c r="P58" i="17"/>
  <c r="Q58" i="17"/>
  <c r="K59" i="17"/>
  <c r="L59" i="17"/>
  <c r="N59" i="17"/>
  <c r="O59" i="17"/>
  <c r="P59" i="17"/>
  <c r="Q59" i="17"/>
  <c r="K60" i="17"/>
  <c r="L60" i="17"/>
  <c r="N60" i="17"/>
  <c r="O60" i="17"/>
  <c r="P60" i="17"/>
  <c r="Q60" i="17"/>
  <c r="X76" i="24"/>
  <c r="X77" i="24"/>
  <c r="X78" i="24"/>
  <c r="X79" i="24"/>
  <c r="X80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102" i="24"/>
  <c r="X103" i="24"/>
  <c r="X104" i="24"/>
  <c r="X105" i="24"/>
  <c r="X106" i="24"/>
  <c r="X107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X130" i="24"/>
  <c r="X131" i="24"/>
  <c r="X132" i="24"/>
  <c r="X133" i="24"/>
  <c r="X134" i="24"/>
  <c r="J29" i="15"/>
  <c r="K29" i="15"/>
  <c r="L29" i="15"/>
  <c r="N29" i="15"/>
  <c r="O29" i="15"/>
  <c r="P29" i="15"/>
  <c r="Q29" i="15"/>
  <c r="M29" i="15"/>
  <c r="R29" i="15"/>
  <c r="V76" i="24"/>
  <c r="K30" i="15"/>
  <c r="L30" i="15"/>
  <c r="N30" i="15"/>
  <c r="O30" i="15"/>
  <c r="P30" i="15"/>
  <c r="Q30" i="15"/>
  <c r="K31" i="15"/>
  <c r="L31" i="15"/>
  <c r="N31" i="15"/>
  <c r="O31" i="15"/>
  <c r="P31" i="15"/>
  <c r="Q31" i="15"/>
  <c r="K32" i="15"/>
  <c r="L32" i="15"/>
  <c r="N32" i="15"/>
  <c r="O32" i="15"/>
  <c r="P32" i="15"/>
  <c r="Q32" i="15"/>
  <c r="K33" i="15"/>
  <c r="L33" i="15"/>
  <c r="N33" i="15"/>
  <c r="O33" i="15"/>
  <c r="P33" i="15"/>
  <c r="Q33" i="15"/>
  <c r="K34" i="15"/>
  <c r="L34" i="15"/>
  <c r="N34" i="15"/>
  <c r="O34" i="15"/>
  <c r="P34" i="15"/>
  <c r="Q34" i="15"/>
  <c r="K35" i="15"/>
  <c r="L35" i="15"/>
  <c r="N35" i="15"/>
  <c r="O35" i="15"/>
  <c r="P35" i="15"/>
  <c r="Q35" i="15"/>
  <c r="K36" i="15"/>
  <c r="L36" i="15"/>
  <c r="N36" i="15"/>
  <c r="O36" i="15"/>
  <c r="P36" i="15"/>
  <c r="Q36" i="15"/>
  <c r="K37" i="15"/>
  <c r="L37" i="15"/>
  <c r="N37" i="15"/>
  <c r="O37" i="15"/>
  <c r="P37" i="15"/>
  <c r="Q37" i="15"/>
  <c r="K38" i="15"/>
  <c r="L38" i="15"/>
  <c r="N38" i="15"/>
  <c r="O38" i="15"/>
  <c r="P38" i="15"/>
  <c r="Q38" i="15"/>
  <c r="K39" i="15"/>
  <c r="L39" i="15"/>
  <c r="N39" i="15"/>
  <c r="O39" i="15"/>
  <c r="P39" i="15"/>
  <c r="Q39" i="15"/>
  <c r="K40" i="15"/>
  <c r="L40" i="15"/>
  <c r="N40" i="15"/>
  <c r="O40" i="15"/>
  <c r="P40" i="15"/>
  <c r="Q40" i="15"/>
  <c r="K41" i="15"/>
  <c r="L41" i="15"/>
  <c r="N41" i="15"/>
  <c r="O41" i="15"/>
  <c r="P41" i="15"/>
  <c r="Q41" i="15"/>
  <c r="K42" i="15"/>
  <c r="L42" i="15"/>
  <c r="N42" i="15"/>
  <c r="O42" i="15"/>
  <c r="P42" i="15"/>
  <c r="Q42" i="15"/>
  <c r="K43" i="15"/>
  <c r="L43" i="15"/>
  <c r="N43" i="15"/>
  <c r="O43" i="15"/>
  <c r="P43" i="15"/>
  <c r="Q43" i="15"/>
  <c r="K44" i="15"/>
  <c r="L44" i="15"/>
  <c r="N44" i="15"/>
  <c r="O44" i="15"/>
  <c r="P44" i="15"/>
  <c r="Q44" i="15"/>
  <c r="K45" i="15"/>
  <c r="L45" i="15"/>
  <c r="N45" i="15"/>
  <c r="O45" i="15"/>
  <c r="P45" i="15"/>
  <c r="Q45" i="15"/>
  <c r="K46" i="15"/>
  <c r="L46" i="15"/>
  <c r="N46" i="15"/>
  <c r="O46" i="15"/>
  <c r="P46" i="15"/>
  <c r="Q46" i="15"/>
  <c r="K47" i="15"/>
  <c r="L47" i="15"/>
  <c r="N47" i="15"/>
  <c r="O47" i="15"/>
  <c r="P47" i="15"/>
  <c r="Q47" i="15"/>
  <c r="K48" i="15"/>
  <c r="L48" i="15"/>
  <c r="N48" i="15"/>
  <c r="O48" i="15"/>
  <c r="P48" i="15"/>
  <c r="Q48" i="15"/>
  <c r="K49" i="15"/>
  <c r="L49" i="15"/>
  <c r="N49" i="15"/>
  <c r="O49" i="15"/>
  <c r="P49" i="15"/>
  <c r="Q49" i="15"/>
  <c r="K50" i="15"/>
  <c r="L50" i="15"/>
  <c r="N50" i="15"/>
  <c r="O50" i="15"/>
  <c r="P50" i="15"/>
  <c r="Q50" i="15"/>
  <c r="K51" i="15"/>
  <c r="L51" i="15"/>
  <c r="N51" i="15"/>
  <c r="O51" i="15"/>
  <c r="P51" i="15"/>
  <c r="Q51" i="15"/>
  <c r="K52" i="15"/>
  <c r="L52" i="15"/>
  <c r="N52" i="15"/>
  <c r="O52" i="15"/>
  <c r="P52" i="15"/>
  <c r="Q52" i="15"/>
  <c r="K53" i="15"/>
  <c r="L53" i="15"/>
  <c r="N53" i="15"/>
  <c r="O53" i="15"/>
  <c r="P53" i="15"/>
  <c r="Q53" i="15"/>
  <c r="K54" i="15"/>
  <c r="L54" i="15"/>
  <c r="N54" i="15"/>
  <c r="O54" i="15"/>
  <c r="P54" i="15"/>
  <c r="Q54" i="15"/>
  <c r="K55" i="15"/>
  <c r="L55" i="15"/>
  <c r="N55" i="15"/>
  <c r="O55" i="15"/>
  <c r="P55" i="15"/>
  <c r="Q55" i="15"/>
  <c r="K56" i="15"/>
  <c r="L56" i="15"/>
  <c r="N56" i="15"/>
  <c r="O56" i="15"/>
  <c r="P56" i="15"/>
  <c r="Q56" i="15"/>
  <c r="K57" i="15"/>
  <c r="L57" i="15"/>
  <c r="N57" i="15"/>
  <c r="O57" i="15"/>
  <c r="P57" i="15"/>
  <c r="Q57" i="15"/>
  <c r="K58" i="15"/>
  <c r="L58" i="15"/>
  <c r="N58" i="15"/>
  <c r="O58" i="15"/>
  <c r="P58" i="15"/>
  <c r="Q58" i="15"/>
  <c r="K59" i="15"/>
  <c r="L59" i="15"/>
  <c r="N59" i="15"/>
  <c r="O59" i="15"/>
  <c r="P59" i="15"/>
  <c r="Q59" i="15"/>
  <c r="K60" i="15"/>
  <c r="L60" i="15"/>
  <c r="N60" i="15"/>
  <c r="O60" i="15"/>
  <c r="P60" i="15"/>
  <c r="Q60" i="15"/>
  <c r="K61" i="15"/>
  <c r="L61" i="15"/>
  <c r="N61" i="15"/>
  <c r="O61" i="15"/>
  <c r="P61" i="15"/>
  <c r="Q61" i="15"/>
  <c r="K62" i="15"/>
  <c r="L62" i="15"/>
  <c r="N62" i="15"/>
  <c r="O62" i="15"/>
  <c r="P62" i="15"/>
  <c r="Q62" i="15"/>
  <c r="K63" i="15"/>
  <c r="L63" i="15"/>
  <c r="N63" i="15"/>
  <c r="O63" i="15"/>
  <c r="P63" i="15"/>
  <c r="Q63" i="15"/>
  <c r="K64" i="15"/>
  <c r="L64" i="15"/>
  <c r="N64" i="15"/>
  <c r="O64" i="15"/>
  <c r="P64" i="15"/>
  <c r="Q64" i="15"/>
  <c r="K65" i="15"/>
  <c r="L65" i="15"/>
  <c r="N65" i="15"/>
  <c r="O65" i="15"/>
  <c r="P65" i="15"/>
  <c r="Q65" i="15"/>
  <c r="K66" i="15"/>
  <c r="L66" i="15"/>
  <c r="N66" i="15"/>
  <c r="O66" i="15"/>
  <c r="P66" i="15"/>
  <c r="Q66" i="15"/>
  <c r="K67" i="15"/>
  <c r="L67" i="15"/>
  <c r="N67" i="15"/>
  <c r="O67" i="15"/>
  <c r="P67" i="15"/>
  <c r="Q67" i="15"/>
  <c r="K68" i="15"/>
  <c r="L68" i="15"/>
  <c r="N68" i="15"/>
  <c r="O68" i="15"/>
  <c r="P68" i="15"/>
  <c r="Q68" i="15"/>
  <c r="K69" i="15"/>
  <c r="L69" i="15"/>
  <c r="N69" i="15"/>
  <c r="O69" i="15"/>
  <c r="P69" i="15"/>
  <c r="Q69" i="15"/>
  <c r="K70" i="15"/>
  <c r="L70" i="15"/>
  <c r="N70" i="15"/>
  <c r="O70" i="15"/>
  <c r="P70" i="15"/>
  <c r="Q70" i="15"/>
  <c r="K71" i="15"/>
  <c r="L71" i="15"/>
  <c r="N71" i="15"/>
  <c r="O71" i="15"/>
  <c r="P71" i="15"/>
  <c r="Q71" i="15"/>
  <c r="K72" i="15"/>
  <c r="L72" i="15"/>
  <c r="N72" i="15"/>
  <c r="O72" i="15"/>
  <c r="P72" i="15"/>
  <c r="Q72" i="15"/>
  <c r="K73" i="15"/>
  <c r="L73" i="15"/>
  <c r="N73" i="15"/>
  <c r="O73" i="15"/>
  <c r="P73" i="15"/>
  <c r="Q73" i="15"/>
  <c r="K74" i="15"/>
  <c r="L74" i="15"/>
  <c r="N74" i="15"/>
  <c r="O74" i="15"/>
  <c r="P74" i="15"/>
  <c r="Q74" i="15"/>
  <c r="K75" i="15"/>
  <c r="L75" i="15"/>
  <c r="N75" i="15"/>
  <c r="O75" i="15"/>
  <c r="P75" i="15"/>
  <c r="Q75" i="15"/>
  <c r="K76" i="15"/>
  <c r="L76" i="15"/>
  <c r="N76" i="15"/>
  <c r="O76" i="15"/>
  <c r="P76" i="15"/>
  <c r="Q76" i="15"/>
  <c r="K77" i="15"/>
  <c r="L77" i="15"/>
  <c r="N77" i="15"/>
  <c r="O77" i="15"/>
  <c r="P77" i="15"/>
  <c r="Q77" i="15"/>
  <c r="K78" i="15"/>
  <c r="L78" i="15"/>
  <c r="N78" i="15"/>
  <c r="O78" i="15"/>
  <c r="P78" i="15"/>
  <c r="Q78" i="15"/>
  <c r="K79" i="15"/>
  <c r="L79" i="15"/>
  <c r="N79" i="15"/>
  <c r="O79" i="15"/>
  <c r="P79" i="15"/>
  <c r="Q79" i="15"/>
  <c r="K80" i="15"/>
  <c r="L80" i="15"/>
  <c r="N80" i="15"/>
  <c r="O80" i="15"/>
  <c r="P80" i="15"/>
  <c r="Q80" i="15"/>
  <c r="K81" i="15"/>
  <c r="L81" i="15"/>
  <c r="N81" i="15"/>
  <c r="O81" i="15"/>
  <c r="P81" i="15"/>
  <c r="Q81" i="15"/>
  <c r="K82" i="15"/>
  <c r="L82" i="15"/>
  <c r="N82" i="15"/>
  <c r="O82" i="15"/>
  <c r="P82" i="15"/>
  <c r="Q82" i="15"/>
  <c r="K83" i="15"/>
  <c r="L83" i="15"/>
  <c r="N83" i="15"/>
  <c r="O83" i="15"/>
  <c r="P83" i="15"/>
  <c r="Q83" i="15"/>
  <c r="K84" i="15"/>
  <c r="L84" i="15"/>
  <c r="N84" i="15"/>
  <c r="O84" i="15"/>
  <c r="P84" i="15"/>
  <c r="Q84" i="15"/>
  <c r="K85" i="15"/>
  <c r="L85" i="15"/>
  <c r="N85" i="15"/>
  <c r="O85" i="15"/>
  <c r="P85" i="15"/>
  <c r="Q85" i="15"/>
  <c r="K86" i="15"/>
  <c r="L86" i="15"/>
  <c r="N86" i="15"/>
  <c r="O86" i="15"/>
  <c r="P86" i="15"/>
  <c r="Q86" i="15"/>
  <c r="Y123" i="24"/>
  <c r="O4" i="18"/>
  <c r="P4" i="18"/>
  <c r="Q4" i="18"/>
  <c r="R4" i="18"/>
  <c r="Y124" i="24"/>
  <c r="O5" i="18"/>
  <c r="P5" i="18"/>
  <c r="Q5" i="18"/>
  <c r="R5" i="18"/>
  <c r="Y125" i="24"/>
  <c r="O6" i="18"/>
  <c r="P6" i="18"/>
  <c r="Q6" i="18"/>
  <c r="R6" i="18"/>
  <c r="Y126" i="24"/>
  <c r="O7" i="18"/>
  <c r="P7" i="18"/>
  <c r="Q7" i="18"/>
  <c r="R7" i="18"/>
  <c r="Y127" i="24"/>
  <c r="O8" i="18"/>
  <c r="P8" i="18"/>
  <c r="Q8" i="18"/>
  <c r="R8" i="18"/>
  <c r="Y128" i="24"/>
  <c r="O9" i="18"/>
  <c r="P9" i="18"/>
  <c r="Q9" i="18"/>
  <c r="R9" i="18"/>
  <c r="Y129" i="24"/>
  <c r="O10" i="18"/>
  <c r="P10" i="18"/>
  <c r="Q10" i="18"/>
  <c r="R10" i="18"/>
  <c r="Y130" i="24"/>
  <c r="O11" i="18"/>
  <c r="P11" i="18"/>
  <c r="Q11" i="18"/>
  <c r="R11" i="18"/>
  <c r="Y131" i="24"/>
  <c r="O12" i="18"/>
  <c r="P12" i="18"/>
  <c r="Q12" i="18"/>
  <c r="R12" i="18"/>
  <c r="Y132" i="24"/>
  <c r="O13" i="18"/>
  <c r="P13" i="18"/>
  <c r="Q13" i="18"/>
  <c r="R13" i="18"/>
  <c r="Y133" i="24"/>
  <c r="Y134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4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D3" i="31"/>
  <c r="AG76" i="24"/>
  <c r="AG77" i="24"/>
  <c r="AG78" i="24"/>
  <c r="AG79" i="24"/>
  <c r="AG80" i="24"/>
  <c r="AG81" i="24"/>
  <c r="AG82" i="24"/>
  <c r="AG83" i="24"/>
  <c r="AG84" i="24"/>
  <c r="AG85" i="24"/>
  <c r="AG86" i="24"/>
  <c r="AG87" i="24"/>
  <c r="AG88" i="24"/>
  <c r="AG89" i="24"/>
  <c r="AG90" i="24"/>
  <c r="AG91" i="24"/>
  <c r="AG92" i="24"/>
  <c r="AG93" i="24"/>
  <c r="AG94" i="24"/>
  <c r="AG95" i="24"/>
  <c r="AG96" i="24"/>
  <c r="AG97" i="24"/>
  <c r="AG98" i="24"/>
  <c r="AG99" i="24"/>
  <c r="AG100" i="24"/>
  <c r="AG101" i="24"/>
  <c r="AG102" i="24"/>
  <c r="AG103" i="24"/>
  <c r="AG104" i="24"/>
  <c r="AG105" i="24"/>
  <c r="AG106" i="24"/>
  <c r="AG107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1" i="24"/>
  <c r="AG122" i="24"/>
  <c r="AG123" i="24"/>
  <c r="AG124" i="24"/>
  <c r="AG125" i="24"/>
  <c r="AG126" i="24"/>
  <c r="AG127" i="24"/>
  <c r="AG128" i="24"/>
  <c r="AG129" i="24"/>
  <c r="AG130" i="24"/>
  <c r="AG131" i="24"/>
  <c r="AG132" i="24"/>
  <c r="AG133" i="24"/>
  <c r="AG134" i="24"/>
  <c r="C3" i="31"/>
  <c r="B3" i="31"/>
  <c r="J75" i="5"/>
  <c r="K75" i="5"/>
  <c r="L75" i="5"/>
  <c r="M75" i="5"/>
  <c r="N75" i="5"/>
  <c r="O75" i="5"/>
  <c r="P75" i="5"/>
  <c r="Q75" i="5"/>
  <c r="R75" i="5"/>
  <c r="H76" i="24"/>
  <c r="J76" i="5"/>
  <c r="K76" i="5"/>
  <c r="L76" i="5"/>
  <c r="M76" i="5"/>
  <c r="N76" i="5"/>
  <c r="O76" i="5"/>
  <c r="P76" i="5"/>
  <c r="Q76" i="5"/>
  <c r="R76" i="5"/>
  <c r="H77" i="24"/>
  <c r="J77" i="5"/>
  <c r="K77" i="5"/>
  <c r="L77" i="5"/>
  <c r="M77" i="5"/>
  <c r="N77" i="5"/>
  <c r="O77" i="5"/>
  <c r="P77" i="5"/>
  <c r="Q77" i="5"/>
  <c r="R77" i="5"/>
  <c r="H78" i="24"/>
  <c r="J78" i="5"/>
  <c r="K78" i="5"/>
  <c r="L78" i="5"/>
  <c r="M78" i="5"/>
  <c r="N78" i="5"/>
  <c r="O78" i="5"/>
  <c r="P78" i="5"/>
  <c r="Q78" i="5"/>
  <c r="R78" i="5"/>
  <c r="H79" i="24"/>
  <c r="J79" i="5"/>
  <c r="K79" i="5"/>
  <c r="L79" i="5"/>
  <c r="M79" i="5"/>
  <c r="N79" i="5"/>
  <c r="O79" i="5"/>
  <c r="P79" i="5"/>
  <c r="Q79" i="5"/>
  <c r="R79" i="5"/>
  <c r="H80" i="24"/>
  <c r="J80" i="5"/>
  <c r="K80" i="5"/>
  <c r="L80" i="5"/>
  <c r="M80" i="5"/>
  <c r="N80" i="5"/>
  <c r="O80" i="5"/>
  <c r="P80" i="5"/>
  <c r="Q80" i="5"/>
  <c r="R80" i="5"/>
  <c r="H81" i="24"/>
  <c r="J81" i="5"/>
  <c r="K81" i="5"/>
  <c r="L81" i="5"/>
  <c r="M81" i="5"/>
  <c r="N81" i="5"/>
  <c r="O81" i="5"/>
  <c r="P81" i="5"/>
  <c r="Q81" i="5"/>
  <c r="R81" i="5"/>
  <c r="H82" i="24"/>
  <c r="J82" i="5"/>
  <c r="K82" i="5"/>
  <c r="L82" i="5"/>
  <c r="M82" i="5"/>
  <c r="N82" i="5"/>
  <c r="O82" i="5"/>
  <c r="P82" i="5"/>
  <c r="Q82" i="5"/>
  <c r="R82" i="5"/>
  <c r="H83" i="24"/>
  <c r="J83" i="5"/>
  <c r="K83" i="5"/>
  <c r="L83" i="5"/>
  <c r="M83" i="5"/>
  <c r="N83" i="5"/>
  <c r="O83" i="5"/>
  <c r="P83" i="5"/>
  <c r="Q83" i="5"/>
  <c r="R83" i="5"/>
  <c r="H84" i="24"/>
  <c r="J84" i="5"/>
  <c r="K84" i="5"/>
  <c r="L84" i="5"/>
  <c r="M84" i="5"/>
  <c r="N84" i="5"/>
  <c r="O84" i="5"/>
  <c r="P84" i="5"/>
  <c r="Q84" i="5"/>
  <c r="R84" i="5"/>
  <c r="H85" i="24"/>
  <c r="J85" i="5"/>
  <c r="K85" i="5"/>
  <c r="L85" i="5"/>
  <c r="M85" i="5"/>
  <c r="N85" i="5"/>
  <c r="O85" i="5"/>
  <c r="P85" i="5"/>
  <c r="Q85" i="5"/>
  <c r="R85" i="5"/>
  <c r="H86" i="24"/>
  <c r="J86" i="5"/>
  <c r="K86" i="5"/>
  <c r="L86" i="5"/>
  <c r="M86" i="5"/>
  <c r="N86" i="5"/>
  <c r="O86" i="5"/>
  <c r="P86" i="5"/>
  <c r="Q86" i="5"/>
  <c r="R86" i="5"/>
  <c r="H87" i="24"/>
  <c r="J87" i="5"/>
  <c r="K87" i="5"/>
  <c r="L87" i="5"/>
  <c r="M87" i="5"/>
  <c r="N87" i="5"/>
  <c r="O87" i="5"/>
  <c r="P87" i="5"/>
  <c r="Q87" i="5"/>
  <c r="R87" i="5"/>
  <c r="H88" i="24"/>
  <c r="J88" i="5"/>
  <c r="K88" i="5"/>
  <c r="L88" i="5"/>
  <c r="M88" i="5"/>
  <c r="N88" i="5"/>
  <c r="O88" i="5"/>
  <c r="P88" i="5"/>
  <c r="Q88" i="5"/>
  <c r="R88" i="5"/>
  <c r="H89" i="24"/>
  <c r="J89" i="5"/>
  <c r="K89" i="5"/>
  <c r="L89" i="5"/>
  <c r="M89" i="5"/>
  <c r="N89" i="5"/>
  <c r="O89" i="5"/>
  <c r="P89" i="5"/>
  <c r="Q89" i="5"/>
  <c r="R89" i="5"/>
  <c r="H90" i="24"/>
  <c r="J90" i="5"/>
  <c r="K90" i="5"/>
  <c r="L90" i="5"/>
  <c r="M90" i="5"/>
  <c r="N90" i="5"/>
  <c r="O90" i="5"/>
  <c r="P90" i="5"/>
  <c r="Q90" i="5"/>
  <c r="R90" i="5"/>
  <c r="H91" i="24"/>
  <c r="J91" i="5"/>
  <c r="K91" i="5"/>
  <c r="L91" i="5"/>
  <c r="M91" i="5"/>
  <c r="N91" i="5"/>
  <c r="O91" i="5"/>
  <c r="P91" i="5"/>
  <c r="Q91" i="5"/>
  <c r="R91" i="5"/>
  <c r="H92" i="24"/>
  <c r="J92" i="5"/>
  <c r="K92" i="5"/>
  <c r="L92" i="5"/>
  <c r="M92" i="5"/>
  <c r="N92" i="5"/>
  <c r="O92" i="5"/>
  <c r="P92" i="5"/>
  <c r="Q92" i="5"/>
  <c r="R92" i="5"/>
  <c r="H93" i="24"/>
  <c r="J93" i="5"/>
  <c r="K93" i="5"/>
  <c r="L93" i="5"/>
  <c r="M93" i="5"/>
  <c r="N93" i="5"/>
  <c r="O93" i="5"/>
  <c r="P93" i="5"/>
  <c r="Q93" i="5"/>
  <c r="R93" i="5"/>
  <c r="H94" i="24"/>
  <c r="J94" i="5"/>
  <c r="K94" i="5"/>
  <c r="L94" i="5"/>
  <c r="M94" i="5"/>
  <c r="N94" i="5"/>
  <c r="O94" i="5"/>
  <c r="P94" i="5"/>
  <c r="Q94" i="5"/>
  <c r="R94" i="5"/>
  <c r="H95" i="24"/>
  <c r="J95" i="5"/>
  <c r="K95" i="5"/>
  <c r="L95" i="5"/>
  <c r="M95" i="5"/>
  <c r="N95" i="5"/>
  <c r="O95" i="5"/>
  <c r="P95" i="5"/>
  <c r="Q95" i="5"/>
  <c r="R95" i="5"/>
  <c r="H96" i="24"/>
  <c r="J96" i="5"/>
  <c r="K96" i="5"/>
  <c r="L96" i="5"/>
  <c r="M96" i="5"/>
  <c r="N96" i="5"/>
  <c r="O96" i="5"/>
  <c r="P96" i="5"/>
  <c r="Q96" i="5"/>
  <c r="R96" i="5"/>
  <c r="H97" i="24"/>
  <c r="J97" i="5"/>
  <c r="K97" i="5"/>
  <c r="L97" i="5"/>
  <c r="M97" i="5"/>
  <c r="N97" i="5"/>
  <c r="O97" i="5"/>
  <c r="P97" i="5"/>
  <c r="Q97" i="5"/>
  <c r="R97" i="5"/>
  <c r="H98" i="24"/>
  <c r="J98" i="5"/>
  <c r="K98" i="5"/>
  <c r="L98" i="5"/>
  <c r="M98" i="5"/>
  <c r="N98" i="5"/>
  <c r="O98" i="5"/>
  <c r="P98" i="5"/>
  <c r="Q98" i="5"/>
  <c r="R98" i="5"/>
  <c r="H99" i="24"/>
  <c r="J99" i="5"/>
  <c r="K99" i="5"/>
  <c r="L99" i="5"/>
  <c r="M99" i="5"/>
  <c r="N99" i="5"/>
  <c r="O99" i="5"/>
  <c r="P99" i="5"/>
  <c r="Q99" i="5"/>
  <c r="R99" i="5"/>
  <c r="H100" i="24"/>
  <c r="J100" i="5"/>
  <c r="K100" i="5"/>
  <c r="L100" i="5"/>
  <c r="M100" i="5"/>
  <c r="N100" i="5"/>
  <c r="O100" i="5"/>
  <c r="P100" i="5"/>
  <c r="Q100" i="5"/>
  <c r="R100" i="5"/>
  <c r="H101" i="24"/>
  <c r="J101" i="5"/>
  <c r="K101" i="5"/>
  <c r="L101" i="5"/>
  <c r="M101" i="5"/>
  <c r="N101" i="5"/>
  <c r="O101" i="5"/>
  <c r="P101" i="5"/>
  <c r="Q101" i="5"/>
  <c r="R101" i="5"/>
  <c r="H102" i="24"/>
  <c r="J102" i="5"/>
  <c r="K102" i="5"/>
  <c r="L102" i="5"/>
  <c r="M102" i="5"/>
  <c r="N102" i="5"/>
  <c r="O102" i="5"/>
  <c r="P102" i="5"/>
  <c r="Q102" i="5"/>
  <c r="R102" i="5"/>
  <c r="H103" i="24"/>
  <c r="J103" i="5"/>
  <c r="K103" i="5"/>
  <c r="L103" i="5"/>
  <c r="M103" i="5"/>
  <c r="N103" i="5"/>
  <c r="O103" i="5"/>
  <c r="P103" i="5"/>
  <c r="Q103" i="5"/>
  <c r="R103" i="5"/>
  <c r="H104" i="24"/>
  <c r="J104" i="5"/>
  <c r="K104" i="5"/>
  <c r="L104" i="5"/>
  <c r="M104" i="5"/>
  <c r="N104" i="5"/>
  <c r="O104" i="5"/>
  <c r="P104" i="5"/>
  <c r="Q104" i="5"/>
  <c r="R104" i="5"/>
  <c r="H105" i="24"/>
  <c r="J105" i="5"/>
  <c r="K105" i="5"/>
  <c r="L105" i="5"/>
  <c r="M105" i="5"/>
  <c r="N105" i="5"/>
  <c r="O105" i="5"/>
  <c r="P105" i="5"/>
  <c r="Q105" i="5"/>
  <c r="R105" i="5"/>
  <c r="H106" i="24"/>
  <c r="J106" i="5"/>
  <c r="K106" i="5"/>
  <c r="L106" i="5"/>
  <c r="M106" i="5"/>
  <c r="N106" i="5"/>
  <c r="O106" i="5"/>
  <c r="P106" i="5"/>
  <c r="Q106" i="5"/>
  <c r="R106" i="5"/>
  <c r="H107" i="24"/>
  <c r="J107" i="5"/>
  <c r="K107" i="5"/>
  <c r="L107" i="5"/>
  <c r="M107" i="5"/>
  <c r="N107" i="5"/>
  <c r="O107" i="5"/>
  <c r="P107" i="5"/>
  <c r="Q107" i="5"/>
  <c r="R107" i="5"/>
  <c r="H108" i="24"/>
  <c r="J108" i="5"/>
  <c r="K108" i="5"/>
  <c r="L108" i="5"/>
  <c r="M108" i="5"/>
  <c r="N108" i="5"/>
  <c r="O108" i="5"/>
  <c r="P108" i="5"/>
  <c r="Q108" i="5"/>
  <c r="R108" i="5"/>
  <c r="H109" i="24"/>
  <c r="J109" i="5"/>
  <c r="K109" i="5"/>
  <c r="L109" i="5"/>
  <c r="M109" i="5"/>
  <c r="N109" i="5"/>
  <c r="O109" i="5"/>
  <c r="P109" i="5"/>
  <c r="Q109" i="5"/>
  <c r="R109" i="5"/>
  <c r="H110" i="24"/>
  <c r="J110" i="5"/>
  <c r="K110" i="5"/>
  <c r="L110" i="5"/>
  <c r="M110" i="5"/>
  <c r="N110" i="5"/>
  <c r="O110" i="5"/>
  <c r="P110" i="5"/>
  <c r="Q110" i="5"/>
  <c r="R110" i="5"/>
  <c r="H111" i="24"/>
  <c r="J111" i="5"/>
  <c r="K111" i="5"/>
  <c r="L111" i="5"/>
  <c r="M111" i="5"/>
  <c r="N111" i="5"/>
  <c r="O111" i="5"/>
  <c r="P111" i="5"/>
  <c r="Q111" i="5"/>
  <c r="R111" i="5"/>
  <c r="H112" i="24"/>
  <c r="J112" i="5"/>
  <c r="K112" i="5"/>
  <c r="L112" i="5"/>
  <c r="M112" i="5"/>
  <c r="N112" i="5"/>
  <c r="O112" i="5"/>
  <c r="P112" i="5"/>
  <c r="Q112" i="5"/>
  <c r="R112" i="5"/>
  <c r="H113" i="24"/>
  <c r="J113" i="5"/>
  <c r="K113" i="5"/>
  <c r="L113" i="5"/>
  <c r="M113" i="5"/>
  <c r="N113" i="5"/>
  <c r="O113" i="5"/>
  <c r="P113" i="5"/>
  <c r="Q113" i="5"/>
  <c r="R113" i="5"/>
  <c r="H114" i="24"/>
  <c r="J114" i="5"/>
  <c r="K114" i="5"/>
  <c r="L114" i="5"/>
  <c r="M114" i="5"/>
  <c r="N114" i="5"/>
  <c r="O114" i="5"/>
  <c r="P114" i="5"/>
  <c r="Q114" i="5"/>
  <c r="R114" i="5"/>
  <c r="H115" i="24"/>
  <c r="J115" i="5"/>
  <c r="K115" i="5"/>
  <c r="L115" i="5"/>
  <c r="M115" i="5"/>
  <c r="N115" i="5"/>
  <c r="O115" i="5"/>
  <c r="P115" i="5"/>
  <c r="Q115" i="5"/>
  <c r="R115" i="5"/>
  <c r="H116" i="24"/>
  <c r="J116" i="5"/>
  <c r="K116" i="5"/>
  <c r="L116" i="5"/>
  <c r="M116" i="5"/>
  <c r="N116" i="5"/>
  <c r="O116" i="5"/>
  <c r="P116" i="5"/>
  <c r="Q116" i="5"/>
  <c r="R116" i="5"/>
  <c r="H117" i="24"/>
  <c r="J117" i="5"/>
  <c r="K117" i="5"/>
  <c r="L117" i="5"/>
  <c r="M117" i="5"/>
  <c r="N117" i="5"/>
  <c r="O117" i="5"/>
  <c r="P117" i="5"/>
  <c r="Q117" i="5"/>
  <c r="R117" i="5"/>
  <c r="H118" i="24"/>
  <c r="J118" i="5"/>
  <c r="K118" i="5"/>
  <c r="L118" i="5"/>
  <c r="M118" i="5"/>
  <c r="N118" i="5"/>
  <c r="O118" i="5"/>
  <c r="P118" i="5"/>
  <c r="Q118" i="5"/>
  <c r="R118" i="5"/>
  <c r="H119" i="24"/>
  <c r="J119" i="5"/>
  <c r="K119" i="5"/>
  <c r="L119" i="5"/>
  <c r="M119" i="5"/>
  <c r="N119" i="5"/>
  <c r="O119" i="5"/>
  <c r="P119" i="5"/>
  <c r="Q119" i="5"/>
  <c r="R119" i="5"/>
  <c r="H120" i="24"/>
  <c r="J120" i="5"/>
  <c r="K120" i="5"/>
  <c r="L120" i="5"/>
  <c r="M120" i="5"/>
  <c r="N120" i="5"/>
  <c r="O120" i="5"/>
  <c r="P120" i="5"/>
  <c r="Q120" i="5"/>
  <c r="R120" i="5"/>
  <c r="H121" i="24"/>
  <c r="J121" i="5"/>
  <c r="K121" i="5"/>
  <c r="L121" i="5"/>
  <c r="M121" i="5"/>
  <c r="N121" i="5"/>
  <c r="O121" i="5"/>
  <c r="P121" i="5"/>
  <c r="Q121" i="5"/>
  <c r="R121" i="5"/>
  <c r="H122" i="24"/>
  <c r="J122" i="5"/>
  <c r="K122" i="5"/>
  <c r="L122" i="5"/>
  <c r="M122" i="5"/>
  <c r="N122" i="5"/>
  <c r="O122" i="5"/>
  <c r="P122" i="5"/>
  <c r="Q122" i="5"/>
  <c r="R122" i="5"/>
  <c r="H123" i="24"/>
  <c r="J123" i="5"/>
  <c r="K123" i="5"/>
  <c r="L123" i="5"/>
  <c r="M123" i="5"/>
  <c r="N123" i="5"/>
  <c r="O123" i="5"/>
  <c r="P123" i="5"/>
  <c r="Q123" i="5"/>
  <c r="R123" i="5"/>
  <c r="H124" i="24"/>
  <c r="J124" i="5"/>
  <c r="K124" i="5"/>
  <c r="L124" i="5"/>
  <c r="M124" i="5"/>
  <c r="N124" i="5"/>
  <c r="O124" i="5"/>
  <c r="P124" i="5"/>
  <c r="Q124" i="5"/>
  <c r="R124" i="5"/>
  <c r="H125" i="24"/>
  <c r="J125" i="5"/>
  <c r="K125" i="5"/>
  <c r="L125" i="5"/>
  <c r="M125" i="5"/>
  <c r="N125" i="5"/>
  <c r="O125" i="5"/>
  <c r="P125" i="5"/>
  <c r="Q125" i="5"/>
  <c r="R125" i="5"/>
  <c r="H126" i="24"/>
  <c r="J126" i="5"/>
  <c r="K126" i="5"/>
  <c r="L126" i="5"/>
  <c r="M126" i="5"/>
  <c r="N126" i="5"/>
  <c r="O126" i="5"/>
  <c r="P126" i="5"/>
  <c r="Q126" i="5"/>
  <c r="R126" i="5"/>
  <c r="H127" i="24"/>
  <c r="J127" i="5"/>
  <c r="K127" i="5"/>
  <c r="L127" i="5"/>
  <c r="M127" i="5"/>
  <c r="N127" i="5"/>
  <c r="O127" i="5"/>
  <c r="P127" i="5"/>
  <c r="Q127" i="5"/>
  <c r="R127" i="5"/>
  <c r="H128" i="24"/>
  <c r="J128" i="5"/>
  <c r="K128" i="5"/>
  <c r="L128" i="5"/>
  <c r="M128" i="5"/>
  <c r="N128" i="5"/>
  <c r="O128" i="5"/>
  <c r="P128" i="5"/>
  <c r="Q128" i="5"/>
  <c r="R128" i="5"/>
  <c r="H129" i="24"/>
  <c r="J129" i="5"/>
  <c r="K129" i="5"/>
  <c r="L129" i="5"/>
  <c r="M129" i="5"/>
  <c r="N129" i="5"/>
  <c r="O129" i="5"/>
  <c r="P129" i="5"/>
  <c r="Q129" i="5"/>
  <c r="R129" i="5"/>
  <c r="H130" i="24"/>
  <c r="J130" i="5"/>
  <c r="K130" i="5"/>
  <c r="L130" i="5"/>
  <c r="M130" i="5"/>
  <c r="N130" i="5"/>
  <c r="O130" i="5"/>
  <c r="P130" i="5"/>
  <c r="Q130" i="5"/>
  <c r="R130" i="5"/>
  <c r="H131" i="24"/>
  <c r="J131" i="5"/>
  <c r="K131" i="5"/>
  <c r="L131" i="5"/>
  <c r="M131" i="5"/>
  <c r="N131" i="5"/>
  <c r="O131" i="5"/>
  <c r="P131" i="5"/>
  <c r="Q131" i="5"/>
  <c r="R131" i="5"/>
  <c r="H132" i="24"/>
  <c r="J132" i="5"/>
  <c r="K132" i="5"/>
  <c r="L132" i="5"/>
  <c r="M132" i="5"/>
  <c r="N132" i="5"/>
  <c r="O132" i="5"/>
  <c r="P132" i="5"/>
  <c r="Q132" i="5"/>
  <c r="R132" i="5"/>
  <c r="H133" i="24"/>
  <c r="H134" i="24"/>
  <c r="B4" i="31"/>
  <c r="D6" i="31"/>
  <c r="C6" i="31"/>
  <c r="B6" i="31"/>
  <c r="AB76" i="24"/>
  <c r="AC76" i="24"/>
  <c r="AA76" i="24"/>
  <c r="AB77" i="24"/>
  <c r="AC77" i="24"/>
  <c r="AA77" i="24"/>
  <c r="AB78" i="24"/>
  <c r="AC78" i="24"/>
  <c r="AA78" i="24"/>
  <c r="AB79" i="24"/>
  <c r="AC79" i="24"/>
  <c r="AA79" i="24"/>
  <c r="AB80" i="24"/>
  <c r="AC80" i="24"/>
  <c r="AA80" i="24"/>
  <c r="AB81" i="24"/>
  <c r="AC81" i="24"/>
  <c r="AA81" i="24"/>
  <c r="AB82" i="24"/>
  <c r="AC82" i="24"/>
  <c r="AA82" i="24"/>
  <c r="AB83" i="24"/>
  <c r="AC83" i="24"/>
  <c r="AA83" i="24"/>
  <c r="AB84" i="24"/>
  <c r="AC84" i="24"/>
  <c r="AA84" i="24"/>
  <c r="AB85" i="24"/>
  <c r="AC85" i="24"/>
  <c r="AA85" i="24"/>
  <c r="AB86" i="24"/>
  <c r="AC86" i="24"/>
  <c r="AA86" i="24"/>
  <c r="AB87" i="24"/>
  <c r="AC87" i="24"/>
  <c r="AA87" i="24"/>
  <c r="AB88" i="24"/>
  <c r="AC88" i="24"/>
  <c r="AA88" i="24"/>
  <c r="AB89" i="24"/>
  <c r="AC89" i="24"/>
  <c r="AA89" i="24"/>
  <c r="AB90" i="24"/>
  <c r="AC90" i="24"/>
  <c r="AA90" i="24"/>
  <c r="AB91" i="24"/>
  <c r="AC91" i="24"/>
  <c r="AA91" i="24"/>
  <c r="AB92" i="24"/>
  <c r="AC92" i="24"/>
  <c r="AA92" i="24"/>
  <c r="AB93" i="24"/>
  <c r="AC93" i="24"/>
  <c r="AA93" i="24"/>
  <c r="AB94" i="24"/>
  <c r="AC94" i="24"/>
  <c r="AA94" i="24"/>
  <c r="AB95" i="24"/>
  <c r="AC95" i="24"/>
  <c r="AA95" i="24"/>
  <c r="AB96" i="24"/>
  <c r="AC96" i="24"/>
  <c r="AA96" i="24"/>
  <c r="AB97" i="24"/>
  <c r="AC97" i="24"/>
  <c r="AA97" i="24"/>
  <c r="AB98" i="24"/>
  <c r="AC98" i="24"/>
  <c r="AA98" i="24"/>
  <c r="AB99" i="24"/>
  <c r="AC99" i="24"/>
  <c r="AA99" i="24"/>
  <c r="AB100" i="24"/>
  <c r="AC100" i="24"/>
  <c r="AA100" i="24"/>
  <c r="AB101" i="24"/>
  <c r="AC101" i="24"/>
  <c r="AA101" i="24"/>
  <c r="AB102" i="24"/>
  <c r="AC102" i="24"/>
  <c r="AA102" i="24"/>
  <c r="AB103" i="24"/>
  <c r="AC103" i="24"/>
  <c r="AA103" i="24"/>
  <c r="AB104" i="24"/>
  <c r="AC104" i="24"/>
  <c r="AA104" i="24"/>
  <c r="AB105" i="24"/>
  <c r="AC105" i="24"/>
  <c r="AA105" i="24"/>
  <c r="AB106" i="24"/>
  <c r="AC106" i="24"/>
  <c r="AA106" i="24"/>
  <c r="AB107" i="24"/>
  <c r="AC107" i="24"/>
  <c r="AA107" i="24"/>
  <c r="AB108" i="24"/>
  <c r="AC108" i="24"/>
  <c r="AA108" i="24"/>
  <c r="AB109" i="24"/>
  <c r="AC109" i="24"/>
  <c r="AA109" i="24"/>
  <c r="AB110" i="24"/>
  <c r="AC110" i="24"/>
  <c r="AA110" i="24"/>
  <c r="AB111" i="24"/>
  <c r="AC111" i="24"/>
  <c r="AA111" i="24"/>
  <c r="AB112" i="24"/>
  <c r="AC112" i="24"/>
  <c r="AA112" i="24"/>
  <c r="AB113" i="24"/>
  <c r="AC113" i="24"/>
  <c r="AA113" i="24"/>
  <c r="AB114" i="24"/>
  <c r="AC114" i="24"/>
  <c r="AA114" i="24"/>
  <c r="AB115" i="24"/>
  <c r="AC115" i="24"/>
  <c r="AA115" i="24"/>
  <c r="AB116" i="24"/>
  <c r="AC116" i="24"/>
  <c r="AA116" i="24"/>
  <c r="AB117" i="24"/>
  <c r="AC117" i="24"/>
  <c r="AA117" i="24"/>
  <c r="AB118" i="24"/>
  <c r="AC118" i="24"/>
  <c r="AA118" i="24"/>
  <c r="AB119" i="24"/>
  <c r="AC119" i="24"/>
  <c r="AA119" i="24"/>
  <c r="AB120" i="24"/>
  <c r="AC120" i="24"/>
  <c r="AA120" i="24"/>
  <c r="AB121" i="24"/>
  <c r="AC121" i="24"/>
  <c r="AA121" i="24"/>
  <c r="AB122" i="24"/>
  <c r="AC122" i="24"/>
  <c r="AA122" i="24"/>
  <c r="AB123" i="24"/>
  <c r="AC123" i="24"/>
  <c r="AA123" i="24"/>
  <c r="AB124" i="24"/>
  <c r="AC124" i="24"/>
  <c r="AA124" i="24"/>
  <c r="AB125" i="24"/>
  <c r="AC125" i="24"/>
  <c r="AA125" i="24"/>
  <c r="AB126" i="24"/>
  <c r="AC126" i="24"/>
  <c r="AA126" i="24"/>
  <c r="AB127" i="24"/>
  <c r="AC127" i="24"/>
  <c r="AA127" i="24"/>
  <c r="AB128" i="24"/>
  <c r="AC128" i="24"/>
  <c r="AA128" i="24"/>
  <c r="AB129" i="24"/>
  <c r="AC129" i="24"/>
  <c r="AA129" i="24"/>
  <c r="AB130" i="24"/>
  <c r="AC130" i="24"/>
  <c r="AA130" i="24"/>
  <c r="AB131" i="24"/>
  <c r="AC131" i="24"/>
  <c r="AA131" i="24"/>
  <c r="AB132" i="24"/>
  <c r="AC132" i="24"/>
  <c r="AA132" i="24"/>
  <c r="AB133" i="24"/>
  <c r="AC133" i="24"/>
  <c r="AA133" i="24"/>
  <c r="AA134" i="24"/>
  <c r="AB134" i="24"/>
  <c r="AC134" i="24"/>
  <c r="J76" i="24"/>
  <c r="K76" i="24"/>
  <c r="I76" i="24"/>
  <c r="J77" i="24"/>
  <c r="K77" i="24"/>
  <c r="I77" i="24"/>
  <c r="J78" i="24"/>
  <c r="K78" i="24"/>
  <c r="I78" i="24"/>
  <c r="J79" i="24"/>
  <c r="K79" i="24"/>
  <c r="I79" i="24"/>
  <c r="J80" i="24"/>
  <c r="K80" i="24"/>
  <c r="I80" i="24"/>
  <c r="J81" i="24"/>
  <c r="K81" i="24"/>
  <c r="I81" i="24"/>
  <c r="J82" i="24"/>
  <c r="K82" i="24"/>
  <c r="I82" i="24"/>
  <c r="J83" i="24"/>
  <c r="K83" i="24"/>
  <c r="I83" i="24"/>
  <c r="J84" i="24"/>
  <c r="K84" i="24"/>
  <c r="I84" i="24"/>
  <c r="J85" i="24"/>
  <c r="K85" i="24"/>
  <c r="I85" i="24"/>
  <c r="J86" i="24"/>
  <c r="K86" i="24"/>
  <c r="I86" i="24"/>
  <c r="J87" i="24"/>
  <c r="K87" i="24"/>
  <c r="I87" i="24"/>
  <c r="J88" i="24"/>
  <c r="K88" i="24"/>
  <c r="I88" i="24"/>
  <c r="J89" i="24"/>
  <c r="K89" i="24"/>
  <c r="I89" i="24"/>
  <c r="J90" i="24"/>
  <c r="K90" i="24"/>
  <c r="I90" i="24"/>
  <c r="J91" i="24"/>
  <c r="K91" i="24"/>
  <c r="I91" i="24"/>
  <c r="J92" i="24"/>
  <c r="K92" i="24"/>
  <c r="I92" i="24"/>
  <c r="J93" i="24"/>
  <c r="K93" i="24"/>
  <c r="I93" i="24"/>
  <c r="J94" i="24"/>
  <c r="K94" i="24"/>
  <c r="I94" i="24"/>
  <c r="J95" i="24"/>
  <c r="K95" i="24"/>
  <c r="I95" i="24"/>
  <c r="J96" i="24"/>
  <c r="K96" i="24"/>
  <c r="I96" i="24"/>
  <c r="J97" i="24"/>
  <c r="K97" i="24"/>
  <c r="I97" i="24"/>
  <c r="J98" i="24"/>
  <c r="K98" i="24"/>
  <c r="I98" i="24"/>
  <c r="J99" i="24"/>
  <c r="K99" i="24"/>
  <c r="I99" i="24"/>
  <c r="J100" i="24"/>
  <c r="K100" i="24"/>
  <c r="I100" i="24"/>
  <c r="J101" i="24"/>
  <c r="K101" i="24"/>
  <c r="I101" i="24"/>
  <c r="J102" i="24"/>
  <c r="K102" i="24"/>
  <c r="I102" i="24"/>
  <c r="J103" i="24"/>
  <c r="K103" i="24"/>
  <c r="I103" i="24"/>
  <c r="J104" i="24"/>
  <c r="K104" i="24"/>
  <c r="I104" i="24"/>
  <c r="J105" i="24"/>
  <c r="K105" i="24"/>
  <c r="I105" i="24"/>
  <c r="J106" i="24"/>
  <c r="K106" i="24"/>
  <c r="I106" i="24"/>
  <c r="J107" i="24"/>
  <c r="K107" i="24"/>
  <c r="I107" i="24"/>
  <c r="J108" i="24"/>
  <c r="K108" i="24"/>
  <c r="I108" i="24"/>
  <c r="J109" i="24"/>
  <c r="K109" i="24"/>
  <c r="I109" i="24"/>
  <c r="J110" i="24"/>
  <c r="K110" i="24"/>
  <c r="I110" i="24"/>
  <c r="J111" i="24"/>
  <c r="K111" i="24"/>
  <c r="I111" i="24"/>
  <c r="J112" i="24"/>
  <c r="K112" i="24"/>
  <c r="I112" i="24"/>
  <c r="J113" i="24"/>
  <c r="K113" i="24"/>
  <c r="I113" i="24"/>
  <c r="J114" i="24"/>
  <c r="K114" i="24"/>
  <c r="I114" i="24"/>
  <c r="J115" i="24"/>
  <c r="K115" i="24"/>
  <c r="I115" i="24"/>
  <c r="J116" i="24"/>
  <c r="K116" i="24"/>
  <c r="I116" i="24"/>
  <c r="J117" i="24"/>
  <c r="K117" i="24"/>
  <c r="I117" i="24"/>
  <c r="J118" i="24"/>
  <c r="K118" i="24"/>
  <c r="I118" i="24"/>
  <c r="J119" i="24"/>
  <c r="K119" i="24"/>
  <c r="I119" i="24"/>
  <c r="J120" i="24"/>
  <c r="K120" i="24"/>
  <c r="I120" i="24"/>
  <c r="J121" i="24"/>
  <c r="K121" i="24"/>
  <c r="I121" i="24"/>
  <c r="J122" i="24"/>
  <c r="K122" i="24"/>
  <c r="I122" i="24"/>
  <c r="J123" i="24"/>
  <c r="K123" i="24"/>
  <c r="I123" i="24"/>
  <c r="J124" i="24"/>
  <c r="K124" i="24"/>
  <c r="I124" i="24"/>
  <c r="J125" i="24"/>
  <c r="K125" i="24"/>
  <c r="I125" i="24"/>
  <c r="J126" i="24"/>
  <c r="K126" i="24"/>
  <c r="I126" i="24"/>
  <c r="J127" i="24"/>
  <c r="K127" i="24"/>
  <c r="I127" i="24"/>
  <c r="J128" i="24"/>
  <c r="K128" i="24"/>
  <c r="I128" i="24"/>
  <c r="J129" i="24"/>
  <c r="K129" i="24"/>
  <c r="I129" i="24"/>
  <c r="J130" i="24"/>
  <c r="K130" i="24"/>
  <c r="I130" i="24"/>
  <c r="J131" i="24"/>
  <c r="K131" i="24"/>
  <c r="I131" i="24"/>
  <c r="J132" i="24"/>
  <c r="K132" i="24"/>
  <c r="I132" i="24"/>
  <c r="J133" i="24"/>
  <c r="K133" i="24"/>
  <c r="I133" i="24"/>
  <c r="I134" i="24"/>
  <c r="J134" i="24"/>
  <c r="K134" i="24"/>
  <c r="B3" i="5"/>
  <c r="J3" i="5"/>
  <c r="C3" i="5"/>
  <c r="K3" i="5"/>
  <c r="D3" i="5"/>
  <c r="L3" i="5"/>
  <c r="E3" i="5"/>
  <c r="M3" i="5"/>
  <c r="F3" i="5"/>
  <c r="N3" i="5"/>
  <c r="G3" i="5"/>
  <c r="O3" i="5"/>
  <c r="H3" i="5"/>
  <c r="P3" i="5"/>
  <c r="I3" i="5"/>
  <c r="Q3" i="5"/>
  <c r="R3" i="5"/>
  <c r="H4" i="24"/>
  <c r="B4" i="5"/>
  <c r="J4" i="5"/>
  <c r="C4" i="5"/>
  <c r="K4" i="5"/>
  <c r="D4" i="5"/>
  <c r="L4" i="5"/>
  <c r="E4" i="5"/>
  <c r="M4" i="5"/>
  <c r="F4" i="5"/>
  <c r="N4" i="5"/>
  <c r="G4" i="5"/>
  <c r="O4" i="5"/>
  <c r="H4" i="5"/>
  <c r="P4" i="5"/>
  <c r="I4" i="5"/>
  <c r="Q4" i="5"/>
  <c r="R4" i="5"/>
  <c r="H5" i="24"/>
  <c r="B5" i="5"/>
  <c r="J5" i="5"/>
  <c r="C5" i="5"/>
  <c r="K5" i="5"/>
  <c r="D5" i="5"/>
  <c r="L5" i="5"/>
  <c r="E5" i="5"/>
  <c r="M5" i="5"/>
  <c r="F5" i="5"/>
  <c r="N5" i="5"/>
  <c r="G5" i="5"/>
  <c r="O5" i="5"/>
  <c r="H5" i="5"/>
  <c r="P5" i="5"/>
  <c r="I5" i="5"/>
  <c r="Q5" i="5"/>
  <c r="R5" i="5"/>
  <c r="H6" i="24"/>
  <c r="B6" i="5"/>
  <c r="J6" i="5"/>
  <c r="C6" i="5"/>
  <c r="K6" i="5"/>
  <c r="D6" i="5"/>
  <c r="L6" i="5"/>
  <c r="E6" i="5"/>
  <c r="M6" i="5"/>
  <c r="F6" i="5"/>
  <c r="N6" i="5"/>
  <c r="G6" i="5"/>
  <c r="O6" i="5"/>
  <c r="H6" i="5"/>
  <c r="P6" i="5"/>
  <c r="I6" i="5"/>
  <c r="Q6" i="5"/>
  <c r="R6" i="5"/>
  <c r="H7" i="24"/>
  <c r="B7" i="5"/>
  <c r="J7" i="5"/>
  <c r="C7" i="5"/>
  <c r="K7" i="5"/>
  <c r="D7" i="5"/>
  <c r="L7" i="5"/>
  <c r="E7" i="5"/>
  <c r="M7" i="5"/>
  <c r="F7" i="5"/>
  <c r="N7" i="5"/>
  <c r="G7" i="5"/>
  <c r="O7" i="5"/>
  <c r="H7" i="5"/>
  <c r="P7" i="5"/>
  <c r="I7" i="5"/>
  <c r="Q7" i="5"/>
  <c r="R7" i="5"/>
  <c r="H8" i="24"/>
  <c r="B8" i="5"/>
  <c r="J8" i="5"/>
  <c r="C8" i="5"/>
  <c r="K8" i="5"/>
  <c r="D8" i="5"/>
  <c r="L8" i="5"/>
  <c r="E8" i="5"/>
  <c r="M8" i="5"/>
  <c r="F8" i="5"/>
  <c r="N8" i="5"/>
  <c r="G8" i="5"/>
  <c r="O8" i="5"/>
  <c r="H8" i="5"/>
  <c r="P8" i="5"/>
  <c r="I8" i="5"/>
  <c r="Q8" i="5"/>
  <c r="R8" i="5"/>
  <c r="H9" i="24"/>
  <c r="B9" i="5"/>
  <c r="J9" i="5"/>
  <c r="C9" i="5"/>
  <c r="K9" i="5"/>
  <c r="D9" i="5"/>
  <c r="L9" i="5"/>
  <c r="E9" i="5"/>
  <c r="M9" i="5"/>
  <c r="F9" i="5"/>
  <c r="N9" i="5"/>
  <c r="G9" i="5"/>
  <c r="O9" i="5"/>
  <c r="H9" i="5"/>
  <c r="P9" i="5"/>
  <c r="I9" i="5"/>
  <c r="Q9" i="5"/>
  <c r="R9" i="5"/>
  <c r="H10" i="24"/>
  <c r="B10" i="5"/>
  <c r="J10" i="5"/>
  <c r="C10" i="5"/>
  <c r="K10" i="5"/>
  <c r="D10" i="5"/>
  <c r="L10" i="5"/>
  <c r="E10" i="5"/>
  <c r="M10" i="5"/>
  <c r="F10" i="5"/>
  <c r="N10" i="5"/>
  <c r="G10" i="5"/>
  <c r="O10" i="5"/>
  <c r="H10" i="5"/>
  <c r="P10" i="5"/>
  <c r="I10" i="5"/>
  <c r="Q10" i="5"/>
  <c r="R10" i="5"/>
  <c r="H11" i="24"/>
  <c r="B11" i="5"/>
  <c r="J11" i="5"/>
  <c r="C11" i="5"/>
  <c r="K11" i="5"/>
  <c r="D11" i="5"/>
  <c r="L11" i="5"/>
  <c r="E11" i="5"/>
  <c r="M11" i="5"/>
  <c r="F11" i="5"/>
  <c r="N11" i="5"/>
  <c r="G11" i="5"/>
  <c r="O11" i="5"/>
  <c r="H11" i="5"/>
  <c r="P11" i="5"/>
  <c r="I11" i="5"/>
  <c r="Q11" i="5"/>
  <c r="R11" i="5"/>
  <c r="H12" i="24"/>
  <c r="B12" i="5"/>
  <c r="J12" i="5"/>
  <c r="C12" i="5"/>
  <c r="K12" i="5"/>
  <c r="D12" i="5"/>
  <c r="L12" i="5"/>
  <c r="E12" i="5"/>
  <c r="M12" i="5"/>
  <c r="F12" i="5"/>
  <c r="N12" i="5"/>
  <c r="G12" i="5"/>
  <c r="O12" i="5"/>
  <c r="H12" i="5"/>
  <c r="P12" i="5"/>
  <c r="I12" i="5"/>
  <c r="Q12" i="5"/>
  <c r="R12" i="5"/>
  <c r="H13" i="24"/>
  <c r="B13" i="5"/>
  <c r="J13" i="5"/>
  <c r="C13" i="5"/>
  <c r="K13" i="5"/>
  <c r="D13" i="5"/>
  <c r="L13" i="5"/>
  <c r="E13" i="5"/>
  <c r="M13" i="5"/>
  <c r="F13" i="5"/>
  <c r="N13" i="5"/>
  <c r="G13" i="5"/>
  <c r="O13" i="5"/>
  <c r="H13" i="5"/>
  <c r="P13" i="5"/>
  <c r="I13" i="5"/>
  <c r="Q13" i="5"/>
  <c r="R13" i="5"/>
  <c r="H14" i="24"/>
  <c r="B14" i="5"/>
  <c r="J14" i="5"/>
  <c r="C14" i="5"/>
  <c r="K14" i="5"/>
  <c r="D14" i="5"/>
  <c r="L14" i="5"/>
  <c r="E14" i="5"/>
  <c r="M14" i="5"/>
  <c r="F14" i="5"/>
  <c r="N14" i="5"/>
  <c r="G14" i="5"/>
  <c r="O14" i="5"/>
  <c r="H14" i="5"/>
  <c r="P14" i="5"/>
  <c r="I14" i="5"/>
  <c r="Q14" i="5"/>
  <c r="R14" i="5"/>
  <c r="H15" i="24"/>
  <c r="B15" i="5"/>
  <c r="J15" i="5"/>
  <c r="C15" i="5"/>
  <c r="K15" i="5"/>
  <c r="D15" i="5"/>
  <c r="L15" i="5"/>
  <c r="E15" i="5"/>
  <c r="M15" i="5"/>
  <c r="F15" i="5"/>
  <c r="N15" i="5"/>
  <c r="G15" i="5"/>
  <c r="O15" i="5"/>
  <c r="H15" i="5"/>
  <c r="P15" i="5"/>
  <c r="I15" i="5"/>
  <c r="Q15" i="5"/>
  <c r="R15" i="5"/>
  <c r="H16" i="24"/>
  <c r="B16" i="5"/>
  <c r="J16" i="5"/>
  <c r="C16" i="5"/>
  <c r="K16" i="5"/>
  <c r="D16" i="5"/>
  <c r="L16" i="5"/>
  <c r="E16" i="5"/>
  <c r="M16" i="5"/>
  <c r="F16" i="5"/>
  <c r="N16" i="5"/>
  <c r="G16" i="5"/>
  <c r="O16" i="5"/>
  <c r="H16" i="5"/>
  <c r="P16" i="5"/>
  <c r="I16" i="5"/>
  <c r="Q16" i="5"/>
  <c r="R16" i="5"/>
  <c r="H17" i="24"/>
  <c r="B17" i="5"/>
  <c r="J17" i="5"/>
  <c r="C17" i="5"/>
  <c r="K17" i="5"/>
  <c r="D17" i="5"/>
  <c r="L17" i="5"/>
  <c r="E17" i="5"/>
  <c r="M17" i="5"/>
  <c r="F17" i="5"/>
  <c r="N17" i="5"/>
  <c r="G17" i="5"/>
  <c r="O17" i="5"/>
  <c r="H17" i="5"/>
  <c r="P17" i="5"/>
  <c r="I17" i="5"/>
  <c r="Q17" i="5"/>
  <c r="R17" i="5"/>
  <c r="H18" i="24"/>
  <c r="B18" i="5"/>
  <c r="J18" i="5"/>
  <c r="C18" i="5"/>
  <c r="K18" i="5"/>
  <c r="D18" i="5"/>
  <c r="L18" i="5"/>
  <c r="E18" i="5"/>
  <c r="M18" i="5"/>
  <c r="F18" i="5"/>
  <c r="N18" i="5"/>
  <c r="G18" i="5"/>
  <c r="O18" i="5"/>
  <c r="H18" i="5"/>
  <c r="P18" i="5"/>
  <c r="I18" i="5"/>
  <c r="Q18" i="5"/>
  <c r="R18" i="5"/>
  <c r="H19" i="24"/>
  <c r="B19" i="5"/>
  <c r="J19" i="5"/>
  <c r="C19" i="5"/>
  <c r="K19" i="5"/>
  <c r="D19" i="5"/>
  <c r="L19" i="5"/>
  <c r="E19" i="5"/>
  <c r="M19" i="5"/>
  <c r="F19" i="5"/>
  <c r="N19" i="5"/>
  <c r="G19" i="5"/>
  <c r="O19" i="5"/>
  <c r="H19" i="5"/>
  <c r="P19" i="5"/>
  <c r="I19" i="5"/>
  <c r="Q19" i="5"/>
  <c r="R19" i="5"/>
  <c r="H20" i="24"/>
  <c r="B20" i="5"/>
  <c r="J20" i="5"/>
  <c r="C20" i="5"/>
  <c r="K20" i="5"/>
  <c r="D20" i="5"/>
  <c r="L20" i="5"/>
  <c r="E20" i="5"/>
  <c r="M20" i="5"/>
  <c r="F20" i="5"/>
  <c r="N20" i="5"/>
  <c r="G20" i="5"/>
  <c r="O20" i="5"/>
  <c r="H20" i="5"/>
  <c r="P20" i="5"/>
  <c r="I20" i="5"/>
  <c r="Q20" i="5"/>
  <c r="R20" i="5"/>
  <c r="H21" i="24"/>
  <c r="B21" i="5"/>
  <c r="J21" i="5"/>
  <c r="C21" i="5"/>
  <c r="K21" i="5"/>
  <c r="D21" i="5"/>
  <c r="L21" i="5"/>
  <c r="E21" i="5"/>
  <c r="M21" i="5"/>
  <c r="F21" i="5"/>
  <c r="N21" i="5"/>
  <c r="G21" i="5"/>
  <c r="O21" i="5"/>
  <c r="H21" i="5"/>
  <c r="P21" i="5"/>
  <c r="I21" i="5"/>
  <c r="Q21" i="5"/>
  <c r="R21" i="5"/>
  <c r="H22" i="24"/>
  <c r="B22" i="5"/>
  <c r="J22" i="5"/>
  <c r="C22" i="5"/>
  <c r="K22" i="5"/>
  <c r="D22" i="5"/>
  <c r="L22" i="5"/>
  <c r="E22" i="5"/>
  <c r="M22" i="5"/>
  <c r="F22" i="5"/>
  <c r="N22" i="5"/>
  <c r="G22" i="5"/>
  <c r="O22" i="5"/>
  <c r="H22" i="5"/>
  <c r="P22" i="5"/>
  <c r="I22" i="5"/>
  <c r="Q22" i="5"/>
  <c r="R22" i="5"/>
  <c r="H23" i="24"/>
  <c r="B23" i="5"/>
  <c r="J23" i="5"/>
  <c r="C23" i="5"/>
  <c r="K23" i="5"/>
  <c r="D23" i="5"/>
  <c r="L23" i="5"/>
  <c r="E23" i="5"/>
  <c r="M23" i="5"/>
  <c r="F23" i="5"/>
  <c r="N23" i="5"/>
  <c r="G23" i="5"/>
  <c r="O23" i="5"/>
  <c r="H23" i="5"/>
  <c r="P23" i="5"/>
  <c r="I23" i="5"/>
  <c r="Q23" i="5"/>
  <c r="R23" i="5"/>
  <c r="H24" i="24"/>
  <c r="B24" i="5"/>
  <c r="J24" i="5"/>
  <c r="C24" i="5"/>
  <c r="K24" i="5"/>
  <c r="D24" i="5"/>
  <c r="L24" i="5"/>
  <c r="E24" i="5"/>
  <c r="M24" i="5"/>
  <c r="F24" i="5"/>
  <c r="N24" i="5"/>
  <c r="G24" i="5"/>
  <c r="O24" i="5"/>
  <c r="H24" i="5"/>
  <c r="P24" i="5"/>
  <c r="I24" i="5"/>
  <c r="Q24" i="5"/>
  <c r="R24" i="5"/>
  <c r="H25" i="24"/>
  <c r="B25" i="5"/>
  <c r="J25" i="5"/>
  <c r="C25" i="5"/>
  <c r="K25" i="5"/>
  <c r="D25" i="5"/>
  <c r="L25" i="5"/>
  <c r="E25" i="5"/>
  <c r="M25" i="5"/>
  <c r="F25" i="5"/>
  <c r="N25" i="5"/>
  <c r="G25" i="5"/>
  <c r="O25" i="5"/>
  <c r="H25" i="5"/>
  <c r="P25" i="5"/>
  <c r="I25" i="5"/>
  <c r="Q25" i="5"/>
  <c r="R25" i="5"/>
  <c r="H26" i="24"/>
  <c r="B26" i="5"/>
  <c r="J26" i="5"/>
  <c r="C26" i="5"/>
  <c r="K26" i="5"/>
  <c r="D26" i="5"/>
  <c r="L26" i="5"/>
  <c r="E26" i="5"/>
  <c r="M26" i="5"/>
  <c r="F26" i="5"/>
  <c r="N26" i="5"/>
  <c r="G26" i="5"/>
  <c r="O26" i="5"/>
  <c r="H26" i="5"/>
  <c r="P26" i="5"/>
  <c r="I26" i="5"/>
  <c r="Q26" i="5"/>
  <c r="R26" i="5"/>
  <c r="H27" i="24"/>
  <c r="B27" i="5"/>
  <c r="J27" i="5"/>
  <c r="C27" i="5"/>
  <c r="K27" i="5"/>
  <c r="D27" i="5"/>
  <c r="L27" i="5"/>
  <c r="E27" i="5"/>
  <c r="M27" i="5"/>
  <c r="F27" i="5"/>
  <c r="N27" i="5"/>
  <c r="G27" i="5"/>
  <c r="O27" i="5"/>
  <c r="H27" i="5"/>
  <c r="P27" i="5"/>
  <c r="I27" i="5"/>
  <c r="Q27" i="5"/>
  <c r="R27" i="5"/>
  <c r="H28" i="24"/>
  <c r="B28" i="5"/>
  <c r="J28" i="5"/>
  <c r="C28" i="5"/>
  <c r="K28" i="5"/>
  <c r="D28" i="5"/>
  <c r="L28" i="5"/>
  <c r="E28" i="5"/>
  <c r="M28" i="5"/>
  <c r="F28" i="5"/>
  <c r="N28" i="5"/>
  <c r="G28" i="5"/>
  <c r="O28" i="5"/>
  <c r="H28" i="5"/>
  <c r="P28" i="5"/>
  <c r="I28" i="5"/>
  <c r="Q28" i="5"/>
  <c r="R28" i="5"/>
  <c r="H29" i="24"/>
  <c r="B29" i="5"/>
  <c r="J29" i="5"/>
  <c r="C29" i="5"/>
  <c r="K29" i="5"/>
  <c r="D29" i="5"/>
  <c r="L29" i="5"/>
  <c r="E29" i="5"/>
  <c r="M29" i="5"/>
  <c r="F29" i="5"/>
  <c r="N29" i="5"/>
  <c r="G29" i="5"/>
  <c r="O29" i="5"/>
  <c r="H29" i="5"/>
  <c r="P29" i="5"/>
  <c r="I29" i="5"/>
  <c r="Q29" i="5"/>
  <c r="R29" i="5"/>
  <c r="H30" i="24"/>
  <c r="B30" i="5"/>
  <c r="J30" i="5"/>
  <c r="C30" i="5"/>
  <c r="K30" i="5"/>
  <c r="D30" i="5"/>
  <c r="L30" i="5"/>
  <c r="E30" i="5"/>
  <c r="M30" i="5"/>
  <c r="F30" i="5"/>
  <c r="N30" i="5"/>
  <c r="G30" i="5"/>
  <c r="O30" i="5"/>
  <c r="H30" i="5"/>
  <c r="P30" i="5"/>
  <c r="I30" i="5"/>
  <c r="Q30" i="5"/>
  <c r="R30" i="5"/>
  <c r="H31" i="24"/>
  <c r="B31" i="5"/>
  <c r="J31" i="5"/>
  <c r="C31" i="5"/>
  <c r="K31" i="5"/>
  <c r="D31" i="5"/>
  <c r="L31" i="5"/>
  <c r="E31" i="5"/>
  <c r="M31" i="5"/>
  <c r="F31" i="5"/>
  <c r="N31" i="5"/>
  <c r="G31" i="5"/>
  <c r="O31" i="5"/>
  <c r="H31" i="5"/>
  <c r="P31" i="5"/>
  <c r="I31" i="5"/>
  <c r="Q31" i="5"/>
  <c r="R31" i="5"/>
  <c r="H32" i="24"/>
  <c r="B32" i="5"/>
  <c r="J32" i="5"/>
  <c r="C32" i="5"/>
  <c r="K32" i="5"/>
  <c r="D32" i="5"/>
  <c r="L32" i="5"/>
  <c r="E32" i="5"/>
  <c r="M32" i="5"/>
  <c r="F32" i="5"/>
  <c r="N32" i="5"/>
  <c r="G32" i="5"/>
  <c r="O32" i="5"/>
  <c r="H32" i="5"/>
  <c r="P32" i="5"/>
  <c r="I32" i="5"/>
  <c r="Q32" i="5"/>
  <c r="R32" i="5"/>
  <c r="H33" i="24"/>
  <c r="B33" i="5"/>
  <c r="J33" i="5"/>
  <c r="C33" i="5"/>
  <c r="K33" i="5"/>
  <c r="D33" i="5"/>
  <c r="L33" i="5"/>
  <c r="E33" i="5"/>
  <c r="M33" i="5"/>
  <c r="F33" i="5"/>
  <c r="N33" i="5"/>
  <c r="G33" i="5"/>
  <c r="O33" i="5"/>
  <c r="H33" i="5"/>
  <c r="P33" i="5"/>
  <c r="I33" i="5"/>
  <c r="Q33" i="5"/>
  <c r="R33" i="5"/>
  <c r="H34" i="24"/>
  <c r="B34" i="5"/>
  <c r="J34" i="5"/>
  <c r="C34" i="5"/>
  <c r="K34" i="5"/>
  <c r="D34" i="5"/>
  <c r="L34" i="5"/>
  <c r="E34" i="5"/>
  <c r="M34" i="5"/>
  <c r="F34" i="5"/>
  <c r="N34" i="5"/>
  <c r="G34" i="5"/>
  <c r="O34" i="5"/>
  <c r="H34" i="5"/>
  <c r="P34" i="5"/>
  <c r="I34" i="5"/>
  <c r="Q34" i="5"/>
  <c r="R34" i="5"/>
  <c r="H35" i="24"/>
  <c r="B35" i="5"/>
  <c r="J35" i="5"/>
  <c r="C35" i="5"/>
  <c r="K35" i="5"/>
  <c r="D35" i="5"/>
  <c r="L35" i="5"/>
  <c r="E35" i="5"/>
  <c r="M35" i="5"/>
  <c r="F35" i="5"/>
  <c r="N35" i="5"/>
  <c r="G35" i="5"/>
  <c r="O35" i="5"/>
  <c r="H35" i="5"/>
  <c r="P35" i="5"/>
  <c r="I35" i="5"/>
  <c r="Q35" i="5"/>
  <c r="R35" i="5"/>
  <c r="H36" i="24"/>
  <c r="B36" i="5"/>
  <c r="J36" i="5"/>
  <c r="C36" i="5"/>
  <c r="K36" i="5"/>
  <c r="D36" i="5"/>
  <c r="L36" i="5"/>
  <c r="E36" i="5"/>
  <c r="M36" i="5"/>
  <c r="F36" i="5"/>
  <c r="N36" i="5"/>
  <c r="G36" i="5"/>
  <c r="O36" i="5"/>
  <c r="H36" i="5"/>
  <c r="P36" i="5"/>
  <c r="I36" i="5"/>
  <c r="Q36" i="5"/>
  <c r="R36" i="5"/>
  <c r="H37" i="24"/>
  <c r="B37" i="5"/>
  <c r="J37" i="5"/>
  <c r="C37" i="5"/>
  <c r="K37" i="5"/>
  <c r="D37" i="5"/>
  <c r="L37" i="5"/>
  <c r="E37" i="5"/>
  <c r="M37" i="5"/>
  <c r="F37" i="5"/>
  <c r="N37" i="5"/>
  <c r="G37" i="5"/>
  <c r="O37" i="5"/>
  <c r="H37" i="5"/>
  <c r="P37" i="5"/>
  <c r="I37" i="5"/>
  <c r="Q37" i="5"/>
  <c r="R37" i="5"/>
  <c r="H38" i="24"/>
  <c r="B38" i="5"/>
  <c r="J38" i="5"/>
  <c r="C38" i="5"/>
  <c r="K38" i="5"/>
  <c r="D38" i="5"/>
  <c r="L38" i="5"/>
  <c r="E38" i="5"/>
  <c r="M38" i="5"/>
  <c r="F38" i="5"/>
  <c r="N38" i="5"/>
  <c r="G38" i="5"/>
  <c r="O38" i="5"/>
  <c r="H38" i="5"/>
  <c r="P38" i="5"/>
  <c r="I38" i="5"/>
  <c r="Q38" i="5"/>
  <c r="R38" i="5"/>
  <c r="H39" i="24"/>
  <c r="B39" i="5"/>
  <c r="J39" i="5"/>
  <c r="C39" i="5"/>
  <c r="K39" i="5"/>
  <c r="D39" i="5"/>
  <c r="L39" i="5"/>
  <c r="E39" i="5"/>
  <c r="M39" i="5"/>
  <c r="F39" i="5"/>
  <c r="N39" i="5"/>
  <c r="G39" i="5"/>
  <c r="O39" i="5"/>
  <c r="H39" i="5"/>
  <c r="P39" i="5"/>
  <c r="I39" i="5"/>
  <c r="Q39" i="5"/>
  <c r="R39" i="5"/>
  <c r="H40" i="24"/>
  <c r="B40" i="5"/>
  <c r="J40" i="5"/>
  <c r="C40" i="5"/>
  <c r="K40" i="5"/>
  <c r="D40" i="5"/>
  <c r="L40" i="5"/>
  <c r="E40" i="5"/>
  <c r="M40" i="5"/>
  <c r="F40" i="5"/>
  <c r="N40" i="5"/>
  <c r="G40" i="5"/>
  <c r="O40" i="5"/>
  <c r="H40" i="5"/>
  <c r="P40" i="5"/>
  <c r="I40" i="5"/>
  <c r="Q40" i="5"/>
  <c r="R40" i="5"/>
  <c r="H41" i="24"/>
  <c r="B41" i="5"/>
  <c r="J41" i="5"/>
  <c r="C41" i="5"/>
  <c r="K41" i="5"/>
  <c r="D41" i="5"/>
  <c r="L41" i="5"/>
  <c r="E41" i="5"/>
  <c r="M41" i="5"/>
  <c r="F41" i="5"/>
  <c r="N41" i="5"/>
  <c r="G41" i="5"/>
  <c r="O41" i="5"/>
  <c r="H41" i="5"/>
  <c r="P41" i="5"/>
  <c r="I41" i="5"/>
  <c r="Q41" i="5"/>
  <c r="R41" i="5"/>
  <c r="H42" i="24"/>
  <c r="B42" i="5"/>
  <c r="J42" i="5"/>
  <c r="C42" i="5"/>
  <c r="K42" i="5"/>
  <c r="D42" i="5"/>
  <c r="L42" i="5"/>
  <c r="E42" i="5"/>
  <c r="M42" i="5"/>
  <c r="F42" i="5"/>
  <c r="N42" i="5"/>
  <c r="G42" i="5"/>
  <c r="O42" i="5"/>
  <c r="H42" i="5"/>
  <c r="P42" i="5"/>
  <c r="I42" i="5"/>
  <c r="Q42" i="5"/>
  <c r="R42" i="5"/>
  <c r="H43" i="24"/>
  <c r="B43" i="5"/>
  <c r="J43" i="5"/>
  <c r="C43" i="5"/>
  <c r="K43" i="5"/>
  <c r="D43" i="5"/>
  <c r="L43" i="5"/>
  <c r="E43" i="5"/>
  <c r="M43" i="5"/>
  <c r="F43" i="5"/>
  <c r="N43" i="5"/>
  <c r="G43" i="5"/>
  <c r="O43" i="5"/>
  <c r="H43" i="5"/>
  <c r="P43" i="5"/>
  <c r="I43" i="5"/>
  <c r="Q43" i="5"/>
  <c r="R43" i="5"/>
  <c r="H44" i="24"/>
  <c r="B44" i="5"/>
  <c r="J44" i="5"/>
  <c r="C44" i="5"/>
  <c r="K44" i="5"/>
  <c r="D44" i="5"/>
  <c r="L44" i="5"/>
  <c r="E44" i="5"/>
  <c r="M44" i="5"/>
  <c r="F44" i="5"/>
  <c r="N44" i="5"/>
  <c r="G44" i="5"/>
  <c r="O44" i="5"/>
  <c r="H44" i="5"/>
  <c r="P44" i="5"/>
  <c r="I44" i="5"/>
  <c r="Q44" i="5"/>
  <c r="R44" i="5"/>
  <c r="H45" i="24"/>
  <c r="B45" i="5"/>
  <c r="J45" i="5"/>
  <c r="C45" i="5"/>
  <c r="K45" i="5"/>
  <c r="D45" i="5"/>
  <c r="L45" i="5"/>
  <c r="E45" i="5"/>
  <c r="M45" i="5"/>
  <c r="F45" i="5"/>
  <c r="N45" i="5"/>
  <c r="G45" i="5"/>
  <c r="O45" i="5"/>
  <c r="H45" i="5"/>
  <c r="P45" i="5"/>
  <c r="I45" i="5"/>
  <c r="Q45" i="5"/>
  <c r="R45" i="5"/>
  <c r="H46" i="24"/>
  <c r="B46" i="5"/>
  <c r="J46" i="5"/>
  <c r="C46" i="5"/>
  <c r="K46" i="5"/>
  <c r="D46" i="5"/>
  <c r="L46" i="5"/>
  <c r="E46" i="5"/>
  <c r="M46" i="5"/>
  <c r="F46" i="5"/>
  <c r="N46" i="5"/>
  <c r="G46" i="5"/>
  <c r="O46" i="5"/>
  <c r="H46" i="5"/>
  <c r="P46" i="5"/>
  <c r="I46" i="5"/>
  <c r="Q46" i="5"/>
  <c r="R46" i="5"/>
  <c r="H47" i="24"/>
  <c r="B47" i="5"/>
  <c r="J47" i="5"/>
  <c r="C47" i="5"/>
  <c r="K47" i="5"/>
  <c r="D47" i="5"/>
  <c r="L47" i="5"/>
  <c r="E47" i="5"/>
  <c r="M47" i="5"/>
  <c r="F47" i="5"/>
  <c r="N47" i="5"/>
  <c r="G47" i="5"/>
  <c r="O47" i="5"/>
  <c r="H47" i="5"/>
  <c r="P47" i="5"/>
  <c r="I47" i="5"/>
  <c r="Q47" i="5"/>
  <c r="R47" i="5"/>
  <c r="H48" i="24"/>
  <c r="J48" i="5"/>
  <c r="K48" i="5"/>
  <c r="L48" i="5"/>
  <c r="M48" i="5"/>
  <c r="N48" i="5"/>
  <c r="O48" i="5"/>
  <c r="P48" i="5"/>
  <c r="Q48" i="5"/>
  <c r="R48" i="5"/>
  <c r="H49" i="24"/>
  <c r="J49" i="5"/>
  <c r="K49" i="5"/>
  <c r="L49" i="5"/>
  <c r="M49" i="5"/>
  <c r="N49" i="5"/>
  <c r="O49" i="5"/>
  <c r="P49" i="5"/>
  <c r="Q49" i="5"/>
  <c r="R49" i="5"/>
  <c r="H50" i="24"/>
  <c r="J50" i="5"/>
  <c r="K50" i="5"/>
  <c r="L50" i="5"/>
  <c r="M50" i="5"/>
  <c r="N50" i="5"/>
  <c r="O50" i="5"/>
  <c r="P50" i="5"/>
  <c r="Q50" i="5"/>
  <c r="R50" i="5"/>
  <c r="H51" i="24"/>
  <c r="J51" i="5"/>
  <c r="K51" i="5"/>
  <c r="L51" i="5"/>
  <c r="M51" i="5"/>
  <c r="N51" i="5"/>
  <c r="O51" i="5"/>
  <c r="P51" i="5"/>
  <c r="Q51" i="5"/>
  <c r="R51" i="5"/>
  <c r="H52" i="24"/>
  <c r="J52" i="5"/>
  <c r="K52" i="5"/>
  <c r="L52" i="5"/>
  <c r="M52" i="5"/>
  <c r="N52" i="5"/>
  <c r="O52" i="5"/>
  <c r="P52" i="5"/>
  <c r="Q52" i="5"/>
  <c r="R52" i="5"/>
  <c r="H53" i="24"/>
  <c r="J53" i="5"/>
  <c r="K53" i="5"/>
  <c r="L53" i="5"/>
  <c r="M53" i="5"/>
  <c r="N53" i="5"/>
  <c r="O53" i="5"/>
  <c r="P53" i="5"/>
  <c r="Q53" i="5"/>
  <c r="R53" i="5"/>
  <c r="H54" i="24"/>
  <c r="J54" i="5"/>
  <c r="K54" i="5"/>
  <c r="L54" i="5"/>
  <c r="M54" i="5"/>
  <c r="N54" i="5"/>
  <c r="O54" i="5"/>
  <c r="P54" i="5"/>
  <c r="Q54" i="5"/>
  <c r="R54" i="5"/>
  <c r="H55" i="24"/>
  <c r="J55" i="5"/>
  <c r="K55" i="5"/>
  <c r="L55" i="5"/>
  <c r="M55" i="5"/>
  <c r="N55" i="5"/>
  <c r="O55" i="5"/>
  <c r="P55" i="5"/>
  <c r="Q55" i="5"/>
  <c r="R55" i="5"/>
  <c r="H56" i="24"/>
  <c r="J56" i="5"/>
  <c r="K56" i="5"/>
  <c r="L56" i="5"/>
  <c r="M56" i="5"/>
  <c r="N56" i="5"/>
  <c r="O56" i="5"/>
  <c r="P56" i="5"/>
  <c r="Q56" i="5"/>
  <c r="R56" i="5"/>
  <c r="H57" i="24"/>
  <c r="J57" i="5"/>
  <c r="K57" i="5"/>
  <c r="L57" i="5"/>
  <c r="M57" i="5"/>
  <c r="N57" i="5"/>
  <c r="O57" i="5"/>
  <c r="P57" i="5"/>
  <c r="Q57" i="5"/>
  <c r="R57" i="5"/>
  <c r="H58" i="24"/>
  <c r="J58" i="5"/>
  <c r="K58" i="5"/>
  <c r="L58" i="5"/>
  <c r="M58" i="5"/>
  <c r="N58" i="5"/>
  <c r="O58" i="5"/>
  <c r="P58" i="5"/>
  <c r="Q58" i="5"/>
  <c r="R58" i="5"/>
  <c r="H59" i="24"/>
  <c r="J59" i="5"/>
  <c r="K59" i="5"/>
  <c r="L59" i="5"/>
  <c r="M59" i="5"/>
  <c r="N59" i="5"/>
  <c r="O59" i="5"/>
  <c r="P59" i="5"/>
  <c r="Q59" i="5"/>
  <c r="R59" i="5"/>
  <c r="H60" i="24"/>
  <c r="J60" i="5"/>
  <c r="K60" i="5"/>
  <c r="L60" i="5"/>
  <c r="M60" i="5"/>
  <c r="N60" i="5"/>
  <c r="O60" i="5"/>
  <c r="P60" i="5"/>
  <c r="Q60" i="5"/>
  <c r="R60" i="5"/>
  <c r="H61" i="24"/>
  <c r="J61" i="5"/>
  <c r="K61" i="5"/>
  <c r="L61" i="5"/>
  <c r="M61" i="5"/>
  <c r="N61" i="5"/>
  <c r="O61" i="5"/>
  <c r="P61" i="5"/>
  <c r="Q61" i="5"/>
  <c r="R61" i="5"/>
  <c r="H62" i="24"/>
  <c r="J62" i="5"/>
  <c r="K62" i="5"/>
  <c r="L62" i="5"/>
  <c r="M62" i="5"/>
  <c r="N62" i="5"/>
  <c r="O62" i="5"/>
  <c r="P62" i="5"/>
  <c r="Q62" i="5"/>
  <c r="R62" i="5"/>
  <c r="H63" i="24"/>
  <c r="J63" i="5"/>
  <c r="K63" i="5"/>
  <c r="L63" i="5"/>
  <c r="M63" i="5"/>
  <c r="N63" i="5"/>
  <c r="O63" i="5"/>
  <c r="P63" i="5"/>
  <c r="Q63" i="5"/>
  <c r="R63" i="5"/>
  <c r="H64" i="24"/>
  <c r="J64" i="5"/>
  <c r="K64" i="5"/>
  <c r="L64" i="5"/>
  <c r="M64" i="5"/>
  <c r="N64" i="5"/>
  <c r="O64" i="5"/>
  <c r="P64" i="5"/>
  <c r="Q64" i="5"/>
  <c r="R64" i="5"/>
  <c r="H65" i="24"/>
  <c r="J65" i="5"/>
  <c r="K65" i="5"/>
  <c r="L65" i="5"/>
  <c r="M65" i="5"/>
  <c r="N65" i="5"/>
  <c r="O65" i="5"/>
  <c r="P65" i="5"/>
  <c r="Q65" i="5"/>
  <c r="R65" i="5"/>
  <c r="H66" i="24"/>
  <c r="J66" i="5"/>
  <c r="K66" i="5"/>
  <c r="L66" i="5"/>
  <c r="M66" i="5"/>
  <c r="N66" i="5"/>
  <c r="O66" i="5"/>
  <c r="P66" i="5"/>
  <c r="Q66" i="5"/>
  <c r="R66" i="5"/>
  <c r="H67" i="24"/>
  <c r="J67" i="5"/>
  <c r="K67" i="5"/>
  <c r="L67" i="5"/>
  <c r="M67" i="5"/>
  <c r="N67" i="5"/>
  <c r="O67" i="5"/>
  <c r="P67" i="5"/>
  <c r="Q67" i="5"/>
  <c r="R67" i="5"/>
  <c r="H68" i="24"/>
  <c r="J68" i="5"/>
  <c r="K68" i="5"/>
  <c r="L68" i="5"/>
  <c r="M68" i="5"/>
  <c r="N68" i="5"/>
  <c r="O68" i="5"/>
  <c r="P68" i="5"/>
  <c r="Q68" i="5"/>
  <c r="R68" i="5"/>
  <c r="H69" i="24"/>
  <c r="J69" i="5"/>
  <c r="K69" i="5"/>
  <c r="L69" i="5"/>
  <c r="M69" i="5"/>
  <c r="N69" i="5"/>
  <c r="O69" i="5"/>
  <c r="P69" i="5"/>
  <c r="Q69" i="5"/>
  <c r="R69" i="5"/>
  <c r="H70" i="24"/>
  <c r="J70" i="5"/>
  <c r="K70" i="5"/>
  <c r="L70" i="5"/>
  <c r="M70" i="5"/>
  <c r="N70" i="5"/>
  <c r="O70" i="5"/>
  <c r="P70" i="5"/>
  <c r="Q70" i="5"/>
  <c r="R70" i="5"/>
  <c r="H71" i="24"/>
  <c r="J71" i="5"/>
  <c r="K71" i="5"/>
  <c r="L71" i="5"/>
  <c r="M71" i="5"/>
  <c r="N71" i="5"/>
  <c r="O71" i="5"/>
  <c r="P71" i="5"/>
  <c r="Q71" i="5"/>
  <c r="R71" i="5"/>
  <c r="H72" i="24"/>
  <c r="J72" i="5"/>
  <c r="K72" i="5"/>
  <c r="L72" i="5"/>
  <c r="M72" i="5"/>
  <c r="N72" i="5"/>
  <c r="O72" i="5"/>
  <c r="P72" i="5"/>
  <c r="Q72" i="5"/>
  <c r="R72" i="5"/>
  <c r="H73" i="24"/>
  <c r="J73" i="5"/>
  <c r="K73" i="5"/>
  <c r="L73" i="5"/>
  <c r="M73" i="5"/>
  <c r="N73" i="5"/>
  <c r="O73" i="5"/>
  <c r="P73" i="5"/>
  <c r="Q73" i="5"/>
  <c r="R73" i="5"/>
  <c r="H74" i="24"/>
  <c r="J74" i="5"/>
  <c r="K74" i="5"/>
  <c r="L74" i="5"/>
  <c r="M74" i="5"/>
  <c r="N74" i="5"/>
  <c r="O74" i="5"/>
  <c r="P74" i="5"/>
  <c r="Q74" i="5"/>
  <c r="R74" i="5"/>
  <c r="H75" i="24"/>
  <c r="L93" i="28"/>
  <c r="M93" i="28"/>
  <c r="N93" i="28"/>
  <c r="O93" i="28"/>
  <c r="P93" i="28"/>
  <c r="Q93" i="28"/>
  <c r="R93" i="28"/>
  <c r="S93" i="28"/>
  <c r="T93" i="28"/>
  <c r="L78" i="28"/>
  <c r="M78" i="28"/>
  <c r="N78" i="28"/>
  <c r="O78" i="28"/>
  <c r="P78" i="28"/>
  <c r="Q78" i="28"/>
  <c r="R78" i="28"/>
  <c r="S78" i="28"/>
  <c r="T78" i="28"/>
  <c r="L57" i="28"/>
  <c r="M57" i="28"/>
  <c r="N57" i="28"/>
  <c r="O57" i="28"/>
  <c r="P57" i="28"/>
  <c r="Q57" i="28"/>
  <c r="R57" i="28"/>
  <c r="S57" i="28"/>
  <c r="T57" i="28"/>
  <c r="L37" i="28"/>
  <c r="M37" i="28"/>
  <c r="N37" i="28"/>
  <c r="O37" i="28"/>
  <c r="P37" i="28"/>
  <c r="Q37" i="28"/>
  <c r="R37" i="28"/>
  <c r="S37" i="28"/>
  <c r="T37" i="28"/>
  <c r="L15" i="28"/>
  <c r="M15" i="28"/>
  <c r="N15" i="28"/>
  <c r="O15" i="28"/>
  <c r="P15" i="28"/>
  <c r="Q15" i="28"/>
  <c r="R15" i="28"/>
  <c r="S15" i="28"/>
  <c r="T15" i="28"/>
  <c r="A93" i="28"/>
  <c r="A78" i="28"/>
  <c r="A57" i="28"/>
  <c r="A37" i="28"/>
  <c r="A15" i="28"/>
  <c r="C3" i="26"/>
  <c r="D3" i="26"/>
  <c r="E3" i="26"/>
  <c r="F3" i="26"/>
  <c r="G3" i="26"/>
  <c r="H3" i="26"/>
  <c r="I3" i="26"/>
  <c r="J3" i="26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C18" i="26"/>
  <c r="D18" i="26"/>
  <c r="E18" i="26"/>
  <c r="F18" i="26"/>
  <c r="G18" i="26"/>
  <c r="H18" i="26"/>
  <c r="I18" i="26"/>
  <c r="J18" i="26"/>
  <c r="C19" i="26"/>
  <c r="D19" i="26"/>
  <c r="E19" i="26"/>
  <c r="F19" i="26"/>
  <c r="G19" i="26"/>
  <c r="H19" i="26"/>
  <c r="I19" i="26"/>
  <c r="J19" i="26"/>
  <c r="C20" i="26"/>
  <c r="D20" i="26"/>
  <c r="E20" i="26"/>
  <c r="F20" i="26"/>
  <c r="G20" i="26"/>
  <c r="H20" i="26"/>
  <c r="I20" i="26"/>
  <c r="J20" i="26"/>
  <c r="C21" i="26"/>
  <c r="D21" i="26"/>
  <c r="E21" i="26"/>
  <c r="F21" i="26"/>
  <c r="G21" i="26"/>
  <c r="H21" i="26"/>
  <c r="I21" i="26"/>
  <c r="J21" i="26"/>
  <c r="C22" i="26"/>
  <c r="D22" i="26"/>
  <c r="E22" i="26"/>
  <c r="F22" i="26"/>
  <c r="G22" i="26"/>
  <c r="H22" i="26"/>
  <c r="I22" i="26"/>
  <c r="J22" i="26"/>
  <c r="C23" i="26"/>
  <c r="D23" i="26"/>
  <c r="E23" i="26"/>
  <c r="F23" i="26"/>
  <c r="G23" i="26"/>
  <c r="H23" i="26"/>
  <c r="I23" i="26"/>
  <c r="J23" i="26"/>
  <c r="C24" i="26"/>
  <c r="D24" i="26"/>
  <c r="E24" i="26"/>
  <c r="F24" i="26"/>
  <c r="G24" i="26"/>
  <c r="H24" i="26"/>
  <c r="I24" i="26"/>
  <c r="J24" i="26"/>
  <c r="C25" i="26"/>
  <c r="D25" i="26"/>
  <c r="E25" i="26"/>
  <c r="F25" i="26"/>
  <c r="G25" i="26"/>
  <c r="H25" i="26"/>
  <c r="I25" i="26"/>
  <c r="J25" i="26"/>
  <c r="C26" i="26"/>
  <c r="D26" i="26"/>
  <c r="E26" i="26"/>
  <c r="F26" i="26"/>
  <c r="G26" i="26"/>
  <c r="H26" i="26"/>
  <c r="I26" i="26"/>
  <c r="J26" i="26"/>
  <c r="C27" i="26"/>
  <c r="D27" i="26"/>
  <c r="E27" i="26"/>
  <c r="F27" i="26"/>
  <c r="G27" i="26"/>
  <c r="H27" i="26"/>
  <c r="I27" i="26"/>
  <c r="J27" i="26"/>
  <c r="C28" i="26"/>
  <c r="D28" i="26"/>
  <c r="E28" i="26"/>
  <c r="F28" i="26"/>
  <c r="G28" i="26"/>
  <c r="H28" i="26"/>
  <c r="I28" i="26"/>
  <c r="J28" i="26"/>
  <c r="C29" i="26"/>
  <c r="D29" i="26"/>
  <c r="E29" i="26"/>
  <c r="F29" i="26"/>
  <c r="G29" i="26"/>
  <c r="H29" i="26"/>
  <c r="I29" i="26"/>
  <c r="J29" i="26"/>
  <c r="C30" i="26"/>
  <c r="D30" i="26"/>
  <c r="E30" i="26"/>
  <c r="F30" i="26"/>
  <c r="G30" i="26"/>
  <c r="H30" i="26"/>
  <c r="I30" i="26"/>
  <c r="J30" i="26"/>
  <c r="C31" i="26"/>
  <c r="D31" i="26"/>
  <c r="E31" i="26"/>
  <c r="F31" i="26"/>
  <c r="G31" i="26"/>
  <c r="H31" i="26"/>
  <c r="I31" i="26"/>
  <c r="J31" i="26"/>
  <c r="C32" i="26"/>
  <c r="D32" i="26"/>
  <c r="E32" i="26"/>
  <c r="F32" i="26"/>
  <c r="G32" i="26"/>
  <c r="H32" i="26"/>
  <c r="I32" i="26"/>
  <c r="J32" i="26"/>
  <c r="C33" i="26"/>
  <c r="D33" i="26"/>
  <c r="E33" i="26"/>
  <c r="F33" i="26"/>
  <c r="G33" i="26"/>
  <c r="H33" i="26"/>
  <c r="I33" i="26"/>
  <c r="J33" i="26"/>
  <c r="C34" i="26"/>
  <c r="D34" i="26"/>
  <c r="E34" i="26"/>
  <c r="F34" i="26"/>
  <c r="G34" i="26"/>
  <c r="H34" i="26"/>
  <c r="I34" i="26"/>
  <c r="J34" i="26"/>
  <c r="C35" i="26"/>
  <c r="D35" i="26"/>
  <c r="E35" i="26"/>
  <c r="F35" i="26"/>
  <c r="G35" i="26"/>
  <c r="H35" i="26"/>
  <c r="I35" i="26"/>
  <c r="J35" i="26"/>
  <c r="C36" i="26"/>
  <c r="D36" i="26"/>
  <c r="E36" i="26"/>
  <c r="F36" i="26"/>
  <c r="G36" i="26"/>
  <c r="H36" i="26"/>
  <c r="I36" i="26"/>
  <c r="J36" i="26"/>
  <c r="C37" i="26"/>
  <c r="D37" i="26"/>
  <c r="E37" i="26"/>
  <c r="F37" i="26"/>
  <c r="G37" i="26"/>
  <c r="H37" i="26"/>
  <c r="I37" i="26"/>
  <c r="J37" i="26"/>
  <c r="C38" i="26"/>
  <c r="D38" i="26"/>
  <c r="E38" i="26"/>
  <c r="F38" i="26"/>
  <c r="G38" i="26"/>
  <c r="H38" i="26"/>
  <c r="I38" i="26"/>
  <c r="J38" i="26"/>
  <c r="C39" i="26"/>
  <c r="D39" i="26"/>
  <c r="E39" i="26"/>
  <c r="F39" i="26"/>
  <c r="G39" i="26"/>
  <c r="H39" i="26"/>
  <c r="I39" i="26"/>
  <c r="J39" i="26"/>
  <c r="C40" i="26"/>
  <c r="D40" i="26"/>
  <c r="E40" i="26"/>
  <c r="F40" i="26"/>
  <c r="G40" i="26"/>
  <c r="H40" i="26"/>
  <c r="I40" i="26"/>
  <c r="J40" i="26"/>
  <c r="C41" i="26"/>
  <c r="D41" i="26"/>
  <c r="E41" i="26"/>
  <c r="F41" i="26"/>
  <c r="G41" i="26"/>
  <c r="H41" i="26"/>
  <c r="I41" i="26"/>
  <c r="J41" i="26"/>
  <c r="C42" i="26"/>
  <c r="D42" i="26"/>
  <c r="E42" i="26"/>
  <c r="F42" i="26"/>
  <c r="G42" i="26"/>
  <c r="H42" i="26"/>
  <c r="I42" i="26"/>
  <c r="J42" i="26"/>
  <c r="C43" i="26"/>
  <c r="D43" i="26"/>
  <c r="E43" i="26"/>
  <c r="F43" i="26"/>
  <c r="G43" i="26"/>
  <c r="H43" i="26"/>
  <c r="I43" i="26"/>
  <c r="J43" i="26"/>
  <c r="C44" i="26"/>
  <c r="D44" i="26"/>
  <c r="E44" i="26"/>
  <c r="F44" i="26"/>
  <c r="G44" i="26"/>
  <c r="H44" i="26"/>
  <c r="I44" i="26"/>
  <c r="J44" i="26"/>
  <c r="C45" i="26"/>
  <c r="D45" i="26"/>
  <c r="E45" i="26"/>
  <c r="F45" i="26"/>
  <c r="G45" i="26"/>
  <c r="H45" i="26"/>
  <c r="I45" i="26"/>
  <c r="J45" i="26"/>
  <c r="C46" i="26"/>
  <c r="D46" i="26"/>
  <c r="E46" i="26"/>
  <c r="F46" i="26"/>
  <c r="G46" i="26"/>
  <c r="H46" i="26"/>
  <c r="I46" i="26"/>
  <c r="J46" i="26"/>
  <c r="C47" i="26"/>
  <c r="D47" i="26"/>
  <c r="E47" i="26"/>
  <c r="F47" i="26"/>
  <c r="G47" i="26"/>
  <c r="H47" i="26"/>
  <c r="I47" i="26"/>
  <c r="J47" i="26"/>
  <c r="C48" i="26"/>
  <c r="D48" i="26"/>
  <c r="E48" i="26"/>
  <c r="F48" i="26"/>
  <c r="G48" i="26"/>
  <c r="H48" i="26"/>
  <c r="I48" i="26"/>
  <c r="J48" i="26"/>
  <c r="C49" i="26"/>
  <c r="D49" i="26"/>
  <c r="E49" i="26"/>
  <c r="F49" i="26"/>
  <c r="G49" i="26"/>
  <c r="H49" i="26"/>
  <c r="I49" i="26"/>
  <c r="J49" i="26"/>
  <c r="C50" i="26"/>
  <c r="D50" i="26"/>
  <c r="E50" i="26"/>
  <c r="F50" i="26"/>
  <c r="G50" i="26"/>
  <c r="H50" i="26"/>
  <c r="I50" i="26"/>
  <c r="J50" i="26"/>
  <c r="C51" i="26"/>
  <c r="D51" i="26"/>
  <c r="E51" i="26"/>
  <c r="F51" i="26"/>
  <c r="G51" i="26"/>
  <c r="H51" i="26"/>
  <c r="I51" i="26"/>
  <c r="J51" i="26"/>
  <c r="C52" i="26"/>
  <c r="D52" i="26"/>
  <c r="E52" i="26"/>
  <c r="F52" i="26"/>
  <c r="G52" i="26"/>
  <c r="H52" i="26"/>
  <c r="I52" i="26"/>
  <c r="J52" i="26"/>
  <c r="C53" i="26"/>
  <c r="D53" i="26"/>
  <c r="E53" i="26"/>
  <c r="F53" i="26"/>
  <c r="G53" i="26"/>
  <c r="H53" i="26"/>
  <c r="I53" i="26"/>
  <c r="J53" i="26"/>
  <c r="C54" i="26"/>
  <c r="D54" i="26"/>
  <c r="E54" i="26"/>
  <c r="F54" i="26"/>
  <c r="G54" i="26"/>
  <c r="H54" i="26"/>
  <c r="I54" i="26"/>
  <c r="J54" i="26"/>
  <c r="C55" i="26"/>
  <c r="D55" i="26"/>
  <c r="E55" i="26"/>
  <c r="F55" i="26"/>
  <c r="G55" i="26"/>
  <c r="H55" i="26"/>
  <c r="I55" i="26"/>
  <c r="J55" i="26"/>
  <c r="C56" i="26"/>
  <c r="D56" i="26"/>
  <c r="E56" i="26"/>
  <c r="F56" i="26"/>
  <c r="G56" i="26"/>
  <c r="H56" i="26"/>
  <c r="I56" i="26"/>
  <c r="J56" i="26"/>
  <c r="C57" i="26"/>
  <c r="D57" i="26"/>
  <c r="E57" i="26"/>
  <c r="F57" i="26"/>
  <c r="G57" i="26"/>
  <c r="H57" i="26"/>
  <c r="I57" i="26"/>
  <c r="J57" i="26"/>
  <c r="C58" i="26"/>
  <c r="D58" i="26"/>
  <c r="E58" i="26"/>
  <c r="F58" i="26"/>
  <c r="G58" i="26"/>
  <c r="H58" i="26"/>
  <c r="I58" i="26"/>
  <c r="J58" i="26"/>
  <c r="C59" i="26"/>
  <c r="D59" i="26"/>
  <c r="E59" i="26"/>
  <c r="F59" i="26"/>
  <c r="G59" i="26"/>
  <c r="H59" i="26"/>
  <c r="I59" i="26"/>
  <c r="J59" i="26"/>
  <c r="C60" i="26"/>
  <c r="D60" i="26"/>
  <c r="E60" i="26"/>
  <c r="F60" i="26"/>
  <c r="G60" i="26"/>
  <c r="H60" i="26"/>
  <c r="I60" i="26"/>
  <c r="J60" i="26"/>
  <c r="C61" i="26"/>
  <c r="D61" i="26"/>
  <c r="C133" i="5"/>
  <c r="C140" i="2"/>
  <c r="K140" i="2"/>
  <c r="E61" i="26"/>
  <c r="D133" i="5"/>
  <c r="D140" i="2"/>
  <c r="L140" i="2"/>
  <c r="F61" i="26"/>
  <c r="G61" i="26"/>
  <c r="F133" i="5"/>
  <c r="F140" i="2"/>
  <c r="N140" i="2"/>
  <c r="H61" i="26"/>
  <c r="G133" i="5"/>
  <c r="G140" i="2"/>
  <c r="O140" i="2"/>
  <c r="I61" i="26"/>
  <c r="I140" i="12"/>
  <c r="H133" i="5"/>
  <c r="H140" i="2"/>
  <c r="P140" i="2"/>
  <c r="J61" i="26"/>
  <c r="J140" i="12"/>
  <c r="I133" i="5"/>
  <c r="I140" i="2"/>
  <c r="Q140" i="2"/>
  <c r="J3" i="20"/>
  <c r="K3" i="20"/>
  <c r="L3" i="20"/>
  <c r="M3" i="20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J5" i="20"/>
  <c r="K5" i="20"/>
  <c r="L5" i="20"/>
  <c r="M5" i="20"/>
  <c r="N5" i="20"/>
  <c r="O5" i="20"/>
  <c r="P5" i="20"/>
  <c r="Q5" i="20"/>
  <c r="R5" i="20"/>
  <c r="J6" i="20"/>
  <c r="K6" i="20"/>
  <c r="L6" i="20"/>
  <c r="M6" i="20"/>
  <c r="N6" i="20"/>
  <c r="O6" i="20"/>
  <c r="P6" i="20"/>
  <c r="Q6" i="20"/>
  <c r="R6" i="20"/>
  <c r="J7" i="20"/>
  <c r="K7" i="20"/>
  <c r="L7" i="20"/>
  <c r="M7" i="20"/>
  <c r="N7" i="20"/>
  <c r="O7" i="20"/>
  <c r="P7" i="20"/>
  <c r="Q7" i="20"/>
  <c r="R7" i="20"/>
  <c r="J8" i="20"/>
  <c r="K8" i="20"/>
  <c r="L8" i="20"/>
  <c r="M8" i="20"/>
  <c r="N8" i="20"/>
  <c r="O8" i="20"/>
  <c r="P8" i="20"/>
  <c r="Q8" i="20"/>
  <c r="R8" i="20"/>
  <c r="J9" i="20"/>
  <c r="K9" i="20"/>
  <c r="L9" i="20"/>
  <c r="M9" i="20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J11" i="20"/>
  <c r="K11" i="20"/>
  <c r="L11" i="20"/>
  <c r="M11" i="20"/>
  <c r="N11" i="20"/>
  <c r="O11" i="20"/>
  <c r="P11" i="20"/>
  <c r="Q11" i="20"/>
  <c r="R11" i="20"/>
  <c r="J12" i="20"/>
  <c r="K12" i="20"/>
  <c r="L12" i="20"/>
  <c r="M12" i="20"/>
  <c r="N12" i="20"/>
  <c r="O12" i="20"/>
  <c r="P12" i="20"/>
  <c r="Q12" i="20"/>
  <c r="R12" i="20"/>
  <c r="J13" i="20"/>
  <c r="K13" i="20"/>
  <c r="L13" i="20"/>
  <c r="M13" i="20"/>
  <c r="N13" i="20"/>
  <c r="O13" i="20"/>
  <c r="P13" i="20"/>
  <c r="Q13" i="20"/>
  <c r="R13" i="20"/>
  <c r="J14" i="20"/>
  <c r="K14" i="20"/>
  <c r="L14" i="20"/>
  <c r="M14" i="20"/>
  <c r="N14" i="20"/>
  <c r="O14" i="20"/>
  <c r="P14" i="20"/>
  <c r="Q14" i="20"/>
  <c r="R14" i="20"/>
  <c r="J15" i="20"/>
  <c r="K15" i="20"/>
  <c r="L15" i="20"/>
  <c r="M15" i="20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J17" i="20"/>
  <c r="K17" i="20"/>
  <c r="L17" i="20"/>
  <c r="M17" i="20"/>
  <c r="N17" i="20"/>
  <c r="O17" i="20"/>
  <c r="P17" i="20"/>
  <c r="Q17" i="20"/>
  <c r="R17" i="20"/>
  <c r="J18" i="20"/>
  <c r="K18" i="20"/>
  <c r="L18" i="20"/>
  <c r="M18" i="20"/>
  <c r="N18" i="20"/>
  <c r="O18" i="20"/>
  <c r="P18" i="20"/>
  <c r="Q18" i="20"/>
  <c r="R18" i="20"/>
  <c r="J19" i="20"/>
  <c r="K19" i="20"/>
  <c r="L19" i="20"/>
  <c r="M19" i="20"/>
  <c r="N19" i="20"/>
  <c r="O19" i="20"/>
  <c r="P19" i="20"/>
  <c r="Q19" i="20"/>
  <c r="R19" i="20"/>
  <c r="J20" i="20"/>
  <c r="K20" i="20"/>
  <c r="L20" i="20"/>
  <c r="M20" i="20"/>
  <c r="N20" i="20"/>
  <c r="O20" i="20"/>
  <c r="P20" i="20"/>
  <c r="Q20" i="20"/>
  <c r="R20" i="20"/>
  <c r="J21" i="20"/>
  <c r="K21" i="20"/>
  <c r="L21" i="20"/>
  <c r="M21" i="20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J23" i="20"/>
  <c r="K23" i="20"/>
  <c r="L23" i="20"/>
  <c r="M23" i="20"/>
  <c r="N23" i="20"/>
  <c r="O23" i="20"/>
  <c r="P23" i="20"/>
  <c r="Q23" i="20"/>
  <c r="R23" i="20"/>
  <c r="J24" i="20"/>
  <c r="K24" i="20"/>
  <c r="L24" i="20"/>
  <c r="M24" i="20"/>
  <c r="N24" i="20"/>
  <c r="O24" i="20"/>
  <c r="P24" i="20"/>
  <c r="Q24" i="20"/>
  <c r="R24" i="20"/>
  <c r="J25" i="20"/>
  <c r="K25" i="20"/>
  <c r="L25" i="20"/>
  <c r="M25" i="20"/>
  <c r="N25" i="20"/>
  <c r="O25" i="20"/>
  <c r="P25" i="20"/>
  <c r="Q25" i="20"/>
  <c r="R25" i="20"/>
  <c r="J26" i="20"/>
  <c r="K26" i="20"/>
  <c r="L26" i="20"/>
  <c r="M26" i="20"/>
  <c r="N26" i="20"/>
  <c r="O26" i="20"/>
  <c r="P26" i="20"/>
  <c r="Q26" i="20"/>
  <c r="R26" i="20"/>
  <c r="J27" i="20"/>
  <c r="K27" i="20"/>
  <c r="L27" i="20"/>
  <c r="M27" i="20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J29" i="20"/>
  <c r="K29" i="20"/>
  <c r="L29" i="20"/>
  <c r="M29" i="20"/>
  <c r="N29" i="20"/>
  <c r="O29" i="20"/>
  <c r="P29" i="20"/>
  <c r="Q29" i="20"/>
  <c r="R29" i="20"/>
  <c r="J30" i="20"/>
  <c r="K30" i="20"/>
  <c r="L30" i="20"/>
  <c r="M30" i="20"/>
  <c r="N30" i="20"/>
  <c r="O30" i="20"/>
  <c r="P30" i="20"/>
  <c r="Q30" i="20"/>
  <c r="R30" i="20"/>
  <c r="J31" i="20"/>
  <c r="K31" i="20"/>
  <c r="L31" i="20"/>
  <c r="M31" i="20"/>
  <c r="N31" i="20"/>
  <c r="O31" i="20"/>
  <c r="P31" i="20"/>
  <c r="Q31" i="20"/>
  <c r="R31" i="20"/>
  <c r="J32" i="20"/>
  <c r="K32" i="20"/>
  <c r="L32" i="20"/>
  <c r="M32" i="20"/>
  <c r="N32" i="20"/>
  <c r="O32" i="20"/>
  <c r="P32" i="20"/>
  <c r="Q32" i="20"/>
  <c r="R32" i="20"/>
  <c r="J33" i="20"/>
  <c r="K33" i="20"/>
  <c r="L33" i="20"/>
  <c r="M33" i="20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J35" i="20"/>
  <c r="K35" i="20"/>
  <c r="L35" i="20"/>
  <c r="M35" i="20"/>
  <c r="N35" i="20"/>
  <c r="O35" i="20"/>
  <c r="P35" i="20"/>
  <c r="Q35" i="20"/>
  <c r="R35" i="20"/>
  <c r="J36" i="20"/>
  <c r="K36" i="20"/>
  <c r="L36" i="20"/>
  <c r="M36" i="20"/>
  <c r="N36" i="20"/>
  <c r="O36" i="20"/>
  <c r="P36" i="20"/>
  <c r="Q36" i="20"/>
  <c r="R36" i="20"/>
  <c r="J37" i="20"/>
  <c r="K37" i="20"/>
  <c r="L37" i="20"/>
  <c r="M37" i="20"/>
  <c r="N37" i="20"/>
  <c r="O37" i="20"/>
  <c r="P37" i="20"/>
  <c r="Q37" i="20"/>
  <c r="R37" i="20"/>
  <c r="J38" i="20"/>
  <c r="K38" i="20"/>
  <c r="L38" i="20"/>
  <c r="M38" i="20"/>
  <c r="N38" i="20"/>
  <c r="O38" i="20"/>
  <c r="P38" i="20"/>
  <c r="Q38" i="20"/>
  <c r="R38" i="20"/>
  <c r="J39" i="20"/>
  <c r="K39" i="20"/>
  <c r="L39" i="20"/>
  <c r="M39" i="20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J41" i="20"/>
  <c r="K41" i="20"/>
  <c r="L41" i="20"/>
  <c r="M41" i="20"/>
  <c r="N41" i="20"/>
  <c r="O41" i="20"/>
  <c r="P41" i="20"/>
  <c r="Q41" i="20"/>
  <c r="R41" i="20"/>
  <c r="J42" i="20"/>
  <c r="K42" i="20"/>
  <c r="L42" i="20"/>
  <c r="M42" i="20"/>
  <c r="N42" i="20"/>
  <c r="O42" i="20"/>
  <c r="P42" i="20"/>
  <c r="Q42" i="20"/>
  <c r="R42" i="20"/>
  <c r="J43" i="20"/>
  <c r="K43" i="20"/>
  <c r="L43" i="20"/>
  <c r="M43" i="20"/>
  <c r="N43" i="20"/>
  <c r="O43" i="20"/>
  <c r="P43" i="20"/>
  <c r="Q43" i="20"/>
  <c r="R43" i="20"/>
  <c r="J44" i="20"/>
  <c r="K44" i="20"/>
  <c r="L44" i="20"/>
  <c r="M44" i="20"/>
  <c r="N44" i="20"/>
  <c r="O44" i="20"/>
  <c r="P44" i="20"/>
  <c r="Q44" i="20"/>
  <c r="R44" i="20"/>
  <c r="J45" i="20"/>
  <c r="K45" i="20"/>
  <c r="L45" i="20"/>
  <c r="M45" i="20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J47" i="20"/>
  <c r="K47" i="20"/>
  <c r="L47" i="20"/>
  <c r="M47" i="20"/>
  <c r="N47" i="20"/>
  <c r="O47" i="20"/>
  <c r="P47" i="20"/>
  <c r="Q47" i="20"/>
  <c r="R47" i="20"/>
  <c r="J48" i="20"/>
  <c r="K48" i="20"/>
  <c r="L48" i="20"/>
  <c r="M48" i="20"/>
  <c r="N48" i="20"/>
  <c r="O48" i="20"/>
  <c r="P48" i="20"/>
  <c r="Q48" i="20"/>
  <c r="R48" i="20"/>
  <c r="J49" i="20"/>
  <c r="K49" i="20"/>
  <c r="L49" i="20"/>
  <c r="M49" i="20"/>
  <c r="N49" i="20"/>
  <c r="O49" i="20"/>
  <c r="P49" i="20"/>
  <c r="Q49" i="20"/>
  <c r="R49" i="20"/>
  <c r="J50" i="20"/>
  <c r="K50" i="20"/>
  <c r="L50" i="20"/>
  <c r="M50" i="20"/>
  <c r="N50" i="20"/>
  <c r="O50" i="20"/>
  <c r="P50" i="20"/>
  <c r="Q50" i="20"/>
  <c r="R50" i="20"/>
  <c r="J51" i="20"/>
  <c r="K51" i="20"/>
  <c r="L51" i="20"/>
  <c r="M51" i="20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J53" i="20"/>
  <c r="K53" i="20"/>
  <c r="L53" i="20"/>
  <c r="M53" i="20"/>
  <c r="N53" i="20"/>
  <c r="O53" i="20"/>
  <c r="P53" i="20"/>
  <c r="Q53" i="20"/>
  <c r="R53" i="20"/>
  <c r="J54" i="20"/>
  <c r="K54" i="20"/>
  <c r="L54" i="20"/>
  <c r="M54" i="20"/>
  <c r="N54" i="20"/>
  <c r="O54" i="20"/>
  <c r="P54" i="20"/>
  <c r="Q54" i="20"/>
  <c r="R54" i="20"/>
  <c r="J55" i="20"/>
  <c r="K55" i="20"/>
  <c r="L55" i="20"/>
  <c r="M55" i="20"/>
  <c r="N55" i="20"/>
  <c r="O55" i="20"/>
  <c r="P55" i="20"/>
  <c r="Q55" i="20"/>
  <c r="R55" i="20"/>
  <c r="J56" i="20"/>
  <c r="K56" i="20"/>
  <c r="L56" i="20"/>
  <c r="M56" i="20"/>
  <c r="N56" i="20"/>
  <c r="O56" i="20"/>
  <c r="P56" i="20"/>
  <c r="Q56" i="20"/>
  <c r="R56" i="20"/>
  <c r="J57" i="20"/>
  <c r="K57" i="20"/>
  <c r="L57" i="20"/>
  <c r="M57" i="20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J59" i="20"/>
  <c r="K59" i="20"/>
  <c r="L59" i="20"/>
  <c r="M59" i="20"/>
  <c r="N59" i="20"/>
  <c r="O59" i="20"/>
  <c r="P59" i="20"/>
  <c r="Q59" i="20"/>
  <c r="R59" i="20"/>
  <c r="J60" i="20"/>
  <c r="K60" i="20"/>
  <c r="L60" i="20"/>
  <c r="M60" i="20"/>
  <c r="N60" i="20"/>
  <c r="O60" i="20"/>
  <c r="P60" i="20"/>
  <c r="Q60" i="20"/>
  <c r="R60" i="20"/>
  <c r="J61" i="20"/>
  <c r="K61" i="20"/>
  <c r="L61" i="20"/>
  <c r="M61" i="20"/>
  <c r="N61" i="20"/>
  <c r="O61" i="20"/>
  <c r="P61" i="20"/>
  <c r="Q61" i="20"/>
  <c r="R61" i="20"/>
  <c r="A3" i="28"/>
  <c r="A4" i="28"/>
  <c r="A5" i="28"/>
  <c r="A6" i="28"/>
  <c r="L3" i="28"/>
  <c r="M3" i="28"/>
  <c r="N3" i="28"/>
  <c r="O3" i="28"/>
  <c r="P3" i="28"/>
  <c r="Q3" i="28"/>
  <c r="R3" i="28"/>
  <c r="S3" i="28"/>
  <c r="T3" i="28"/>
  <c r="L4" i="28"/>
  <c r="M4" i="28"/>
  <c r="N4" i="28"/>
  <c r="O4" i="28"/>
  <c r="P4" i="28"/>
  <c r="Q4" i="28"/>
  <c r="R4" i="28"/>
  <c r="S4" i="28"/>
  <c r="T4" i="28"/>
  <c r="L5" i="28"/>
  <c r="M5" i="28"/>
  <c r="N5" i="28"/>
  <c r="O5" i="28"/>
  <c r="P5" i="28"/>
  <c r="Q5" i="28"/>
  <c r="R5" i="28"/>
  <c r="S5" i="28"/>
  <c r="T5" i="28"/>
  <c r="L6" i="28"/>
  <c r="M6" i="28"/>
  <c r="N6" i="28"/>
  <c r="O6" i="28"/>
  <c r="P6" i="28"/>
  <c r="Q6" i="28"/>
  <c r="R6" i="28"/>
  <c r="S6" i="28"/>
  <c r="T6" i="28"/>
  <c r="A7" i="28"/>
  <c r="L7" i="28"/>
  <c r="M7" i="28"/>
  <c r="N7" i="28"/>
  <c r="O7" i="28"/>
  <c r="P7" i="28"/>
  <c r="Q7" i="28"/>
  <c r="R7" i="28"/>
  <c r="S7" i="28"/>
  <c r="T7" i="28"/>
  <c r="A8" i="28"/>
  <c r="L8" i="28"/>
  <c r="M8" i="28"/>
  <c r="N8" i="28"/>
  <c r="O8" i="28"/>
  <c r="P8" i="28"/>
  <c r="Q8" i="28"/>
  <c r="R8" i="28"/>
  <c r="S8" i="28"/>
  <c r="T8" i="28"/>
  <c r="A9" i="28"/>
  <c r="L9" i="28"/>
  <c r="M9" i="28"/>
  <c r="N9" i="28"/>
  <c r="O9" i="28"/>
  <c r="P9" i="28"/>
  <c r="Q9" i="28"/>
  <c r="R9" i="28"/>
  <c r="S9" i="28"/>
  <c r="T9" i="28"/>
  <c r="A10" i="28"/>
  <c r="L10" i="28"/>
  <c r="M10" i="28"/>
  <c r="N10" i="28"/>
  <c r="O10" i="28"/>
  <c r="P10" i="28"/>
  <c r="Q10" i="28"/>
  <c r="R10" i="28"/>
  <c r="S10" i="28"/>
  <c r="T10" i="28"/>
  <c r="A11" i="28"/>
  <c r="L11" i="28"/>
  <c r="M11" i="28"/>
  <c r="N11" i="28"/>
  <c r="O11" i="28"/>
  <c r="P11" i="28"/>
  <c r="Q11" i="28"/>
  <c r="R11" i="28"/>
  <c r="S11" i="28"/>
  <c r="T11" i="28"/>
  <c r="A12" i="28"/>
  <c r="L12" i="28"/>
  <c r="M12" i="28"/>
  <c r="N12" i="28"/>
  <c r="O12" i="28"/>
  <c r="P12" i="28"/>
  <c r="Q12" i="28"/>
  <c r="R12" i="28"/>
  <c r="S12" i="28"/>
  <c r="T12" i="28"/>
  <c r="A13" i="28"/>
  <c r="L13" i="28"/>
  <c r="M13" i="28"/>
  <c r="N13" i="28"/>
  <c r="O13" i="28"/>
  <c r="P13" i="28"/>
  <c r="Q13" i="28"/>
  <c r="R13" i="28"/>
  <c r="S13" i="28"/>
  <c r="T13" i="28"/>
  <c r="A14" i="28"/>
  <c r="L14" i="28"/>
  <c r="M14" i="28"/>
  <c r="N14" i="28"/>
  <c r="O14" i="28"/>
  <c r="P14" i="28"/>
  <c r="Q14" i="28"/>
  <c r="R14" i="28"/>
  <c r="S14" i="28"/>
  <c r="T14" i="28"/>
  <c r="A16" i="28"/>
  <c r="L16" i="28"/>
  <c r="M16" i="28"/>
  <c r="N16" i="28"/>
  <c r="O16" i="28"/>
  <c r="P16" i="28"/>
  <c r="Q16" i="28"/>
  <c r="R16" i="28"/>
  <c r="S16" i="28"/>
  <c r="T16" i="28"/>
  <c r="A17" i="28"/>
  <c r="L17" i="28"/>
  <c r="M17" i="28"/>
  <c r="N17" i="28"/>
  <c r="O17" i="28"/>
  <c r="P17" i="28"/>
  <c r="Q17" i="28"/>
  <c r="R17" i="28"/>
  <c r="S17" i="28"/>
  <c r="T17" i="28"/>
  <c r="A18" i="28"/>
  <c r="L18" i="28"/>
  <c r="M18" i="28"/>
  <c r="N18" i="28"/>
  <c r="O18" i="28"/>
  <c r="P18" i="28"/>
  <c r="Q18" i="28"/>
  <c r="R18" i="28"/>
  <c r="S18" i="28"/>
  <c r="T18" i="28"/>
  <c r="A19" i="28"/>
  <c r="L19" i="28"/>
  <c r="M19" i="28"/>
  <c r="N19" i="28"/>
  <c r="O19" i="28"/>
  <c r="P19" i="28"/>
  <c r="Q19" i="28"/>
  <c r="R19" i="28"/>
  <c r="S19" i="28"/>
  <c r="T19" i="28"/>
  <c r="A20" i="28"/>
  <c r="L20" i="28"/>
  <c r="M20" i="28"/>
  <c r="N20" i="28"/>
  <c r="O20" i="28"/>
  <c r="P20" i="28"/>
  <c r="Q20" i="28"/>
  <c r="R20" i="28"/>
  <c r="S20" i="28"/>
  <c r="T20" i="28"/>
  <c r="A21" i="28"/>
  <c r="L21" i="28"/>
  <c r="M21" i="28"/>
  <c r="N21" i="28"/>
  <c r="O21" i="28"/>
  <c r="P21" i="28"/>
  <c r="Q21" i="28"/>
  <c r="R21" i="28"/>
  <c r="S21" i="28"/>
  <c r="T21" i="28"/>
  <c r="A22" i="28"/>
  <c r="L22" i="28"/>
  <c r="M22" i="28"/>
  <c r="N22" i="28"/>
  <c r="O22" i="28"/>
  <c r="P22" i="28"/>
  <c r="Q22" i="28"/>
  <c r="R22" i="28"/>
  <c r="S22" i="28"/>
  <c r="T22" i="28"/>
  <c r="A23" i="28"/>
  <c r="L23" i="28"/>
  <c r="M23" i="28"/>
  <c r="N23" i="28"/>
  <c r="O23" i="28"/>
  <c r="P23" i="28"/>
  <c r="Q23" i="28"/>
  <c r="R23" i="28"/>
  <c r="S23" i="28"/>
  <c r="T23" i="28"/>
  <c r="A24" i="28"/>
  <c r="L24" i="28"/>
  <c r="M24" i="28"/>
  <c r="N24" i="28"/>
  <c r="O24" i="28"/>
  <c r="P24" i="28"/>
  <c r="Q24" i="28"/>
  <c r="R24" i="28"/>
  <c r="S24" i="28"/>
  <c r="T24" i="28"/>
  <c r="A25" i="28"/>
  <c r="L25" i="28"/>
  <c r="M25" i="28"/>
  <c r="N25" i="28"/>
  <c r="O25" i="28"/>
  <c r="P25" i="28"/>
  <c r="Q25" i="28"/>
  <c r="R25" i="28"/>
  <c r="S25" i="28"/>
  <c r="T25" i="28"/>
  <c r="A26" i="28"/>
  <c r="L26" i="28"/>
  <c r="M26" i="28"/>
  <c r="N26" i="28"/>
  <c r="O26" i="28"/>
  <c r="P26" i="28"/>
  <c r="Q26" i="28"/>
  <c r="R26" i="28"/>
  <c r="S26" i="28"/>
  <c r="T26" i="28"/>
  <c r="A27" i="28"/>
  <c r="L27" i="28"/>
  <c r="M27" i="28"/>
  <c r="N27" i="28"/>
  <c r="O27" i="28"/>
  <c r="P27" i="28"/>
  <c r="Q27" i="28"/>
  <c r="R27" i="28"/>
  <c r="S27" i="28"/>
  <c r="T27" i="28"/>
  <c r="A28" i="28"/>
  <c r="L28" i="28"/>
  <c r="M28" i="28"/>
  <c r="N28" i="28"/>
  <c r="O28" i="28"/>
  <c r="P28" i="28"/>
  <c r="Q28" i="28"/>
  <c r="R28" i="28"/>
  <c r="S28" i="28"/>
  <c r="T28" i="28"/>
  <c r="A29" i="28"/>
  <c r="L29" i="28"/>
  <c r="M29" i="28"/>
  <c r="N29" i="28"/>
  <c r="O29" i="28"/>
  <c r="P29" i="28"/>
  <c r="Q29" i="28"/>
  <c r="R29" i="28"/>
  <c r="S29" i="28"/>
  <c r="T29" i="28"/>
  <c r="A30" i="28"/>
  <c r="L30" i="28"/>
  <c r="M30" i="28"/>
  <c r="N30" i="28"/>
  <c r="O30" i="28"/>
  <c r="P30" i="28"/>
  <c r="Q30" i="28"/>
  <c r="R30" i="28"/>
  <c r="S30" i="28"/>
  <c r="T30" i="28"/>
  <c r="A31" i="28"/>
  <c r="L31" i="28"/>
  <c r="M31" i="28"/>
  <c r="N31" i="28"/>
  <c r="O31" i="28"/>
  <c r="P31" i="28"/>
  <c r="Q31" i="28"/>
  <c r="R31" i="28"/>
  <c r="S31" i="28"/>
  <c r="T31" i="28"/>
  <c r="A32" i="28"/>
  <c r="L32" i="28"/>
  <c r="M32" i="28"/>
  <c r="N32" i="28"/>
  <c r="O32" i="28"/>
  <c r="P32" i="28"/>
  <c r="Q32" i="28"/>
  <c r="R32" i="28"/>
  <c r="S32" i="28"/>
  <c r="T32" i="28"/>
  <c r="A33" i="28"/>
  <c r="L33" i="28"/>
  <c r="M33" i="28"/>
  <c r="N33" i="28"/>
  <c r="O33" i="28"/>
  <c r="P33" i="28"/>
  <c r="Q33" i="28"/>
  <c r="R33" i="28"/>
  <c r="S33" i="28"/>
  <c r="T33" i="28"/>
  <c r="A34" i="28"/>
  <c r="L34" i="28"/>
  <c r="M34" i="28"/>
  <c r="N34" i="28"/>
  <c r="O34" i="28"/>
  <c r="P34" i="28"/>
  <c r="Q34" i="28"/>
  <c r="R34" i="28"/>
  <c r="S34" i="28"/>
  <c r="T34" i="28"/>
  <c r="A35" i="28"/>
  <c r="L35" i="28"/>
  <c r="M35" i="28"/>
  <c r="N35" i="28"/>
  <c r="O35" i="28"/>
  <c r="P35" i="28"/>
  <c r="Q35" i="28"/>
  <c r="R35" i="28"/>
  <c r="S35" i="28"/>
  <c r="T35" i="28"/>
  <c r="A36" i="28"/>
  <c r="L36" i="28"/>
  <c r="M36" i="28"/>
  <c r="N36" i="28"/>
  <c r="O36" i="28"/>
  <c r="P36" i="28"/>
  <c r="Q36" i="28"/>
  <c r="R36" i="28"/>
  <c r="S36" i="28"/>
  <c r="T36" i="28"/>
  <c r="A38" i="28"/>
  <c r="L38" i="28"/>
  <c r="M38" i="28"/>
  <c r="N38" i="28"/>
  <c r="O38" i="28"/>
  <c r="P38" i="28"/>
  <c r="Q38" i="28"/>
  <c r="R38" i="28"/>
  <c r="S38" i="28"/>
  <c r="T38" i="28"/>
  <c r="A39" i="28"/>
  <c r="L39" i="28"/>
  <c r="M39" i="28"/>
  <c r="N39" i="28"/>
  <c r="O39" i="28"/>
  <c r="P39" i="28"/>
  <c r="Q39" i="28"/>
  <c r="R39" i="28"/>
  <c r="S39" i="28"/>
  <c r="T39" i="28"/>
  <c r="A40" i="28"/>
  <c r="L40" i="28"/>
  <c r="M40" i="28"/>
  <c r="N40" i="28"/>
  <c r="O40" i="28"/>
  <c r="P40" i="28"/>
  <c r="Q40" i="28"/>
  <c r="R40" i="28"/>
  <c r="S40" i="28"/>
  <c r="T40" i="28"/>
  <c r="A41" i="28"/>
  <c r="L41" i="28"/>
  <c r="M41" i="28"/>
  <c r="N41" i="28"/>
  <c r="O41" i="28"/>
  <c r="P41" i="28"/>
  <c r="Q41" i="28"/>
  <c r="R41" i="28"/>
  <c r="S41" i="28"/>
  <c r="T41" i="28"/>
  <c r="A42" i="28"/>
  <c r="L42" i="28"/>
  <c r="M42" i="28"/>
  <c r="N42" i="28"/>
  <c r="O42" i="28"/>
  <c r="P42" i="28"/>
  <c r="Q42" i="28"/>
  <c r="R42" i="28"/>
  <c r="S42" i="28"/>
  <c r="T42" i="28"/>
  <c r="A43" i="28"/>
  <c r="L43" i="28"/>
  <c r="M43" i="28"/>
  <c r="N43" i="28"/>
  <c r="O43" i="28"/>
  <c r="P43" i="28"/>
  <c r="Q43" i="28"/>
  <c r="R43" i="28"/>
  <c r="S43" i="28"/>
  <c r="T43" i="28"/>
  <c r="A44" i="28"/>
  <c r="L44" i="28"/>
  <c r="M44" i="28"/>
  <c r="N44" i="28"/>
  <c r="O44" i="28"/>
  <c r="P44" i="28"/>
  <c r="Q44" i="28"/>
  <c r="R44" i="28"/>
  <c r="S44" i="28"/>
  <c r="T44" i="28"/>
  <c r="A45" i="28"/>
  <c r="L45" i="28"/>
  <c r="M45" i="28"/>
  <c r="N45" i="28"/>
  <c r="O45" i="28"/>
  <c r="P45" i="28"/>
  <c r="Q45" i="28"/>
  <c r="R45" i="28"/>
  <c r="S45" i="28"/>
  <c r="T45" i="28"/>
  <c r="A46" i="28"/>
  <c r="L46" i="28"/>
  <c r="M46" i="28"/>
  <c r="N46" i="28"/>
  <c r="O46" i="28"/>
  <c r="P46" i="28"/>
  <c r="Q46" i="28"/>
  <c r="R46" i="28"/>
  <c r="S46" i="28"/>
  <c r="T46" i="28"/>
  <c r="A47" i="28"/>
  <c r="L47" i="28"/>
  <c r="M47" i="28"/>
  <c r="N47" i="28"/>
  <c r="O47" i="28"/>
  <c r="P47" i="28"/>
  <c r="Q47" i="28"/>
  <c r="R47" i="28"/>
  <c r="S47" i="28"/>
  <c r="T47" i="28"/>
  <c r="A48" i="28"/>
  <c r="L48" i="28"/>
  <c r="M48" i="28"/>
  <c r="N48" i="28"/>
  <c r="O48" i="28"/>
  <c r="P48" i="28"/>
  <c r="Q48" i="28"/>
  <c r="R48" i="28"/>
  <c r="S48" i="28"/>
  <c r="T48" i="28"/>
  <c r="A49" i="28"/>
  <c r="L49" i="28"/>
  <c r="M49" i="28"/>
  <c r="N49" i="28"/>
  <c r="O49" i="28"/>
  <c r="P49" i="28"/>
  <c r="Q49" i="28"/>
  <c r="R49" i="28"/>
  <c r="S49" i="28"/>
  <c r="T49" i="28"/>
  <c r="A50" i="28"/>
  <c r="L50" i="28"/>
  <c r="M50" i="28"/>
  <c r="N50" i="28"/>
  <c r="O50" i="28"/>
  <c r="P50" i="28"/>
  <c r="Q50" i="28"/>
  <c r="R50" i="28"/>
  <c r="S50" i="28"/>
  <c r="T50" i="28"/>
  <c r="A51" i="28"/>
  <c r="L51" i="28"/>
  <c r="M51" i="28"/>
  <c r="N51" i="28"/>
  <c r="O51" i="28"/>
  <c r="P51" i="28"/>
  <c r="Q51" i="28"/>
  <c r="R51" i="28"/>
  <c r="S51" i="28"/>
  <c r="T51" i="28"/>
  <c r="A52" i="28"/>
  <c r="L52" i="28"/>
  <c r="M52" i="28"/>
  <c r="N52" i="28"/>
  <c r="O52" i="28"/>
  <c r="P52" i="28"/>
  <c r="Q52" i="28"/>
  <c r="R52" i="28"/>
  <c r="S52" i="28"/>
  <c r="T52" i="28"/>
  <c r="A53" i="28"/>
  <c r="L53" i="28"/>
  <c r="M53" i="28"/>
  <c r="N53" i="28"/>
  <c r="O53" i="28"/>
  <c r="P53" i="28"/>
  <c r="Q53" i="28"/>
  <c r="R53" i="28"/>
  <c r="S53" i="28"/>
  <c r="T53" i="28"/>
  <c r="A54" i="28"/>
  <c r="L54" i="28"/>
  <c r="M54" i="28"/>
  <c r="N54" i="28"/>
  <c r="O54" i="28"/>
  <c r="P54" i="28"/>
  <c r="Q54" i="28"/>
  <c r="R54" i="28"/>
  <c r="S54" i="28"/>
  <c r="T54" i="28"/>
  <c r="A55" i="28"/>
  <c r="L55" i="28"/>
  <c r="M55" i="28"/>
  <c r="N55" i="28"/>
  <c r="O55" i="28"/>
  <c r="P55" i="28"/>
  <c r="Q55" i="28"/>
  <c r="R55" i="28"/>
  <c r="S55" i="28"/>
  <c r="T55" i="28"/>
  <c r="A56" i="28"/>
  <c r="L56" i="28"/>
  <c r="M56" i="28"/>
  <c r="N56" i="28"/>
  <c r="O56" i="28"/>
  <c r="P56" i="28"/>
  <c r="Q56" i="28"/>
  <c r="R56" i="28"/>
  <c r="S56" i="28"/>
  <c r="T56" i="28"/>
  <c r="A58" i="28"/>
  <c r="L58" i="28"/>
  <c r="M58" i="28"/>
  <c r="N58" i="28"/>
  <c r="O58" i="28"/>
  <c r="P58" i="28"/>
  <c r="Q58" i="28"/>
  <c r="R58" i="28"/>
  <c r="S58" i="28"/>
  <c r="T58" i="28"/>
  <c r="A59" i="28"/>
  <c r="L59" i="28"/>
  <c r="M59" i="28"/>
  <c r="N59" i="28"/>
  <c r="O59" i="28"/>
  <c r="P59" i="28"/>
  <c r="Q59" i="28"/>
  <c r="R59" i="28"/>
  <c r="S59" i="28"/>
  <c r="T59" i="28"/>
  <c r="A60" i="28"/>
  <c r="L60" i="28"/>
  <c r="M60" i="28"/>
  <c r="N60" i="28"/>
  <c r="O60" i="28"/>
  <c r="P60" i="28"/>
  <c r="Q60" i="28"/>
  <c r="R60" i="28"/>
  <c r="S60" i="28"/>
  <c r="T60" i="28"/>
  <c r="A61" i="28"/>
  <c r="L61" i="28"/>
  <c r="M61" i="28"/>
  <c r="N61" i="28"/>
  <c r="O61" i="28"/>
  <c r="P61" i="28"/>
  <c r="Q61" i="28"/>
  <c r="R61" i="28"/>
  <c r="S61" i="28"/>
  <c r="T61" i="28"/>
  <c r="A62" i="28"/>
  <c r="L62" i="28"/>
  <c r="M62" i="28"/>
  <c r="N62" i="28"/>
  <c r="O62" i="28"/>
  <c r="P62" i="28"/>
  <c r="Q62" i="28"/>
  <c r="R62" i="28"/>
  <c r="S62" i="28"/>
  <c r="T62" i="28"/>
  <c r="A63" i="28"/>
  <c r="L63" i="28"/>
  <c r="M63" i="28"/>
  <c r="N63" i="28"/>
  <c r="O63" i="28"/>
  <c r="P63" i="28"/>
  <c r="Q63" i="28"/>
  <c r="R63" i="28"/>
  <c r="S63" i="28"/>
  <c r="T63" i="28"/>
  <c r="A64" i="28"/>
  <c r="L64" i="28"/>
  <c r="M64" i="28"/>
  <c r="N64" i="28"/>
  <c r="O64" i="28"/>
  <c r="P64" i="28"/>
  <c r="Q64" i="28"/>
  <c r="R64" i="28"/>
  <c r="S64" i="28"/>
  <c r="T64" i="28"/>
  <c r="A65" i="28"/>
  <c r="L65" i="28"/>
  <c r="M65" i="28"/>
  <c r="N65" i="28"/>
  <c r="O65" i="28"/>
  <c r="P65" i="28"/>
  <c r="Q65" i="28"/>
  <c r="R65" i="28"/>
  <c r="S65" i="28"/>
  <c r="T65" i="28"/>
  <c r="A66" i="28"/>
  <c r="L66" i="28"/>
  <c r="M66" i="28"/>
  <c r="N66" i="28"/>
  <c r="O66" i="28"/>
  <c r="P66" i="28"/>
  <c r="Q66" i="28"/>
  <c r="R66" i="28"/>
  <c r="S66" i="28"/>
  <c r="T66" i="28"/>
  <c r="A67" i="28"/>
  <c r="L67" i="28"/>
  <c r="M67" i="28"/>
  <c r="N67" i="28"/>
  <c r="O67" i="28"/>
  <c r="P67" i="28"/>
  <c r="Q67" i="28"/>
  <c r="R67" i="28"/>
  <c r="S67" i="28"/>
  <c r="T67" i="28"/>
  <c r="A68" i="28"/>
  <c r="L68" i="28"/>
  <c r="M68" i="28"/>
  <c r="N68" i="28"/>
  <c r="O68" i="28"/>
  <c r="P68" i="28"/>
  <c r="Q68" i="28"/>
  <c r="R68" i="28"/>
  <c r="S68" i="28"/>
  <c r="T68" i="28"/>
  <c r="A69" i="28"/>
  <c r="L69" i="28"/>
  <c r="M69" i="28"/>
  <c r="N69" i="28"/>
  <c r="O69" i="28"/>
  <c r="P69" i="28"/>
  <c r="Q69" i="28"/>
  <c r="R69" i="28"/>
  <c r="S69" i="28"/>
  <c r="T69" i="28"/>
  <c r="A70" i="28"/>
  <c r="L70" i="28"/>
  <c r="M70" i="28"/>
  <c r="N70" i="28"/>
  <c r="O70" i="28"/>
  <c r="P70" i="28"/>
  <c r="Q70" i="28"/>
  <c r="R70" i="28"/>
  <c r="S70" i="28"/>
  <c r="T70" i="28"/>
  <c r="A71" i="28"/>
  <c r="L71" i="28"/>
  <c r="M71" i="28"/>
  <c r="N71" i="28"/>
  <c r="O71" i="28"/>
  <c r="P71" i="28"/>
  <c r="Q71" i="28"/>
  <c r="R71" i="28"/>
  <c r="S71" i="28"/>
  <c r="T71" i="28"/>
  <c r="A72" i="28"/>
  <c r="L72" i="28"/>
  <c r="M72" i="28"/>
  <c r="N72" i="28"/>
  <c r="O72" i="28"/>
  <c r="P72" i="28"/>
  <c r="Q72" i="28"/>
  <c r="R72" i="28"/>
  <c r="S72" i="28"/>
  <c r="T72" i="28"/>
  <c r="A73" i="28"/>
  <c r="L73" i="28"/>
  <c r="M73" i="28"/>
  <c r="N73" i="28"/>
  <c r="O73" i="28"/>
  <c r="P73" i="28"/>
  <c r="Q73" i="28"/>
  <c r="R73" i="28"/>
  <c r="S73" i="28"/>
  <c r="T73" i="28"/>
  <c r="A74" i="28"/>
  <c r="L74" i="28"/>
  <c r="M74" i="28"/>
  <c r="N74" i="28"/>
  <c r="O74" i="28"/>
  <c r="P74" i="28"/>
  <c r="Q74" i="28"/>
  <c r="R74" i="28"/>
  <c r="S74" i="28"/>
  <c r="T74" i="28"/>
  <c r="A75" i="28"/>
  <c r="L75" i="28"/>
  <c r="M75" i="28"/>
  <c r="N75" i="28"/>
  <c r="O75" i="28"/>
  <c r="P75" i="28"/>
  <c r="Q75" i="28"/>
  <c r="R75" i="28"/>
  <c r="S75" i="28"/>
  <c r="T75" i="28"/>
  <c r="A76" i="28"/>
  <c r="L76" i="28"/>
  <c r="M76" i="28"/>
  <c r="N76" i="28"/>
  <c r="O76" i="28"/>
  <c r="P76" i="28"/>
  <c r="Q76" i="28"/>
  <c r="R76" i="28"/>
  <c r="S76" i="28"/>
  <c r="T76" i="28"/>
  <c r="A77" i="28"/>
  <c r="L77" i="28"/>
  <c r="M77" i="28"/>
  <c r="N77" i="28"/>
  <c r="O77" i="28"/>
  <c r="P77" i="28"/>
  <c r="Q77" i="28"/>
  <c r="R77" i="28"/>
  <c r="S77" i="28"/>
  <c r="T77" i="28"/>
  <c r="A79" i="28"/>
  <c r="L79" i="28"/>
  <c r="M79" i="28"/>
  <c r="N79" i="28"/>
  <c r="O79" i="28"/>
  <c r="P79" i="28"/>
  <c r="Q79" i="28"/>
  <c r="R79" i="28"/>
  <c r="S79" i="28"/>
  <c r="T79" i="28"/>
  <c r="A80" i="28"/>
  <c r="L80" i="28"/>
  <c r="M80" i="28"/>
  <c r="N80" i="28"/>
  <c r="O80" i="28"/>
  <c r="P80" i="28"/>
  <c r="Q80" i="28"/>
  <c r="R80" i="28"/>
  <c r="S80" i="28"/>
  <c r="T80" i="28"/>
  <c r="A81" i="28"/>
  <c r="L81" i="28"/>
  <c r="M81" i="28"/>
  <c r="N81" i="28"/>
  <c r="O81" i="28"/>
  <c r="P81" i="28"/>
  <c r="Q81" i="28"/>
  <c r="R81" i="28"/>
  <c r="S81" i="28"/>
  <c r="T81" i="28"/>
  <c r="A82" i="28"/>
  <c r="L82" i="28"/>
  <c r="M82" i="28"/>
  <c r="N82" i="28"/>
  <c r="O82" i="28"/>
  <c r="P82" i="28"/>
  <c r="Q82" i="28"/>
  <c r="R82" i="28"/>
  <c r="S82" i="28"/>
  <c r="T82" i="28"/>
  <c r="A83" i="28"/>
  <c r="L83" i="28"/>
  <c r="M83" i="28"/>
  <c r="N83" i="28"/>
  <c r="O83" i="28"/>
  <c r="P83" i="28"/>
  <c r="Q83" i="28"/>
  <c r="R83" i="28"/>
  <c r="S83" i="28"/>
  <c r="T83" i="28"/>
  <c r="A84" i="28"/>
  <c r="L84" i="28"/>
  <c r="M84" i="28"/>
  <c r="N84" i="28"/>
  <c r="O84" i="28"/>
  <c r="P84" i="28"/>
  <c r="Q84" i="28"/>
  <c r="R84" i="28"/>
  <c r="S84" i="28"/>
  <c r="T84" i="28"/>
  <c r="A85" i="28"/>
  <c r="L85" i="28"/>
  <c r="M85" i="28"/>
  <c r="N85" i="28"/>
  <c r="O85" i="28"/>
  <c r="P85" i="28"/>
  <c r="Q85" i="28"/>
  <c r="R85" i="28"/>
  <c r="S85" i="28"/>
  <c r="T85" i="28"/>
  <c r="A86" i="28"/>
  <c r="L86" i="28"/>
  <c r="M86" i="28"/>
  <c r="N86" i="28"/>
  <c r="O86" i="28"/>
  <c r="P86" i="28"/>
  <c r="Q86" i="28"/>
  <c r="R86" i="28"/>
  <c r="S86" i="28"/>
  <c r="T86" i="28"/>
  <c r="A87" i="28"/>
  <c r="L87" i="28"/>
  <c r="M87" i="28"/>
  <c r="N87" i="28"/>
  <c r="O87" i="28"/>
  <c r="P87" i="28"/>
  <c r="Q87" i="28"/>
  <c r="R87" i="28"/>
  <c r="S87" i="28"/>
  <c r="T87" i="28"/>
  <c r="A88" i="28"/>
  <c r="L88" i="28"/>
  <c r="M88" i="28"/>
  <c r="N88" i="28"/>
  <c r="O88" i="28"/>
  <c r="P88" i="28"/>
  <c r="Q88" i="28"/>
  <c r="R88" i="28"/>
  <c r="S88" i="28"/>
  <c r="T88" i="28"/>
  <c r="A89" i="28"/>
  <c r="L89" i="28"/>
  <c r="M89" i="28"/>
  <c r="N89" i="28"/>
  <c r="O89" i="28"/>
  <c r="P89" i="28"/>
  <c r="Q89" i="28"/>
  <c r="R89" i="28"/>
  <c r="S89" i="28"/>
  <c r="T89" i="28"/>
  <c r="A90" i="28"/>
  <c r="L90" i="28"/>
  <c r="M90" i="28"/>
  <c r="N90" i="28"/>
  <c r="O90" i="28"/>
  <c r="P90" i="28"/>
  <c r="Q90" i="28"/>
  <c r="R90" i="28"/>
  <c r="S90" i="28"/>
  <c r="T90" i="28"/>
  <c r="A91" i="28"/>
  <c r="L91" i="28"/>
  <c r="M91" i="28"/>
  <c r="N91" i="28"/>
  <c r="O91" i="28"/>
  <c r="P91" i="28"/>
  <c r="Q91" i="28"/>
  <c r="R91" i="28"/>
  <c r="S91" i="28"/>
  <c r="T91" i="28"/>
  <c r="A92" i="28"/>
  <c r="L92" i="28"/>
  <c r="M92" i="28"/>
  <c r="N92" i="28"/>
  <c r="O92" i="28"/>
  <c r="P92" i="28"/>
  <c r="Q92" i="28"/>
  <c r="R92" i="28"/>
  <c r="S92" i="28"/>
  <c r="T92" i="28"/>
  <c r="A94" i="28"/>
  <c r="L94" i="28"/>
  <c r="M94" i="28"/>
  <c r="N94" i="28"/>
  <c r="O94" i="28"/>
  <c r="P94" i="28"/>
  <c r="Q94" i="28"/>
  <c r="R94" i="28"/>
  <c r="S94" i="28"/>
  <c r="T94" i="28"/>
  <c r="A95" i="28"/>
  <c r="L95" i="28"/>
  <c r="M95" i="28"/>
  <c r="N95" i="28"/>
  <c r="O95" i="28"/>
  <c r="P95" i="28"/>
  <c r="Q95" i="28"/>
  <c r="R95" i="28"/>
  <c r="S95" i="28"/>
  <c r="T95" i="28"/>
  <c r="A96" i="28"/>
  <c r="L96" i="28"/>
  <c r="M96" i="28"/>
  <c r="N96" i="28"/>
  <c r="O96" i="28"/>
  <c r="P96" i="28"/>
  <c r="Q96" i="28"/>
  <c r="R96" i="28"/>
  <c r="S96" i="28"/>
  <c r="T96" i="28"/>
  <c r="A97" i="28"/>
  <c r="L97" i="28"/>
  <c r="M97" i="28"/>
  <c r="N97" i="28"/>
  <c r="O97" i="28"/>
  <c r="P97" i="28"/>
  <c r="Q97" i="28"/>
  <c r="R97" i="28"/>
  <c r="S97" i="28"/>
  <c r="T97" i="28"/>
  <c r="A98" i="28"/>
  <c r="L98" i="28"/>
  <c r="M98" i="28"/>
  <c r="N98" i="28"/>
  <c r="O98" i="28"/>
  <c r="P98" i="28"/>
  <c r="Q98" i="28"/>
  <c r="R98" i="28"/>
  <c r="S98" i="28"/>
  <c r="T98" i="28"/>
  <c r="A99" i="28"/>
  <c r="L99" i="28"/>
  <c r="M99" i="28"/>
  <c r="N99" i="28"/>
  <c r="O99" i="28"/>
  <c r="P99" i="28"/>
  <c r="Q99" i="28"/>
  <c r="R99" i="28"/>
  <c r="S99" i="28"/>
  <c r="T99" i="28"/>
  <c r="A100" i="28"/>
  <c r="L100" i="28"/>
  <c r="M100" i="28"/>
  <c r="N100" i="28"/>
  <c r="O100" i="28"/>
  <c r="P100" i="28"/>
  <c r="Q100" i="28"/>
  <c r="R100" i="28"/>
  <c r="S100" i="28"/>
  <c r="T100" i="28"/>
  <c r="A101" i="28"/>
  <c r="L101" i="28"/>
  <c r="M101" i="28"/>
  <c r="N101" i="28"/>
  <c r="O101" i="28"/>
  <c r="P101" i="28"/>
  <c r="Q101" i="28"/>
  <c r="R101" i="28"/>
  <c r="S101" i="28"/>
  <c r="T101" i="28"/>
  <c r="A102" i="28"/>
  <c r="L102" i="28"/>
  <c r="M102" i="28"/>
  <c r="N102" i="28"/>
  <c r="O102" i="28"/>
  <c r="P102" i="28"/>
  <c r="Q102" i="28"/>
  <c r="R102" i="28"/>
  <c r="S102" i="28"/>
  <c r="T102" i="28"/>
  <c r="A103" i="28"/>
  <c r="L103" i="28"/>
  <c r="M103" i="28"/>
  <c r="N103" i="28"/>
  <c r="O103" i="28"/>
  <c r="P103" i="28"/>
  <c r="Q103" i="28"/>
  <c r="R103" i="28"/>
  <c r="S103" i="28"/>
  <c r="T103" i="28"/>
  <c r="K3" i="26"/>
  <c r="L3" i="26"/>
  <c r="M3" i="26"/>
  <c r="N3" i="26"/>
  <c r="O3" i="26"/>
  <c r="P3" i="26"/>
  <c r="Q3" i="26"/>
  <c r="R3" i="26"/>
  <c r="S3" i="26"/>
  <c r="K4" i="26"/>
  <c r="L4" i="26"/>
  <c r="M4" i="26"/>
  <c r="N4" i="26"/>
  <c r="O4" i="26"/>
  <c r="P4" i="26"/>
  <c r="Q4" i="26"/>
  <c r="R4" i="26"/>
  <c r="S4" i="26"/>
  <c r="K5" i="26"/>
  <c r="L5" i="26"/>
  <c r="M5" i="26"/>
  <c r="N5" i="26"/>
  <c r="O5" i="26"/>
  <c r="P5" i="26"/>
  <c r="Q5" i="26"/>
  <c r="R5" i="26"/>
  <c r="S5" i="26"/>
  <c r="K6" i="26"/>
  <c r="L6" i="26"/>
  <c r="M6" i="26"/>
  <c r="N6" i="26"/>
  <c r="O6" i="26"/>
  <c r="P6" i="26"/>
  <c r="Q6" i="26"/>
  <c r="R6" i="26"/>
  <c r="S6" i="26"/>
  <c r="K7" i="26"/>
  <c r="L7" i="26"/>
  <c r="M7" i="26"/>
  <c r="N7" i="26"/>
  <c r="O7" i="26"/>
  <c r="P7" i="26"/>
  <c r="Q7" i="26"/>
  <c r="R7" i="26"/>
  <c r="S7" i="26"/>
  <c r="K8" i="26"/>
  <c r="L8" i="26"/>
  <c r="M8" i="26"/>
  <c r="N8" i="26"/>
  <c r="O8" i="26"/>
  <c r="P8" i="26"/>
  <c r="Q8" i="26"/>
  <c r="R8" i="26"/>
  <c r="S8" i="26"/>
  <c r="K9" i="26"/>
  <c r="L9" i="26"/>
  <c r="M9" i="26"/>
  <c r="N9" i="26"/>
  <c r="O9" i="26"/>
  <c r="P9" i="26"/>
  <c r="Q9" i="26"/>
  <c r="R9" i="26"/>
  <c r="S9" i="26"/>
  <c r="K10" i="26"/>
  <c r="L10" i="26"/>
  <c r="M10" i="26"/>
  <c r="N10" i="26"/>
  <c r="O10" i="26"/>
  <c r="P10" i="26"/>
  <c r="Q10" i="26"/>
  <c r="R10" i="26"/>
  <c r="S10" i="26"/>
  <c r="K11" i="26"/>
  <c r="L11" i="26"/>
  <c r="M11" i="26"/>
  <c r="N11" i="26"/>
  <c r="O11" i="26"/>
  <c r="P11" i="26"/>
  <c r="Q11" i="26"/>
  <c r="R11" i="26"/>
  <c r="S11" i="26"/>
  <c r="K12" i="26"/>
  <c r="L12" i="26"/>
  <c r="M12" i="26"/>
  <c r="N12" i="26"/>
  <c r="O12" i="26"/>
  <c r="P12" i="26"/>
  <c r="Q12" i="26"/>
  <c r="R12" i="26"/>
  <c r="S12" i="26"/>
  <c r="K13" i="26"/>
  <c r="L13" i="26"/>
  <c r="M13" i="26"/>
  <c r="N13" i="26"/>
  <c r="O13" i="26"/>
  <c r="P13" i="26"/>
  <c r="Q13" i="26"/>
  <c r="R13" i="26"/>
  <c r="S13" i="26"/>
  <c r="K14" i="26"/>
  <c r="L14" i="26"/>
  <c r="M14" i="26"/>
  <c r="N14" i="26"/>
  <c r="O14" i="26"/>
  <c r="P14" i="26"/>
  <c r="Q14" i="26"/>
  <c r="R14" i="26"/>
  <c r="S14" i="26"/>
  <c r="K15" i="26"/>
  <c r="L15" i="26"/>
  <c r="M15" i="26"/>
  <c r="N15" i="26"/>
  <c r="O15" i="26"/>
  <c r="P15" i="26"/>
  <c r="Q15" i="26"/>
  <c r="R15" i="26"/>
  <c r="S15" i="26"/>
  <c r="K16" i="26"/>
  <c r="L16" i="26"/>
  <c r="M16" i="26"/>
  <c r="N16" i="26"/>
  <c r="O16" i="26"/>
  <c r="P16" i="26"/>
  <c r="Q16" i="26"/>
  <c r="R16" i="26"/>
  <c r="S16" i="26"/>
  <c r="K17" i="26"/>
  <c r="L17" i="26"/>
  <c r="M17" i="26"/>
  <c r="N17" i="26"/>
  <c r="O17" i="26"/>
  <c r="P17" i="26"/>
  <c r="Q17" i="26"/>
  <c r="R17" i="26"/>
  <c r="S17" i="26"/>
  <c r="K18" i="26"/>
  <c r="L18" i="26"/>
  <c r="M18" i="26"/>
  <c r="N18" i="26"/>
  <c r="O18" i="26"/>
  <c r="P18" i="26"/>
  <c r="Q18" i="26"/>
  <c r="R18" i="26"/>
  <c r="S18" i="26"/>
  <c r="K19" i="26"/>
  <c r="L19" i="26"/>
  <c r="M19" i="26"/>
  <c r="N19" i="26"/>
  <c r="O19" i="26"/>
  <c r="P19" i="26"/>
  <c r="Q19" i="26"/>
  <c r="R19" i="26"/>
  <c r="S19" i="26"/>
  <c r="K20" i="26"/>
  <c r="L20" i="26"/>
  <c r="M20" i="26"/>
  <c r="N20" i="26"/>
  <c r="O20" i="26"/>
  <c r="P20" i="26"/>
  <c r="Q20" i="26"/>
  <c r="R20" i="26"/>
  <c r="S20" i="26"/>
  <c r="K21" i="26"/>
  <c r="L21" i="26"/>
  <c r="M21" i="26"/>
  <c r="N21" i="26"/>
  <c r="O21" i="26"/>
  <c r="P21" i="26"/>
  <c r="Q21" i="26"/>
  <c r="R21" i="26"/>
  <c r="S21" i="26"/>
  <c r="K22" i="26"/>
  <c r="L22" i="26"/>
  <c r="M22" i="26"/>
  <c r="N22" i="26"/>
  <c r="O22" i="26"/>
  <c r="P22" i="26"/>
  <c r="Q22" i="26"/>
  <c r="R22" i="26"/>
  <c r="S22" i="26"/>
  <c r="K23" i="26"/>
  <c r="L23" i="26"/>
  <c r="M23" i="26"/>
  <c r="N23" i="26"/>
  <c r="O23" i="26"/>
  <c r="P23" i="26"/>
  <c r="Q23" i="26"/>
  <c r="R23" i="26"/>
  <c r="S23" i="26"/>
  <c r="K24" i="26"/>
  <c r="L24" i="26"/>
  <c r="M24" i="26"/>
  <c r="N24" i="26"/>
  <c r="O24" i="26"/>
  <c r="P24" i="26"/>
  <c r="Q24" i="26"/>
  <c r="R24" i="26"/>
  <c r="S24" i="26"/>
  <c r="K25" i="26"/>
  <c r="L25" i="26"/>
  <c r="M25" i="26"/>
  <c r="N25" i="26"/>
  <c r="O25" i="26"/>
  <c r="P25" i="26"/>
  <c r="Q25" i="26"/>
  <c r="R25" i="26"/>
  <c r="S25" i="26"/>
  <c r="K26" i="26"/>
  <c r="L26" i="26"/>
  <c r="M26" i="26"/>
  <c r="N26" i="26"/>
  <c r="O26" i="26"/>
  <c r="P26" i="26"/>
  <c r="Q26" i="26"/>
  <c r="R26" i="26"/>
  <c r="S26" i="26"/>
  <c r="K27" i="26"/>
  <c r="L27" i="26"/>
  <c r="M27" i="26"/>
  <c r="N27" i="26"/>
  <c r="O27" i="26"/>
  <c r="P27" i="26"/>
  <c r="Q27" i="26"/>
  <c r="R27" i="26"/>
  <c r="S27" i="26"/>
  <c r="K28" i="26"/>
  <c r="L28" i="26"/>
  <c r="M28" i="26"/>
  <c r="N28" i="26"/>
  <c r="O28" i="26"/>
  <c r="P28" i="26"/>
  <c r="Q28" i="26"/>
  <c r="R28" i="26"/>
  <c r="S28" i="26"/>
  <c r="K29" i="26"/>
  <c r="L29" i="26"/>
  <c r="M29" i="26"/>
  <c r="N29" i="26"/>
  <c r="O29" i="26"/>
  <c r="P29" i="26"/>
  <c r="Q29" i="26"/>
  <c r="R29" i="26"/>
  <c r="S29" i="26"/>
  <c r="K30" i="26"/>
  <c r="L30" i="26"/>
  <c r="M30" i="26"/>
  <c r="N30" i="26"/>
  <c r="O30" i="26"/>
  <c r="P30" i="26"/>
  <c r="Q30" i="26"/>
  <c r="R30" i="26"/>
  <c r="S30" i="26"/>
  <c r="K31" i="26"/>
  <c r="L31" i="26"/>
  <c r="M31" i="26"/>
  <c r="N31" i="26"/>
  <c r="O31" i="26"/>
  <c r="P31" i="26"/>
  <c r="Q31" i="26"/>
  <c r="R31" i="26"/>
  <c r="S31" i="26"/>
  <c r="K32" i="26"/>
  <c r="L32" i="26"/>
  <c r="M32" i="26"/>
  <c r="N32" i="26"/>
  <c r="O32" i="26"/>
  <c r="P32" i="26"/>
  <c r="Q32" i="26"/>
  <c r="R32" i="26"/>
  <c r="S32" i="26"/>
  <c r="K33" i="26"/>
  <c r="L33" i="26"/>
  <c r="M33" i="26"/>
  <c r="N33" i="26"/>
  <c r="O33" i="26"/>
  <c r="P33" i="26"/>
  <c r="Q33" i="26"/>
  <c r="R33" i="26"/>
  <c r="S33" i="26"/>
  <c r="K34" i="26"/>
  <c r="L34" i="26"/>
  <c r="M34" i="26"/>
  <c r="N34" i="26"/>
  <c r="O34" i="26"/>
  <c r="P34" i="26"/>
  <c r="Q34" i="26"/>
  <c r="R34" i="26"/>
  <c r="S34" i="26"/>
  <c r="K35" i="26"/>
  <c r="L35" i="26"/>
  <c r="M35" i="26"/>
  <c r="N35" i="26"/>
  <c r="O35" i="26"/>
  <c r="P35" i="26"/>
  <c r="Q35" i="26"/>
  <c r="R35" i="26"/>
  <c r="S35" i="26"/>
  <c r="K36" i="26"/>
  <c r="L36" i="26"/>
  <c r="M36" i="26"/>
  <c r="N36" i="26"/>
  <c r="O36" i="26"/>
  <c r="P36" i="26"/>
  <c r="Q36" i="26"/>
  <c r="R36" i="26"/>
  <c r="S36" i="26"/>
  <c r="K37" i="26"/>
  <c r="L37" i="26"/>
  <c r="M37" i="26"/>
  <c r="N37" i="26"/>
  <c r="O37" i="26"/>
  <c r="P37" i="26"/>
  <c r="Q37" i="26"/>
  <c r="R37" i="26"/>
  <c r="S37" i="26"/>
  <c r="K38" i="26"/>
  <c r="L38" i="26"/>
  <c r="M38" i="26"/>
  <c r="N38" i="26"/>
  <c r="O38" i="26"/>
  <c r="P38" i="26"/>
  <c r="Q38" i="26"/>
  <c r="R38" i="26"/>
  <c r="S38" i="26"/>
  <c r="K39" i="26"/>
  <c r="L39" i="26"/>
  <c r="M39" i="26"/>
  <c r="N39" i="26"/>
  <c r="O39" i="26"/>
  <c r="P39" i="26"/>
  <c r="Q39" i="26"/>
  <c r="R39" i="26"/>
  <c r="S39" i="26"/>
  <c r="K40" i="26"/>
  <c r="L40" i="26"/>
  <c r="M40" i="26"/>
  <c r="N40" i="26"/>
  <c r="O40" i="26"/>
  <c r="P40" i="26"/>
  <c r="Q40" i="26"/>
  <c r="R40" i="26"/>
  <c r="S40" i="26"/>
  <c r="K41" i="26"/>
  <c r="L41" i="26"/>
  <c r="M41" i="26"/>
  <c r="N41" i="26"/>
  <c r="O41" i="26"/>
  <c r="P41" i="26"/>
  <c r="Q41" i="26"/>
  <c r="R41" i="26"/>
  <c r="S41" i="26"/>
  <c r="K42" i="26"/>
  <c r="L42" i="26"/>
  <c r="M42" i="26"/>
  <c r="N42" i="26"/>
  <c r="O42" i="26"/>
  <c r="P42" i="26"/>
  <c r="Q42" i="26"/>
  <c r="R42" i="26"/>
  <c r="S42" i="26"/>
  <c r="K43" i="26"/>
  <c r="L43" i="26"/>
  <c r="M43" i="26"/>
  <c r="N43" i="26"/>
  <c r="O43" i="26"/>
  <c r="P43" i="26"/>
  <c r="Q43" i="26"/>
  <c r="R43" i="26"/>
  <c r="S43" i="26"/>
  <c r="K44" i="26"/>
  <c r="L44" i="26"/>
  <c r="M44" i="26"/>
  <c r="N44" i="26"/>
  <c r="O44" i="26"/>
  <c r="P44" i="26"/>
  <c r="Q44" i="26"/>
  <c r="R44" i="26"/>
  <c r="S44" i="26"/>
  <c r="K45" i="26"/>
  <c r="L45" i="26"/>
  <c r="M45" i="26"/>
  <c r="N45" i="26"/>
  <c r="O45" i="26"/>
  <c r="P45" i="26"/>
  <c r="Q45" i="26"/>
  <c r="R45" i="26"/>
  <c r="S45" i="26"/>
  <c r="K46" i="26"/>
  <c r="L46" i="26"/>
  <c r="M46" i="26"/>
  <c r="N46" i="26"/>
  <c r="O46" i="26"/>
  <c r="P46" i="26"/>
  <c r="Q46" i="26"/>
  <c r="R46" i="26"/>
  <c r="S46" i="26"/>
  <c r="K47" i="26"/>
  <c r="L47" i="26"/>
  <c r="M47" i="26"/>
  <c r="N47" i="26"/>
  <c r="O47" i="26"/>
  <c r="P47" i="26"/>
  <c r="Q47" i="26"/>
  <c r="R47" i="26"/>
  <c r="S47" i="26"/>
  <c r="K48" i="26"/>
  <c r="L48" i="26"/>
  <c r="M48" i="26"/>
  <c r="N48" i="26"/>
  <c r="O48" i="26"/>
  <c r="P48" i="26"/>
  <c r="Q48" i="26"/>
  <c r="R48" i="26"/>
  <c r="S48" i="26"/>
  <c r="K49" i="26"/>
  <c r="L49" i="26"/>
  <c r="M49" i="26"/>
  <c r="N49" i="26"/>
  <c r="O49" i="26"/>
  <c r="P49" i="26"/>
  <c r="Q49" i="26"/>
  <c r="R49" i="26"/>
  <c r="S49" i="26"/>
  <c r="K50" i="26"/>
  <c r="L50" i="26"/>
  <c r="M50" i="26"/>
  <c r="N50" i="26"/>
  <c r="O50" i="26"/>
  <c r="P50" i="26"/>
  <c r="Q50" i="26"/>
  <c r="R50" i="26"/>
  <c r="S50" i="26"/>
  <c r="K51" i="26"/>
  <c r="L51" i="26"/>
  <c r="M51" i="26"/>
  <c r="N51" i="26"/>
  <c r="O51" i="26"/>
  <c r="P51" i="26"/>
  <c r="Q51" i="26"/>
  <c r="R51" i="26"/>
  <c r="S51" i="26"/>
  <c r="K52" i="26"/>
  <c r="L52" i="26"/>
  <c r="M52" i="26"/>
  <c r="N52" i="26"/>
  <c r="O52" i="26"/>
  <c r="P52" i="26"/>
  <c r="Q52" i="26"/>
  <c r="R52" i="26"/>
  <c r="S52" i="26"/>
  <c r="K53" i="26"/>
  <c r="L53" i="26"/>
  <c r="M53" i="26"/>
  <c r="N53" i="26"/>
  <c r="O53" i="26"/>
  <c r="P53" i="26"/>
  <c r="Q53" i="26"/>
  <c r="R53" i="26"/>
  <c r="S53" i="26"/>
  <c r="K54" i="26"/>
  <c r="L54" i="26"/>
  <c r="M54" i="26"/>
  <c r="N54" i="26"/>
  <c r="O54" i="26"/>
  <c r="P54" i="26"/>
  <c r="Q54" i="26"/>
  <c r="R54" i="26"/>
  <c r="S54" i="26"/>
  <c r="K55" i="26"/>
  <c r="L55" i="26"/>
  <c r="M55" i="26"/>
  <c r="N55" i="26"/>
  <c r="O55" i="26"/>
  <c r="P55" i="26"/>
  <c r="Q55" i="26"/>
  <c r="R55" i="26"/>
  <c r="S55" i="26"/>
  <c r="K56" i="26"/>
  <c r="L56" i="26"/>
  <c r="M56" i="26"/>
  <c r="N56" i="26"/>
  <c r="O56" i="26"/>
  <c r="P56" i="26"/>
  <c r="Q56" i="26"/>
  <c r="R56" i="26"/>
  <c r="S56" i="26"/>
  <c r="K57" i="26"/>
  <c r="L57" i="26"/>
  <c r="M57" i="26"/>
  <c r="N57" i="26"/>
  <c r="O57" i="26"/>
  <c r="P57" i="26"/>
  <c r="Q57" i="26"/>
  <c r="R57" i="26"/>
  <c r="S57" i="26"/>
  <c r="K58" i="26"/>
  <c r="L58" i="26"/>
  <c r="M58" i="26"/>
  <c r="N58" i="26"/>
  <c r="O58" i="26"/>
  <c r="P58" i="26"/>
  <c r="Q58" i="26"/>
  <c r="R58" i="26"/>
  <c r="S58" i="26"/>
  <c r="K59" i="26"/>
  <c r="L59" i="26"/>
  <c r="M59" i="26"/>
  <c r="N59" i="26"/>
  <c r="O59" i="26"/>
  <c r="P59" i="26"/>
  <c r="Q59" i="26"/>
  <c r="R59" i="26"/>
  <c r="S59" i="26"/>
  <c r="K60" i="26"/>
  <c r="L60" i="26"/>
  <c r="M60" i="26"/>
  <c r="N60" i="26"/>
  <c r="O60" i="26"/>
  <c r="P60" i="26"/>
  <c r="Q60" i="26"/>
  <c r="R60" i="26"/>
  <c r="S60" i="26"/>
  <c r="K61" i="26"/>
  <c r="L61" i="26"/>
  <c r="M61" i="26"/>
  <c r="N61" i="26"/>
  <c r="O61" i="26"/>
  <c r="P61" i="26"/>
  <c r="Q61" i="26"/>
  <c r="R61" i="26"/>
  <c r="S61" i="26"/>
  <c r="B10" i="2"/>
  <c r="J10" i="2"/>
  <c r="C10" i="2"/>
  <c r="K10" i="2"/>
  <c r="D10" i="2"/>
  <c r="L10" i="2"/>
  <c r="E10" i="2"/>
  <c r="M10" i="2"/>
  <c r="F10" i="2"/>
  <c r="N10" i="2"/>
  <c r="G10" i="2"/>
  <c r="O10" i="2"/>
  <c r="H10" i="2"/>
  <c r="P10" i="2"/>
  <c r="I10" i="2"/>
  <c r="Q10" i="2"/>
  <c r="R10" i="2"/>
  <c r="G4" i="24"/>
  <c r="C4" i="24"/>
  <c r="B11" i="2"/>
  <c r="J11" i="2"/>
  <c r="C11" i="2"/>
  <c r="K11" i="2"/>
  <c r="D11" i="2"/>
  <c r="L11" i="2"/>
  <c r="E11" i="2"/>
  <c r="M11" i="2"/>
  <c r="F11" i="2"/>
  <c r="N11" i="2"/>
  <c r="G11" i="2"/>
  <c r="O11" i="2"/>
  <c r="H11" i="2"/>
  <c r="P11" i="2"/>
  <c r="I11" i="2"/>
  <c r="Q11" i="2"/>
  <c r="R11" i="2"/>
  <c r="G5" i="24"/>
  <c r="C5" i="24"/>
  <c r="B12" i="2"/>
  <c r="J12" i="2"/>
  <c r="C12" i="2"/>
  <c r="K12" i="2"/>
  <c r="D12" i="2"/>
  <c r="L12" i="2"/>
  <c r="E12" i="2"/>
  <c r="M12" i="2"/>
  <c r="F12" i="2"/>
  <c r="N12" i="2"/>
  <c r="G12" i="2"/>
  <c r="O12" i="2"/>
  <c r="H12" i="2"/>
  <c r="P12" i="2"/>
  <c r="I12" i="2"/>
  <c r="Q12" i="2"/>
  <c r="R12" i="2"/>
  <c r="G6" i="24"/>
  <c r="C6" i="24"/>
  <c r="B13" i="2"/>
  <c r="J13" i="2"/>
  <c r="C13" i="2"/>
  <c r="K13" i="2"/>
  <c r="D13" i="2"/>
  <c r="L13" i="2"/>
  <c r="E13" i="2"/>
  <c r="M13" i="2"/>
  <c r="F13" i="2"/>
  <c r="N13" i="2"/>
  <c r="G13" i="2"/>
  <c r="O13" i="2"/>
  <c r="H13" i="2"/>
  <c r="P13" i="2"/>
  <c r="I13" i="2"/>
  <c r="Q13" i="2"/>
  <c r="R13" i="2"/>
  <c r="G7" i="24"/>
  <c r="C7" i="24"/>
  <c r="B14" i="2"/>
  <c r="J14" i="2"/>
  <c r="C14" i="2"/>
  <c r="K14" i="2"/>
  <c r="D14" i="2"/>
  <c r="L14" i="2"/>
  <c r="E14" i="2"/>
  <c r="M14" i="2"/>
  <c r="F14" i="2"/>
  <c r="N14" i="2"/>
  <c r="G14" i="2"/>
  <c r="O14" i="2"/>
  <c r="H14" i="2"/>
  <c r="P14" i="2"/>
  <c r="I14" i="2"/>
  <c r="Q14" i="2"/>
  <c r="R14" i="2"/>
  <c r="G8" i="24"/>
  <c r="C8" i="24"/>
  <c r="B15" i="2"/>
  <c r="J15" i="2"/>
  <c r="C15" i="2"/>
  <c r="K15" i="2"/>
  <c r="D15" i="2"/>
  <c r="L15" i="2"/>
  <c r="E15" i="2"/>
  <c r="M15" i="2"/>
  <c r="F15" i="2"/>
  <c r="N15" i="2"/>
  <c r="G15" i="2"/>
  <c r="O15" i="2"/>
  <c r="H15" i="2"/>
  <c r="P15" i="2"/>
  <c r="I15" i="2"/>
  <c r="Q15" i="2"/>
  <c r="R15" i="2"/>
  <c r="G9" i="24"/>
  <c r="C9" i="24"/>
  <c r="B16" i="2"/>
  <c r="J16" i="2"/>
  <c r="C16" i="2"/>
  <c r="K16" i="2"/>
  <c r="D16" i="2"/>
  <c r="L16" i="2"/>
  <c r="E16" i="2"/>
  <c r="M16" i="2"/>
  <c r="F16" i="2"/>
  <c r="N16" i="2"/>
  <c r="G16" i="2"/>
  <c r="O16" i="2"/>
  <c r="H16" i="2"/>
  <c r="P16" i="2"/>
  <c r="I16" i="2"/>
  <c r="Q16" i="2"/>
  <c r="R16" i="2"/>
  <c r="G10" i="24"/>
  <c r="C10" i="24"/>
  <c r="B17" i="2"/>
  <c r="J17" i="2"/>
  <c r="C17" i="2"/>
  <c r="K17" i="2"/>
  <c r="D17" i="2"/>
  <c r="L17" i="2"/>
  <c r="E17" i="2"/>
  <c r="M17" i="2"/>
  <c r="F17" i="2"/>
  <c r="N17" i="2"/>
  <c r="G17" i="2"/>
  <c r="O17" i="2"/>
  <c r="H17" i="2"/>
  <c r="P17" i="2"/>
  <c r="I17" i="2"/>
  <c r="Q17" i="2"/>
  <c r="R17" i="2"/>
  <c r="G11" i="24"/>
  <c r="C11" i="24"/>
  <c r="B18" i="2"/>
  <c r="J18" i="2"/>
  <c r="C18" i="2"/>
  <c r="K18" i="2"/>
  <c r="D18" i="2"/>
  <c r="L18" i="2"/>
  <c r="E18" i="2"/>
  <c r="M18" i="2"/>
  <c r="F18" i="2"/>
  <c r="N18" i="2"/>
  <c r="G18" i="2"/>
  <c r="O18" i="2"/>
  <c r="H18" i="2"/>
  <c r="P18" i="2"/>
  <c r="I18" i="2"/>
  <c r="Q18" i="2"/>
  <c r="R18" i="2"/>
  <c r="G12" i="24"/>
  <c r="C12" i="24"/>
  <c r="B19" i="2"/>
  <c r="J19" i="2"/>
  <c r="C19" i="2"/>
  <c r="K19" i="2"/>
  <c r="D19" i="2"/>
  <c r="L19" i="2"/>
  <c r="E19" i="2"/>
  <c r="M19" i="2"/>
  <c r="F19" i="2"/>
  <c r="N19" i="2"/>
  <c r="G19" i="2"/>
  <c r="O19" i="2"/>
  <c r="H19" i="2"/>
  <c r="P19" i="2"/>
  <c r="I19" i="2"/>
  <c r="Q19" i="2"/>
  <c r="R19" i="2"/>
  <c r="G13" i="24"/>
  <c r="C13" i="24"/>
  <c r="B20" i="2"/>
  <c r="J20" i="2"/>
  <c r="C20" i="2"/>
  <c r="K20" i="2"/>
  <c r="D20" i="2"/>
  <c r="L20" i="2"/>
  <c r="E20" i="2"/>
  <c r="M20" i="2"/>
  <c r="F20" i="2"/>
  <c r="N20" i="2"/>
  <c r="G20" i="2"/>
  <c r="O20" i="2"/>
  <c r="H20" i="2"/>
  <c r="P20" i="2"/>
  <c r="I20" i="2"/>
  <c r="Q20" i="2"/>
  <c r="R20" i="2"/>
  <c r="G14" i="24"/>
  <c r="C14" i="24"/>
  <c r="B21" i="2"/>
  <c r="J21" i="2"/>
  <c r="C21" i="2"/>
  <c r="K21" i="2"/>
  <c r="D21" i="2"/>
  <c r="L21" i="2"/>
  <c r="E21" i="2"/>
  <c r="M21" i="2"/>
  <c r="F21" i="2"/>
  <c r="N21" i="2"/>
  <c r="G21" i="2"/>
  <c r="O21" i="2"/>
  <c r="H21" i="2"/>
  <c r="P21" i="2"/>
  <c r="I21" i="2"/>
  <c r="Q21" i="2"/>
  <c r="R21" i="2"/>
  <c r="G15" i="24"/>
  <c r="C15" i="24"/>
  <c r="B22" i="2"/>
  <c r="J22" i="2"/>
  <c r="C22" i="2"/>
  <c r="K22" i="2"/>
  <c r="D22" i="2"/>
  <c r="L22" i="2"/>
  <c r="E22" i="2"/>
  <c r="M22" i="2"/>
  <c r="F22" i="2"/>
  <c r="N22" i="2"/>
  <c r="G22" i="2"/>
  <c r="O22" i="2"/>
  <c r="H22" i="2"/>
  <c r="P22" i="2"/>
  <c r="I22" i="2"/>
  <c r="Q22" i="2"/>
  <c r="R22" i="2"/>
  <c r="G16" i="24"/>
  <c r="C16" i="24"/>
  <c r="B23" i="2"/>
  <c r="J23" i="2"/>
  <c r="C23" i="2"/>
  <c r="K23" i="2"/>
  <c r="D23" i="2"/>
  <c r="L23" i="2"/>
  <c r="E23" i="2"/>
  <c r="M23" i="2"/>
  <c r="F23" i="2"/>
  <c r="N23" i="2"/>
  <c r="G23" i="2"/>
  <c r="O23" i="2"/>
  <c r="H23" i="2"/>
  <c r="P23" i="2"/>
  <c r="I23" i="2"/>
  <c r="Q23" i="2"/>
  <c r="R23" i="2"/>
  <c r="G17" i="24"/>
  <c r="C17" i="24"/>
  <c r="B24" i="2"/>
  <c r="J24" i="2"/>
  <c r="C24" i="2"/>
  <c r="K24" i="2"/>
  <c r="D24" i="2"/>
  <c r="L24" i="2"/>
  <c r="E24" i="2"/>
  <c r="M24" i="2"/>
  <c r="F24" i="2"/>
  <c r="N24" i="2"/>
  <c r="G24" i="2"/>
  <c r="O24" i="2"/>
  <c r="H24" i="2"/>
  <c r="P24" i="2"/>
  <c r="I24" i="2"/>
  <c r="Q24" i="2"/>
  <c r="R24" i="2"/>
  <c r="G18" i="24"/>
  <c r="C18" i="24"/>
  <c r="B25" i="2"/>
  <c r="J25" i="2"/>
  <c r="C25" i="2"/>
  <c r="K25" i="2"/>
  <c r="D25" i="2"/>
  <c r="L25" i="2"/>
  <c r="E25" i="2"/>
  <c r="M25" i="2"/>
  <c r="F25" i="2"/>
  <c r="N25" i="2"/>
  <c r="G25" i="2"/>
  <c r="O25" i="2"/>
  <c r="H25" i="2"/>
  <c r="P25" i="2"/>
  <c r="I25" i="2"/>
  <c r="Q25" i="2"/>
  <c r="R25" i="2"/>
  <c r="G19" i="24"/>
  <c r="C19" i="24"/>
  <c r="B26" i="2"/>
  <c r="J26" i="2"/>
  <c r="C26" i="2"/>
  <c r="K26" i="2"/>
  <c r="D26" i="2"/>
  <c r="L26" i="2"/>
  <c r="E26" i="2"/>
  <c r="M26" i="2"/>
  <c r="F26" i="2"/>
  <c r="N26" i="2"/>
  <c r="G26" i="2"/>
  <c r="O26" i="2"/>
  <c r="H26" i="2"/>
  <c r="P26" i="2"/>
  <c r="I26" i="2"/>
  <c r="Q26" i="2"/>
  <c r="R26" i="2"/>
  <c r="G20" i="24"/>
  <c r="C20" i="24"/>
  <c r="B27" i="2"/>
  <c r="J27" i="2"/>
  <c r="C27" i="2"/>
  <c r="K27" i="2"/>
  <c r="D27" i="2"/>
  <c r="L27" i="2"/>
  <c r="E27" i="2"/>
  <c r="M27" i="2"/>
  <c r="F27" i="2"/>
  <c r="N27" i="2"/>
  <c r="G27" i="2"/>
  <c r="O27" i="2"/>
  <c r="H27" i="2"/>
  <c r="P27" i="2"/>
  <c r="I27" i="2"/>
  <c r="Q27" i="2"/>
  <c r="R27" i="2"/>
  <c r="G21" i="24"/>
  <c r="C21" i="24"/>
  <c r="B28" i="2"/>
  <c r="J28" i="2"/>
  <c r="C28" i="2"/>
  <c r="K28" i="2"/>
  <c r="D28" i="2"/>
  <c r="L28" i="2"/>
  <c r="E28" i="2"/>
  <c r="M28" i="2"/>
  <c r="F28" i="2"/>
  <c r="N28" i="2"/>
  <c r="G28" i="2"/>
  <c r="O28" i="2"/>
  <c r="H28" i="2"/>
  <c r="P28" i="2"/>
  <c r="I28" i="2"/>
  <c r="Q28" i="2"/>
  <c r="R28" i="2"/>
  <c r="G22" i="24"/>
  <c r="C22" i="24"/>
  <c r="B29" i="2"/>
  <c r="J29" i="2"/>
  <c r="C29" i="2"/>
  <c r="K29" i="2"/>
  <c r="D29" i="2"/>
  <c r="L29" i="2"/>
  <c r="E29" i="2"/>
  <c r="M29" i="2"/>
  <c r="F29" i="2"/>
  <c r="N29" i="2"/>
  <c r="G29" i="2"/>
  <c r="O29" i="2"/>
  <c r="H29" i="2"/>
  <c r="P29" i="2"/>
  <c r="I29" i="2"/>
  <c r="Q29" i="2"/>
  <c r="R29" i="2"/>
  <c r="G23" i="24"/>
  <c r="C23" i="24"/>
  <c r="B30" i="2"/>
  <c r="J30" i="2"/>
  <c r="C30" i="2"/>
  <c r="K30" i="2"/>
  <c r="D30" i="2"/>
  <c r="L30" i="2"/>
  <c r="E30" i="2"/>
  <c r="M30" i="2"/>
  <c r="F30" i="2"/>
  <c r="N30" i="2"/>
  <c r="G30" i="2"/>
  <c r="O30" i="2"/>
  <c r="H30" i="2"/>
  <c r="P30" i="2"/>
  <c r="I30" i="2"/>
  <c r="Q30" i="2"/>
  <c r="R30" i="2"/>
  <c r="G24" i="24"/>
  <c r="C24" i="24"/>
  <c r="B31" i="2"/>
  <c r="J31" i="2"/>
  <c r="C31" i="2"/>
  <c r="K31" i="2"/>
  <c r="D31" i="2"/>
  <c r="L31" i="2"/>
  <c r="E31" i="2"/>
  <c r="M31" i="2"/>
  <c r="F31" i="2"/>
  <c r="N31" i="2"/>
  <c r="G31" i="2"/>
  <c r="O31" i="2"/>
  <c r="H31" i="2"/>
  <c r="P31" i="2"/>
  <c r="I31" i="2"/>
  <c r="Q31" i="2"/>
  <c r="R31" i="2"/>
  <c r="G25" i="24"/>
  <c r="C25" i="24"/>
  <c r="B32" i="2"/>
  <c r="J32" i="2"/>
  <c r="C32" i="2"/>
  <c r="K32" i="2"/>
  <c r="D32" i="2"/>
  <c r="L32" i="2"/>
  <c r="E32" i="2"/>
  <c r="M32" i="2"/>
  <c r="F32" i="2"/>
  <c r="N32" i="2"/>
  <c r="G32" i="2"/>
  <c r="O32" i="2"/>
  <c r="H32" i="2"/>
  <c r="P32" i="2"/>
  <c r="I32" i="2"/>
  <c r="Q32" i="2"/>
  <c r="R32" i="2"/>
  <c r="G26" i="24"/>
  <c r="C26" i="24"/>
  <c r="B33" i="2"/>
  <c r="J33" i="2"/>
  <c r="C33" i="2"/>
  <c r="K33" i="2"/>
  <c r="D33" i="2"/>
  <c r="L33" i="2"/>
  <c r="E33" i="2"/>
  <c r="M33" i="2"/>
  <c r="F33" i="2"/>
  <c r="N33" i="2"/>
  <c r="G33" i="2"/>
  <c r="O33" i="2"/>
  <c r="H33" i="2"/>
  <c r="P33" i="2"/>
  <c r="I33" i="2"/>
  <c r="Q33" i="2"/>
  <c r="R33" i="2"/>
  <c r="G27" i="24"/>
  <c r="C27" i="24"/>
  <c r="B34" i="2"/>
  <c r="J34" i="2"/>
  <c r="C34" i="2"/>
  <c r="K34" i="2"/>
  <c r="D34" i="2"/>
  <c r="L34" i="2"/>
  <c r="E34" i="2"/>
  <c r="M34" i="2"/>
  <c r="F34" i="2"/>
  <c r="N34" i="2"/>
  <c r="G34" i="2"/>
  <c r="O34" i="2"/>
  <c r="H34" i="2"/>
  <c r="P34" i="2"/>
  <c r="I34" i="2"/>
  <c r="Q34" i="2"/>
  <c r="R34" i="2"/>
  <c r="G28" i="24"/>
  <c r="C28" i="24"/>
  <c r="B35" i="2"/>
  <c r="J35" i="2"/>
  <c r="C35" i="2"/>
  <c r="K35" i="2"/>
  <c r="D35" i="2"/>
  <c r="L35" i="2"/>
  <c r="E35" i="2"/>
  <c r="M35" i="2"/>
  <c r="F35" i="2"/>
  <c r="N35" i="2"/>
  <c r="G35" i="2"/>
  <c r="O35" i="2"/>
  <c r="H35" i="2"/>
  <c r="P35" i="2"/>
  <c r="I35" i="2"/>
  <c r="Q35" i="2"/>
  <c r="R35" i="2"/>
  <c r="G29" i="24"/>
  <c r="C29" i="24"/>
  <c r="B36" i="2"/>
  <c r="J36" i="2"/>
  <c r="C36" i="2"/>
  <c r="K36" i="2"/>
  <c r="D36" i="2"/>
  <c r="L36" i="2"/>
  <c r="E36" i="2"/>
  <c r="M36" i="2"/>
  <c r="F36" i="2"/>
  <c r="N36" i="2"/>
  <c r="G36" i="2"/>
  <c r="O36" i="2"/>
  <c r="H36" i="2"/>
  <c r="P36" i="2"/>
  <c r="I36" i="2"/>
  <c r="Q36" i="2"/>
  <c r="R36" i="2"/>
  <c r="G30" i="24"/>
  <c r="C30" i="24"/>
  <c r="B37" i="2"/>
  <c r="J37" i="2"/>
  <c r="C37" i="2"/>
  <c r="K37" i="2"/>
  <c r="D37" i="2"/>
  <c r="L37" i="2"/>
  <c r="E37" i="2"/>
  <c r="M37" i="2"/>
  <c r="F37" i="2"/>
  <c r="N37" i="2"/>
  <c r="G37" i="2"/>
  <c r="O37" i="2"/>
  <c r="H37" i="2"/>
  <c r="P37" i="2"/>
  <c r="I37" i="2"/>
  <c r="Q37" i="2"/>
  <c r="R37" i="2"/>
  <c r="G31" i="24"/>
  <c r="C31" i="24"/>
  <c r="B38" i="2"/>
  <c r="J38" i="2"/>
  <c r="C38" i="2"/>
  <c r="K38" i="2"/>
  <c r="D38" i="2"/>
  <c r="L38" i="2"/>
  <c r="E38" i="2"/>
  <c r="M38" i="2"/>
  <c r="F38" i="2"/>
  <c r="N38" i="2"/>
  <c r="G38" i="2"/>
  <c r="O38" i="2"/>
  <c r="H38" i="2"/>
  <c r="P38" i="2"/>
  <c r="I38" i="2"/>
  <c r="Q38" i="2"/>
  <c r="R38" i="2"/>
  <c r="G32" i="24"/>
  <c r="C32" i="24"/>
  <c r="B39" i="2"/>
  <c r="J39" i="2"/>
  <c r="C39" i="2"/>
  <c r="K39" i="2"/>
  <c r="D39" i="2"/>
  <c r="L39" i="2"/>
  <c r="E39" i="2"/>
  <c r="M39" i="2"/>
  <c r="F39" i="2"/>
  <c r="N39" i="2"/>
  <c r="G39" i="2"/>
  <c r="O39" i="2"/>
  <c r="H39" i="2"/>
  <c r="P39" i="2"/>
  <c r="I39" i="2"/>
  <c r="Q39" i="2"/>
  <c r="R39" i="2"/>
  <c r="G33" i="24"/>
  <c r="C33" i="24"/>
  <c r="B40" i="2"/>
  <c r="J40" i="2"/>
  <c r="C40" i="2"/>
  <c r="K40" i="2"/>
  <c r="D40" i="2"/>
  <c r="L40" i="2"/>
  <c r="E40" i="2"/>
  <c r="M40" i="2"/>
  <c r="F40" i="2"/>
  <c r="N40" i="2"/>
  <c r="G40" i="2"/>
  <c r="O40" i="2"/>
  <c r="H40" i="2"/>
  <c r="P40" i="2"/>
  <c r="I40" i="2"/>
  <c r="Q40" i="2"/>
  <c r="R40" i="2"/>
  <c r="G34" i="24"/>
  <c r="C34" i="24"/>
  <c r="B41" i="2"/>
  <c r="J41" i="2"/>
  <c r="C41" i="2"/>
  <c r="K41" i="2"/>
  <c r="D41" i="2"/>
  <c r="L41" i="2"/>
  <c r="E41" i="2"/>
  <c r="M41" i="2"/>
  <c r="F41" i="2"/>
  <c r="N41" i="2"/>
  <c r="G41" i="2"/>
  <c r="O41" i="2"/>
  <c r="H41" i="2"/>
  <c r="P41" i="2"/>
  <c r="I41" i="2"/>
  <c r="Q41" i="2"/>
  <c r="R41" i="2"/>
  <c r="G35" i="24"/>
  <c r="C35" i="24"/>
  <c r="B42" i="2"/>
  <c r="J42" i="2"/>
  <c r="C42" i="2"/>
  <c r="K42" i="2"/>
  <c r="D42" i="2"/>
  <c r="L42" i="2"/>
  <c r="E42" i="2"/>
  <c r="M42" i="2"/>
  <c r="F42" i="2"/>
  <c r="N42" i="2"/>
  <c r="G42" i="2"/>
  <c r="O42" i="2"/>
  <c r="H42" i="2"/>
  <c r="P42" i="2"/>
  <c r="I42" i="2"/>
  <c r="Q42" i="2"/>
  <c r="R42" i="2"/>
  <c r="G36" i="24"/>
  <c r="C36" i="24"/>
  <c r="B43" i="2"/>
  <c r="J43" i="2"/>
  <c r="C43" i="2"/>
  <c r="K43" i="2"/>
  <c r="D43" i="2"/>
  <c r="L43" i="2"/>
  <c r="E43" i="2"/>
  <c r="M43" i="2"/>
  <c r="F43" i="2"/>
  <c r="N43" i="2"/>
  <c r="G43" i="2"/>
  <c r="O43" i="2"/>
  <c r="H43" i="2"/>
  <c r="P43" i="2"/>
  <c r="I43" i="2"/>
  <c r="Q43" i="2"/>
  <c r="R43" i="2"/>
  <c r="G37" i="24"/>
  <c r="C37" i="24"/>
  <c r="B44" i="2"/>
  <c r="J44" i="2"/>
  <c r="C44" i="2"/>
  <c r="K44" i="2"/>
  <c r="D44" i="2"/>
  <c r="L44" i="2"/>
  <c r="E44" i="2"/>
  <c r="M44" i="2"/>
  <c r="F44" i="2"/>
  <c r="N44" i="2"/>
  <c r="G44" i="2"/>
  <c r="O44" i="2"/>
  <c r="H44" i="2"/>
  <c r="P44" i="2"/>
  <c r="I44" i="2"/>
  <c r="Q44" i="2"/>
  <c r="R44" i="2"/>
  <c r="G38" i="24"/>
  <c r="C38" i="24"/>
  <c r="B45" i="2"/>
  <c r="J45" i="2"/>
  <c r="C45" i="2"/>
  <c r="K45" i="2"/>
  <c r="D45" i="2"/>
  <c r="L45" i="2"/>
  <c r="E45" i="2"/>
  <c r="M45" i="2"/>
  <c r="F45" i="2"/>
  <c r="N45" i="2"/>
  <c r="G45" i="2"/>
  <c r="O45" i="2"/>
  <c r="H45" i="2"/>
  <c r="P45" i="2"/>
  <c r="I45" i="2"/>
  <c r="Q45" i="2"/>
  <c r="R45" i="2"/>
  <c r="G39" i="24"/>
  <c r="C39" i="24"/>
  <c r="C3" i="25"/>
  <c r="B46" i="2"/>
  <c r="J46" i="2"/>
  <c r="D3" i="25"/>
  <c r="C46" i="2"/>
  <c r="K46" i="2"/>
  <c r="E3" i="25"/>
  <c r="D46" i="2"/>
  <c r="L46" i="2"/>
  <c r="F3" i="25"/>
  <c r="E46" i="2"/>
  <c r="M46" i="2"/>
  <c r="G3" i="25"/>
  <c r="F46" i="2"/>
  <c r="N46" i="2"/>
  <c r="H3" i="25"/>
  <c r="G46" i="2"/>
  <c r="O46" i="2"/>
  <c r="I3" i="25"/>
  <c r="H46" i="2"/>
  <c r="P46" i="2"/>
  <c r="J3" i="25"/>
  <c r="I46" i="2"/>
  <c r="Q46" i="2"/>
  <c r="R46" i="2"/>
  <c r="G40" i="24"/>
  <c r="C40" i="24"/>
  <c r="C4" i="25"/>
  <c r="B47" i="2"/>
  <c r="J47" i="2"/>
  <c r="D4" i="25"/>
  <c r="C47" i="2"/>
  <c r="K47" i="2"/>
  <c r="E4" i="25"/>
  <c r="D47" i="2"/>
  <c r="L47" i="2"/>
  <c r="F4" i="25"/>
  <c r="E47" i="2"/>
  <c r="M47" i="2"/>
  <c r="G4" i="25"/>
  <c r="F47" i="2"/>
  <c r="N47" i="2"/>
  <c r="H4" i="25"/>
  <c r="G47" i="2"/>
  <c r="O47" i="2"/>
  <c r="I4" i="25"/>
  <c r="H47" i="2"/>
  <c r="P47" i="2"/>
  <c r="J4" i="25"/>
  <c r="I47" i="2"/>
  <c r="Q47" i="2"/>
  <c r="R47" i="2"/>
  <c r="G41" i="24"/>
  <c r="C41" i="24"/>
  <c r="C5" i="25"/>
  <c r="B48" i="2"/>
  <c r="J48" i="2"/>
  <c r="D5" i="25"/>
  <c r="C48" i="2"/>
  <c r="K48" i="2"/>
  <c r="E5" i="25"/>
  <c r="D48" i="2"/>
  <c r="L48" i="2"/>
  <c r="F5" i="25"/>
  <c r="E48" i="2"/>
  <c r="M48" i="2"/>
  <c r="G5" i="25"/>
  <c r="F48" i="2"/>
  <c r="N48" i="2"/>
  <c r="H5" i="25"/>
  <c r="G48" i="2"/>
  <c r="O48" i="2"/>
  <c r="I5" i="25"/>
  <c r="H48" i="2"/>
  <c r="P48" i="2"/>
  <c r="J5" i="25"/>
  <c r="I48" i="2"/>
  <c r="Q48" i="2"/>
  <c r="R48" i="2"/>
  <c r="G42" i="24"/>
  <c r="C42" i="24"/>
  <c r="C6" i="25"/>
  <c r="B49" i="2"/>
  <c r="J49" i="2"/>
  <c r="D6" i="25"/>
  <c r="C49" i="2"/>
  <c r="K49" i="2"/>
  <c r="E6" i="25"/>
  <c r="D49" i="2"/>
  <c r="L49" i="2"/>
  <c r="F6" i="25"/>
  <c r="E49" i="2"/>
  <c r="M49" i="2"/>
  <c r="G6" i="25"/>
  <c r="F49" i="2"/>
  <c r="N49" i="2"/>
  <c r="H6" i="25"/>
  <c r="G49" i="2"/>
  <c r="O49" i="2"/>
  <c r="I6" i="25"/>
  <c r="H49" i="2"/>
  <c r="P49" i="2"/>
  <c r="J6" i="25"/>
  <c r="I49" i="2"/>
  <c r="Q49" i="2"/>
  <c r="R49" i="2"/>
  <c r="G43" i="24"/>
  <c r="C43" i="24"/>
  <c r="C7" i="25"/>
  <c r="B50" i="2"/>
  <c r="J50" i="2"/>
  <c r="D7" i="25"/>
  <c r="C50" i="2"/>
  <c r="K50" i="2"/>
  <c r="E7" i="25"/>
  <c r="D50" i="2"/>
  <c r="L50" i="2"/>
  <c r="F7" i="25"/>
  <c r="E50" i="2"/>
  <c r="M50" i="2"/>
  <c r="G7" i="25"/>
  <c r="F50" i="2"/>
  <c r="N50" i="2"/>
  <c r="H7" i="25"/>
  <c r="G50" i="2"/>
  <c r="O50" i="2"/>
  <c r="I7" i="25"/>
  <c r="H50" i="2"/>
  <c r="P50" i="2"/>
  <c r="J7" i="25"/>
  <c r="I50" i="2"/>
  <c r="Q50" i="2"/>
  <c r="R50" i="2"/>
  <c r="G44" i="24"/>
  <c r="C44" i="24"/>
  <c r="C8" i="25"/>
  <c r="B51" i="2"/>
  <c r="J51" i="2"/>
  <c r="D8" i="25"/>
  <c r="C51" i="2"/>
  <c r="K51" i="2"/>
  <c r="E8" i="25"/>
  <c r="D51" i="2"/>
  <c r="L51" i="2"/>
  <c r="F8" i="25"/>
  <c r="E51" i="2"/>
  <c r="M51" i="2"/>
  <c r="G8" i="25"/>
  <c r="F51" i="2"/>
  <c r="N51" i="2"/>
  <c r="H8" i="25"/>
  <c r="G51" i="2"/>
  <c r="O51" i="2"/>
  <c r="I8" i="25"/>
  <c r="H51" i="2"/>
  <c r="P51" i="2"/>
  <c r="J8" i="25"/>
  <c r="I51" i="2"/>
  <c r="Q51" i="2"/>
  <c r="R51" i="2"/>
  <c r="G45" i="24"/>
  <c r="C45" i="24"/>
  <c r="C9" i="25"/>
  <c r="B52" i="2"/>
  <c r="J52" i="2"/>
  <c r="D9" i="25"/>
  <c r="C52" i="2"/>
  <c r="K52" i="2"/>
  <c r="E9" i="25"/>
  <c r="D52" i="2"/>
  <c r="L52" i="2"/>
  <c r="F9" i="25"/>
  <c r="E52" i="2"/>
  <c r="M52" i="2"/>
  <c r="G9" i="25"/>
  <c r="F52" i="2"/>
  <c r="N52" i="2"/>
  <c r="H9" i="25"/>
  <c r="G52" i="2"/>
  <c r="O52" i="2"/>
  <c r="I9" i="25"/>
  <c r="H52" i="2"/>
  <c r="P52" i="2"/>
  <c r="J9" i="25"/>
  <c r="I52" i="2"/>
  <c r="Q52" i="2"/>
  <c r="R52" i="2"/>
  <c r="G46" i="24"/>
  <c r="C46" i="24"/>
  <c r="C10" i="25"/>
  <c r="B53" i="2"/>
  <c r="J53" i="2"/>
  <c r="D10" i="25"/>
  <c r="C53" i="2"/>
  <c r="K53" i="2"/>
  <c r="E10" i="25"/>
  <c r="D53" i="2"/>
  <c r="L53" i="2"/>
  <c r="F10" i="25"/>
  <c r="E53" i="2"/>
  <c r="M53" i="2"/>
  <c r="G10" i="25"/>
  <c r="F53" i="2"/>
  <c r="N53" i="2"/>
  <c r="H10" i="25"/>
  <c r="G53" i="2"/>
  <c r="O53" i="2"/>
  <c r="I10" i="25"/>
  <c r="H53" i="2"/>
  <c r="P53" i="2"/>
  <c r="J10" i="25"/>
  <c r="I53" i="2"/>
  <c r="Q53" i="2"/>
  <c r="R53" i="2"/>
  <c r="G47" i="24"/>
  <c r="C47" i="24"/>
  <c r="C11" i="25"/>
  <c r="B54" i="2"/>
  <c r="J54" i="2"/>
  <c r="D11" i="25"/>
  <c r="C54" i="2"/>
  <c r="K54" i="2"/>
  <c r="E11" i="25"/>
  <c r="D54" i="2"/>
  <c r="L54" i="2"/>
  <c r="F11" i="25"/>
  <c r="E54" i="2"/>
  <c r="M54" i="2"/>
  <c r="G11" i="25"/>
  <c r="F54" i="2"/>
  <c r="N54" i="2"/>
  <c r="H11" i="25"/>
  <c r="G54" i="2"/>
  <c r="O54" i="2"/>
  <c r="I11" i="25"/>
  <c r="H54" i="2"/>
  <c r="P54" i="2"/>
  <c r="J11" i="25"/>
  <c r="I54" i="2"/>
  <c r="Q54" i="2"/>
  <c r="R54" i="2"/>
  <c r="G48" i="24"/>
  <c r="C48" i="24"/>
  <c r="J55" i="2"/>
  <c r="K55" i="2"/>
  <c r="L55" i="2"/>
  <c r="M55" i="2"/>
  <c r="N55" i="2"/>
  <c r="O55" i="2"/>
  <c r="P55" i="2"/>
  <c r="Q55" i="2"/>
  <c r="R55" i="2"/>
  <c r="G49" i="24"/>
  <c r="C49" i="24"/>
  <c r="J56" i="2"/>
  <c r="K56" i="2"/>
  <c r="L56" i="2"/>
  <c r="M56" i="2"/>
  <c r="N56" i="2"/>
  <c r="O56" i="2"/>
  <c r="P56" i="2"/>
  <c r="Q56" i="2"/>
  <c r="R56" i="2"/>
  <c r="G50" i="24"/>
  <c r="C50" i="24"/>
  <c r="J57" i="2"/>
  <c r="K57" i="2"/>
  <c r="L57" i="2"/>
  <c r="M57" i="2"/>
  <c r="N57" i="2"/>
  <c r="O57" i="2"/>
  <c r="P57" i="2"/>
  <c r="Q57" i="2"/>
  <c r="R57" i="2"/>
  <c r="G51" i="24"/>
  <c r="C51" i="24"/>
  <c r="J58" i="2"/>
  <c r="K58" i="2"/>
  <c r="L58" i="2"/>
  <c r="M58" i="2"/>
  <c r="N58" i="2"/>
  <c r="O58" i="2"/>
  <c r="P58" i="2"/>
  <c r="Q58" i="2"/>
  <c r="R58" i="2"/>
  <c r="G52" i="24"/>
  <c r="C52" i="24"/>
  <c r="J59" i="2"/>
  <c r="K59" i="2"/>
  <c r="L59" i="2"/>
  <c r="M59" i="2"/>
  <c r="N59" i="2"/>
  <c r="O59" i="2"/>
  <c r="P59" i="2"/>
  <c r="Q59" i="2"/>
  <c r="R59" i="2"/>
  <c r="G53" i="24"/>
  <c r="C53" i="24"/>
  <c r="J60" i="2"/>
  <c r="K60" i="2"/>
  <c r="L60" i="2"/>
  <c r="M60" i="2"/>
  <c r="N60" i="2"/>
  <c r="O60" i="2"/>
  <c r="P60" i="2"/>
  <c r="Q60" i="2"/>
  <c r="R60" i="2"/>
  <c r="G54" i="24"/>
  <c r="C54" i="24"/>
  <c r="J61" i="2"/>
  <c r="K61" i="2"/>
  <c r="L61" i="2"/>
  <c r="M61" i="2"/>
  <c r="N61" i="2"/>
  <c r="O61" i="2"/>
  <c r="P61" i="2"/>
  <c r="Q61" i="2"/>
  <c r="R61" i="2"/>
  <c r="G55" i="24"/>
  <c r="C55" i="24"/>
  <c r="J62" i="2"/>
  <c r="K62" i="2"/>
  <c r="L62" i="2"/>
  <c r="M62" i="2"/>
  <c r="N62" i="2"/>
  <c r="O62" i="2"/>
  <c r="P62" i="2"/>
  <c r="Q62" i="2"/>
  <c r="R62" i="2"/>
  <c r="G56" i="24"/>
  <c r="C56" i="24"/>
  <c r="J63" i="2"/>
  <c r="K63" i="2"/>
  <c r="L63" i="2"/>
  <c r="M63" i="2"/>
  <c r="N63" i="2"/>
  <c r="O63" i="2"/>
  <c r="P63" i="2"/>
  <c r="Q63" i="2"/>
  <c r="R63" i="2"/>
  <c r="G57" i="24"/>
  <c r="C57" i="24"/>
  <c r="J64" i="2"/>
  <c r="K64" i="2"/>
  <c r="L64" i="2"/>
  <c r="M64" i="2"/>
  <c r="N64" i="2"/>
  <c r="O64" i="2"/>
  <c r="P64" i="2"/>
  <c r="Q64" i="2"/>
  <c r="R64" i="2"/>
  <c r="G58" i="24"/>
  <c r="C58" i="24"/>
  <c r="J65" i="2"/>
  <c r="K65" i="2"/>
  <c r="L65" i="2"/>
  <c r="M65" i="2"/>
  <c r="N65" i="2"/>
  <c r="O65" i="2"/>
  <c r="P65" i="2"/>
  <c r="Q65" i="2"/>
  <c r="R65" i="2"/>
  <c r="G59" i="24"/>
  <c r="C59" i="24"/>
  <c r="J66" i="2"/>
  <c r="K66" i="2"/>
  <c r="L66" i="2"/>
  <c r="M66" i="2"/>
  <c r="N66" i="2"/>
  <c r="O66" i="2"/>
  <c r="P66" i="2"/>
  <c r="Q66" i="2"/>
  <c r="R66" i="2"/>
  <c r="G60" i="24"/>
  <c r="C60" i="24"/>
  <c r="J67" i="2"/>
  <c r="K67" i="2"/>
  <c r="L67" i="2"/>
  <c r="M67" i="2"/>
  <c r="N67" i="2"/>
  <c r="O67" i="2"/>
  <c r="P67" i="2"/>
  <c r="Q67" i="2"/>
  <c r="R67" i="2"/>
  <c r="G61" i="24"/>
  <c r="C61" i="24"/>
  <c r="J68" i="2"/>
  <c r="K68" i="2"/>
  <c r="L68" i="2"/>
  <c r="M68" i="2"/>
  <c r="N68" i="2"/>
  <c r="O68" i="2"/>
  <c r="P68" i="2"/>
  <c r="Q68" i="2"/>
  <c r="R68" i="2"/>
  <c r="G62" i="24"/>
  <c r="C62" i="24"/>
  <c r="J69" i="2"/>
  <c r="K69" i="2"/>
  <c r="L69" i="2"/>
  <c r="M69" i="2"/>
  <c r="N69" i="2"/>
  <c r="O69" i="2"/>
  <c r="P69" i="2"/>
  <c r="Q69" i="2"/>
  <c r="R69" i="2"/>
  <c r="G63" i="24"/>
  <c r="C63" i="24"/>
  <c r="J70" i="2"/>
  <c r="K70" i="2"/>
  <c r="L70" i="2"/>
  <c r="M70" i="2"/>
  <c r="N70" i="2"/>
  <c r="O70" i="2"/>
  <c r="P70" i="2"/>
  <c r="Q70" i="2"/>
  <c r="R70" i="2"/>
  <c r="G64" i="24"/>
  <c r="C64" i="24"/>
  <c r="J71" i="2"/>
  <c r="K71" i="2"/>
  <c r="L71" i="2"/>
  <c r="M71" i="2"/>
  <c r="N71" i="2"/>
  <c r="O71" i="2"/>
  <c r="P71" i="2"/>
  <c r="Q71" i="2"/>
  <c r="R71" i="2"/>
  <c r="G65" i="24"/>
  <c r="C65" i="24"/>
  <c r="J72" i="2"/>
  <c r="K72" i="2"/>
  <c r="L72" i="2"/>
  <c r="M72" i="2"/>
  <c r="N72" i="2"/>
  <c r="O72" i="2"/>
  <c r="P72" i="2"/>
  <c r="Q72" i="2"/>
  <c r="R72" i="2"/>
  <c r="G66" i="24"/>
  <c r="C66" i="24"/>
  <c r="J73" i="2"/>
  <c r="K73" i="2"/>
  <c r="L73" i="2"/>
  <c r="M73" i="2"/>
  <c r="N73" i="2"/>
  <c r="O73" i="2"/>
  <c r="P73" i="2"/>
  <c r="Q73" i="2"/>
  <c r="R73" i="2"/>
  <c r="G67" i="24"/>
  <c r="C67" i="24"/>
  <c r="J74" i="2"/>
  <c r="K74" i="2"/>
  <c r="L74" i="2"/>
  <c r="M74" i="2"/>
  <c r="N74" i="2"/>
  <c r="O74" i="2"/>
  <c r="P74" i="2"/>
  <c r="Q74" i="2"/>
  <c r="R74" i="2"/>
  <c r="G68" i="24"/>
  <c r="C68" i="24"/>
  <c r="J75" i="2"/>
  <c r="K75" i="2"/>
  <c r="L75" i="2"/>
  <c r="M75" i="2"/>
  <c r="N75" i="2"/>
  <c r="O75" i="2"/>
  <c r="P75" i="2"/>
  <c r="Q75" i="2"/>
  <c r="R75" i="2"/>
  <c r="G69" i="24"/>
  <c r="C69" i="24"/>
  <c r="J76" i="2"/>
  <c r="K76" i="2"/>
  <c r="L76" i="2"/>
  <c r="M76" i="2"/>
  <c r="N76" i="2"/>
  <c r="O76" i="2"/>
  <c r="P76" i="2"/>
  <c r="Q76" i="2"/>
  <c r="R76" i="2"/>
  <c r="G70" i="24"/>
  <c r="C70" i="24"/>
  <c r="J77" i="2"/>
  <c r="K77" i="2"/>
  <c r="L77" i="2"/>
  <c r="M77" i="2"/>
  <c r="N77" i="2"/>
  <c r="O77" i="2"/>
  <c r="P77" i="2"/>
  <c r="Q77" i="2"/>
  <c r="R77" i="2"/>
  <c r="G71" i="24"/>
  <c r="C71" i="24"/>
  <c r="J78" i="2"/>
  <c r="K78" i="2"/>
  <c r="L78" i="2"/>
  <c r="M78" i="2"/>
  <c r="N78" i="2"/>
  <c r="O78" i="2"/>
  <c r="P78" i="2"/>
  <c r="Q78" i="2"/>
  <c r="R78" i="2"/>
  <c r="G72" i="24"/>
  <c r="C72" i="24"/>
  <c r="J79" i="2"/>
  <c r="K79" i="2"/>
  <c r="L79" i="2"/>
  <c r="M79" i="2"/>
  <c r="N79" i="2"/>
  <c r="O79" i="2"/>
  <c r="P79" i="2"/>
  <c r="Q79" i="2"/>
  <c r="R79" i="2"/>
  <c r="G73" i="24"/>
  <c r="C73" i="24"/>
  <c r="J80" i="2"/>
  <c r="K80" i="2"/>
  <c r="L80" i="2"/>
  <c r="M80" i="2"/>
  <c r="N80" i="2"/>
  <c r="O80" i="2"/>
  <c r="P80" i="2"/>
  <c r="Q80" i="2"/>
  <c r="R80" i="2"/>
  <c r="G74" i="24"/>
  <c r="C74" i="24"/>
  <c r="J81" i="2"/>
  <c r="K81" i="2"/>
  <c r="L81" i="2"/>
  <c r="M81" i="2"/>
  <c r="N81" i="2"/>
  <c r="O81" i="2"/>
  <c r="P81" i="2"/>
  <c r="Q81" i="2"/>
  <c r="R81" i="2"/>
  <c r="G75" i="24"/>
  <c r="C75" i="24"/>
  <c r="J4" i="24"/>
  <c r="K4" i="24"/>
  <c r="I4" i="24"/>
  <c r="AH4" i="24"/>
  <c r="AG4" i="24"/>
  <c r="D4" i="24"/>
  <c r="J5" i="24"/>
  <c r="K5" i="24"/>
  <c r="I5" i="24"/>
  <c r="AH5" i="24"/>
  <c r="AG5" i="24"/>
  <c r="D5" i="24"/>
  <c r="J6" i="24"/>
  <c r="K6" i="24"/>
  <c r="I6" i="24"/>
  <c r="AH6" i="24"/>
  <c r="AG6" i="24"/>
  <c r="D6" i="24"/>
  <c r="J7" i="24"/>
  <c r="K7" i="24"/>
  <c r="I7" i="24"/>
  <c r="AH7" i="24"/>
  <c r="AG7" i="24"/>
  <c r="D7" i="24"/>
  <c r="J8" i="24"/>
  <c r="K8" i="24"/>
  <c r="I8" i="24"/>
  <c r="AH8" i="24"/>
  <c r="AG8" i="24"/>
  <c r="D8" i="24"/>
  <c r="J9" i="24"/>
  <c r="K9" i="24"/>
  <c r="I9" i="24"/>
  <c r="AH9" i="24"/>
  <c r="AG9" i="24"/>
  <c r="D9" i="24"/>
  <c r="J10" i="24"/>
  <c r="K10" i="24"/>
  <c r="I10" i="24"/>
  <c r="AH10" i="24"/>
  <c r="AG10" i="24"/>
  <c r="D10" i="24"/>
  <c r="J11" i="24"/>
  <c r="K11" i="24"/>
  <c r="I11" i="24"/>
  <c r="AH11" i="24"/>
  <c r="AI11" i="24"/>
  <c r="AG11" i="24"/>
  <c r="D11" i="24"/>
  <c r="J12" i="24"/>
  <c r="K12" i="24"/>
  <c r="I12" i="24"/>
  <c r="AH12" i="24"/>
  <c r="AI12" i="24"/>
  <c r="AG12" i="24"/>
  <c r="D12" i="24"/>
  <c r="J13" i="24"/>
  <c r="K13" i="24"/>
  <c r="I13" i="24"/>
  <c r="AH13" i="24"/>
  <c r="AI13" i="24"/>
  <c r="AG13" i="24"/>
  <c r="D13" i="24"/>
  <c r="J14" i="24"/>
  <c r="K14" i="24"/>
  <c r="I14" i="24"/>
  <c r="AH14" i="24"/>
  <c r="AI14" i="24"/>
  <c r="AG14" i="24"/>
  <c r="D14" i="24"/>
  <c r="J15" i="24"/>
  <c r="K15" i="24"/>
  <c r="I15" i="24"/>
  <c r="AH15" i="24"/>
  <c r="AI15" i="24"/>
  <c r="AG15" i="24"/>
  <c r="D15" i="24"/>
  <c r="J16" i="24"/>
  <c r="K16" i="24"/>
  <c r="I16" i="24"/>
  <c r="AH16" i="24"/>
  <c r="AI16" i="24"/>
  <c r="AG16" i="24"/>
  <c r="D16" i="24"/>
  <c r="J17" i="24"/>
  <c r="K17" i="24"/>
  <c r="I17" i="24"/>
  <c r="AH17" i="24"/>
  <c r="AI17" i="24"/>
  <c r="AG17" i="24"/>
  <c r="D17" i="24"/>
  <c r="J18" i="24"/>
  <c r="K18" i="24"/>
  <c r="I18" i="24"/>
  <c r="AH18" i="24"/>
  <c r="AI18" i="24"/>
  <c r="AG18" i="24"/>
  <c r="D18" i="24"/>
  <c r="J19" i="24"/>
  <c r="K19" i="24"/>
  <c r="I19" i="24"/>
  <c r="AH19" i="24"/>
  <c r="AI19" i="24"/>
  <c r="AG19" i="24"/>
  <c r="D19" i="24"/>
  <c r="J20" i="24"/>
  <c r="K20" i="24"/>
  <c r="I20" i="24"/>
  <c r="AH20" i="24"/>
  <c r="AI20" i="24"/>
  <c r="AG20" i="24"/>
  <c r="D20" i="24"/>
  <c r="J21" i="24"/>
  <c r="K21" i="24"/>
  <c r="I21" i="24"/>
  <c r="AH21" i="24"/>
  <c r="AI21" i="24"/>
  <c r="AG21" i="24"/>
  <c r="D21" i="24"/>
  <c r="J22" i="24"/>
  <c r="K22" i="24"/>
  <c r="I22" i="24"/>
  <c r="AH22" i="24"/>
  <c r="AI22" i="24"/>
  <c r="AG22" i="24"/>
  <c r="D22" i="24"/>
  <c r="J23" i="24"/>
  <c r="K23" i="24"/>
  <c r="I23" i="24"/>
  <c r="AH23" i="24"/>
  <c r="AI23" i="24"/>
  <c r="AG23" i="24"/>
  <c r="D23" i="24"/>
  <c r="J24" i="24"/>
  <c r="K24" i="24"/>
  <c r="I24" i="24"/>
  <c r="AH24" i="24"/>
  <c r="AI24" i="24"/>
  <c r="AG24" i="24"/>
  <c r="D24" i="24"/>
  <c r="J25" i="24"/>
  <c r="K25" i="24"/>
  <c r="I25" i="24"/>
  <c r="AH25" i="24"/>
  <c r="AI25" i="24"/>
  <c r="AG25" i="24"/>
  <c r="D25" i="24"/>
  <c r="J26" i="24"/>
  <c r="K26" i="24"/>
  <c r="I26" i="24"/>
  <c r="AH26" i="24"/>
  <c r="AI26" i="24"/>
  <c r="AG26" i="24"/>
  <c r="D26" i="24"/>
  <c r="J27" i="24"/>
  <c r="K27" i="24"/>
  <c r="I27" i="24"/>
  <c r="AH27" i="24"/>
  <c r="AI27" i="24"/>
  <c r="AG27" i="24"/>
  <c r="D27" i="24"/>
  <c r="J28" i="24"/>
  <c r="K28" i="24"/>
  <c r="I28" i="24"/>
  <c r="AH28" i="24"/>
  <c r="AI28" i="24"/>
  <c r="AG28" i="24"/>
  <c r="D28" i="24"/>
  <c r="J29" i="24"/>
  <c r="K29" i="24"/>
  <c r="I29" i="24"/>
  <c r="AH29" i="24"/>
  <c r="AI29" i="24"/>
  <c r="AG29" i="24"/>
  <c r="D29" i="24"/>
  <c r="J30" i="24"/>
  <c r="K30" i="24"/>
  <c r="I30" i="24"/>
  <c r="AH30" i="24"/>
  <c r="AI30" i="24"/>
  <c r="AG30" i="24"/>
  <c r="D30" i="24"/>
  <c r="J31" i="24"/>
  <c r="K31" i="24"/>
  <c r="I31" i="24"/>
  <c r="AH31" i="24"/>
  <c r="AI31" i="24"/>
  <c r="AG31" i="24"/>
  <c r="D31" i="24"/>
  <c r="J32" i="24"/>
  <c r="K32" i="24"/>
  <c r="I32" i="24"/>
  <c r="AH32" i="24"/>
  <c r="AI32" i="24"/>
  <c r="AG32" i="24"/>
  <c r="D32" i="24"/>
  <c r="J33" i="24"/>
  <c r="K33" i="24"/>
  <c r="I33" i="24"/>
  <c r="AH33" i="24"/>
  <c r="AI33" i="24"/>
  <c r="AG33" i="24"/>
  <c r="D33" i="24"/>
  <c r="J34" i="24"/>
  <c r="K34" i="24"/>
  <c r="I34" i="24"/>
  <c r="AH34" i="24"/>
  <c r="AI34" i="24"/>
  <c r="AG34" i="24"/>
  <c r="D34" i="24"/>
  <c r="J35" i="24"/>
  <c r="K35" i="24"/>
  <c r="I35" i="24"/>
  <c r="AH35" i="24"/>
  <c r="AI35" i="24"/>
  <c r="AG35" i="24"/>
  <c r="D35" i="24"/>
  <c r="J36" i="24"/>
  <c r="K36" i="24"/>
  <c r="I36" i="24"/>
  <c r="AH36" i="24"/>
  <c r="AI36" i="24"/>
  <c r="AG36" i="24"/>
  <c r="D36" i="24"/>
  <c r="J37" i="24"/>
  <c r="K37" i="24"/>
  <c r="I37" i="24"/>
  <c r="AH37" i="24"/>
  <c r="AI37" i="24"/>
  <c r="AG37" i="24"/>
  <c r="D37" i="24"/>
  <c r="J38" i="24"/>
  <c r="K38" i="24"/>
  <c r="I38" i="24"/>
  <c r="AH38" i="24"/>
  <c r="AI38" i="24"/>
  <c r="AG38" i="24"/>
  <c r="D38" i="24"/>
  <c r="J39" i="24"/>
  <c r="K39" i="24"/>
  <c r="I39" i="24"/>
  <c r="AH39" i="24"/>
  <c r="AI39" i="24"/>
  <c r="AG39" i="24"/>
  <c r="D39" i="24"/>
  <c r="J40" i="24"/>
  <c r="K40" i="24"/>
  <c r="I40" i="24"/>
  <c r="AH40" i="24"/>
  <c r="AI40" i="24"/>
  <c r="AG40" i="24"/>
  <c r="D40" i="24"/>
  <c r="X40" i="24"/>
  <c r="T40" i="24"/>
  <c r="E40" i="24"/>
  <c r="J41" i="24"/>
  <c r="K41" i="24"/>
  <c r="I41" i="24"/>
  <c r="AH41" i="24"/>
  <c r="AI41" i="24"/>
  <c r="AG41" i="24"/>
  <c r="D41" i="24"/>
  <c r="X41" i="24"/>
  <c r="T41" i="24"/>
  <c r="E41" i="24"/>
  <c r="J42" i="24"/>
  <c r="K42" i="24"/>
  <c r="I42" i="24"/>
  <c r="AH42" i="24"/>
  <c r="AI42" i="24"/>
  <c r="AG42" i="24"/>
  <c r="D42" i="24"/>
  <c r="X42" i="24"/>
  <c r="T42" i="24"/>
  <c r="E42" i="24"/>
  <c r="J43" i="24"/>
  <c r="K43" i="24"/>
  <c r="I43" i="24"/>
  <c r="AH43" i="24"/>
  <c r="AI43" i="24"/>
  <c r="AG43" i="24"/>
  <c r="D43" i="24"/>
  <c r="X43" i="24"/>
  <c r="T43" i="24"/>
  <c r="E43" i="24"/>
  <c r="J44" i="24"/>
  <c r="K44" i="24"/>
  <c r="I44" i="24"/>
  <c r="AH44" i="24"/>
  <c r="AI44" i="24"/>
  <c r="AG44" i="24"/>
  <c r="D44" i="24"/>
  <c r="X44" i="24"/>
  <c r="T44" i="24"/>
  <c r="E44" i="24"/>
  <c r="J45" i="24"/>
  <c r="K45" i="24"/>
  <c r="I45" i="24"/>
  <c r="AH45" i="24"/>
  <c r="AI45" i="24"/>
  <c r="AG45" i="24"/>
  <c r="D45" i="24"/>
  <c r="X45" i="24"/>
  <c r="T45" i="24"/>
  <c r="E45" i="24"/>
  <c r="J46" i="24"/>
  <c r="K46" i="24"/>
  <c r="I46" i="24"/>
  <c r="AH46" i="24"/>
  <c r="AI46" i="24"/>
  <c r="AG46" i="24"/>
  <c r="D46" i="24"/>
  <c r="X46" i="24"/>
  <c r="T46" i="24"/>
  <c r="E46" i="24"/>
  <c r="J47" i="24"/>
  <c r="K47" i="24"/>
  <c r="I47" i="24"/>
  <c r="AH47" i="24"/>
  <c r="AI47" i="24"/>
  <c r="AG47" i="24"/>
  <c r="D47" i="24"/>
  <c r="X47" i="24"/>
  <c r="T47" i="24"/>
  <c r="E47" i="24"/>
  <c r="J48" i="24"/>
  <c r="K48" i="24"/>
  <c r="I48" i="24"/>
  <c r="AH48" i="24"/>
  <c r="AI48" i="24"/>
  <c r="AG48" i="24"/>
  <c r="D48" i="24"/>
  <c r="X48" i="24"/>
  <c r="T48" i="24"/>
  <c r="E48" i="24"/>
  <c r="J49" i="24"/>
  <c r="K49" i="24"/>
  <c r="I49" i="24"/>
  <c r="AH49" i="24"/>
  <c r="AI49" i="24"/>
  <c r="AG49" i="24"/>
  <c r="D49" i="24"/>
  <c r="X49" i="24"/>
  <c r="T49" i="24"/>
  <c r="E49" i="24"/>
  <c r="J50" i="24"/>
  <c r="K50" i="24"/>
  <c r="I50" i="24"/>
  <c r="AH50" i="24"/>
  <c r="AI50" i="24"/>
  <c r="AG50" i="24"/>
  <c r="D50" i="24"/>
  <c r="U50" i="24"/>
  <c r="J3" i="15"/>
  <c r="R3" i="15"/>
  <c r="V50" i="24"/>
  <c r="X50" i="24"/>
  <c r="T50" i="24"/>
  <c r="E50" i="24"/>
  <c r="J51" i="24"/>
  <c r="K51" i="24"/>
  <c r="I51" i="24"/>
  <c r="AH51" i="24"/>
  <c r="AI51" i="24"/>
  <c r="AG51" i="24"/>
  <c r="D51" i="24"/>
  <c r="O4" i="14"/>
  <c r="P4" i="14"/>
  <c r="Q4" i="14"/>
  <c r="R4" i="14"/>
  <c r="U51" i="24"/>
  <c r="J4" i="15"/>
  <c r="K4" i="15"/>
  <c r="L4" i="15"/>
  <c r="N4" i="15"/>
  <c r="O4" i="15"/>
  <c r="P4" i="15"/>
  <c r="Q4" i="15"/>
  <c r="M4" i="15"/>
  <c r="R4" i="15"/>
  <c r="V51" i="24"/>
  <c r="X51" i="24"/>
  <c r="T51" i="24"/>
  <c r="E51" i="24"/>
  <c r="J52" i="24"/>
  <c r="K52" i="24"/>
  <c r="I52" i="24"/>
  <c r="AH52" i="24"/>
  <c r="AI52" i="24"/>
  <c r="AG52" i="24"/>
  <c r="D52" i="24"/>
  <c r="O5" i="14"/>
  <c r="P5" i="14"/>
  <c r="Q5" i="14"/>
  <c r="R5" i="14"/>
  <c r="U52" i="24"/>
  <c r="J5" i="15"/>
  <c r="K5" i="15"/>
  <c r="L5" i="15"/>
  <c r="N5" i="15"/>
  <c r="O5" i="15"/>
  <c r="P5" i="15"/>
  <c r="Q5" i="15"/>
  <c r="M5" i="15"/>
  <c r="R5" i="15"/>
  <c r="V52" i="24"/>
  <c r="X52" i="24"/>
  <c r="T52" i="24"/>
  <c r="E52" i="24"/>
  <c r="J53" i="24"/>
  <c r="K53" i="24"/>
  <c r="I53" i="24"/>
  <c r="AH53" i="24"/>
  <c r="AI53" i="24"/>
  <c r="AG53" i="24"/>
  <c r="D53" i="24"/>
  <c r="O6" i="14"/>
  <c r="P6" i="14"/>
  <c r="Q6" i="14"/>
  <c r="R6" i="14"/>
  <c r="U53" i="24"/>
  <c r="J6" i="15"/>
  <c r="K6" i="15"/>
  <c r="L6" i="15"/>
  <c r="N6" i="15"/>
  <c r="O6" i="15"/>
  <c r="P6" i="15"/>
  <c r="Q6" i="15"/>
  <c r="M6" i="15"/>
  <c r="R6" i="15"/>
  <c r="V53" i="24"/>
  <c r="X53" i="24"/>
  <c r="T53" i="24"/>
  <c r="E53" i="24"/>
  <c r="J54" i="24"/>
  <c r="K54" i="24"/>
  <c r="I54" i="24"/>
  <c r="AH54" i="24"/>
  <c r="AI54" i="24"/>
  <c r="AG54" i="24"/>
  <c r="D54" i="24"/>
  <c r="O7" i="14"/>
  <c r="P7" i="14"/>
  <c r="Q7" i="14"/>
  <c r="R7" i="14"/>
  <c r="U54" i="24"/>
  <c r="J7" i="15"/>
  <c r="K7" i="15"/>
  <c r="L7" i="15"/>
  <c r="N7" i="15"/>
  <c r="O7" i="15"/>
  <c r="P7" i="15"/>
  <c r="Q7" i="15"/>
  <c r="M7" i="15"/>
  <c r="R7" i="15"/>
  <c r="V54" i="24"/>
  <c r="X54" i="24"/>
  <c r="T54" i="24"/>
  <c r="E54" i="24"/>
  <c r="J55" i="24"/>
  <c r="K55" i="24"/>
  <c r="I55" i="24"/>
  <c r="AH55" i="24"/>
  <c r="AI55" i="24"/>
  <c r="AG55" i="24"/>
  <c r="D55" i="24"/>
  <c r="O8" i="14"/>
  <c r="P8" i="14"/>
  <c r="Q8" i="14"/>
  <c r="R8" i="14"/>
  <c r="U55" i="24"/>
  <c r="J8" i="15"/>
  <c r="K8" i="15"/>
  <c r="L8" i="15"/>
  <c r="N8" i="15"/>
  <c r="O8" i="15"/>
  <c r="P8" i="15"/>
  <c r="Q8" i="15"/>
  <c r="M8" i="15"/>
  <c r="R8" i="15"/>
  <c r="V55" i="24"/>
  <c r="X55" i="24"/>
  <c r="T55" i="24"/>
  <c r="E55" i="24"/>
  <c r="J56" i="24"/>
  <c r="K56" i="24"/>
  <c r="I56" i="24"/>
  <c r="AH56" i="24"/>
  <c r="AI56" i="24"/>
  <c r="AJ56" i="24"/>
  <c r="AG56" i="24"/>
  <c r="D56" i="24"/>
  <c r="O9" i="14"/>
  <c r="P9" i="14"/>
  <c r="Q9" i="14"/>
  <c r="R9" i="14"/>
  <c r="U56" i="24"/>
  <c r="J9" i="15"/>
  <c r="K9" i="15"/>
  <c r="L9" i="15"/>
  <c r="N9" i="15"/>
  <c r="O9" i="15"/>
  <c r="P9" i="15"/>
  <c r="Q9" i="15"/>
  <c r="M9" i="15"/>
  <c r="R9" i="15"/>
  <c r="V56" i="24"/>
  <c r="X56" i="24"/>
  <c r="T56" i="24"/>
  <c r="E56" i="24"/>
  <c r="J57" i="24"/>
  <c r="K57" i="24"/>
  <c r="I57" i="24"/>
  <c r="AH57" i="24"/>
  <c r="AI57" i="24"/>
  <c r="AJ57" i="24"/>
  <c r="AG57" i="24"/>
  <c r="D57" i="24"/>
  <c r="O10" i="14"/>
  <c r="P10" i="14"/>
  <c r="Q10" i="14"/>
  <c r="R10" i="14"/>
  <c r="U57" i="24"/>
  <c r="J10" i="15"/>
  <c r="K10" i="15"/>
  <c r="L10" i="15"/>
  <c r="N10" i="15"/>
  <c r="O10" i="15"/>
  <c r="P10" i="15"/>
  <c r="Q10" i="15"/>
  <c r="M10" i="15"/>
  <c r="R10" i="15"/>
  <c r="V57" i="24"/>
  <c r="X57" i="24"/>
  <c r="T57" i="24"/>
  <c r="E57" i="24"/>
  <c r="J58" i="24"/>
  <c r="K58" i="24"/>
  <c r="I58" i="24"/>
  <c r="AH58" i="24"/>
  <c r="AI58" i="24"/>
  <c r="AJ58" i="24"/>
  <c r="AG58" i="24"/>
  <c r="D58" i="24"/>
  <c r="O11" i="14"/>
  <c r="P11" i="14"/>
  <c r="Q11" i="14"/>
  <c r="R11" i="14"/>
  <c r="U58" i="24"/>
  <c r="J11" i="15"/>
  <c r="K11" i="15"/>
  <c r="L11" i="15"/>
  <c r="N11" i="15"/>
  <c r="O11" i="15"/>
  <c r="P11" i="15"/>
  <c r="Q11" i="15"/>
  <c r="M11" i="15"/>
  <c r="R11" i="15"/>
  <c r="V58" i="24"/>
  <c r="X58" i="24"/>
  <c r="T58" i="24"/>
  <c r="E58" i="24"/>
  <c r="J59" i="24"/>
  <c r="K59" i="24"/>
  <c r="I59" i="24"/>
  <c r="AH59" i="24"/>
  <c r="AI59" i="24"/>
  <c r="AJ59" i="24"/>
  <c r="AG59" i="24"/>
  <c r="D59" i="24"/>
  <c r="O12" i="14"/>
  <c r="P12" i="14"/>
  <c r="Q12" i="14"/>
  <c r="R12" i="14"/>
  <c r="U59" i="24"/>
  <c r="J12" i="15"/>
  <c r="K12" i="15"/>
  <c r="L12" i="15"/>
  <c r="N12" i="15"/>
  <c r="O12" i="15"/>
  <c r="P12" i="15"/>
  <c r="Q12" i="15"/>
  <c r="M12" i="15"/>
  <c r="R12" i="15"/>
  <c r="V59" i="24"/>
  <c r="X59" i="24"/>
  <c r="T59" i="24"/>
  <c r="E59" i="24"/>
  <c r="J60" i="24"/>
  <c r="K60" i="24"/>
  <c r="I60" i="24"/>
  <c r="AH60" i="24"/>
  <c r="AI60" i="24"/>
  <c r="AJ60" i="24"/>
  <c r="AG60" i="24"/>
  <c r="D60" i="24"/>
  <c r="O13" i="14"/>
  <c r="P13" i="14"/>
  <c r="Q13" i="14"/>
  <c r="R13" i="14"/>
  <c r="U60" i="24"/>
  <c r="J13" i="15"/>
  <c r="K13" i="15"/>
  <c r="L13" i="15"/>
  <c r="N13" i="15"/>
  <c r="O13" i="15"/>
  <c r="P13" i="15"/>
  <c r="Q13" i="15"/>
  <c r="M13" i="15"/>
  <c r="R13" i="15"/>
  <c r="V60" i="24"/>
  <c r="X60" i="24"/>
  <c r="T60" i="24"/>
  <c r="E60" i="24"/>
  <c r="J61" i="24"/>
  <c r="K61" i="24"/>
  <c r="I61" i="24"/>
  <c r="AH61" i="24"/>
  <c r="AI61" i="24"/>
  <c r="AJ61" i="24"/>
  <c r="AG61" i="24"/>
  <c r="D61" i="24"/>
  <c r="O14" i="14"/>
  <c r="P14" i="14"/>
  <c r="Q14" i="14"/>
  <c r="R14" i="14"/>
  <c r="U61" i="24"/>
  <c r="J14" i="15"/>
  <c r="K14" i="15"/>
  <c r="L14" i="15"/>
  <c r="N14" i="15"/>
  <c r="O14" i="15"/>
  <c r="P14" i="15"/>
  <c r="Q14" i="15"/>
  <c r="M14" i="15"/>
  <c r="R14" i="15"/>
  <c r="V61" i="24"/>
  <c r="X61" i="24"/>
  <c r="T61" i="24"/>
  <c r="E61" i="24"/>
  <c r="J62" i="24"/>
  <c r="K62" i="24"/>
  <c r="I62" i="24"/>
  <c r="AH62" i="24"/>
  <c r="AI62" i="24"/>
  <c r="AJ62" i="24"/>
  <c r="AG62" i="24"/>
  <c r="D62" i="24"/>
  <c r="O15" i="14"/>
  <c r="P15" i="14"/>
  <c r="Q15" i="14"/>
  <c r="R15" i="14"/>
  <c r="U62" i="24"/>
  <c r="J15" i="15"/>
  <c r="K15" i="15"/>
  <c r="L15" i="15"/>
  <c r="N15" i="15"/>
  <c r="O15" i="15"/>
  <c r="P15" i="15"/>
  <c r="Q15" i="15"/>
  <c r="M15" i="15"/>
  <c r="R15" i="15"/>
  <c r="V62" i="24"/>
  <c r="X62" i="24"/>
  <c r="T62" i="24"/>
  <c r="E62" i="24"/>
  <c r="J63" i="24"/>
  <c r="K63" i="24"/>
  <c r="I63" i="24"/>
  <c r="AH63" i="24"/>
  <c r="AI63" i="24"/>
  <c r="AJ63" i="24"/>
  <c r="AG63" i="24"/>
  <c r="D63" i="24"/>
  <c r="O16" i="14"/>
  <c r="P16" i="14"/>
  <c r="Q16" i="14"/>
  <c r="R16" i="14"/>
  <c r="U63" i="24"/>
  <c r="J16" i="15"/>
  <c r="K16" i="15"/>
  <c r="L16" i="15"/>
  <c r="N16" i="15"/>
  <c r="O16" i="15"/>
  <c r="P16" i="15"/>
  <c r="Q16" i="15"/>
  <c r="M16" i="15"/>
  <c r="R16" i="15"/>
  <c r="V63" i="24"/>
  <c r="X63" i="24"/>
  <c r="T63" i="24"/>
  <c r="E63" i="24"/>
  <c r="J64" i="24"/>
  <c r="K64" i="24"/>
  <c r="I64" i="24"/>
  <c r="AH64" i="24"/>
  <c r="AI64" i="24"/>
  <c r="AJ64" i="24"/>
  <c r="AG64" i="24"/>
  <c r="D64" i="24"/>
  <c r="O17" i="14"/>
  <c r="P17" i="14"/>
  <c r="Q17" i="14"/>
  <c r="R17" i="14"/>
  <c r="U64" i="24"/>
  <c r="J17" i="15"/>
  <c r="K17" i="15"/>
  <c r="L17" i="15"/>
  <c r="N17" i="15"/>
  <c r="O17" i="15"/>
  <c r="P17" i="15"/>
  <c r="Q17" i="15"/>
  <c r="M17" i="15"/>
  <c r="R17" i="15"/>
  <c r="V64" i="24"/>
  <c r="X64" i="24"/>
  <c r="T64" i="24"/>
  <c r="E64" i="24"/>
  <c r="J65" i="24"/>
  <c r="K65" i="24"/>
  <c r="I65" i="24"/>
  <c r="AH65" i="24"/>
  <c r="AI65" i="24"/>
  <c r="AJ65" i="24"/>
  <c r="AG65" i="24"/>
  <c r="D65" i="24"/>
  <c r="O18" i="14"/>
  <c r="P18" i="14"/>
  <c r="Q18" i="14"/>
  <c r="R18" i="14"/>
  <c r="U65" i="24"/>
  <c r="J18" i="15"/>
  <c r="K18" i="15"/>
  <c r="L18" i="15"/>
  <c r="N18" i="15"/>
  <c r="O18" i="15"/>
  <c r="P18" i="15"/>
  <c r="Q18" i="15"/>
  <c r="M18" i="15"/>
  <c r="R18" i="15"/>
  <c r="V65" i="24"/>
  <c r="X65" i="24"/>
  <c r="T65" i="24"/>
  <c r="E65" i="24"/>
  <c r="J66" i="24"/>
  <c r="K66" i="24"/>
  <c r="I66" i="24"/>
  <c r="AH66" i="24"/>
  <c r="AI66" i="24"/>
  <c r="AJ66" i="24"/>
  <c r="AG66" i="24"/>
  <c r="D66" i="24"/>
  <c r="O19" i="14"/>
  <c r="P19" i="14"/>
  <c r="Q19" i="14"/>
  <c r="R19" i="14"/>
  <c r="U66" i="24"/>
  <c r="J19" i="15"/>
  <c r="K19" i="15"/>
  <c r="L19" i="15"/>
  <c r="N19" i="15"/>
  <c r="O19" i="15"/>
  <c r="P19" i="15"/>
  <c r="Q19" i="15"/>
  <c r="M19" i="15"/>
  <c r="R19" i="15"/>
  <c r="V66" i="24"/>
  <c r="X66" i="24"/>
  <c r="T66" i="24"/>
  <c r="E66" i="24"/>
  <c r="J67" i="24"/>
  <c r="K67" i="24"/>
  <c r="I67" i="24"/>
  <c r="AH67" i="24"/>
  <c r="AI67" i="24"/>
  <c r="AJ67" i="24"/>
  <c r="AG67" i="24"/>
  <c r="D67" i="24"/>
  <c r="O20" i="14"/>
  <c r="P20" i="14"/>
  <c r="Q20" i="14"/>
  <c r="R20" i="14"/>
  <c r="U67" i="24"/>
  <c r="J20" i="15"/>
  <c r="K20" i="15"/>
  <c r="L20" i="15"/>
  <c r="N20" i="15"/>
  <c r="O20" i="15"/>
  <c r="P20" i="15"/>
  <c r="Q20" i="15"/>
  <c r="M20" i="15"/>
  <c r="R20" i="15"/>
  <c r="V67" i="24"/>
  <c r="X67" i="24"/>
  <c r="T67" i="24"/>
  <c r="E67" i="24"/>
  <c r="J68" i="24"/>
  <c r="K68" i="24"/>
  <c r="I68" i="24"/>
  <c r="AH68" i="24"/>
  <c r="AI68" i="24"/>
  <c r="AJ68" i="24"/>
  <c r="AG68" i="24"/>
  <c r="D68" i="24"/>
  <c r="O21" i="14"/>
  <c r="P21" i="14"/>
  <c r="Q21" i="14"/>
  <c r="R21" i="14"/>
  <c r="U68" i="24"/>
  <c r="J21" i="15"/>
  <c r="K21" i="15"/>
  <c r="L21" i="15"/>
  <c r="N21" i="15"/>
  <c r="O21" i="15"/>
  <c r="P21" i="15"/>
  <c r="Q21" i="15"/>
  <c r="M21" i="15"/>
  <c r="R21" i="15"/>
  <c r="V68" i="24"/>
  <c r="X68" i="24"/>
  <c r="T68" i="24"/>
  <c r="E68" i="24"/>
  <c r="J69" i="24"/>
  <c r="K69" i="24"/>
  <c r="I69" i="24"/>
  <c r="AH69" i="24"/>
  <c r="AI69" i="24"/>
  <c r="AJ69" i="24"/>
  <c r="AG69" i="24"/>
  <c r="D69" i="24"/>
  <c r="O22" i="14"/>
  <c r="P22" i="14"/>
  <c r="Q22" i="14"/>
  <c r="R22" i="14"/>
  <c r="U69" i="24"/>
  <c r="J22" i="15"/>
  <c r="K22" i="15"/>
  <c r="L22" i="15"/>
  <c r="N22" i="15"/>
  <c r="O22" i="15"/>
  <c r="P22" i="15"/>
  <c r="Q22" i="15"/>
  <c r="M22" i="15"/>
  <c r="R22" i="15"/>
  <c r="V69" i="24"/>
  <c r="X69" i="24"/>
  <c r="T69" i="24"/>
  <c r="E69" i="24"/>
  <c r="J70" i="24"/>
  <c r="K70" i="24"/>
  <c r="I70" i="24"/>
  <c r="AH70" i="24"/>
  <c r="AI70" i="24"/>
  <c r="AJ70" i="24"/>
  <c r="AG70" i="24"/>
  <c r="D70" i="24"/>
  <c r="O23" i="14"/>
  <c r="P23" i="14"/>
  <c r="Q23" i="14"/>
  <c r="R23" i="14"/>
  <c r="U70" i="24"/>
  <c r="J23" i="15"/>
  <c r="K23" i="15"/>
  <c r="L23" i="15"/>
  <c r="N23" i="15"/>
  <c r="O23" i="15"/>
  <c r="P23" i="15"/>
  <c r="Q23" i="15"/>
  <c r="M23" i="15"/>
  <c r="R23" i="15"/>
  <c r="V70" i="24"/>
  <c r="X70" i="24"/>
  <c r="T70" i="24"/>
  <c r="E70" i="24"/>
  <c r="J71" i="24"/>
  <c r="K71" i="24"/>
  <c r="I71" i="24"/>
  <c r="AH71" i="24"/>
  <c r="AI71" i="24"/>
  <c r="AJ71" i="24"/>
  <c r="AG71" i="24"/>
  <c r="D71" i="24"/>
  <c r="O24" i="14"/>
  <c r="P24" i="14"/>
  <c r="Q24" i="14"/>
  <c r="R24" i="14"/>
  <c r="U71" i="24"/>
  <c r="J24" i="15"/>
  <c r="K24" i="15"/>
  <c r="L24" i="15"/>
  <c r="N24" i="15"/>
  <c r="O24" i="15"/>
  <c r="P24" i="15"/>
  <c r="Q24" i="15"/>
  <c r="M24" i="15"/>
  <c r="R24" i="15"/>
  <c r="V71" i="24"/>
  <c r="X71" i="24"/>
  <c r="T71" i="24"/>
  <c r="E71" i="24"/>
  <c r="J72" i="24"/>
  <c r="K72" i="24"/>
  <c r="I72" i="24"/>
  <c r="AH72" i="24"/>
  <c r="AI72" i="24"/>
  <c r="AJ72" i="24"/>
  <c r="AG72" i="24"/>
  <c r="D72" i="24"/>
  <c r="O25" i="14"/>
  <c r="P25" i="14"/>
  <c r="Q25" i="14"/>
  <c r="R25" i="14"/>
  <c r="U72" i="24"/>
  <c r="J25" i="15"/>
  <c r="K25" i="15"/>
  <c r="L25" i="15"/>
  <c r="N25" i="15"/>
  <c r="O25" i="15"/>
  <c r="P25" i="15"/>
  <c r="Q25" i="15"/>
  <c r="M25" i="15"/>
  <c r="R25" i="15"/>
  <c r="V72" i="24"/>
  <c r="X72" i="24"/>
  <c r="T72" i="24"/>
  <c r="E72" i="24"/>
  <c r="J73" i="24"/>
  <c r="K73" i="24"/>
  <c r="I73" i="24"/>
  <c r="AH73" i="24"/>
  <c r="AI73" i="24"/>
  <c r="AJ73" i="24"/>
  <c r="AG73" i="24"/>
  <c r="D73" i="24"/>
  <c r="O26" i="14"/>
  <c r="P26" i="14"/>
  <c r="Q26" i="14"/>
  <c r="R26" i="14"/>
  <c r="U73" i="24"/>
  <c r="J26" i="15"/>
  <c r="K26" i="15"/>
  <c r="L26" i="15"/>
  <c r="N26" i="15"/>
  <c r="O26" i="15"/>
  <c r="P26" i="15"/>
  <c r="Q26" i="15"/>
  <c r="M26" i="15"/>
  <c r="R26" i="15"/>
  <c r="V73" i="24"/>
  <c r="X73" i="24"/>
  <c r="T73" i="24"/>
  <c r="E73" i="24"/>
  <c r="J74" i="24"/>
  <c r="K74" i="24"/>
  <c r="I74" i="24"/>
  <c r="AH74" i="24"/>
  <c r="AI74" i="24"/>
  <c r="AJ74" i="24"/>
  <c r="AG74" i="24"/>
  <c r="D74" i="24"/>
  <c r="O27" i="14"/>
  <c r="P27" i="14"/>
  <c r="Q27" i="14"/>
  <c r="R27" i="14"/>
  <c r="U74" i="24"/>
  <c r="J27" i="15"/>
  <c r="K27" i="15"/>
  <c r="L27" i="15"/>
  <c r="N27" i="15"/>
  <c r="O27" i="15"/>
  <c r="P27" i="15"/>
  <c r="Q27" i="15"/>
  <c r="M27" i="15"/>
  <c r="R27" i="15"/>
  <c r="V74" i="24"/>
  <c r="X74" i="24"/>
  <c r="T74" i="24"/>
  <c r="E74" i="24"/>
  <c r="J75" i="24"/>
  <c r="K75" i="24"/>
  <c r="I75" i="24"/>
  <c r="AH75" i="24"/>
  <c r="AI75" i="24"/>
  <c r="AJ75" i="24"/>
  <c r="AG75" i="24"/>
  <c r="D75" i="24"/>
  <c r="O28" i="14"/>
  <c r="P28" i="14"/>
  <c r="Q28" i="14"/>
  <c r="R28" i="14"/>
  <c r="U75" i="24"/>
  <c r="J28" i="15"/>
  <c r="K28" i="15"/>
  <c r="L28" i="15"/>
  <c r="N28" i="15"/>
  <c r="O28" i="15"/>
  <c r="P28" i="15"/>
  <c r="Q28" i="15"/>
  <c r="M28" i="15"/>
  <c r="R28" i="15"/>
  <c r="V75" i="24"/>
  <c r="X75" i="24"/>
  <c r="T75" i="24"/>
  <c r="E75" i="24"/>
  <c r="K4" i="12"/>
  <c r="L4" i="12"/>
  <c r="M4" i="12"/>
  <c r="N4" i="12"/>
  <c r="O4" i="12"/>
  <c r="P4" i="12"/>
  <c r="Q4" i="12"/>
  <c r="R4" i="12"/>
  <c r="K5" i="12"/>
  <c r="L5" i="12"/>
  <c r="M5" i="12"/>
  <c r="N5" i="12"/>
  <c r="O5" i="12"/>
  <c r="P5" i="12"/>
  <c r="Q5" i="12"/>
  <c r="R5" i="12"/>
  <c r="K6" i="12"/>
  <c r="L6" i="12"/>
  <c r="M6" i="12"/>
  <c r="N6" i="12"/>
  <c r="O6" i="12"/>
  <c r="P6" i="12"/>
  <c r="Q6" i="12"/>
  <c r="R6" i="12"/>
  <c r="K7" i="12"/>
  <c r="L7" i="12"/>
  <c r="M7" i="12"/>
  <c r="N7" i="12"/>
  <c r="O7" i="12"/>
  <c r="P7" i="12"/>
  <c r="Q7" i="12"/>
  <c r="R7" i="12"/>
  <c r="K8" i="12"/>
  <c r="L8" i="12"/>
  <c r="M8" i="12"/>
  <c r="N8" i="12"/>
  <c r="O8" i="12"/>
  <c r="P8" i="12"/>
  <c r="Q8" i="12"/>
  <c r="R8" i="12"/>
  <c r="K9" i="12"/>
  <c r="L9" i="12"/>
  <c r="M9" i="12"/>
  <c r="N9" i="12"/>
  <c r="O9" i="12"/>
  <c r="P9" i="12"/>
  <c r="Q9" i="12"/>
  <c r="R9" i="12"/>
  <c r="K10" i="12"/>
  <c r="L10" i="12"/>
  <c r="M10" i="12"/>
  <c r="N10" i="12"/>
  <c r="O10" i="12"/>
  <c r="P10" i="12"/>
  <c r="Q10" i="12"/>
  <c r="R10" i="12"/>
  <c r="K11" i="12"/>
  <c r="L11" i="12"/>
  <c r="M11" i="12"/>
  <c r="N11" i="12"/>
  <c r="O11" i="12"/>
  <c r="P11" i="12"/>
  <c r="Q11" i="12"/>
  <c r="R11" i="12"/>
  <c r="K12" i="12"/>
  <c r="L12" i="12"/>
  <c r="M12" i="12"/>
  <c r="N12" i="12"/>
  <c r="O12" i="12"/>
  <c r="P12" i="12"/>
  <c r="Q12" i="12"/>
  <c r="R12" i="12"/>
  <c r="K13" i="12"/>
  <c r="L13" i="12"/>
  <c r="M13" i="12"/>
  <c r="N13" i="12"/>
  <c r="O13" i="12"/>
  <c r="P13" i="12"/>
  <c r="Q13" i="12"/>
  <c r="R13" i="12"/>
  <c r="K14" i="12"/>
  <c r="L14" i="12"/>
  <c r="M14" i="12"/>
  <c r="N14" i="12"/>
  <c r="O14" i="12"/>
  <c r="P14" i="12"/>
  <c r="Q14" i="12"/>
  <c r="R14" i="12"/>
  <c r="K15" i="12"/>
  <c r="L15" i="12"/>
  <c r="M15" i="12"/>
  <c r="N15" i="12"/>
  <c r="O15" i="12"/>
  <c r="P15" i="12"/>
  <c r="Q15" i="12"/>
  <c r="R15" i="12"/>
  <c r="K16" i="12"/>
  <c r="L16" i="12"/>
  <c r="M16" i="12"/>
  <c r="N16" i="12"/>
  <c r="O16" i="12"/>
  <c r="P16" i="12"/>
  <c r="Q16" i="12"/>
  <c r="R16" i="12"/>
  <c r="K17" i="12"/>
  <c r="L17" i="12"/>
  <c r="M17" i="12"/>
  <c r="N17" i="12"/>
  <c r="O17" i="12"/>
  <c r="P17" i="12"/>
  <c r="Q17" i="12"/>
  <c r="R17" i="12"/>
  <c r="K18" i="12"/>
  <c r="L18" i="12"/>
  <c r="M18" i="12"/>
  <c r="N18" i="12"/>
  <c r="O18" i="12"/>
  <c r="P18" i="12"/>
  <c r="Q18" i="12"/>
  <c r="R18" i="12"/>
  <c r="K19" i="12"/>
  <c r="L19" i="12"/>
  <c r="M19" i="12"/>
  <c r="N19" i="12"/>
  <c r="O19" i="12"/>
  <c r="P19" i="12"/>
  <c r="Q19" i="12"/>
  <c r="R19" i="12"/>
  <c r="K20" i="12"/>
  <c r="L20" i="12"/>
  <c r="M20" i="12"/>
  <c r="N20" i="12"/>
  <c r="O20" i="12"/>
  <c r="P20" i="12"/>
  <c r="Q20" i="12"/>
  <c r="R20" i="12"/>
  <c r="K21" i="12"/>
  <c r="L21" i="12"/>
  <c r="M21" i="12"/>
  <c r="N21" i="12"/>
  <c r="O21" i="12"/>
  <c r="P21" i="12"/>
  <c r="Q21" i="12"/>
  <c r="R21" i="12"/>
  <c r="K22" i="12"/>
  <c r="L22" i="12"/>
  <c r="M22" i="12"/>
  <c r="N22" i="12"/>
  <c r="O22" i="12"/>
  <c r="P22" i="12"/>
  <c r="Q22" i="12"/>
  <c r="R22" i="12"/>
  <c r="K23" i="12"/>
  <c r="L23" i="12"/>
  <c r="M23" i="12"/>
  <c r="N23" i="12"/>
  <c r="O23" i="12"/>
  <c r="P23" i="12"/>
  <c r="Q23" i="12"/>
  <c r="R23" i="12"/>
  <c r="K24" i="12"/>
  <c r="L24" i="12"/>
  <c r="M24" i="12"/>
  <c r="N24" i="12"/>
  <c r="O24" i="12"/>
  <c r="P24" i="12"/>
  <c r="Q24" i="12"/>
  <c r="R24" i="12"/>
  <c r="K25" i="12"/>
  <c r="L25" i="12"/>
  <c r="M25" i="12"/>
  <c r="N25" i="12"/>
  <c r="O25" i="12"/>
  <c r="P25" i="12"/>
  <c r="Q25" i="12"/>
  <c r="R25" i="12"/>
  <c r="K26" i="12"/>
  <c r="L26" i="12"/>
  <c r="M26" i="12"/>
  <c r="N26" i="12"/>
  <c r="O26" i="12"/>
  <c r="P26" i="12"/>
  <c r="Q26" i="12"/>
  <c r="R26" i="12"/>
  <c r="K27" i="12"/>
  <c r="L27" i="12"/>
  <c r="M27" i="12"/>
  <c r="N27" i="12"/>
  <c r="O27" i="12"/>
  <c r="P27" i="12"/>
  <c r="Q27" i="12"/>
  <c r="R27" i="12"/>
  <c r="K28" i="12"/>
  <c r="L28" i="12"/>
  <c r="M28" i="12"/>
  <c r="N28" i="12"/>
  <c r="O28" i="12"/>
  <c r="P28" i="12"/>
  <c r="Q28" i="12"/>
  <c r="R28" i="12"/>
  <c r="K29" i="12"/>
  <c r="L29" i="12"/>
  <c r="M29" i="12"/>
  <c r="N29" i="12"/>
  <c r="O29" i="12"/>
  <c r="P29" i="12"/>
  <c r="Q29" i="12"/>
  <c r="R29" i="12"/>
  <c r="K30" i="12"/>
  <c r="L30" i="12"/>
  <c r="M30" i="12"/>
  <c r="N30" i="12"/>
  <c r="O30" i="12"/>
  <c r="P30" i="12"/>
  <c r="Q30" i="12"/>
  <c r="R30" i="12"/>
  <c r="K31" i="12"/>
  <c r="L31" i="12"/>
  <c r="M31" i="12"/>
  <c r="N31" i="12"/>
  <c r="O31" i="12"/>
  <c r="P31" i="12"/>
  <c r="Q31" i="12"/>
  <c r="R31" i="12"/>
  <c r="K32" i="12"/>
  <c r="L32" i="12"/>
  <c r="M32" i="12"/>
  <c r="N32" i="12"/>
  <c r="O32" i="12"/>
  <c r="P32" i="12"/>
  <c r="Q32" i="12"/>
  <c r="R32" i="12"/>
  <c r="K33" i="12"/>
  <c r="L33" i="12"/>
  <c r="M33" i="12"/>
  <c r="N33" i="12"/>
  <c r="O33" i="12"/>
  <c r="P33" i="12"/>
  <c r="Q33" i="12"/>
  <c r="R33" i="12"/>
  <c r="K34" i="12"/>
  <c r="L34" i="12"/>
  <c r="M34" i="12"/>
  <c r="N34" i="12"/>
  <c r="O34" i="12"/>
  <c r="P34" i="12"/>
  <c r="Q34" i="12"/>
  <c r="R34" i="12"/>
  <c r="K35" i="12"/>
  <c r="L35" i="12"/>
  <c r="M35" i="12"/>
  <c r="N35" i="12"/>
  <c r="O35" i="12"/>
  <c r="P35" i="12"/>
  <c r="Q35" i="12"/>
  <c r="R35" i="12"/>
  <c r="K36" i="12"/>
  <c r="L36" i="12"/>
  <c r="M36" i="12"/>
  <c r="N36" i="12"/>
  <c r="O36" i="12"/>
  <c r="P36" i="12"/>
  <c r="Q36" i="12"/>
  <c r="R36" i="12"/>
  <c r="K37" i="12"/>
  <c r="L37" i="12"/>
  <c r="M37" i="12"/>
  <c r="N37" i="12"/>
  <c r="O37" i="12"/>
  <c r="P37" i="12"/>
  <c r="Q37" i="12"/>
  <c r="R37" i="12"/>
  <c r="K38" i="12"/>
  <c r="L38" i="12"/>
  <c r="M38" i="12"/>
  <c r="N38" i="12"/>
  <c r="O38" i="12"/>
  <c r="P38" i="12"/>
  <c r="Q38" i="12"/>
  <c r="R38" i="12"/>
  <c r="K39" i="12"/>
  <c r="L39" i="12"/>
  <c r="M39" i="12"/>
  <c r="N39" i="12"/>
  <c r="O39" i="12"/>
  <c r="P39" i="12"/>
  <c r="Q39" i="12"/>
  <c r="R39" i="12"/>
  <c r="K40" i="12"/>
  <c r="L40" i="12"/>
  <c r="M40" i="12"/>
  <c r="N40" i="12"/>
  <c r="O40" i="12"/>
  <c r="P40" i="12"/>
  <c r="Q40" i="12"/>
  <c r="R40" i="12"/>
  <c r="K41" i="12"/>
  <c r="L41" i="12"/>
  <c r="M41" i="12"/>
  <c r="N41" i="12"/>
  <c r="O41" i="12"/>
  <c r="P41" i="12"/>
  <c r="Q41" i="12"/>
  <c r="R41" i="12"/>
  <c r="K42" i="12"/>
  <c r="L42" i="12"/>
  <c r="M42" i="12"/>
  <c r="N42" i="12"/>
  <c r="O42" i="12"/>
  <c r="P42" i="12"/>
  <c r="Q42" i="12"/>
  <c r="R42" i="12"/>
  <c r="K43" i="12"/>
  <c r="L43" i="12"/>
  <c r="M43" i="12"/>
  <c r="N43" i="12"/>
  <c r="O43" i="12"/>
  <c r="P43" i="12"/>
  <c r="Q43" i="12"/>
  <c r="R43" i="12"/>
  <c r="K44" i="12"/>
  <c r="L44" i="12"/>
  <c r="M44" i="12"/>
  <c r="N44" i="12"/>
  <c r="O44" i="12"/>
  <c r="P44" i="12"/>
  <c r="Q44" i="12"/>
  <c r="R44" i="12"/>
  <c r="K45" i="12"/>
  <c r="L45" i="12"/>
  <c r="M45" i="12"/>
  <c r="N45" i="12"/>
  <c r="O45" i="12"/>
  <c r="P45" i="12"/>
  <c r="Q45" i="12"/>
  <c r="R45" i="12"/>
  <c r="K46" i="12"/>
  <c r="L46" i="12"/>
  <c r="M46" i="12"/>
  <c r="N46" i="12"/>
  <c r="O46" i="12"/>
  <c r="P46" i="12"/>
  <c r="Q46" i="12"/>
  <c r="R46" i="12"/>
  <c r="K47" i="12"/>
  <c r="L47" i="12"/>
  <c r="M47" i="12"/>
  <c r="N47" i="12"/>
  <c r="O47" i="12"/>
  <c r="P47" i="12"/>
  <c r="Q47" i="12"/>
  <c r="R47" i="12"/>
  <c r="K48" i="12"/>
  <c r="L48" i="12"/>
  <c r="M48" i="12"/>
  <c r="N48" i="12"/>
  <c r="O48" i="12"/>
  <c r="P48" i="12"/>
  <c r="Q48" i="12"/>
  <c r="R48" i="12"/>
  <c r="K49" i="12"/>
  <c r="L49" i="12"/>
  <c r="M49" i="12"/>
  <c r="N49" i="12"/>
  <c r="O49" i="12"/>
  <c r="P49" i="12"/>
  <c r="Q49" i="12"/>
  <c r="R49" i="12"/>
  <c r="K50" i="12"/>
  <c r="L50" i="12"/>
  <c r="M50" i="12"/>
  <c r="N50" i="12"/>
  <c r="O50" i="12"/>
  <c r="P50" i="12"/>
  <c r="Q50" i="12"/>
  <c r="R50" i="12"/>
  <c r="K51" i="12"/>
  <c r="L51" i="12"/>
  <c r="M51" i="12"/>
  <c r="N51" i="12"/>
  <c r="O51" i="12"/>
  <c r="P51" i="12"/>
  <c r="Q51" i="12"/>
  <c r="R51" i="12"/>
  <c r="K52" i="12"/>
  <c r="L52" i="12"/>
  <c r="M52" i="12"/>
  <c r="N52" i="12"/>
  <c r="O52" i="12"/>
  <c r="P52" i="12"/>
  <c r="Q52" i="12"/>
  <c r="R52" i="12"/>
  <c r="K53" i="12"/>
  <c r="L53" i="12"/>
  <c r="M53" i="12"/>
  <c r="N53" i="12"/>
  <c r="O53" i="12"/>
  <c r="P53" i="12"/>
  <c r="Q53" i="12"/>
  <c r="R53" i="12"/>
  <c r="K54" i="12"/>
  <c r="L54" i="12"/>
  <c r="M54" i="12"/>
  <c r="N54" i="12"/>
  <c r="O54" i="12"/>
  <c r="P54" i="12"/>
  <c r="Q54" i="12"/>
  <c r="R54" i="12"/>
  <c r="K55" i="12"/>
  <c r="L55" i="12"/>
  <c r="M55" i="12"/>
  <c r="N55" i="12"/>
  <c r="O55" i="12"/>
  <c r="P55" i="12"/>
  <c r="Q55" i="12"/>
  <c r="R55" i="12"/>
  <c r="K56" i="12"/>
  <c r="L56" i="12"/>
  <c r="M56" i="12"/>
  <c r="N56" i="12"/>
  <c r="O56" i="12"/>
  <c r="P56" i="12"/>
  <c r="Q56" i="12"/>
  <c r="R56" i="12"/>
  <c r="K57" i="12"/>
  <c r="L57" i="12"/>
  <c r="M57" i="12"/>
  <c r="N57" i="12"/>
  <c r="O57" i="12"/>
  <c r="P57" i="12"/>
  <c r="Q57" i="12"/>
  <c r="R57" i="12"/>
  <c r="K58" i="12"/>
  <c r="L58" i="12"/>
  <c r="M58" i="12"/>
  <c r="N58" i="12"/>
  <c r="O58" i="12"/>
  <c r="P58" i="12"/>
  <c r="Q58" i="12"/>
  <c r="R58" i="12"/>
  <c r="K59" i="12"/>
  <c r="L59" i="12"/>
  <c r="M59" i="12"/>
  <c r="N59" i="12"/>
  <c r="O59" i="12"/>
  <c r="P59" i="12"/>
  <c r="Q59" i="12"/>
  <c r="R59" i="12"/>
  <c r="K60" i="12"/>
  <c r="L60" i="12"/>
  <c r="M60" i="12"/>
  <c r="N60" i="12"/>
  <c r="O60" i="12"/>
  <c r="P60" i="12"/>
  <c r="Q60" i="12"/>
  <c r="R60" i="12"/>
  <c r="K61" i="12"/>
  <c r="L61" i="12"/>
  <c r="M61" i="12"/>
  <c r="N61" i="12"/>
  <c r="O61" i="12"/>
  <c r="P61" i="12"/>
  <c r="Q61" i="12"/>
  <c r="R61" i="12"/>
  <c r="K62" i="12"/>
  <c r="L62" i="12"/>
  <c r="M62" i="12"/>
  <c r="N62" i="12"/>
  <c r="O62" i="12"/>
  <c r="P62" i="12"/>
  <c r="Q62" i="12"/>
  <c r="R62" i="12"/>
  <c r="K63" i="12"/>
  <c r="L63" i="12"/>
  <c r="M63" i="12"/>
  <c r="N63" i="12"/>
  <c r="O63" i="12"/>
  <c r="P63" i="12"/>
  <c r="Q63" i="12"/>
  <c r="R63" i="12"/>
  <c r="K64" i="12"/>
  <c r="L64" i="12"/>
  <c r="M64" i="12"/>
  <c r="N64" i="12"/>
  <c r="O64" i="12"/>
  <c r="P64" i="12"/>
  <c r="Q64" i="12"/>
  <c r="R64" i="12"/>
  <c r="K65" i="12"/>
  <c r="L65" i="12"/>
  <c r="M65" i="12"/>
  <c r="N65" i="12"/>
  <c r="O65" i="12"/>
  <c r="P65" i="12"/>
  <c r="Q65" i="12"/>
  <c r="R65" i="12"/>
  <c r="K66" i="12"/>
  <c r="L66" i="12"/>
  <c r="M66" i="12"/>
  <c r="N66" i="12"/>
  <c r="O66" i="12"/>
  <c r="P66" i="12"/>
  <c r="Q66" i="12"/>
  <c r="R66" i="12"/>
  <c r="K67" i="12"/>
  <c r="L67" i="12"/>
  <c r="M67" i="12"/>
  <c r="N67" i="12"/>
  <c r="O67" i="12"/>
  <c r="P67" i="12"/>
  <c r="Q67" i="12"/>
  <c r="R67" i="12"/>
  <c r="K68" i="12"/>
  <c r="L68" i="12"/>
  <c r="M68" i="12"/>
  <c r="N68" i="12"/>
  <c r="O68" i="12"/>
  <c r="P68" i="12"/>
  <c r="Q68" i="12"/>
  <c r="R68" i="12"/>
  <c r="K69" i="12"/>
  <c r="L69" i="12"/>
  <c r="M69" i="12"/>
  <c r="N69" i="12"/>
  <c r="O69" i="12"/>
  <c r="P69" i="12"/>
  <c r="Q69" i="12"/>
  <c r="R69" i="12"/>
  <c r="K70" i="12"/>
  <c r="L70" i="12"/>
  <c r="M70" i="12"/>
  <c r="N70" i="12"/>
  <c r="O70" i="12"/>
  <c r="P70" i="12"/>
  <c r="Q70" i="12"/>
  <c r="R70" i="12"/>
  <c r="K71" i="12"/>
  <c r="L71" i="12"/>
  <c r="M71" i="12"/>
  <c r="N71" i="12"/>
  <c r="O71" i="12"/>
  <c r="P71" i="12"/>
  <c r="Q71" i="12"/>
  <c r="R71" i="12"/>
  <c r="K72" i="12"/>
  <c r="L72" i="12"/>
  <c r="M72" i="12"/>
  <c r="N72" i="12"/>
  <c r="O72" i="12"/>
  <c r="P72" i="12"/>
  <c r="Q72" i="12"/>
  <c r="R72" i="12"/>
  <c r="K73" i="12"/>
  <c r="L73" i="12"/>
  <c r="M73" i="12"/>
  <c r="N73" i="12"/>
  <c r="O73" i="12"/>
  <c r="P73" i="12"/>
  <c r="Q73" i="12"/>
  <c r="R73" i="12"/>
  <c r="K74" i="12"/>
  <c r="L74" i="12"/>
  <c r="M74" i="12"/>
  <c r="N74" i="12"/>
  <c r="O74" i="12"/>
  <c r="P74" i="12"/>
  <c r="Q74" i="12"/>
  <c r="R74" i="12"/>
  <c r="K75" i="12"/>
  <c r="L75" i="12"/>
  <c r="M75" i="12"/>
  <c r="N75" i="12"/>
  <c r="O75" i="12"/>
  <c r="P75" i="12"/>
  <c r="Q75" i="12"/>
  <c r="R75" i="12"/>
  <c r="K76" i="12"/>
  <c r="L76" i="12"/>
  <c r="M76" i="12"/>
  <c r="N76" i="12"/>
  <c r="O76" i="12"/>
  <c r="P76" i="12"/>
  <c r="Q76" i="12"/>
  <c r="R76" i="12"/>
  <c r="K77" i="12"/>
  <c r="L77" i="12"/>
  <c r="M77" i="12"/>
  <c r="N77" i="12"/>
  <c r="O77" i="12"/>
  <c r="P77" i="12"/>
  <c r="Q77" i="12"/>
  <c r="R77" i="12"/>
  <c r="K78" i="12"/>
  <c r="L78" i="12"/>
  <c r="M78" i="12"/>
  <c r="N78" i="12"/>
  <c r="O78" i="12"/>
  <c r="P78" i="12"/>
  <c r="Q78" i="12"/>
  <c r="R78" i="12"/>
  <c r="K79" i="12"/>
  <c r="L79" i="12"/>
  <c r="M79" i="12"/>
  <c r="N79" i="12"/>
  <c r="O79" i="12"/>
  <c r="P79" i="12"/>
  <c r="Q79" i="12"/>
  <c r="R79" i="12"/>
  <c r="K80" i="12"/>
  <c r="L80" i="12"/>
  <c r="M80" i="12"/>
  <c r="N80" i="12"/>
  <c r="O80" i="12"/>
  <c r="P80" i="12"/>
  <c r="Q80" i="12"/>
  <c r="R80" i="12"/>
  <c r="K81" i="12"/>
  <c r="L81" i="12"/>
  <c r="M81" i="12"/>
  <c r="N81" i="12"/>
  <c r="O81" i="12"/>
  <c r="P81" i="12"/>
  <c r="Q81" i="12"/>
  <c r="R81" i="12"/>
  <c r="K82" i="12"/>
  <c r="L82" i="12"/>
  <c r="M82" i="12"/>
  <c r="N82" i="12"/>
  <c r="O82" i="12"/>
  <c r="P82" i="12"/>
  <c r="Q82" i="12"/>
  <c r="R82" i="12"/>
  <c r="K83" i="12"/>
  <c r="L83" i="12"/>
  <c r="M83" i="12"/>
  <c r="N83" i="12"/>
  <c r="O83" i="12"/>
  <c r="P83" i="12"/>
  <c r="Q83" i="12"/>
  <c r="R83" i="12"/>
  <c r="K84" i="12"/>
  <c r="L84" i="12"/>
  <c r="M84" i="12"/>
  <c r="N84" i="12"/>
  <c r="O84" i="12"/>
  <c r="P84" i="12"/>
  <c r="Q84" i="12"/>
  <c r="R84" i="12"/>
  <c r="K85" i="12"/>
  <c r="L85" i="12"/>
  <c r="M85" i="12"/>
  <c r="N85" i="12"/>
  <c r="O85" i="12"/>
  <c r="P85" i="12"/>
  <c r="Q85" i="12"/>
  <c r="R85" i="12"/>
  <c r="K86" i="12"/>
  <c r="L86" i="12"/>
  <c r="M86" i="12"/>
  <c r="N86" i="12"/>
  <c r="O86" i="12"/>
  <c r="P86" i="12"/>
  <c r="Q86" i="12"/>
  <c r="R86" i="12"/>
  <c r="K87" i="12"/>
  <c r="L87" i="12"/>
  <c r="M87" i="12"/>
  <c r="N87" i="12"/>
  <c r="O87" i="12"/>
  <c r="P87" i="12"/>
  <c r="Q87" i="12"/>
  <c r="R87" i="12"/>
  <c r="K88" i="12"/>
  <c r="L88" i="12"/>
  <c r="M88" i="12"/>
  <c r="N88" i="12"/>
  <c r="O88" i="12"/>
  <c r="P88" i="12"/>
  <c r="Q88" i="12"/>
  <c r="R88" i="12"/>
  <c r="K89" i="12"/>
  <c r="L89" i="12"/>
  <c r="M89" i="12"/>
  <c r="N89" i="12"/>
  <c r="O89" i="12"/>
  <c r="P89" i="12"/>
  <c r="Q89" i="12"/>
  <c r="R89" i="12"/>
  <c r="K90" i="12"/>
  <c r="L90" i="12"/>
  <c r="M90" i="12"/>
  <c r="N90" i="12"/>
  <c r="O90" i="12"/>
  <c r="P90" i="12"/>
  <c r="Q90" i="12"/>
  <c r="R90" i="12"/>
  <c r="K91" i="12"/>
  <c r="L91" i="12"/>
  <c r="M91" i="12"/>
  <c r="N91" i="12"/>
  <c r="O91" i="12"/>
  <c r="P91" i="12"/>
  <c r="Q91" i="12"/>
  <c r="R91" i="12"/>
  <c r="K92" i="12"/>
  <c r="L92" i="12"/>
  <c r="M92" i="12"/>
  <c r="N92" i="12"/>
  <c r="O92" i="12"/>
  <c r="P92" i="12"/>
  <c r="K93" i="12"/>
  <c r="L93" i="12"/>
  <c r="M93" i="12"/>
  <c r="N93" i="12"/>
  <c r="O93" i="12"/>
  <c r="P93" i="12"/>
  <c r="K94" i="12"/>
  <c r="L94" i="12"/>
  <c r="M94" i="12"/>
  <c r="N94" i="12"/>
  <c r="O94" i="12"/>
  <c r="P94" i="12"/>
  <c r="K95" i="12"/>
  <c r="L95" i="12"/>
  <c r="M95" i="12"/>
  <c r="N95" i="12"/>
  <c r="O95" i="12"/>
  <c r="P95" i="12"/>
  <c r="K96" i="12"/>
  <c r="L96" i="12"/>
  <c r="M96" i="12"/>
  <c r="N96" i="12"/>
  <c r="O96" i="12"/>
  <c r="P96" i="12"/>
  <c r="K97" i="12"/>
  <c r="L97" i="12"/>
  <c r="M97" i="12"/>
  <c r="N97" i="12"/>
  <c r="O97" i="12"/>
  <c r="P97" i="12"/>
  <c r="K98" i="12"/>
  <c r="L98" i="12"/>
  <c r="M98" i="12"/>
  <c r="N98" i="12"/>
  <c r="O98" i="12"/>
  <c r="P98" i="12"/>
  <c r="K99" i="12"/>
  <c r="L99" i="12"/>
  <c r="M99" i="12"/>
  <c r="N99" i="12"/>
  <c r="O99" i="12"/>
  <c r="P99" i="12"/>
  <c r="K100" i="12"/>
  <c r="L100" i="12"/>
  <c r="M100" i="12"/>
  <c r="N100" i="12"/>
  <c r="O100" i="12"/>
  <c r="P100" i="12"/>
  <c r="K101" i="12"/>
  <c r="L101" i="12"/>
  <c r="M101" i="12"/>
  <c r="N101" i="12"/>
  <c r="O101" i="12"/>
  <c r="P101" i="12"/>
  <c r="K102" i="12"/>
  <c r="L102" i="12"/>
  <c r="M102" i="12"/>
  <c r="N102" i="12"/>
  <c r="O102" i="12"/>
  <c r="P102" i="12"/>
  <c r="K103" i="12"/>
  <c r="L103" i="12"/>
  <c r="M103" i="12"/>
  <c r="N103" i="12"/>
  <c r="O103" i="12"/>
  <c r="P103" i="12"/>
  <c r="K104" i="12"/>
  <c r="L104" i="12"/>
  <c r="M104" i="12"/>
  <c r="N104" i="12"/>
  <c r="O104" i="12"/>
  <c r="P104" i="12"/>
  <c r="K105" i="12"/>
  <c r="L105" i="12"/>
  <c r="M105" i="12"/>
  <c r="N105" i="12"/>
  <c r="O105" i="12"/>
  <c r="P105" i="12"/>
  <c r="K106" i="12"/>
  <c r="L106" i="12"/>
  <c r="M106" i="12"/>
  <c r="N106" i="12"/>
  <c r="O106" i="12"/>
  <c r="P106" i="12"/>
  <c r="K107" i="12"/>
  <c r="L107" i="12"/>
  <c r="M107" i="12"/>
  <c r="N107" i="12"/>
  <c r="O107" i="12"/>
  <c r="P107" i="12"/>
  <c r="K108" i="12"/>
  <c r="L108" i="12"/>
  <c r="M108" i="12"/>
  <c r="N108" i="12"/>
  <c r="O108" i="12"/>
  <c r="P108" i="12"/>
  <c r="K109" i="12"/>
  <c r="L109" i="12"/>
  <c r="M109" i="12"/>
  <c r="N109" i="12"/>
  <c r="O109" i="12"/>
  <c r="P109" i="12"/>
  <c r="K110" i="12"/>
  <c r="L110" i="12"/>
  <c r="M110" i="12"/>
  <c r="N110" i="12"/>
  <c r="O110" i="12"/>
  <c r="P110" i="12"/>
  <c r="K111" i="12"/>
  <c r="L111" i="12"/>
  <c r="M111" i="12"/>
  <c r="N111" i="12"/>
  <c r="O111" i="12"/>
  <c r="P111" i="12"/>
  <c r="K112" i="12"/>
  <c r="L112" i="12"/>
  <c r="M112" i="12"/>
  <c r="N112" i="12"/>
  <c r="O112" i="12"/>
  <c r="P112" i="12"/>
  <c r="K113" i="12"/>
  <c r="L113" i="12"/>
  <c r="M113" i="12"/>
  <c r="N113" i="12"/>
  <c r="O113" i="12"/>
  <c r="P113" i="12"/>
  <c r="K114" i="12"/>
  <c r="L114" i="12"/>
  <c r="M114" i="12"/>
  <c r="N114" i="12"/>
  <c r="O114" i="12"/>
  <c r="P114" i="12"/>
  <c r="K115" i="12"/>
  <c r="L115" i="12"/>
  <c r="M115" i="12"/>
  <c r="N115" i="12"/>
  <c r="O115" i="12"/>
  <c r="P115" i="12"/>
  <c r="K116" i="12"/>
  <c r="L116" i="12"/>
  <c r="M116" i="12"/>
  <c r="N116" i="12"/>
  <c r="O116" i="12"/>
  <c r="P116" i="12"/>
  <c r="K117" i="12"/>
  <c r="L117" i="12"/>
  <c r="M117" i="12"/>
  <c r="N117" i="12"/>
  <c r="O117" i="12"/>
  <c r="P117" i="12"/>
  <c r="K118" i="12"/>
  <c r="L118" i="12"/>
  <c r="M118" i="12"/>
  <c r="N118" i="12"/>
  <c r="O118" i="12"/>
  <c r="P118" i="12"/>
  <c r="K119" i="12"/>
  <c r="L119" i="12"/>
  <c r="M119" i="12"/>
  <c r="N119" i="12"/>
  <c r="O119" i="12"/>
  <c r="P119" i="12"/>
  <c r="K120" i="12"/>
  <c r="L120" i="12"/>
  <c r="M120" i="12"/>
  <c r="N120" i="12"/>
  <c r="O120" i="12"/>
  <c r="P120" i="12"/>
  <c r="K121" i="12"/>
  <c r="L121" i="12"/>
  <c r="M121" i="12"/>
  <c r="N121" i="12"/>
  <c r="O121" i="12"/>
  <c r="P121" i="12"/>
  <c r="K122" i="12"/>
  <c r="L122" i="12"/>
  <c r="M122" i="12"/>
  <c r="N122" i="12"/>
  <c r="O122" i="12"/>
  <c r="P122" i="12"/>
  <c r="K123" i="12"/>
  <c r="L123" i="12"/>
  <c r="M123" i="12"/>
  <c r="N123" i="12"/>
  <c r="O123" i="12"/>
  <c r="P123" i="12"/>
  <c r="K124" i="12"/>
  <c r="L124" i="12"/>
  <c r="M124" i="12"/>
  <c r="N124" i="12"/>
  <c r="O124" i="12"/>
  <c r="P124" i="12"/>
  <c r="K125" i="12"/>
  <c r="L125" i="12"/>
  <c r="M125" i="12"/>
  <c r="N125" i="12"/>
  <c r="O125" i="12"/>
  <c r="P125" i="12"/>
  <c r="K126" i="12"/>
  <c r="L126" i="12"/>
  <c r="M126" i="12"/>
  <c r="N126" i="12"/>
  <c r="O126" i="12"/>
  <c r="P126" i="12"/>
  <c r="K127" i="12"/>
  <c r="L127" i="12"/>
  <c r="M127" i="12"/>
  <c r="N127" i="12"/>
  <c r="O127" i="12"/>
  <c r="P127" i="12"/>
  <c r="K128" i="12"/>
  <c r="L128" i="12"/>
  <c r="M128" i="12"/>
  <c r="N128" i="12"/>
  <c r="O128" i="12"/>
  <c r="P128" i="12"/>
  <c r="K129" i="12"/>
  <c r="L129" i="12"/>
  <c r="M129" i="12"/>
  <c r="N129" i="12"/>
  <c r="O129" i="12"/>
  <c r="P129" i="12"/>
  <c r="K130" i="12"/>
  <c r="L130" i="12"/>
  <c r="M130" i="12"/>
  <c r="N130" i="12"/>
  <c r="O130" i="12"/>
  <c r="P130" i="12"/>
  <c r="K131" i="12"/>
  <c r="L131" i="12"/>
  <c r="M131" i="12"/>
  <c r="N131" i="12"/>
  <c r="O131" i="12"/>
  <c r="P131" i="12"/>
  <c r="K132" i="12"/>
  <c r="L132" i="12"/>
  <c r="M132" i="12"/>
  <c r="N132" i="12"/>
  <c r="O132" i="12"/>
  <c r="P132" i="12"/>
  <c r="K133" i="12"/>
  <c r="L133" i="12"/>
  <c r="M133" i="12"/>
  <c r="N133" i="12"/>
  <c r="O133" i="12"/>
  <c r="P133" i="12"/>
  <c r="K134" i="12"/>
  <c r="L134" i="12"/>
  <c r="M134" i="12"/>
  <c r="N134" i="12"/>
  <c r="O134" i="12"/>
  <c r="P134" i="12"/>
  <c r="K135" i="12"/>
  <c r="L135" i="12"/>
  <c r="M135" i="12"/>
  <c r="N135" i="12"/>
  <c r="O135" i="12"/>
  <c r="P135" i="12"/>
  <c r="K136" i="12"/>
  <c r="L136" i="12"/>
  <c r="M136" i="12"/>
  <c r="N136" i="12"/>
  <c r="O136" i="12"/>
  <c r="P136" i="12"/>
  <c r="K137" i="12"/>
  <c r="L137" i="12"/>
  <c r="M137" i="12"/>
  <c r="N137" i="12"/>
  <c r="O137" i="12"/>
  <c r="P137" i="12"/>
  <c r="K138" i="12"/>
  <c r="L138" i="12"/>
  <c r="M138" i="12"/>
  <c r="N138" i="12"/>
  <c r="O138" i="12"/>
  <c r="P138" i="12"/>
  <c r="K139" i="12"/>
  <c r="L139" i="12"/>
  <c r="M139" i="12"/>
  <c r="N139" i="12"/>
  <c r="O139" i="12"/>
  <c r="P139" i="12"/>
  <c r="K140" i="12"/>
  <c r="L140" i="12"/>
  <c r="M140" i="12"/>
  <c r="N140" i="12"/>
  <c r="O140" i="12"/>
  <c r="P140" i="12"/>
  <c r="Q140" i="12"/>
  <c r="R140" i="12"/>
  <c r="L3" i="12"/>
  <c r="M3" i="12"/>
  <c r="N3" i="12"/>
  <c r="O3" i="12"/>
  <c r="P3" i="12"/>
  <c r="Q3" i="12"/>
  <c r="R3" i="12"/>
  <c r="K3" i="12"/>
  <c r="S10" i="12"/>
  <c r="R10" i="6"/>
  <c r="K10" i="6"/>
  <c r="L10" i="6"/>
  <c r="M10" i="6"/>
  <c r="N10" i="6"/>
  <c r="O10" i="6"/>
  <c r="P10" i="6"/>
  <c r="Q10" i="6"/>
  <c r="J10" i="6"/>
  <c r="R3" i="6"/>
  <c r="J88" i="16"/>
  <c r="K88" i="16"/>
  <c r="L88" i="16"/>
  <c r="M88" i="16"/>
  <c r="N88" i="16"/>
  <c r="O88" i="16"/>
  <c r="P88" i="16"/>
  <c r="Q88" i="16"/>
  <c r="R88" i="16"/>
  <c r="J89" i="16"/>
  <c r="K89" i="16"/>
  <c r="L89" i="16"/>
  <c r="M89" i="16"/>
  <c r="N89" i="16"/>
  <c r="O89" i="16"/>
  <c r="P89" i="16"/>
  <c r="Q89" i="16"/>
  <c r="R89" i="16"/>
  <c r="J90" i="16"/>
  <c r="K90" i="16"/>
  <c r="L90" i="16"/>
  <c r="M90" i="16"/>
  <c r="N90" i="16"/>
  <c r="O90" i="16"/>
  <c r="P90" i="16"/>
  <c r="Q90" i="16"/>
  <c r="R90" i="16"/>
  <c r="J91" i="16"/>
  <c r="K91" i="16"/>
  <c r="L91" i="16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N93" i="16"/>
  <c r="O93" i="16"/>
  <c r="P93" i="16"/>
  <c r="Q93" i="16"/>
  <c r="R93" i="16"/>
  <c r="J94" i="16"/>
  <c r="K94" i="16"/>
  <c r="L94" i="16"/>
  <c r="M94" i="16"/>
  <c r="N94" i="16"/>
  <c r="O94" i="16"/>
  <c r="P94" i="16"/>
  <c r="Q94" i="16"/>
  <c r="R94" i="16"/>
  <c r="J95" i="16"/>
  <c r="K95" i="16"/>
  <c r="L95" i="16"/>
  <c r="M95" i="16"/>
  <c r="N95" i="16"/>
  <c r="O95" i="16"/>
  <c r="P95" i="16"/>
  <c r="Q95" i="16"/>
  <c r="R95" i="16"/>
  <c r="J96" i="16"/>
  <c r="K96" i="16"/>
  <c r="L96" i="16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S11" i="12"/>
  <c r="AF5" i="24"/>
  <c r="S12" i="12"/>
  <c r="AF6" i="24"/>
  <c r="S13" i="12"/>
  <c r="AF7" i="24"/>
  <c r="S14" i="12"/>
  <c r="AF8" i="24"/>
  <c r="S15" i="12"/>
  <c r="AF9" i="24"/>
  <c r="S16" i="12"/>
  <c r="AF10" i="24"/>
  <c r="S17" i="12"/>
  <c r="AF11" i="24"/>
  <c r="S18" i="12"/>
  <c r="AF12" i="24"/>
  <c r="S19" i="12"/>
  <c r="AF13" i="24"/>
  <c r="S20" i="12"/>
  <c r="AF14" i="24"/>
  <c r="S21" i="12"/>
  <c r="AF15" i="24"/>
  <c r="S22" i="12"/>
  <c r="AF16" i="24"/>
  <c r="S23" i="12"/>
  <c r="AF17" i="24"/>
  <c r="S24" i="12"/>
  <c r="AF18" i="24"/>
  <c r="S25" i="12"/>
  <c r="AF19" i="24"/>
  <c r="S26" i="12"/>
  <c r="AF20" i="24"/>
  <c r="S27" i="12"/>
  <c r="AF21" i="24"/>
  <c r="S28" i="12"/>
  <c r="AF22" i="24"/>
  <c r="S29" i="12"/>
  <c r="AF23" i="24"/>
  <c r="S30" i="12"/>
  <c r="AF24" i="24"/>
  <c r="S31" i="12"/>
  <c r="AF25" i="24"/>
  <c r="S32" i="12"/>
  <c r="AF26" i="24"/>
  <c r="S33" i="12"/>
  <c r="AF27" i="24"/>
  <c r="S34" i="12"/>
  <c r="AF28" i="24"/>
  <c r="S35" i="12"/>
  <c r="AF29" i="24"/>
  <c r="S36" i="12"/>
  <c r="AF30" i="24"/>
  <c r="S37" i="12"/>
  <c r="AF31" i="24"/>
  <c r="S38" i="12"/>
  <c r="AF32" i="24"/>
  <c r="S39" i="12"/>
  <c r="AF33" i="24"/>
  <c r="S40" i="12"/>
  <c r="AF34" i="24"/>
  <c r="S41" i="12"/>
  <c r="AF35" i="24"/>
  <c r="S42" i="12"/>
  <c r="AF36" i="24"/>
  <c r="S43" i="12"/>
  <c r="AF37" i="24"/>
  <c r="S44" i="12"/>
  <c r="AF38" i="24"/>
  <c r="S45" i="12"/>
  <c r="AF39" i="24"/>
  <c r="S46" i="12"/>
  <c r="AF40" i="24"/>
  <c r="S47" i="12"/>
  <c r="AF41" i="24"/>
  <c r="S48" i="12"/>
  <c r="AF42" i="24"/>
  <c r="S49" i="12"/>
  <c r="AF43" i="24"/>
  <c r="S50" i="12"/>
  <c r="AF44" i="24"/>
  <c r="S51" i="12"/>
  <c r="AF45" i="24"/>
  <c r="S52" i="12"/>
  <c r="AF46" i="24"/>
  <c r="S53" i="12"/>
  <c r="AF47" i="24"/>
  <c r="S54" i="12"/>
  <c r="AF48" i="24"/>
  <c r="S55" i="12"/>
  <c r="AF49" i="24"/>
  <c r="S56" i="12"/>
  <c r="AF50" i="24"/>
  <c r="S57" i="12"/>
  <c r="AF51" i="24"/>
  <c r="S58" i="12"/>
  <c r="AF52" i="24"/>
  <c r="S59" i="12"/>
  <c r="AF53" i="24"/>
  <c r="S60" i="12"/>
  <c r="AF54" i="24"/>
  <c r="S61" i="12"/>
  <c r="AF55" i="24"/>
  <c r="S62" i="12"/>
  <c r="AF56" i="24"/>
  <c r="S63" i="12"/>
  <c r="AF57" i="24"/>
  <c r="S64" i="12"/>
  <c r="AF58" i="24"/>
  <c r="S65" i="12"/>
  <c r="AF59" i="24"/>
  <c r="S66" i="12"/>
  <c r="AF60" i="24"/>
  <c r="S67" i="12"/>
  <c r="AF61" i="24"/>
  <c r="S68" i="12"/>
  <c r="AF62" i="24"/>
  <c r="S69" i="12"/>
  <c r="AF63" i="24"/>
  <c r="S70" i="12"/>
  <c r="AF64" i="24"/>
  <c r="S71" i="12"/>
  <c r="AF65" i="24"/>
  <c r="S72" i="12"/>
  <c r="AF66" i="24"/>
  <c r="S73" i="12"/>
  <c r="AF67" i="24"/>
  <c r="S74" i="12"/>
  <c r="AF68" i="24"/>
  <c r="S75" i="12"/>
  <c r="AF69" i="24"/>
  <c r="S76" i="12"/>
  <c r="AF70" i="24"/>
  <c r="S77" i="12"/>
  <c r="AF71" i="24"/>
  <c r="S78" i="12"/>
  <c r="AF72" i="24"/>
  <c r="S79" i="12"/>
  <c r="AF73" i="24"/>
  <c r="S80" i="12"/>
  <c r="AF74" i="24"/>
  <c r="S81" i="12"/>
  <c r="AF75" i="24"/>
  <c r="S82" i="12"/>
  <c r="S83" i="12"/>
  <c r="S84" i="12"/>
  <c r="S85" i="12"/>
  <c r="S86" i="12"/>
  <c r="S87" i="12"/>
  <c r="S88" i="12"/>
  <c r="S89" i="12"/>
  <c r="S90" i="12"/>
  <c r="S91" i="12"/>
  <c r="S140" i="12"/>
  <c r="K4" i="25"/>
  <c r="L4" i="25"/>
  <c r="M4" i="25"/>
  <c r="N4" i="25"/>
  <c r="O4" i="25"/>
  <c r="P4" i="25"/>
  <c r="Q4" i="25"/>
  <c r="R4" i="25"/>
  <c r="S4" i="25"/>
  <c r="S41" i="24"/>
  <c r="K5" i="25"/>
  <c r="L5" i="25"/>
  <c r="M5" i="25"/>
  <c r="N5" i="25"/>
  <c r="O5" i="25"/>
  <c r="P5" i="25"/>
  <c r="Q5" i="25"/>
  <c r="R5" i="25"/>
  <c r="S5" i="25"/>
  <c r="S42" i="24"/>
  <c r="K6" i="25"/>
  <c r="L6" i="25"/>
  <c r="M6" i="25"/>
  <c r="N6" i="25"/>
  <c r="O6" i="25"/>
  <c r="P6" i="25"/>
  <c r="Q6" i="25"/>
  <c r="R6" i="25"/>
  <c r="S6" i="25"/>
  <c r="S43" i="24"/>
  <c r="K7" i="25"/>
  <c r="L7" i="25"/>
  <c r="M7" i="25"/>
  <c r="N7" i="25"/>
  <c r="O7" i="25"/>
  <c r="P7" i="25"/>
  <c r="Q7" i="25"/>
  <c r="R7" i="25"/>
  <c r="S7" i="25"/>
  <c r="S44" i="24"/>
  <c r="K8" i="25"/>
  <c r="L8" i="25"/>
  <c r="M8" i="25"/>
  <c r="N8" i="25"/>
  <c r="O8" i="25"/>
  <c r="P8" i="25"/>
  <c r="Q8" i="25"/>
  <c r="R8" i="25"/>
  <c r="S8" i="25"/>
  <c r="S45" i="24"/>
  <c r="K9" i="25"/>
  <c r="L9" i="25"/>
  <c r="M9" i="25"/>
  <c r="N9" i="25"/>
  <c r="O9" i="25"/>
  <c r="P9" i="25"/>
  <c r="Q9" i="25"/>
  <c r="R9" i="25"/>
  <c r="S9" i="25"/>
  <c r="S46" i="24"/>
  <c r="K10" i="25"/>
  <c r="L10" i="25"/>
  <c r="M10" i="25"/>
  <c r="N10" i="25"/>
  <c r="O10" i="25"/>
  <c r="P10" i="25"/>
  <c r="Q10" i="25"/>
  <c r="R10" i="25"/>
  <c r="S10" i="25"/>
  <c r="S47" i="24"/>
  <c r="K11" i="25"/>
  <c r="L11" i="25"/>
  <c r="M11" i="25"/>
  <c r="N11" i="25"/>
  <c r="O11" i="25"/>
  <c r="P11" i="25"/>
  <c r="Q11" i="25"/>
  <c r="R11" i="25"/>
  <c r="S11" i="25"/>
  <c r="S48" i="24"/>
  <c r="K12" i="25"/>
  <c r="L12" i="25"/>
  <c r="M12" i="25"/>
  <c r="N12" i="25"/>
  <c r="O12" i="25"/>
  <c r="P12" i="25"/>
  <c r="Q12" i="25"/>
  <c r="R12" i="25"/>
  <c r="S12" i="25"/>
  <c r="S49" i="24"/>
  <c r="K13" i="25"/>
  <c r="L13" i="25"/>
  <c r="M13" i="25"/>
  <c r="N13" i="25"/>
  <c r="O13" i="25"/>
  <c r="P13" i="25"/>
  <c r="Q13" i="25"/>
  <c r="R13" i="25"/>
  <c r="S13" i="25"/>
  <c r="S50" i="24"/>
  <c r="K14" i="25"/>
  <c r="L14" i="25"/>
  <c r="M14" i="25"/>
  <c r="N14" i="25"/>
  <c r="O14" i="25"/>
  <c r="P14" i="25"/>
  <c r="Q14" i="25"/>
  <c r="R14" i="25"/>
  <c r="S14" i="25"/>
  <c r="S51" i="24"/>
  <c r="K15" i="25"/>
  <c r="L15" i="25"/>
  <c r="M15" i="25"/>
  <c r="N15" i="25"/>
  <c r="O15" i="25"/>
  <c r="P15" i="25"/>
  <c r="Q15" i="25"/>
  <c r="R15" i="25"/>
  <c r="S15" i="25"/>
  <c r="S52" i="24"/>
  <c r="K16" i="25"/>
  <c r="L16" i="25"/>
  <c r="M16" i="25"/>
  <c r="N16" i="25"/>
  <c r="O16" i="25"/>
  <c r="P16" i="25"/>
  <c r="Q16" i="25"/>
  <c r="R16" i="25"/>
  <c r="S16" i="25"/>
  <c r="S53" i="24"/>
  <c r="K17" i="25"/>
  <c r="L17" i="25"/>
  <c r="M17" i="25"/>
  <c r="N17" i="25"/>
  <c r="O17" i="25"/>
  <c r="P17" i="25"/>
  <c r="Q17" i="25"/>
  <c r="R17" i="25"/>
  <c r="S17" i="25"/>
  <c r="S54" i="24"/>
  <c r="K18" i="25"/>
  <c r="L18" i="25"/>
  <c r="M18" i="25"/>
  <c r="N18" i="25"/>
  <c r="O18" i="25"/>
  <c r="P18" i="25"/>
  <c r="Q18" i="25"/>
  <c r="R18" i="25"/>
  <c r="S18" i="25"/>
  <c r="S55" i="24"/>
  <c r="K19" i="25"/>
  <c r="L19" i="25"/>
  <c r="M19" i="25"/>
  <c r="N19" i="25"/>
  <c r="O19" i="25"/>
  <c r="P19" i="25"/>
  <c r="Q19" i="25"/>
  <c r="R19" i="25"/>
  <c r="S19" i="25"/>
  <c r="S56" i="24"/>
  <c r="K20" i="25"/>
  <c r="L20" i="25"/>
  <c r="M20" i="25"/>
  <c r="N20" i="25"/>
  <c r="O20" i="25"/>
  <c r="P20" i="25"/>
  <c r="Q20" i="25"/>
  <c r="R20" i="25"/>
  <c r="S20" i="25"/>
  <c r="S57" i="24"/>
  <c r="K21" i="25"/>
  <c r="L21" i="25"/>
  <c r="M21" i="25"/>
  <c r="N21" i="25"/>
  <c r="O21" i="25"/>
  <c r="P21" i="25"/>
  <c r="Q21" i="25"/>
  <c r="R21" i="25"/>
  <c r="S21" i="25"/>
  <c r="S58" i="24"/>
  <c r="K22" i="25"/>
  <c r="L22" i="25"/>
  <c r="M22" i="25"/>
  <c r="N22" i="25"/>
  <c r="O22" i="25"/>
  <c r="P22" i="25"/>
  <c r="Q22" i="25"/>
  <c r="R22" i="25"/>
  <c r="S22" i="25"/>
  <c r="S59" i="24"/>
  <c r="K23" i="25"/>
  <c r="L23" i="25"/>
  <c r="M23" i="25"/>
  <c r="N23" i="25"/>
  <c r="O23" i="25"/>
  <c r="P23" i="25"/>
  <c r="Q23" i="25"/>
  <c r="R23" i="25"/>
  <c r="S23" i="25"/>
  <c r="S60" i="24"/>
  <c r="K24" i="25"/>
  <c r="L24" i="25"/>
  <c r="M24" i="25"/>
  <c r="N24" i="25"/>
  <c r="O24" i="25"/>
  <c r="P24" i="25"/>
  <c r="Q24" i="25"/>
  <c r="R24" i="25"/>
  <c r="S24" i="25"/>
  <c r="S61" i="24"/>
  <c r="K25" i="25"/>
  <c r="L25" i="25"/>
  <c r="M25" i="25"/>
  <c r="N25" i="25"/>
  <c r="O25" i="25"/>
  <c r="P25" i="25"/>
  <c r="Q25" i="25"/>
  <c r="R25" i="25"/>
  <c r="S25" i="25"/>
  <c r="S62" i="24"/>
  <c r="K26" i="25"/>
  <c r="L26" i="25"/>
  <c r="M26" i="25"/>
  <c r="N26" i="25"/>
  <c r="O26" i="25"/>
  <c r="P26" i="25"/>
  <c r="Q26" i="25"/>
  <c r="R26" i="25"/>
  <c r="S26" i="25"/>
  <c r="S63" i="24"/>
  <c r="K27" i="25"/>
  <c r="L27" i="25"/>
  <c r="M27" i="25"/>
  <c r="N27" i="25"/>
  <c r="O27" i="25"/>
  <c r="P27" i="25"/>
  <c r="Q27" i="25"/>
  <c r="R27" i="25"/>
  <c r="S27" i="25"/>
  <c r="S64" i="24"/>
  <c r="K28" i="25"/>
  <c r="L28" i="25"/>
  <c r="M28" i="25"/>
  <c r="N28" i="25"/>
  <c r="O28" i="25"/>
  <c r="P28" i="25"/>
  <c r="Q28" i="25"/>
  <c r="R28" i="25"/>
  <c r="S28" i="25"/>
  <c r="S65" i="24"/>
  <c r="K29" i="25"/>
  <c r="L29" i="25"/>
  <c r="M29" i="25"/>
  <c r="N29" i="25"/>
  <c r="O29" i="25"/>
  <c r="P29" i="25"/>
  <c r="Q29" i="25"/>
  <c r="R29" i="25"/>
  <c r="S29" i="25"/>
  <c r="S66" i="24"/>
  <c r="K30" i="25"/>
  <c r="L30" i="25"/>
  <c r="M30" i="25"/>
  <c r="N30" i="25"/>
  <c r="O30" i="25"/>
  <c r="P30" i="25"/>
  <c r="Q30" i="25"/>
  <c r="R30" i="25"/>
  <c r="S30" i="25"/>
  <c r="S67" i="24"/>
  <c r="K31" i="25"/>
  <c r="L31" i="25"/>
  <c r="M31" i="25"/>
  <c r="N31" i="25"/>
  <c r="O31" i="25"/>
  <c r="P31" i="25"/>
  <c r="Q31" i="25"/>
  <c r="R31" i="25"/>
  <c r="S31" i="25"/>
  <c r="S68" i="24"/>
  <c r="K32" i="25"/>
  <c r="L32" i="25"/>
  <c r="M32" i="25"/>
  <c r="N32" i="25"/>
  <c r="O32" i="25"/>
  <c r="P32" i="25"/>
  <c r="Q32" i="25"/>
  <c r="R32" i="25"/>
  <c r="S32" i="25"/>
  <c r="S69" i="24"/>
  <c r="K33" i="25"/>
  <c r="L33" i="25"/>
  <c r="M33" i="25"/>
  <c r="N33" i="25"/>
  <c r="O33" i="25"/>
  <c r="P33" i="25"/>
  <c r="Q33" i="25"/>
  <c r="R33" i="25"/>
  <c r="S33" i="25"/>
  <c r="S70" i="24"/>
  <c r="K34" i="25"/>
  <c r="L34" i="25"/>
  <c r="M34" i="25"/>
  <c r="N34" i="25"/>
  <c r="O34" i="25"/>
  <c r="P34" i="25"/>
  <c r="Q34" i="25"/>
  <c r="R34" i="25"/>
  <c r="S34" i="25"/>
  <c r="S71" i="24"/>
  <c r="K35" i="25"/>
  <c r="L35" i="25"/>
  <c r="M35" i="25"/>
  <c r="N35" i="25"/>
  <c r="O35" i="25"/>
  <c r="P35" i="25"/>
  <c r="Q35" i="25"/>
  <c r="R35" i="25"/>
  <c r="S35" i="25"/>
  <c r="S72" i="24"/>
  <c r="K36" i="25"/>
  <c r="L36" i="25"/>
  <c r="M36" i="25"/>
  <c r="N36" i="25"/>
  <c r="O36" i="25"/>
  <c r="P36" i="25"/>
  <c r="Q36" i="25"/>
  <c r="R36" i="25"/>
  <c r="S36" i="25"/>
  <c r="S73" i="24"/>
  <c r="K37" i="25"/>
  <c r="L37" i="25"/>
  <c r="M37" i="25"/>
  <c r="N37" i="25"/>
  <c r="O37" i="25"/>
  <c r="P37" i="25"/>
  <c r="Q37" i="25"/>
  <c r="R37" i="25"/>
  <c r="S37" i="25"/>
  <c r="S74" i="24"/>
  <c r="K38" i="25"/>
  <c r="L38" i="25"/>
  <c r="M38" i="25"/>
  <c r="N38" i="25"/>
  <c r="O38" i="25"/>
  <c r="P38" i="25"/>
  <c r="Q38" i="25"/>
  <c r="R38" i="25"/>
  <c r="S38" i="25"/>
  <c r="S75" i="24"/>
  <c r="K3" i="25"/>
  <c r="L3" i="25"/>
  <c r="M3" i="25"/>
  <c r="N3" i="25"/>
  <c r="O3" i="25"/>
  <c r="P3" i="25"/>
  <c r="Q3" i="25"/>
  <c r="R3" i="25"/>
  <c r="S3" i="25"/>
  <c r="S40" i="24"/>
  <c r="AF4" i="24"/>
  <c r="A4" i="24"/>
  <c r="A5" i="24"/>
  <c r="A6" i="24"/>
  <c r="A7" i="24"/>
  <c r="A8" i="24"/>
  <c r="A9" i="24"/>
  <c r="A10" i="24"/>
  <c r="A11" i="24"/>
  <c r="J4" i="2"/>
  <c r="K4" i="2"/>
  <c r="L4" i="2"/>
  <c r="M4" i="2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7" i="2"/>
  <c r="K7" i="2"/>
  <c r="L7" i="2"/>
  <c r="M7" i="2"/>
  <c r="N7" i="2"/>
  <c r="O7" i="2"/>
  <c r="P7" i="2"/>
  <c r="Q7" i="2"/>
  <c r="R7" i="2"/>
  <c r="B8" i="2"/>
  <c r="J8" i="2"/>
  <c r="C8" i="2"/>
  <c r="K8" i="2"/>
  <c r="D8" i="2"/>
  <c r="L8" i="2"/>
  <c r="E8" i="2"/>
  <c r="M8" i="2"/>
  <c r="F8" i="2"/>
  <c r="N8" i="2"/>
  <c r="G8" i="2"/>
  <c r="O8" i="2"/>
  <c r="H8" i="2"/>
  <c r="P8" i="2"/>
  <c r="I8" i="2"/>
  <c r="Q8" i="2"/>
  <c r="R8" i="2"/>
  <c r="B9" i="2"/>
  <c r="J9" i="2"/>
  <c r="C9" i="2"/>
  <c r="K9" i="2"/>
  <c r="D9" i="2"/>
  <c r="L9" i="2"/>
  <c r="E9" i="2"/>
  <c r="M9" i="2"/>
  <c r="F9" i="2"/>
  <c r="N9" i="2"/>
  <c r="G9" i="2"/>
  <c r="O9" i="2"/>
  <c r="H9" i="2"/>
  <c r="P9" i="2"/>
  <c r="I9" i="2"/>
  <c r="Q9" i="2"/>
  <c r="R9" i="2"/>
  <c r="J3" i="2"/>
  <c r="K3" i="2"/>
  <c r="L3" i="2"/>
  <c r="M3" i="2"/>
  <c r="N3" i="2"/>
  <c r="O3" i="2"/>
  <c r="P3" i="2"/>
  <c r="Q3" i="2"/>
  <c r="R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B3" i="2"/>
  <c r="B4" i="2"/>
  <c r="B5" i="2"/>
  <c r="B6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B7" i="2"/>
  <c r="D59" i="12"/>
  <c r="E59" i="12"/>
  <c r="F59" i="12"/>
  <c r="G59" i="12"/>
  <c r="H59" i="12"/>
  <c r="I59" i="12"/>
  <c r="J59" i="12"/>
  <c r="D60" i="12"/>
  <c r="E60" i="12"/>
  <c r="F60" i="12"/>
  <c r="G60" i="12"/>
  <c r="H60" i="12"/>
  <c r="I60" i="12"/>
  <c r="J60" i="12"/>
  <c r="D61" i="12"/>
  <c r="E61" i="12"/>
  <c r="F61" i="12"/>
  <c r="G61" i="12"/>
  <c r="H61" i="12"/>
  <c r="I61" i="12"/>
  <c r="J61" i="12"/>
  <c r="C60" i="12"/>
  <c r="C61" i="12"/>
  <c r="C3" i="12"/>
  <c r="D3" i="12"/>
  <c r="E3" i="12"/>
  <c r="F3" i="12"/>
  <c r="G3" i="12"/>
  <c r="H3" i="12"/>
  <c r="I3" i="12"/>
  <c r="J3" i="12"/>
  <c r="C4" i="12"/>
  <c r="D4" i="12"/>
  <c r="E4" i="12"/>
  <c r="F4" i="12"/>
  <c r="G4" i="12"/>
  <c r="H4" i="12"/>
  <c r="I4" i="12"/>
  <c r="J4" i="12"/>
  <c r="C5" i="12"/>
  <c r="D5" i="12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C9" i="12"/>
  <c r="D9" i="12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C11" i="12"/>
  <c r="D11" i="12"/>
  <c r="E11" i="12"/>
  <c r="F11" i="12"/>
  <c r="G11" i="12"/>
  <c r="H11" i="12"/>
  <c r="I11" i="12"/>
  <c r="J11" i="12"/>
  <c r="C12" i="12"/>
  <c r="D12" i="12"/>
  <c r="E12" i="12"/>
  <c r="F12" i="12"/>
  <c r="G12" i="12"/>
  <c r="H12" i="12"/>
  <c r="I12" i="12"/>
  <c r="J12" i="12"/>
  <c r="C13" i="12"/>
  <c r="D13" i="12"/>
  <c r="E13" i="12"/>
  <c r="F13" i="12"/>
  <c r="G13" i="12"/>
  <c r="H13" i="12"/>
  <c r="I13" i="12"/>
  <c r="J13" i="12"/>
  <c r="D14" i="12"/>
  <c r="E14" i="12"/>
  <c r="F14" i="12"/>
  <c r="G14" i="12"/>
  <c r="H14" i="12"/>
  <c r="I14" i="12"/>
  <c r="J14" i="12"/>
  <c r="C14" i="12"/>
  <c r="C15" i="12"/>
  <c r="D15" i="12"/>
  <c r="E15" i="12"/>
  <c r="F15" i="12"/>
  <c r="G15" i="12"/>
  <c r="H15" i="12"/>
  <c r="I15" i="12"/>
  <c r="J15" i="12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C21" i="12"/>
  <c r="D21" i="12"/>
  <c r="E21" i="12"/>
  <c r="F21" i="12"/>
  <c r="G21" i="12"/>
  <c r="H21" i="12"/>
  <c r="I21" i="12"/>
  <c r="J21" i="12"/>
  <c r="C22" i="12"/>
  <c r="D22" i="12"/>
  <c r="E22" i="12"/>
  <c r="F22" i="12"/>
  <c r="G22" i="12"/>
  <c r="H22" i="12"/>
  <c r="I22" i="12"/>
  <c r="J22" i="12"/>
  <c r="C23" i="12"/>
  <c r="D23" i="12"/>
  <c r="E23" i="12"/>
  <c r="F23" i="12"/>
  <c r="G23" i="12"/>
  <c r="H23" i="12"/>
  <c r="I23" i="12"/>
  <c r="J23" i="12"/>
  <c r="C24" i="12"/>
  <c r="D24" i="12"/>
  <c r="E24" i="12"/>
  <c r="F24" i="12"/>
  <c r="G24" i="12"/>
  <c r="H24" i="12"/>
  <c r="I24" i="12"/>
  <c r="J24" i="12"/>
  <c r="C25" i="12"/>
  <c r="D25" i="12"/>
  <c r="E25" i="12"/>
  <c r="F25" i="12"/>
  <c r="G25" i="12"/>
  <c r="H25" i="12"/>
  <c r="I25" i="12"/>
  <c r="J25" i="12"/>
  <c r="C26" i="12"/>
  <c r="D26" i="12"/>
  <c r="E26" i="12"/>
  <c r="F26" i="12"/>
  <c r="G26" i="12"/>
  <c r="H26" i="12"/>
  <c r="I26" i="12"/>
  <c r="J26" i="12"/>
  <c r="C27" i="12"/>
  <c r="D27" i="12"/>
  <c r="E27" i="12"/>
  <c r="F27" i="12"/>
  <c r="G27" i="12"/>
  <c r="H27" i="12"/>
  <c r="I27" i="12"/>
  <c r="J27" i="12"/>
  <c r="C28" i="12"/>
  <c r="D28" i="12"/>
  <c r="E28" i="12"/>
  <c r="F28" i="12"/>
  <c r="G28" i="12"/>
  <c r="H28" i="12"/>
  <c r="I28" i="12"/>
  <c r="J28" i="12"/>
  <c r="C29" i="12"/>
  <c r="D29" i="12"/>
  <c r="E29" i="12"/>
  <c r="F29" i="12"/>
  <c r="G29" i="12"/>
  <c r="H29" i="12"/>
  <c r="I29" i="12"/>
  <c r="J29" i="12"/>
  <c r="C30" i="12"/>
  <c r="D30" i="12"/>
  <c r="E30" i="12"/>
  <c r="F30" i="12"/>
  <c r="G30" i="12"/>
  <c r="H30" i="12"/>
  <c r="I30" i="12"/>
  <c r="J30" i="12"/>
  <c r="C31" i="12"/>
  <c r="D31" i="12"/>
  <c r="E31" i="12"/>
  <c r="F31" i="12"/>
  <c r="G31" i="12"/>
  <c r="H31" i="12"/>
  <c r="I31" i="12"/>
  <c r="J31" i="12"/>
  <c r="C32" i="12"/>
  <c r="D32" i="12"/>
  <c r="E32" i="12"/>
  <c r="F32" i="12"/>
  <c r="G32" i="12"/>
  <c r="H32" i="12"/>
  <c r="I32" i="12"/>
  <c r="J32" i="12"/>
  <c r="C33" i="12"/>
  <c r="D33" i="12"/>
  <c r="E33" i="12"/>
  <c r="F33" i="12"/>
  <c r="G33" i="12"/>
  <c r="H33" i="12"/>
  <c r="I33" i="12"/>
  <c r="J33" i="12"/>
  <c r="C34" i="12"/>
  <c r="D34" i="12"/>
  <c r="E34" i="12"/>
  <c r="F34" i="12"/>
  <c r="G34" i="12"/>
  <c r="H34" i="12"/>
  <c r="I34" i="12"/>
  <c r="J34" i="12"/>
  <c r="C35" i="12"/>
  <c r="D35" i="12"/>
  <c r="E35" i="12"/>
  <c r="F35" i="12"/>
  <c r="G35" i="12"/>
  <c r="H35" i="12"/>
  <c r="I35" i="12"/>
  <c r="J35" i="12"/>
  <c r="C36" i="12"/>
  <c r="D36" i="12"/>
  <c r="E36" i="12"/>
  <c r="F36" i="12"/>
  <c r="G36" i="12"/>
  <c r="H36" i="12"/>
  <c r="I36" i="12"/>
  <c r="J36" i="12"/>
  <c r="C37" i="12"/>
  <c r="D37" i="12"/>
  <c r="E37" i="12"/>
  <c r="F37" i="12"/>
  <c r="G37" i="12"/>
  <c r="H37" i="12"/>
  <c r="I37" i="12"/>
  <c r="J37" i="12"/>
  <c r="C38" i="12"/>
  <c r="D38" i="12"/>
  <c r="E38" i="12"/>
  <c r="F38" i="12"/>
  <c r="G38" i="12"/>
  <c r="H38" i="12"/>
  <c r="I38" i="12"/>
  <c r="J38" i="12"/>
  <c r="C39" i="12"/>
  <c r="D39" i="12"/>
  <c r="E39" i="12"/>
  <c r="F39" i="12"/>
  <c r="G39" i="12"/>
  <c r="H39" i="12"/>
  <c r="I39" i="12"/>
  <c r="J39" i="12"/>
  <c r="C40" i="12"/>
  <c r="D40" i="12"/>
  <c r="E40" i="12"/>
  <c r="F40" i="12"/>
  <c r="G40" i="12"/>
  <c r="H40" i="12"/>
  <c r="I40" i="12"/>
  <c r="J40" i="12"/>
  <c r="C41" i="12"/>
  <c r="D41" i="12"/>
  <c r="E41" i="12"/>
  <c r="F41" i="12"/>
  <c r="G41" i="12"/>
  <c r="H41" i="12"/>
  <c r="I41" i="12"/>
  <c r="J41" i="12"/>
  <c r="C42" i="12"/>
  <c r="D42" i="12"/>
  <c r="E42" i="12"/>
  <c r="F42" i="12"/>
  <c r="G42" i="12"/>
  <c r="H42" i="12"/>
  <c r="I42" i="12"/>
  <c r="J42" i="12"/>
  <c r="C43" i="12"/>
  <c r="D43" i="12"/>
  <c r="E43" i="12"/>
  <c r="F43" i="12"/>
  <c r="G43" i="12"/>
  <c r="H43" i="12"/>
  <c r="I43" i="12"/>
  <c r="J43" i="12"/>
  <c r="C44" i="12"/>
  <c r="D44" i="12"/>
  <c r="E44" i="12"/>
  <c r="F44" i="12"/>
  <c r="G44" i="12"/>
  <c r="H44" i="12"/>
  <c r="I44" i="12"/>
  <c r="J44" i="12"/>
  <c r="C45" i="12"/>
  <c r="D45" i="12"/>
  <c r="E45" i="12"/>
  <c r="F45" i="12"/>
  <c r="G45" i="12"/>
  <c r="H45" i="12"/>
  <c r="I45" i="12"/>
  <c r="J45" i="12"/>
  <c r="C46" i="12"/>
  <c r="D46" i="12"/>
  <c r="E46" i="12"/>
  <c r="F46" i="12"/>
  <c r="G46" i="12"/>
  <c r="H46" i="12"/>
  <c r="I46" i="12"/>
  <c r="J46" i="12"/>
  <c r="C47" i="12"/>
  <c r="D47" i="12"/>
  <c r="E47" i="12"/>
  <c r="F47" i="12"/>
  <c r="G47" i="12"/>
  <c r="H47" i="12"/>
  <c r="I47" i="12"/>
  <c r="J47" i="12"/>
  <c r="C48" i="12"/>
  <c r="D48" i="12"/>
  <c r="E48" i="12"/>
  <c r="F48" i="12"/>
  <c r="G48" i="12"/>
  <c r="H48" i="12"/>
  <c r="I48" i="12"/>
  <c r="J48" i="12"/>
  <c r="C49" i="12"/>
  <c r="D49" i="12"/>
  <c r="E49" i="12"/>
  <c r="F49" i="12"/>
  <c r="G49" i="12"/>
  <c r="H49" i="12"/>
  <c r="I49" i="12"/>
  <c r="J49" i="12"/>
  <c r="C50" i="12"/>
  <c r="D50" i="12"/>
  <c r="E50" i="12"/>
  <c r="F50" i="12"/>
  <c r="G50" i="12"/>
  <c r="H50" i="12"/>
  <c r="I50" i="12"/>
  <c r="J50" i="12"/>
  <c r="C51" i="12"/>
  <c r="D51" i="12"/>
  <c r="E51" i="12"/>
  <c r="F51" i="12"/>
  <c r="G51" i="12"/>
  <c r="H51" i="12"/>
  <c r="I51" i="12"/>
  <c r="J51" i="12"/>
  <c r="C52" i="12"/>
  <c r="D52" i="12"/>
  <c r="E52" i="12"/>
  <c r="F52" i="12"/>
  <c r="G52" i="12"/>
  <c r="H52" i="12"/>
  <c r="I52" i="12"/>
  <c r="J52" i="12"/>
  <c r="C53" i="12"/>
  <c r="D53" i="12"/>
  <c r="E53" i="12"/>
  <c r="F53" i="12"/>
  <c r="G53" i="12"/>
  <c r="H53" i="12"/>
  <c r="I53" i="12"/>
  <c r="J53" i="12"/>
  <c r="C54" i="12"/>
  <c r="D54" i="12"/>
  <c r="E54" i="12"/>
  <c r="F54" i="12"/>
  <c r="G54" i="12"/>
  <c r="H54" i="12"/>
  <c r="I54" i="12"/>
  <c r="J54" i="12"/>
  <c r="C55" i="12"/>
  <c r="D55" i="12"/>
  <c r="E55" i="12"/>
  <c r="F55" i="12"/>
  <c r="G55" i="12"/>
  <c r="H55" i="12"/>
  <c r="I55" i="12"/>
  <c r="J55" i="12"/>
  <c r="C56" i="12"/>
  <c r="D56" i="12"/>
  <c r="E56" i="12"/>
  <c r="F56" i="12"/>
  <c r="G56" i="12"/>
  <c r="H56" i="12"/>
  <c r="I56" i="12"/>
  <c r="J56" i="12"/>
  <c r="C57" i="12"/>
  <c r="D57" i="12"/>
  <c r="E57" i="12"/>
  <c r="F57" i="12"/>
  <c r="G57" i="12"/>
  <c r="H57" i="12"/>
  <c r="I57" i="12"/>
  <c r="J57" i="12"/>
  <c r="C58" i="12"/>
  <c r="D58" i="12"/>
  <c r="E58" i="12"/>
  <c r="F58" i="12"/>
  <c r="G58" i="12"/>
  <c r="H58" i="12"/>
  <c r="I58" i="12"/>
  <c r="J58" i="12"/>
  <c r="C59" i="12"/>
  <c r="C62" i="12"/>
  <c r="D62" i="12"/>
  <c r="E62" i="12"/>
  <c r="F62" i="12"/>
  <c r="G62" i="12"/>
  <c r="H62" i="12"/>
  <c r="I62" i="12"/>
  <c r="J62" i="12"/>
  <c r="C63" i="12"/>
  <c r="D63" i="12"/>
  <c r="E63" i="12"/>
  <c r="F63" i="12"/>
  <c r="G63" i="12"/>
  <c r="H63" i="12"/>
  <c r="I63" i="12"/>
  <c r="J63" i="12"/>
  <c r="C64" i="12"/>
  <c r="D64" i="12"/>
  <c r="E64" i="12"/>
  <c r="F64" i="12"/>
  <c r="G64" i="12"/>
  <c r="H64" i="12"/>
  <c r="I64" i="12"/>
  <c r="J64" i="12"/>
  <c r="C65" i="12"/>
  <c r="D65" i="12"/>
  <c r="E65" i="12"/>
  <c r="F65" i="12"/>
  <c r="G65" i="12"/>
  <c r="H65" i="12"/>
  <c r="I65" i="12"/>
  <c r="J65" i="12"/>
  <c r="C66" i="12"/>
  <c r="D66" i="12"/>
  <c r="E66" i="12"/>
  <c r="F66" i="12"/>
  <c r="G66" i="12"/>
  <c r="H66" i="12"/>
  <c r="I66" i="12"/>
  <c r="J66" i="12"/>
  <c r="C67" i="12"/>
  <c r="D67" i="12"/>
  <c r="E67" i="12"/>
  <c r="F67" i="12"/>
  <c r="G67" i="12"/>
  <c r="H67" i="12"/>
  <c r="I67" i="12"/>
  <c r="J67" i="12"/>
  <c r="C68" i="12"/>
  <c r="D68" i="12"/>
  <c r="E68" i="12"/>
  <c r="F68" i="12"/>
  <c r="G68" i="12"/>
  <c r="H68" i="12"/>
  <c r="I68" i="12"/>
  <c r="J68" i="12"/>
  <c r="C69" i="12"/>
  <c r="D69" i="12"/>
  <c r="E69" i="12"/>
  <c r="F69" i="12"/>
  <c r="G69" i="12"/>
  <c r="H69" i="12"/>
  <c r="I69" i="12"/>
  <c r="J69" i="12"/>
  <c r="C70" i="12"/>
  <c r="D70" i="12"/>
  <c r="E70" i="12"/>
  <c r="F70" i="12"/>
  <c r="G70" i="12"/>
  <c r="H70" i="12"/>
  <c r="I70" i="12"/>
  <c r="J70" i="12"/>
  <c r="C71" i="12"/>
  <c r="D71" i="12"/>
  <c r="E71" i="12"/>
  <c r="F71" i="12"/>
  <c r="G71" i="12"/>
  <c r="H71" i="12"/>
  <c r="I71" i="12"/>
  <c r="J71" i="12"/>
  <c r="C72" i="12"/>
  <c r="D72" i="12"/>
  <c r="E72" i="12"/>
  <c r="F72" i="12"/>
  <c r="G72" i="12"/>
  <c r="H72" i="12"/>
  <c r="I72" i="12"/>
  <c r="J72" i="12"/>
  <c r="C73" i="12"/>
  <c r="D73" i="12"/>
  <c r="E73" i="12"/>
  <c r="F73" i="12"/>
  <c r="G73" i="12"/>
  <c r="H73" i="12"/>
  <c r="I73" i="12"/>
  <c r="J73" i="12"/>
  <c r="C74" i="12"/>
  <c r="D74" i="12"/>
  <c r="E74" i="12"/>
  <c r="F74" i="12"/>
  <c r="G74" i="12"/>
  <c r="H74" i="12"/>
  <c r="I74" i="12"/>
  <c r="J74" i="12"/>
  <c r="C75" i="12"/>
  <c r="D75" i="12"/>
  <c r="E75" i="12"/>
  <c r="F75" i="12"/>
  <c r="G75" i="12"/>
  <c r="H75" i="12"/>
  <c r="I75" i="12"/>
  <c r="J75" i="12"/>
  <c r="C76" i="12"/>
  <c r="D76" i="12"/>
  <c r="E76" i="12"/>
  <c r="F76" i="12"/>
  <c r="G76" i="12"/>
  <c r="H76" i="12"/>
  <c r="I76" i="12"/>
  <c r="J76" i="12"/>
  <c r="C77" i="12"/>
  <c r="D77" i="12"/>
  <c r="E77" i="12"/>
  <c r="F77" i="12"/>
  <c r="G77" i="12"/>
  <c r="H77" i="12"/>
  <c r="I77" i="12"/>
  <c r="J77" i="12"/>
  <c r="C78" i="12"/>
  <c r="D78" i="12"/>
  <c r="E78" i="12"/>
  <c r="F78" i="12"/>
  <c r="G78" i="12"/>
  <c r="H78" i="12"/>
  <c r="I78" i="12"/>
  <c r="J78" i="12"/>
  <c r="C79" i="12"/>
  <c r="D79" i="12"/>
  <c r="E79" i="12"/>
  <c r="F79" i="12"/>
  <c r="G79" i="12"/>
  <c r="H79" i="12"/>
  <c r="I79" i="12"/>
  <c r="J79" i="12"/>
  <c r="C80" i="12"/>
  <c r="D80" i="12"/>
  <c r="E80" i="12"/>
  <c r="F80" i="12"/>
  <c r="G80" i="12"/>
  <c r="H80" i="12"/>
  <c r="I80" i="12"/>
  <c r="J80" i="12"/>
  <c r="C81" i="12"/>
  <c r="D81" i="12"/>
  <c r="E81" i="12"/>
  <c r="F81" i="12"/>
  <c r="G81" i="12"/>
  <c r="H81" i="12"/>
  <c r="I81" i="12"/>
  <c r="J81" i="12"/>
  <c r="C82" i="12"/>
  <c r="D82" i="12"/>
  <c r="E82" i="12"/>
  <c r="F82" i="12"/>
  <c r="G82" i="12"/>
  <c r="H82" i="12"/>
  <c r="I82" i="12"/>
  <c r="J82" i="12"/>
  <c r="C83" i="12"/>
  <c r="D83" i="12"/>
  <c r="E83" i="12"/>
  <c r="F83" i="12"/>
  <c r="G83" i="12"/>
  <c r="H83" i="12"/>
  <c r="I83" i="12"/>
  <c r="J83" i="12"/>
  <c r="C84" i="12"/>
  <c r="D84" i="12"/>
  <c r="E84" i="12"/>
  <c r="F84" i="12"/>
  <c r="G84" i="12"/>
  <c r="H84" i="12"/>
  <c r="I84" i="12"/>
  <c r="J84" i="12"/>
  <c r="C85" i="12"/>
  <c r="D85" i="12"/>
  <c r="E85" i="12"/>
  <c r="F85" i="12"/>
  <c r="G85" i="12"/>
  <c r="H85" i="12"/>
  <c r="I85" i="12"/>
  <c r="J85" i="12"/>
  <c r="C86" i="12"/>
  <c r="D86" i="12"/>
  <c r="E86" i="12"/>
  <c r="F86" i="12"/>
  <c r="G86" i="12"/>
  <c r="H86" i="12"/>
  <c r="I86" i="12"/>
  <c r="J86" i="12"/>
  <c r="C87" i="12"/>
  <c r="D87" i="12"/>
  <c r="E87" i="12"/>
  <c r="F87" i="12"/>
  <c r="G87" i="12"/>
  <c r="H87" i="12"/>
  <c r="I87" i="12"/>
  <c r="J87" i="12"/>
  <c r="C88" i="12"/>
  <c r="D88" i="12"/>
  <c r="E88" i="12"/>
  <c r="F88" i="12"/>
  <c r="G88" i="12"/>
  <c r="H88" i="12"/>
  <c r="I88" i="12"/>
  <c r="J88" i="12"/>
  <c r="D89" i="12"/>
  <c r="E89" i="12"/>
  <c r="F89" i="12"/>
  <c r="G89" i="12"/>
  <c r="H89" i="12"/>
  <c r="I89" i="12"/>
  <c r="J89" i="12"/>
  <c r="C89" i="12"/>
  <c r="D90" i="12"/>
  <c r="E90" i="12"/>
  <c r="F90" i="12"/>
  <c r="G90" i="12"/>
  <c r="H90" i="12"/>
  <c r="I90" i="12"/>
  <c r="J90" i="12"/>
  <c r="C90" i="12"/>
  <c r="D91" i="12"/>
  <c r="E91" i="12"/>
  <c r="F91" i="12"/>
  <c r="G91" i="12"/>
  <c r="H91" i="12"/>
  <c r="I91" i="12"/>
  <c r="J91" i="12"/>
  <c r="C91" i="12"/>
  <c r="C92" i="12"/>
  <c r="D92" i="12"/>
  <c r="E92" i="12"/>
  <c r="F92" i="12"/>
  <c r="G92" i="12"/>
  <c r="H92" i="12"/>
  <c r="C93" i="12"/>
  <c r="D93" i="12"/>
  <c r="E93" i="12"/>
  <c r="F93" i="12"/>
  <c r="G93" i="12"/>
  <c r="H93" i="12"/>
  <c r="C94" i="12"/>
  <c r="D94" i="12"/>
  <c r="E94" i="12"/>
  <c r="F94" i="12"/>
  <c r="G94" i="12"/>
  <c r="H94" i="12"/>
  <c r="C95" i="12"/>
  <c r="D95" i="12"/>
  <c r="E95" i="12"/>
  <c r="F95" i="12"/>
  <c r="G95" i="12"/>
  <c r="H95" i="12"/>
  <c r="C96" i="12"/>
  <c r="D96" i="12"/>
  <c r="E96" i="12"/>
  <c r="F96" i="12"/>
  <c r="G96" i="12"/>
  <c r="H96" i="12"/>
  <c r="C97" i="12"/>
  <c r="D97" i="12"/>
  <c r="E97" i="12"/>
  <c r="F97" i="12"/>
  <c r="G97" i="12"/>
  <c r="H97" i="12"/>
  <c r="C98" i="12"/>
  <c r="D98" i="12"/>
  <c r="E98" i="12"/>
  <c r="F98" i="12"/>
  <c r="G98" i="12"/>
  <c r="H98" i="12"/>
  <c r="C99" i="12"/>
  <c r="D99" i="12"/>
  <c r="E99" i="12"/>
  <c r="F99" i="12"/>
  <c r="G99" i="12"/>
  <c r="H99" i="12"/>
  <c r="C100" i="12"/>
  <c r="D100" i="12"/>
  <c r="E100" i="12"/>
  <c r="F100" i="12"/>
  <c r="G100" i="12"/>
  <c r="H100" i="12"/>
  <c r="C101" i="12"/>
  <c r="D101" i="12"/>
  <c r="E101" i="12"/>
  <c r="F101" i="12"/>
  <c r="G101" i="12"/>
  <c r="H101" i="12"/>
  <c r="C102" i="12"/>
  <c r="D102" i="12"/>
  <c r="E102" i="12"/>
  <c r="F102" i="12"/>
  <c r="G102" i="12"/>
  <c r="H102" i="12"/>
  <c r="C103" i="12"/>
  <c r="D103" i="12"/>
  <c r="E103" i="12"/>
  <c r="F103" i="12"/>
  <c r="G103" i="12"/>
  <c r="H103" i="12"/>
  <c r="C104" i="12"/>
  <c r="D104" i="12"/>
  <c r="E104" i="12"/>
  <c r="F104" i="12"/>
  <c r="G104" i="12"/>
  <c r="H104" i="12"/>
  <c r="C105" i="12"/>
  <c r="D105" i="12"/>
  <c r="E105" i="12"/>
  <c r="F105" i="12"/>
  <c r="G105" i="12"/>
  <c r="H105" i="12"/>
  <c r="C106" i="12"/>
  <c r="D106" i="12"/>
  <c r="E106" i="12"/>
  <c r="F106" i="12"/>
  <c r="G106" i="12"/>
  <c r="H106" i="12"/>
  <c r="C107" i="12"/>
  <c r="D107" i="12"/>
  <c r="E107" i="12"/>
  <c r="F107" i="12"/>
  <c r="G107" i="12"/>
  <c r="H107" i="12"/>
  <c r="C108" i="12"/>
  <c r="D108" i="12"/>
  <c r="E108" i="12"/>
  <c r="F108" i="12"/>
  <c r="G108" i="12"/>
  <c r="H108" i="12"/>
  <c r="C109" i="12"/>
  <c r="D109" i="12"/>
  <c r="E109" i="12"/>
  <c r="F109" i="12"/>
  <c r="G109" i="12"/>
  <c r="H109" i="12"/>
  <c r="C110" i="12"/>
  <c r="D110" i="12"/>
  <c r="E110" i="12"/>
  <c r="F110" i="12"/>
  <c r="G110" i="12"/>
  <c r="H110" i="12"/>
  <c r="C111" i="12"/>
  <c r="D111" i="12"/>
  <c r="E111" i="12"/>
  <c r="F111" i="12"/>
  <c r="G111" i="12"/>
  <c r="H111" i="12"/>
  <c r="C112" i="12"/>
  <c r="D112" i="12"/>
  <c r="E112" i="12"/>
  <c r="F112" i="12"/>
  <c r="G112" i="12"/>
  <c r="H112" i="12"/>
  <c r="C113" i="12"/>
  <c r="D113" i="12"/>
  <c r="E113" i="12"/>
  <c r="F113" i="12"/>
  <c r="G113" i="12"/>
  <c r="H113" i="12"/>
  <c r="C114" i="12"/>
  <c r="D114" i="12"/>
  <c r="E114" i="12"/>
  <c r="F114" i="12"/>
  <c r="G114" i="12"/>
  <c r="H114" i="12"/>
  <c r="C115" i="12"/>
  <c r="D115" i="12"/>
  <c r="E115" i="12"/>
  <c r="F115" i="12"/>
  <c r="G115" i="12"/>
  <c r="H115" i="12"/>
  <c r="C116" i="12"/>
  <c r="D116" i="12"/>
  <c r="E116" i="12"/>
  <c r="F116" i="12"/>
  <c r="G116" i="12"/>
  <c r="H116" i="12"/>
  <c r="C117" i="12"/>
  <c r="D117" i="12"/>
  <c r="E117" i="12"/>
  <c r="F117" i="12"/>
  <c r="G117" i="12"/>
  <c r="H117" i="12"/>
  <c r="C118" i="12"/>
  <c r="D118" i="12"/>
  <c r="E118" i="12"/>
  <c r="F118" i="12"/>
  <c r="G118" i="12"/>
  <c r="H118" i="12"/>
  <c r="C119" i="12"/>
  <c r="D119" i="12"/>
  <c r="E119" i="12"/>
  <c r="F119" i="12"/>
  <c r="G119" i="12"/>
  <c r="H119" i="12"/>
  <c r="C120" i="12"/>
  <c r="D120" i="12"/>
  <c r="E120" i="12"/>
  <c r="F120" i="12"/>
  <c r="G120" i="12"/>
  <c r="H120" i="12"/>
  <c r="C121" i="12"/>
  <c r="D121" i="12"/>
  <c r="E121" i="12"/>
  <c r="F121" i="12"/>
  <c r="G121" i="12"/>
  <c r="H121" i="12"/>
  <c r="C122" i="12"/>
  <c r="D122" i="12"/>
  <c r="E122" i="12"/>
  <c r="F122" i="12"/>
  <c r="G122" i="12"/>
  <c r="H122" i="12"/>
  <c r="C123" i="12"/>
  <c r="D123" i="12"/>
  <c r="E123" i="12"/>
  <c r="F123" i="12"/>
  <c r="G123" i="12"/>
  <c r="H123" i="12"/>
  <c r="C124" i="12"/>
  <c r="D124" i="12"/>
  <c r="E124" i="12"/>
  <c r="F124" i="12"/>
  <c r="G124" i="12"/>
  <c r="H124" i="12"/>
  <c r="C125" i="12"/>
  <c r="D125" i="12"/>
  <c r="E125" i="12"/>
  <c r="F125" i="12"/>
  <c r="G125" i="12"/>
  <c r="H125" i="12"/>
  <c r="C126" i="12"/>
  <c r="D126" i="12"/>
  <c r="E126" i="12"/>
  <c r="F126" i="12"/>
  <c r="G126" i="12"/>
  <c r="H126" i="12"/>
  <c r="C127" i="12"/>
  <c r="D127" i="12"/>
  <c r="E127" i="12"/>
  <c r="F127" i="12"/>
  <c r="G127" i="12"/>
  <c r="H127" i="12"/>
  <c r="C128" i="12"/>
  <c r="D128" i="12"/>
  <c r="E128" i="12"/>
  <c r="F128" i="12"/>
  <c r="G128" i="12"/>
  <c r="H128" i="12"/>
  <c r="C129" i="12"/>
  <c r="D129" i="12"/>
  <c r="E129" i="12"/>
  <c r="F129" i="12"/>
  <c r="G129" i="12"/>
  <c r="H129" i="12"/>
  <c r="C130" i="12"/>
  <c r="D130" i="12"/>
  <c r="E130" i="12"/>
  <c r="F130" i="12"/>
  <c r="G130" i="12"/>
  <c r="H130" i="12"/>
  <c r="C131" i="12"/>
  <c r="D131" i="12"/>
  <c r="E131" i="12"/>
  <c r="F131" i="12"/>
  <c r="G131" i="12"/>
  <c r="H131" i="12"/>
  <c r="C132" i="12"/>
  <c r="D132" i="12"/>
  <c r="E132" i="12"/>
  <c r="F132" i="12"/>
  <c r="G132" i="12"/>
  <c r="H132" i="12"/>
  <c r="C133" i="12"/>
  <c r="D133" i="12"/>
  <c r="E133" i="12"/>
  <c r="F133" i="12"/>
  <c r="G133" i="12"/>
  <c r="H133" i="12"/>
  <c r="C134" i="12"/>
  <c r="D134" i="12"/>
  <c r="E134" i="12"/>
  <c r="F134" i="12"/>
  <c r="G134" i="12"/>
  <c r="H134" i="12"/>
  <c r="C135" i="12"/>
  <c r="D135" i="12"/>
  <c r="E135" i="12"/>
  <c r="F135" i="12"/>
  <c r="G135" i="12"/>
  <c r="H135" i="12"/>
  <c r="C136" i="12"/>
  <c r="D136" i="12"/>
  <c r="E136" i="12"/>
  <c r="F136" i="12"/>
  <c r="G136" i="12"/>
  <c r="H136" i="12"/>
  <c r="C137" i="12"/>
  <c r="D137" i="12"/>
  <c r="E137" i="12"/>
  <c r="F137" i="12"/>
  <c r="G137" i="12"/>
  <c r="H137" i="12"/>
  <c r="C138" i="12"/>
  <c r="D138" i="12"/>
  <c r="E138" i="12"/>
  <c r="F138" i="12"/>
  <c r="G138" i="12"/>
  <c r="H138" i="12"/>
  <c r="C139" i="12"/>
  <c r="D139" i="12"/>
  <c r="E139" i="12"/>
  <c r="F139" i="12"/>
  <c r="G139" i="12"/>
  <c r="H139" i="12"/>
  <c r="D140" i="12"/>
  <c r="E140" i="12"/>
  <c r="F140" i="12"/>
  <c r="G140" i="12"/>
  <c r="H140" i="12"/>
  <c r="C140" i="12"/>
  <c r="J4" i="7"/>
  <c r="K4" i="7"/>
  <c r="L4" i="7"/>
  <c r="M4" i="7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M6" i="7"/>
  <c r="N6" i="7"/>
  <c r="O6" i="7"/>
  <c r="P6" i="7"/>
  <c r="Q6" i="7"/>
  <c r="R6" i="7"/>
  <c r="J7" i="7"/>
  <c r="K7" i="7"/>
  <c r="L7" i="7"/>
  <c r="M7" i="7"/>
  <c r="N7" i="7"/>
  <c r="O7" i="7"/>
  <c r="P7" i="7"/>
  <c r="Q7" i="7"/>
  <c r="R7" i="7"/>
  <c r="J8" i="7"/>
  <c r="K8" i="7"/>
  <c r="L8" i="7"/>
  <c r="M8" i="7"/>
  <c r="N8" i="7"/>
  <c r="O8" i="7"/>
  <c r="P8" i="7"/>
  <c r="Q8" i="7"/>
  <c r="R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M20" i="7"/>
  <c r="N20" i="7"/>
  <c r="O20" i="7"/>
  <c r="P20" i="7"/>
  <c r="Q20" i="7"/>
  <c r="R20" i="7"/>
  <c r="J21" i="7"/>
  <c r="K21" i="7"/>
  <c r="L21" i="7"/>
  <c r="M21" i="7"/>
  <c r="N21" i="7"/>
  <c r="O21" i="7"/>
  <c r="P21" i="7"/>
  <c r="Q21" i="7"/>
  <c r="R21" i="7"/>
  <c r="J22" i="7"/>
  <c r="K22" i="7"/>
  <c r="L22" i="7"/>
  <c r="M22" i="7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J27" i="7"/>
  <c r="K27" i="7"/>
  <c r="L27" i="7"/>
  <c r="M27" i="7"/>
  <c r="N27" i="7"/>
  <c r="O27" i="7"/>
  <c r="P27" i="7"/>
  <c r="Q27" i="7"/>
  <c r="R27" i="7"/>
  <c r="J28" i="7"/>
  <c r="K28" i="7"/>
  <c r="L28" i="7"/>
  <c r="M28" i="7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N34" i="7"/>
  <c r="O34" i="7"/>
  <c r="P34" i="7"/>
  <c r="Q34" i="7"/>
  <c r="R34" i="7"/>
  <c r="J35" i="7"/>
  <c r="K35" i="7"/>
  <c r="L35" i="7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N40" i="7"/>
  <c r="O40" i="7"/>
  <c r="P40" i="7"/>
  <c r="Q40" i="7"/>
  <c r="R40" i="7"/>
  <c r="J41" i="7"/>
  <c r="K41" i="7"/>
  <c r="L41" i="7"/>
  <c r="M41" i="7"/>
  <c r="N41" i="7"/>
  <c r="O41" i="7"/>
  <c r="P41" i="7"/>
  <c r="Q41" i="7"/>
  <c r="R41" i="7"/>
  <c r="J42" i="7"/>
  <c r="K42" i="7"/>
  <c r="L42" i="7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Q43" i="7"/>
  <c r="R43" i="7"/>
  <c r="J44" i="7"/>
  <c r="K44" i="7"/>
  <c r="L44" i="7"/>
  <c r="M44" i="7"/>
  <c r="N44" i="7"/>
  <c r="O44" i="7"/>
  <c r="P44" i="7"/>
  <c r="Q44" i="7"/>
  <c r="R44" i="7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M47" i="7"/>
  <c r="N47" i="7"/>
  <c r="O47" i="7"/>
  <c r="P47" i="7"/>
  <c r="Q47" i="7"/>
  <c r="R47" i="7"/>
  <c r="J48" i="7"/>
  <c r="K48" i="7"/>
  <c r="L48" i="7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Q49" i="7"/>
  <c r="R49" i="7"/>
  <c r="J50" i="7"/>
  <c r="K50" i="7"/>
  <c r="L50" i="7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Q55" i="7"/>
  <c r="R55" i="7"/>
  <c r="J56" i="7"/>
  <c r="K56" i="7"/>
  <c r="L56" i="7"/>
  <c r="M56" i="7"/>
  <c r="N56" i="7"/>
  <c r="O56" i="7"/>
  <c r="P56" i="7"/>
  <c r="Q56" i="7"/>
  <c r="R56" i="7"/>
  <c r="J57" i="7"/>
  <c r="K57" i="7"/>
  <c r="L57" i="7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Q61" i="7"/>
  <c r="R61" i="7"/>
  <c r="J62" i="7"/>
  <c r="K62" i="7"/>
  <c r="L62" i="7"/>
  <c r="M62" i="7"/>
  <c r="N62" i="7"/>
  <c r="O62" i="7"/>
  <c r="P62" i="7"/>
  <c r="Q62" i="7"/>
  <c r="R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N64" i="7"/>
  <c r="O64" i="7"/>
  <c r="P64" i="7"/>
  <c r="Q64" i="7"/>
  <c r="R64" i="7"/>
  <c r="J65" i="7"/>
  <c r="K65" i="7"/>
  <c r="L65" i="7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Q67" i="7"/>
  <c r="R67" i="7"/>
  <c r="J68" i="7"/>
  <c r="K68" i="7"/>
  <c r="L68" i="7"/>
  <c r="M68" i="7"/>
  <c r="N68" i="7"/>
  <c r="O68" i="7"/>
  <c r="P68" i="7"/>
  <c r="Q68" i="7"/>
  <c r="R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Q73" i="7"/>
  <c r="R73" i="7"/>
  <c r="J74" i="7"/>
  <c r="K74" i="7"/>
  <c r="L74" i="7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Q79" i="7"/>
  <c r="R79" i="7"/>
  <c r="J80" i="7"/>
  <c r="K80" i="7"/>
  <c r="L80" i="7"/>
  <c r="M80" i="7"/>
  <c r="N80" i="7"/>
  <c r="O80" i="7"/>
  <c r="P80" i="7"/>
  <c r="Q80" i="7"/>
  <c r="R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M92" i="7"/>
  <c r="N92" i="7"/>
  <c r="O92" i="7"/>
  <c r="P92" i="7"/>
  <c r="Q92" i="7"/>
  <c r="R92" i="7"/>
  <c r="J93" i="7"/>
  <c r="K93" i="7"/>
  <c r="L93" i="7"/>
  <c r="M93" i="7"/>
  <c r="N93" i="7"/>
  <c r="O93" i="7"/>
  <c r="P93" i="7"/>
  <c r="Q93" i="7"/>
  <c r="R93" i="7"/>
  <c r="J94" i="7"/>
  <c r="K94" i="7"/>
  <c r="L94" i="7"/>
  <c r="M94" i="7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J99" i="7"/>
  <c r="K99" i="7"/>
  <c r="L99" i="7"/>
  <c r="M99" i="7"/>
  <c r="N99" i="7"/>
  <c r="O99" i="7"/>
  <c r="P99" i="7"/>
  <c r="Q99" i="7"/>
  <c r="R99" i="7"/>
  <c r="J100" i="7"/>
  <c r="K100" i="7"/>
  <c r="L100" i="7"/>
  <c r="M100" i="7"/>
  <c r="N100" i="7"/>
  <c r="O100" i="7"/>
  <c r="P100" i="7"/>
  <c r="Q100" i="7"/>
  <c r="R100" i="7"/>
  <c r="J101" i="7"/>
  <c r="K101" i="7"/>
  <c r="L101" i="7"/>
  <c r="M101" i="7"/>
  <c r="N101" i="7"/>
  <c r="O101" i="7"/>
  <c r="P101" i="7"/>
  <c r="Q101" i="7"/>
  <c r="R101" i="7"/>
  <c r="J102" i="7"/>
  <c r="K102" i="7"/>
  <c r="L102" i="7"/>
  <c r="M102" i="7"/>
  <c r="N102" i="7"/>
  <c r="O102" i="7"/>
  <c r="P102" i="7"/>
  <c r="Q102" i="7"/>
  <c r="R102" i="7"/>
  <c r="J103" i="7"/>
  <c r="K103" i="7"/>
  <c r="L103" i="7"/>
  <c r="M103" i="7"/>
  <c r="N103" i="7"/>
  <c r="O103" i="7"/>
  <c r="P103" i="7"/>
  <c r="Q103" i="7"/>
  <c r="R103" i="7"/>
  <c r="J104" i="7"/>
  <c r="K104" i="7"/>
  <c r="L104" i="7"/>
  <c r="M104" i="7"/>
  <c r="N104" i="7"/>
  <c r="O104" i="7"/>
  <c r="P104" i="7"/>
  <c r="Q104" i="7"/>
  <c r="R104" i="7"/>
  <c r="J105" i="7"/>
  <c r="K105" i="7"/>
  <c r="L105" i="7"/>
  <c r="M105" i="7"/>
  <c r="N105" i="7"/>
  <c r="O105" i="7"/>
  <c r="P105" i="7"/>
  <c r="Q105" i="7"/>
  <c r="R105" i="7"/>
  <c r="J106" i="7"/>
  <c r="K106" i="7"/>
  <c r="L106" i="7"/>
  <c r="M106" i="7"/>
  <c r="N106" i="7"/>
  <c r="O106" i="7"/>
  <c r="P106" i="7"/>
  <c r="Q106" i="7"/>
  <c r="R106" i="7"/>
  <c r="J107" i="7"/>
  <c r="K107" i="7"/>
  <c r="L107" i="7"/>
  <c r="M107" i="7"/>
  <c r="N107" i="7"/>
  <c r="O107" i="7"/>
  <c r="P107" i="7"/>
  <c r="Q107" i="7"/>
  <c r="R107" i="7"/>
  <c r="J108" i="7"/>
  <c r="K108" i="7"/>
  <c r="L108" i="7"/>
  <c r="M108" i="7"/>
  <c r="N108" i="7"/>
  <c r="O108" i="7"/>
  <c r="P108" i="7"/>
  <c r="Q108" i="7"/>
  <c r="R108" i="7"/>
  <c r="J109" i="7"/>
  <c r="K109" i="7"/>
  <c r="L109" i="7"/>
  <c r="M109" i="7"/>
  <c r="N109" i="7"/>
  <c r="O109" i="7"/>
  <c r="P109" i="7"/>
  <c r="Q109" i="7"/>
  <c r="R109" i="7"/>
  <c r="J110" i="7"/>
  <c r="K110" i="7"/>
  <c r="L110" i="7"/>
  <c r="M110" i="7"/>
  <c r="N110" i="7"/>
  <c r="O110" i="7"/>
  <c r="P110" i="7"/>
  <c r="Q110" i="7"/>
  <c r="R110" i="7"/>
  <c r="J111" i="7"/>
  <c r="K111" i="7"/>
  <c r="L111" i="7"/>
  <c r="M111" i="7"/>
  <c r="N111" i="7"/>
  <c r="O111" i="7"/>
  <c r="P111" i="7"/>
  <c r="Q111" i="7"/>
  <c r="R111" i="7"/>
  <c r="J112" i="7"/>
  <c r="K112" i="7"/>
  <c r="L112" i="7"/>
  <c r="M112" i="7"/>
  <c r="N112" i="7"/>
  <c r="O112" i="7"/>
  <c r="P112" i="7"/>
  <c r="Q112" i="7"/>
  <c r="R112" i="7"/>
  <c r="J113" i="7"/>
  <c r="K113" i="7"/>
  <c r="L113" i="7"/>
  <c r="M113" i="7"/>
  <c r="N113" i="7"/>
  <c r="O113" i="7"/>
  <c r="P113" i="7"/>
  <c r="Q113" i="7"/>
  <c r="R113" i="7"/>
  <c r="J114" i="7"/>
  <c r="K114" i="7"/>
  <c r="L114" i="7"/>
  <c r="M114" i="7"/>
  <c r="N114" i="7"/>
  <c r="O114" i="7"/>
  <c r="P114" i="7"/>
  <c r="Q114" i="7"/>
  <c r="R114" i="7"/>
  <c r="J115" i="7"/>
  <c r="K115" i="7"/>
  <c r="L115" i="7"/>
  <c r="M115" i="7"/>
  <c r="N115" i="7"/>
  <c r="O115" i="7"/>
  <c r="P115" i="7"/>
  <c r="Q115" i="7"/>
  <c r="R115" i="7"/>
  <c r="J116" i="7"/>
  <c r="K116" i="7"/>
  <c r="L116" i="7"/>
  <c r="M116" i="7"/>
  <c r="N116" i="7"/>
  <c r="O116" i="7"/>
  <c r="P116" i="7"/>
  <c r="Q116" i="7"/>
  <c r="R116" i="7"/>
  <c r="J117" i="7"/>
  <c r="K117" i="7"/>
  <c r="L117" i="7"/>
  <c r="M117" i="7"/>
  <c r="N117" i="7"/>
  <c r="O117" i="7"/>
  <c r="P117" i="7"/>
  <c r="Q117" i="7"/>
  <c r="R117" i="7"/>
  <c r="J118" i="7"/>
  <c r="K118" i="7"/>
  <c r="L118" i="7"/>
  <c r="M118" i="7"/>
  <c r="N118" i="7"/>
  <c r="O118" i="7"/>
  <c r="P118" i="7"/>
  <c r="Q118" i="7"/>
  <c r="R118" i="7"/>
  <c r="J119" i="7"/>
  <c r="K119" i="7"/>
  <c r="L119" i="7"/>
  <c r="M119" i="7"/>
  <c r="N119" i="7"/>
  <c r="O119" i="7"/>
  <c r="P119" i="7"/>
  <c r="Q119" i="7"/>
  <c r="R119" i="7"/>
  <c r="J120" i="7"/>
  <c r="K120" i="7"/>
  <c r="L120" i="7"/>
  <c r="M120" i="7"/>
  <c r="N120" i="7"/>
  <c r="O120" i="7"/>
  <c r="P120" i="7"/>
  <c r="Q120" i="7"/>
  <c r="R120" i="7"/>
  <c r="J121" i="7"/>
  <c r="K121" i="7"/>
  <c r="L121" i="7"/>
  <c r="M121" i="7"/>
  <c r="N121" i="7"/>
  <c r="O121" i="7"/>
  <c r="P121" i="7"/>
  <c r="Q121" i="7"/>
  <c r="R121" i="7"/>
  <c r="J122" i="7"/>
  <c r="K122" i="7"/>
  <c r="L122" i="7"/>
  <c r="M122" i="7"/>
  <c r="N122" i="7"/>
  <c r="O122" i="7"/>
  <c r="P122" i="7"/>
  <c r="Q122" i="7"/>
  <c r="R122" i="7"/>
  <c r="J123" i="7"/>
  <c r="K123" i="7"/>
  <c r="L123" i="7"/>
  <c r="M123" i="7"/>
  <c r="N123" i="7"/>
  <c r="O123" i="7"/>
  <c r="P123" i="7"/>
  <c r="Q123" i="7"/>
  <c r="R123" i="7"/>
  <c r="J124" i="7"/>
  <c r="K124" i="7"/>
  <c r="L124" i="7"/>
  <c r="M124" i="7"/>
  <c r="N124" i="7"/>
  <c r="O124" i="7"/>
  <c r="P124" i="7"/>
  <c r="Q124" i="7"/>
  <c r="R124" i="7"/>
  <c r="J125" i="7"/>
  <c r="K125" i="7"/>
  <c r="L125" i="7"/>
  <c r="M125" i="7"/>
  <c r="N125" i="7"/>
  <c r="O125" i="7"/>
  <c r="P125" i="7"/>
  <c r="Q125" i="7"/>
  <c r="R125" i="7"/>
  <c r="J126" i="7"/>
  <c r="K126" i="7"/>
  <c r="L126" i="7"/>
  <c r="M126" i="7"/>
  <c r="N126" i="7"/>
  <c r="O126" i="7"/>
  <c r="P126" i="7"/>
  <c r="Q126" i="7"/>
  <c r="R126" i="7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Q5" i="8"/>
  <c r="R5" i="8"/>
  <c r="J6" i="8"/>
  <c r="K6" i="8"/>
  <c r="L6" i="8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Q17" i="8"/>
  <c r="R17" i="8"/>
  <c r="J18" i="8"/>
  <c r="K18" i="8"/>
  <c r="L18" i="8"/>
  <c r="M18" i="8"/>
  <c r="N18" i="8"/>
  <c r="O18" i="8"/>
  <c r="P18" i="8"/>
  <c r="Q18" i="8"/>
  <c r="R18" i="8"/>
  <c r="J19" i="8"/>
  <c r="K19" i="8"/>
  <c r="L19" i="8"/>
  <c r="M19" i="8"/>
  <c r="N19" i="8"/>
  <c r="O19" i="8"/>
  <c r="P19" i="8"/>
  <c r="Q19" i="8"/>
  <c r="R19" i="8"/>
  <c r="J20" i="8"/>
  <c r="K20" i="8"/>
  <c r="L20" i="8"/>
  <c r="M20" i="8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Q23" i="8"/>
  <c r="R23" i="8"/>
  <c r="J24" i="8"/>
  <c r="K24" i="8"/>
  <c r="L24" i="8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Q29" i="8"/>
  <c r="R29" i="8"/>
  <c r="J30" i="8"/>
  <c r="K30" i="8"/>
  <c r="L30" i="8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J36" i="8"/>
  <c r="K36" i="8"/>
  <c r="L36" i="8"/>
  <c r="M36" i="8"/>
  <c r="N36" i="8"/>
  <c r="O36" i="8"/>
  <c r="P36" i="8"/>
  <c r="Q36" i="8"/>
  <c r="R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J39" i="8"/>
  <c r="K39" i="8"/>
  <c r="L39" i="8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N41" i="8"/>
  <c r="O41" i="8"/>
  <c r="P41" i="8"/>
  <c r="Q41" i="8"/>
  <c r="R41" i="8"/>
  <c r="J42" i="8"/>
  <c r="K42" i="8"/>
  <c r="L42" i="8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N44" i="8"/>
  <c r="O44" i="8"/>
  <c r="P44" i="8"/>
  <c r="Q44" i="8"/>
  <c r="R44" i="8"/>
  <c r="J45" i="8"/>
  <c r="K45" i="8"/>
  <c r="L45" i="8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N47" i="8"/>
  <c r="O47" i="8"/>
  <c r="P47" i="8"/>
  <c r="Q47" i="8"/>
  <c r="R47" i="8"/>
  <c r="J48" i="8"/>
  <c r="K48" i="8"/>
  <c r="L48" i="8"/>
  <c r="M48" i="8"/>
  <c r="N48" i="8"/>
  <c r="O48" i="8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J60" i="8"/>
  <c r="K60" i="8"/>
  <c r="L60" i="8"/>
  <c r="M60" i="8"/>
  <c r="N60" i="8"/>
  <c r="O60" i="8"/>
  <c r="P60" i="8"/>
  <c r="Q60" i="8"/>
  <c r="R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J63" i="8"/>
  <c r="K63" i="8"/>
  <c r="L63" i="8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N65" i="8"/>
  <c r="O65" i="8"/>
  <c r="P65" i="8"/>
  <c r="Q65" i="8"/>
  <c r="R65" i="8"/>
  <c r="J66" i="8"/>
  <c r="K66" i="8"/>
  <c r="L66" i="8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N68" i="8"/>
  <c r="O68" i="8"/>
  <c r="P68" i="8"/>
  <c r="Q68" i="8"/>
  <c r="R68" i="8"/>
  <c r="J69" i="8"/>
  <c r="K69" i="8"/>
  <c r="L69" i="8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N71" i="8"/>
  <c r="O71" i="8"/>
  <c r="P71" i="8"/>
  <c r="Q71" i="8"/>
  <c r="R71" i="8"/>
  <c r="J72" i="8"/>
  <c r="K72" i="8"/>
  <c r="L72" i="8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Q80" i="8"/>
  <c r="R80" i="8"/>
  <c r="J81" i="8"/>
  <c r="K81" i="8"/>
  <c r="L81" i="8"/>
  <c r="M81" i="8"/>
  <c r="N81" i="8"/>
  <c r="O81" i="8"/>
  <c r="P81" i="8"/>
  <c r="Q81" i="8"/>
  <c r="R81" i="8"/>
  <c r="J4" i="9"/>
  <c r="K4" i="9"/>
  <c r="L4" i="9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J10" i="9"/>
  <c r="K10" i="9"/>
  <c r="L10" i="9"/>
  <c r="M10" i="9"/>
  <c r="N10" i="9"/>
  <c r="O10" i="9"/>
  <c r="P10" i="9"/>
  <c r="Q10" i="9"/>
  <c r="R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J13" i="9"/>
  <c r="K13" i="9"/>
  <c r="L13" i="9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N15" i="9"/>
  <c r="O15" i="9"/>
  <c r="P15" i="9"/>
  <c r="Q15" i="9"/>
  <c r="R15" i="9"/>
  <c r="J16" i="9"/>
  <c r="K16" i="9"/>
  <c r="L16" i="9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N18" i="9"/>
  <c r="O18" i="9"/>
  <c r="P18" i="9"/>
  <c r="Q18" i="9"/>
  <c r="R18" i="9"/>
  <c r="J19" i="9"/>
  <c r="K19" i="9"/>
  <c r="L19" i="9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N21" i="9"/>
  <c r="O21" i="9"/>
  <c r="P21" i="9"/>
  <c r="Q21" i="9"/>
  <c r="R21" i="9"/>
  <c r="J22" i="9"/>
  <c r="K22" i="9"/>
  <c r="L22" i="9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Q27" i="9"/>
  <c r="R27" i="9"/>
  <c r="J28" i="9"/>
  <c r="K28" i="9"/>
  <c r="L28" i="9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J34" i="9"/>
  <c r="K34" i="9"/>
  <c r="L34" i="9"/>
  <c r="M34" i="9"/>
  <c r="N34" i="9"/>
  <c r="O34" i="9"/>
  <c r="P34" i="9"/>
  <c r="Q34" i="9"/>
  <c r="R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J37" i="9"/>
  <c r="K37" i="9"/>
  <c r="L37" i="9"/>
  <c r="M37" i="9"/>
  <c r="N37" i="9"/>
  <c r="O37" i="9"/>
  <c r="P37" i="9"/>
  <c r="Q37" i="9"/>
  <c r="R37" i="9"/>
  <c r="J38" i="9"/>
  <c r="K38" i="9"/>
  <c r="L38" i="9"/>
  <c r="M38" i="9"/>
  <c r="N38" i="9"/>
  <c r="O38" i="9"/>
  <c r="P38" i="9"/>
  <c r="Q38" i="9"/>
  <c r="R38" i="9"/>
  <c r="J39" i="9"/>
  <c r="K39" i="9"/>
  <c r="L39" i="9"/>
  <c r="M39" i="9"/>
  <c r="N39" i="9"/>
  <c r="O39" i="9"/>
  <c r="P39" i="9"/>
  <c r="Q39" i="9"/>
  <c r="R39" i="9"/>
  <c r="J40" i="9"/>
  <c r="K40" i="9"/>
  <c r="L40" i="9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N42" i="9"/>
  <c r="O42" i="9"/>
  <c r="P42" i="9"/>
  <c r="Q42" i="9"/>
  <c r="R42" i="9"/>
  <c r="J43" i="9"/>
  <c r="K43" i="9"/>
  <c r="L43" i="9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4" i="10"/>
  <c r="K4" i="10"/>
  <c r="L4" i="10"/>
  <c r="M4" i="10"/>
  <c r="N4" i="10"/>
  <c r="O4" i="10"/>
  <c r="J5" i="10"/>
  <c r="K5" i="10"/>
  <c r="L5" i="10"/>
  <c r="M5" i="10"/>
  <c r="N5" i="10"/>
  <c r="O5" i="10"/>
  <c r="J6" i="10"/>
  <c r="K6" i="10"/>
  <c r="L6" i="10"/>
  <c r="M6" i="10"/>
  <c r="N6" i="10"/>
  <c r="O6" i="10"/>
  <c r="J7" i="10"/>
  <c r="K7" i="10"/>
  <c r="L7" i="10"/>
  <c r="M7" i="10"/>
  <c r="N7" i="10"/>
  <c r="O7" i="10"/>
  <c r="J8" i="10"/>
  <c r="K8" i="10"/>
  <c r="L8" i="10"/>
  <c r="M8" i="10"/>
  <c r="N8" i="10"/>
  <c r="O8" i="10"/>
  <c r="J9" i="10"/>
  <c r="K9" i="10"/>
  <c r="L9" i="10"/>
  <c r="M9" i="10"/>
  <c r="N9" i="10"/>
  <c r="O9" i="10"/>
  <c r="J10" i="10"/>
  <c r="K10" i="10"/>
  <c r="L10" i="10"/>
  <c r="M10" i="10"/>
  <c r="N10" i="10"/>
  <c r="O10" i="10"/>
  <c r="J11" i="10"/>
  <c r="K11" i="10"/>
  <c r="L11" i="10"/>
  <c r="M11" i="10"/>
  <c r="N11" i="10"/>
  <c r="O11" i="10"/>
  <c r="J12" i="10"/>
  <c r="K12" i="10"/>
  <c r="L12" i="10"/>
  <c r="M12" i="10"/>
  <c r="N12" i="10"/>
  <c r="O12" i="10"/>
  <c r="J13" i="10"/>
  <c r="K13" i="10"/>
  <c r="L13" i="10"/>
  <c r="M13" i="10"/>
  <c r="N13" i="10"/>
  <c r="O13" i="10"/>
  <c r="J14" i="10"/>
  <c r="K14" i="10"/>
  <c r="L14" i="10"/>
  <c r="M14" i="10"/>
  <c r="N14" i="10"/>
  <c r="O14" i="10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J23" i="10"/>
  <c r="K23" i="10"/>
  <c r="L23" i="10"/>
  <c r="M23" i="10"/>
  <c r="N23" i="10"/>
  <c r="O23" i="10"/>
  <c r="J24" i="10"/>
  <c r="K24" i="10"/>
  <c r="L24" i="10"/>
  <c r="M24" i="10"/>
  <c r="N24" i="10"/>
  <c r="O24" i="10"/>
  <c r="J25" i="10"/>
  <c r="K25" i="10"/>
  <c r="L25" i="10"/>
  <c r="M25" i="10"/>
  <c r="N25" i="10"/>
  <c r="O25" i="10"/>
  <c r="J26" i="10"/>
  <c r="K26" i="10"/>
  <c r="L26" i="10"/>
  <c r="M26" i="10"/>
  <c r="N26" i="10"/>
  <c r="O26" i="10"/>
  <c r="J27" i="10"/>
  <c r="K27" i="10"/>
  <c r="L27" i="10"/>
  <c r="M27" i="10"/>
  <c r="N27" i="10"/>
  <c r="O27" i="10"/>
  <c r="J28" i="10"/>
  <c r="K28" i="10"/>
  <c r="L28" i="10"/>
  <c r="M28" i="10"/>
  <c r="N28" i="10"/>
  <c r="O28" i="10"/>
  <c r="J29" i="10"/>
  <c r="K29" i="10"/>
  <c r="L29" i="10"/>
  <c r="M29" i="10"/>
  <c r="N29" i="10"/>
  <c r="O29" i="10"/>
  <c r="J30" i="10"/>
  <c r="K30" i="10"/>
  <c r="L30" i="10"/>
  <c r="M30" i="10"/>
  <c r="N30" i="10"/>
  <c r="O30" i="10"/>
  <c r="J31" i="10"/>
  <c r="K31" i="10"/>
  <c r="L31" i="10"/>
  <c r="M31" i="10"/>
  <c r="N31" i="10"/>
  <c r="O31" i="10"/>
  <c r="J32" i="10"/>
  <c r="K32" i="10"/>
  <c r="L32" i="10"/>
  <c r="M32" i="10"/>
  <c r="N32" i="10"/>
  <c r="O32" i="10"/>
  <c r="J33" i="10"/>
  <c r="K33" i="10"/>
  <c r="L33" i="10"/>
  <c r="M33" i="10"/>
  <c r="N33" i="10"/>
  <c r="O33" i="10"/>
  <c r="J34" i="10"/>
  <c r="K34" i="10"/>
  <c r="L34" i="10"/>
  <c r="M34" i="10"/>
  <c r="N34" i="10"/>
  <c r="O34" i="10"/>
  <c r="J35" i="10"/>
  <c r="K35" i="10"/>
  <c r="L35" i="10"/>
  <c r="M35" i="10"/>
  <c r="N35" i="10"/>
  <c r="O35" i="10"/>
  <c r="J36" i="10"/>
  <c r="K36" i="10"/>
  <c r="L36" i="10"/>
  <c r="M36" i="10"/>
  <c r="N36" i="10"/>
  <c r="O36" i="10"/>
  <c r="J37" i="10"/>
  <c r="K37" i="10"/>
  <c r="L37" i="10"/>
  <c r="M37" i="10"/>
  <c r="N37" i="10"/>
  <c r="O37" i="10"/>
  <c r="J38" i="10"/>
  <c r="K38" i="10"/>
  <c r="L38" i="10"/>
  <c r="M38" i="10"/>
  <c r="N38" i="10"/>
  <c r="O38" i="10"/>
  <c r="J39" i="10"/>
  <c r="K39" i="10"/>
  <c r="L39" i="10"/>
  <c r="M39" i="10"/>
  <c r="N39" i="10"/>
  <c r="O39" i="10"/>
  <c r="J40" i="10"/>
  <c r="K40" i="10"/>
  <c r="L40" i="10"/>
  <c r="M40" i="10"/>
  <c r="N40" i="10"/>
  <c r="O40" i="10"/>
  <c r="J41" i="10"/>
  <c r="K41" i="10"/>
  <c r="L41" i="10"/>
  <c r="M41" i="10"/>
  <c r="N41" i="10"/>
  <c r="O41" i="10"/>
  <c r="J42" i="10"/>
  <c r="K42" i="10"/>
  <c r="L42" i="10"/>
  <c r="M42" i="10"/>
  <c r="N42" i="10"/>
  <c r="O42" i="10"/>
  <c r="J43" i="10"/>
  <c r="K43" i="10"/>
  <c r="L43" i="10"/>
  <c r="M43" i="10"/>
  <c r="N43" i="10"/>
  <c r="O43" i="10"/>
  <c r="J44" i="10"/>
  <c r="K44" i="10"/>
  <c r="L44" i="10"/>
  <c r="M44" i="10"/>
  <c r="N44" i="10"/>
  <c r="O44" i="10"/>
  <c r="J45" i="10"/>
  <c r="K45" i="10"/>
  <c r="L45" i="10"/>
  <c r="M45" i="10"/>
  <c r="N45" i="10"/>
  <c r="O45" i="10"/>
  <c r="J46" i="10"/>
  <c r="K46" i="10"/>
  <c r="L46" i="10"/>
  <c r="M46" i="10"/>
  <c r="N46" i="10"/>
  <c r="O46" i="10"/>
  <c r="J47" i="10"/>
  <c r="K47" i="10"/>
  <c r="L47" i="10"/>
  <c r="M47" i="10"/>
  <c r="N47" i="10"/>
  <c r="O47" i="10"/>
  <c r="J48" i="10"/>
  <c r="K48" i="10"/>
  <c r="L48" i="10"/>
  <c r="M48" i="10"/>
  <c r="N48" i="10"/>
  <c r="O48" i="10"/>
  <c r="J49" i="10"/>
  <c r="K49" i="10"/>
  <c r="L49" i="10"/>
  <c r="M49" i="10"/>
  <c r="N49" i="10"/>
  <c r="O49" i="10"/>
  <c r="J50" i="10"/>
  <c r="K50" i="10"/>
  <c r="L50" i="10"/>
  <c r="M50" i="10"/>
  <c r="N50" i="10"/>
  <c r="O50" i="10"/>
  <c r="J51" i="10"/>
  <c r="K51" i="10"/>
  <c r="L51" i="10"/>
  <c r="M51" i="10"/>
  <c r="N51" i="10"/>
  <c r="O51" i="10"/>
  <c r="P51" i="10"/>
  <c r="Q51" i="10"/>
  <c r="R51" i="10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N8" i="11"/>
  <c r="O8" i="11"/>
  <c r="P8" i="11"/>
  <c r="Q8" i="11"/>
  <c r="R8" i="11"/>
  <c r="J9" i="11"/>
  <c r="K9" i="11"/>
  <c r="L9" i="11"/>
  <c r="M9" i="11"/>
  <c r="N9" i="11"/>
  <c r="O9" i="11"/>
  <c r="P9" i="11"/>
  <c r="Q9" i="11"/>
  <c r="R9" i="11"/>
  <c r="J10" i="11"/>
  <c r="K10" i="11"/>
  <c r="L10" i="11"/>
  <c r="M10" i="11"/>
  <c r="N10" i="11"/>
  <c r="O10" i="11"/>
  <c r="P10" i="11"/>
  <c r="Q10" i="11"/>
  <c r="R10" i="11"/>
  <c r="J11" i="11"/>
  <c r="K11" i="11"/>
  <c r="L11" i="11"/>
  <c r="M11" i="11"/>
  <c r="N11" i="11"/>
  <c r="O11" i="11"/>
  <c r="P11" i="11"/>
  <c r="Q11" i="11"/>
  <c r="R11" i="11"/>
  <c r="J12" i="11"/>
  <c r="K12" i="11"/>
  <c r="L12" i="11"/>
  <c r="M12" i="11"/>
  <c r="N12" i="11"/>
  <c r="O12" i="11"/>
  <c r="P12" i="11"/>
  <c r="Q12" i="11"/>
  <c r="R12" i="11"/>
  <c r="J13" i="11"/>
  <c r="K13" i="11"/>
  <c r="L13" i="11"/>
  <c r="M13" i="11"/>
  <c r="N13" i="11"/>
  <c r="O13" i="11"/>
  <c r="P13" i="11"/>
  <c r="Q13" i="11"/>
  <c r="R13" i="11"/>
  <c r="J14" i="11"/>
  <c r="K14" i="11"/>
  <c r="L14" i="11"/>
  <c r="M14" i="11"/>
  <c r="N14" i="11"/>
  <c r="O14" i="11"/>
  <c r="P14" i="11"/>
  <c r="Q14" i="11"/>
  <c r="R14" i="11"/>
  <c r="J15" i="11"/>
  <c r="K15" i="11"/>
  <c r="L15" i="11"/>
  <c r="M15" i="11"/>
  <c r="N15" i="11"/>
  <c r="O15" i="11"/>
  <c r="P15" i="11"/>
  <c r="Q15" i="11"/>
  <c r="R15" i="11"/>
  <c r="J16" i="11"/>
  <c r="K16" i="11"/>
  <c r="L16" i="11"/>
  <c r="M16" i="11"/>
  <c r="N16" i="11"/>
  <c r="O16" i="11"/>
  <c r="P16" i="11"/>
  <c r="Q16" i="11"/>
  <c r="R16" i="11"/>
  <c r="J17" i="11"/>
  <c r="K17" i="11"/>
  <c r="L17" i="11"/>
  <c r="M17" i="11"/>
  <c r="N17" i="11"/>
  <c r="O17" i="11"/>
  <c r="P17" i="1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O20" i="11"/>
  <c r="P20" i="11"/>
  <c r="Q20" i="11"/>
  <c r="R20" i="11"/>
  <c r="J21" i="11"/>
  <c r="K21" i="11"/>
  <c r="L21" i="11"/>
  <c r="M21" i="1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J25" i="11"/>
  <c r="K25" i="11"/>
  <c r="L25" i="11"/>
  <c r="M25" i="11"/>
  <c r="N25" i="11"/>
  <c r="O25" i="11"/>
  <c r="P25" i="11"/>
  <c r="Q25" i="11"/>
  <c r="R25" i="11"/>
  <c r="J26" i="11"/>
  <c r="K26" i="11"/>
  <c r="L26" i="11"/>
  <c r="M26" i="11"/>
  <c r="N26" i="11"/>
  <c r="O26" i="11"/>
  <c r="P26" i="11"/>
  <c r="Q26" i="11"/>
  <c r="R26" i="11"/>
  <c r="J27" i="11"/>
  <c r="K27" i="11"/>
  <c r="L27" i="11"/>
  <c r="M27" i="1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J31" i="11"/>
  <c r="K31" i="11"/>
  <c r="L31" i="11"/>
  <c r="M31" i="11"/>
  <c r="N31" i="11"/>
  <c r="O31" i="11"/>
  <c r="P31" i="11"/>
  <c r="Q31" i="11"/>
  <c r="R31" i="11"/>
  <c r="J32" i="11"/>
  <c r="K32" i="11"/>
  <c r="L32" i="11"/>
  <c r="M32" i="11"/>
  <c r="N32" i="11"/>
  <c r="O32" i="11"/>
  <c r="P32" i="11"/>
  <c r="Q32" i="11"/>
  <c r="R32" i="11"/>
  <c r="J33" i="11"/>
  <c r="K33" i="11"/>
  <c r="L33" i="11"/>
  <c r="M33" i="1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J37" i="11"/>
  <c r="K37" i="11"/>
  <c r="L37" i="11"/>
  <c r="M37" i="11"/>
  <c r="N37" i="11"/>
  <c r="O37" i="11"/>
  <c r="P37" i="11"/>
  <c r="Q37" i="11"/>
  <c r="R37" i="11"/>
  <c r="J38" i="11"/>
  <c r="K38" i="11"/>
  <c r="L38" i="11"/>
  <c r="M38" i="11"/>
  <c r="N38" i="11"/>
  <c r="O38" i="11"/>
  <c r="P38" i="11"/>
  <c r="Q38" i="11"/>
  <c r="R38" i="11"/>
  <c r="J39" i="11"/>
  <c r="K39" i="11"/>
  <c r="L39" i="11"/>
  <c r="M39" i="11"/>
  <c r="N39" i="11"/>
  <c r="O39" i="11"/>
  <c r="P39" i="11"/>
  <c r="Q39" i="11"/>
  <c r="R39" i="11"/>
  <c r="J40" i="11"/>
  <c r="K40" i="11"/>
  <c r="L40" i="1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J43" i="11"/>
  <c r="K43" i="11"/>
  <c r="L43" i="11"/>
  <c r="M43" i="11"/>
  <c r="N43" i="11"/>
  <c r="O43" i="11"/>
  <c r="P43" i="11"/>
  <c r="Q43" i="11"/>
  <c r="R43" i="11"/>
  <c r="J44" i="11"/>
  <c r="K44" i="11"/>
  <c r="L44" i="11"/>
  <c r="M44" i="11"/>
  <c r="N44" i="11"/>
  <c r="O44" i="11"/>
  <c r="P44" i="11"/>
  <c r="Q44" i="11"/>
  <c r="R44" i="11"/>
  <c r="J45" i="11"/>
  <c r="K45" i="11"/>
  <c r="L45" i="11"/>
  <c r="M45" i="11"/>
  <c r="N45" i="11"/>
  <c r="O45" i="11"/>
  <c r="P45" i="11"/>
  <c r="Q45" i="11"/>
  <c r="R45" i="11"/>
  <c r="J46" i="11"/>
  <c r="K46" i="11"/>
  <c r="L46" i="1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J49" i="11"/>
  <c r="K49" i="11"/>
  <c r="L49" i="11"/>
  <c r="M49" i="11"/>
  <c r="N49" i="11"/>
  <c r="O49" i="11"/>
  <c r="P49" i="11"/>
  <c r="Q49" i="11"/>
  <c r="R49" i="11"/>
  <c r="J50" i="11"/>
  <c r="K50" i="11"/>
  <c r="L50" i="11"/>
  <c r="M50" i="11"/>
  <c r="N50" i="11"/>
  <c r="O50" i="11"/>
  <c r="P50" i="11"/>
  <c r="Q50" i="11"/>
  <c r="R50" i="11"/>
  <c r="S4" i="12"/>
  <c r="S5" i="12"/>
  <c r="S6" i="12"/>
  <c r="S7" i="12"/>
  <c r="S8" i="12"/>
  <c r="S9" i="12"/>
  <c r="J4" i="6"/>
  <c r="K4" i="6"/>
  <c r="L4" i="6"/>
  <c r="M4" i="6"/>
  <c r="N4" i="6"/>
  <c r="O4" i="6"/>
  <c r="P4" i="6"/>
  <c r="Q4" i="6"/>
  <c r="R4" i="6"/>
  <c r="J5" i="6"/>
  <c r="K5" i="6"/>
  <c r="L5" i="6"/>
  <c r="M5" i="6"/>
  <c r="N5" i="6"/>
  <c r="O5" i="6"/>
  <c r="P5" i="6"/>
  <c r="Q5" i="6"/>
  <c r="R5" i="6"/>
  <c r="J6" i="6"/>
  <c r="K6" i="6"/>
  <c r="L6" i="6"/>
  <c r="M6" i="6"/>
  <c r="N6" i="6"/>
  <c r="O6" i="6"/>
  <c r="P6" i="6"/>
  <c r="Q6" i="6"/>
  <c r="R6" i="6"/>
  <c r="J7" i="6"/>
  <c r="K7" i="6"/>
  <c r="L7" i="6"/>
  <c r="M7" i="6"/>
  <c r="N7" i="6"/>
  <c r="O7" i="6"/>
  <c r="P7" i="6"/>
  <c r="Q7" i="6"/>
  <c r="R7" i="6"/>
  <c r="J8" i="6"/>
  <c r="K8" i="6"/>
  <c r="L8" i="6"/>
  <c r="M8" i="6"/>
  <c r="N8" i="6"/>
  <c r="O8" i="6"/>
  <c r="P8" i="6"/>
  <c r="Q8" i="6"/>
  <c r="R8" i="6"/>
  <c r="J9" i="6"/>
  <c r="K9" i="6"/>
  <c r="L9" i="6"/>
  <c r="M9" i="6"/>
  <c r="N9" i="6"/>
  <c r="O9" i="6"/>
  <c r="P9" i="6"/>
  <c r="Q9" i="6"/>
  <c r="R9" i="6"/>
  <c r="J11" i="6"/>
  <c r="K11" i="6"/>
  <c r="L11" i="6"/>
  <c r="M11" i="6"/>
  <c r="N11" i="6"/>
  <c r="O11" i="6"/>
  <c r="P11" i="6"/>
  <c r="Q11" i="6"/>
  <c r="R11" i="6"/>
  <c r="J12" i="6"/>
  <c r="K12" i="6"/>
  <c r="L12" i="6"/>
  <c r="M12" i="6"/>
  <c r="N12" i="6"/>
  <c r="O12" i="6"/>
  <c r="P12" i="6"/>
  <c r="Q12" i="6"/>
  <c r="R12" i="6"/>
  <c r="J13" i="6"/>
  <c r="K13" i="6"/>
  <c r="L13" i="6"/>
  <c r="M13" i="6"/>
  <c r="N13" i="6"/>
  <c r="O13" i="6"/>
  <c r="P13" i="6"/>
  <c r="Q13" i="6"/>
  <c r="R13" i="6"/>
  <c r="J14" i="6"/>
  <c r="K14" i="6"/>
  <c r="L14" i="6"/>
  <c r="M14" i="6"/>
  <c r="N14" i="6"/>
  <c r="O14" i="6"/>
  <c r="P14" i="6"/>
  <c r="Q14" i="6"/>
  <c r="R14" i="6"/>
  <c r="J15" i="6"/>
  <c r="K15" i="6"/>
  <c r="L15" i="6"/>
  <c r="M15" i="6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R16" i="6"/>
  <c r="J17" i="6"/>
  <c r="K17" i="6"/>
  <c r="L17" i="6"/>
  <c r="M17" i="6"/>
  <c r="N17" i="6"/>
  <c r="O17" i="6"/>
  <c r="P17" i="6"/>
  <c r="Q17" i="6"/>
  <c r="R17" i="6"/>
  <c r="J18" i="6"/>
  <c r="K18" i="6"/>
  <c r="L18" i="6"/>
  <c r="M18" i="6"/>
  <c r="N18" i="6"/>
  <c r="O18" i="6"/>
  <c r="P18" i="6"/>
  <c r="Q18" i="6"/>
  <c r="R18" i="6"/>
  <c r="J19" i="6"/>
  <c r="K19" i="6"/>
  <c r="L19" i="6"/>
  <c r="M19" i="6"/>
  <c r="N19" i="6"/>
  <c r="O19" i="6"/>
  <c r="P19" i="6"/>
  <c r="Q19" i="6"/>
  <c r="R19" i="6"/>
  <c r="J20" i="6"/>
  <c r="K20" i="6"/>
  <c r="L20" i="6"/>
  <c r="M20" i="6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J23" i="6"/>
  <c r="K23" i="6"/>
  <c r="L23" i="6"/>
  <c r="M23" i="6"/>
  <c r="N23" i="6"/>
  <c r="O23" i="6"/>
  <c r="P23" i="6"/>
  <c r="Q23" i="6"/>
  <c r="R23" i="6"/>
  <c r="J24" i="6"/>
  <c r="K24" i="6"/>
  <c r="L24" i="6"/>
  <c r="M24" i="6"/>
  <c r="N24" i="6"/>
  <c r="O24" i="6"/>
  <c r="P24" i="6"/>
  <c r="Q24" i="6"/>
  <c r="R24" i="6"/>
  <c r="J25" i="6"/>
  <c r="K25" i="6"/>
  <c r="L25" i="6"/>
  <c r="M25" i="6"/>
  <c r="N25" i="6"/>
  <c r="O25" i="6"/>
  <c r="P25" i="6"/>
  <c r="Q25" i="6"/>
  <c r="R25" i="6"/>
  <c r="J26" i="6"/>
  <c r="K26" i="6"/>
  <c r="L26" i="6"/>
  <c r="M26" i="6"/>
  <c r="N26" i="6"/>
  <c r="O26" i="6"/>
  <c r="P26" i="6"/>
  <c r="Q26" i="6"/>
  <c r="R26" i="6"/>
  <c r="J27" i="6"/>
  <c r="K27" i="6"/>
  <c r="L27" i="6"/>
  <c r="M27" i="6"/>
  <c r="N27" i="6"/>
  <c r="O27" i="6"/>
  <c r="P27" i="6"/>
  <c r="Q27" i="6"/>
  <c r="R27" i="6"/>
  <c r="J28" i="6"/>
  <c r="K28" i="6"/>
  <c r="L28" i="6"/>
  <c r="M28" i="6"/>
  <c r="N28" i="6"/>
  <c r="O28" i="6"/>
  <c r="P28" i="6"/>
  <c r="Q28" i="6"/>
  <c r="R28" i="6"/>
  <c r="J29" i="6"/>
  <c r="K29" i="6"/>
  <c r="L29" i="6"/>
  <c r="M29" i="6"/>
  <c r="N29" i="6"/>
  <c r="O29" i="6"/>
  <c r="P29" i="6"/>
  <c r="Q29" i="6"/>
  <c r="R29" i="6"/>
  <c r="J30" i="6"/>
  <c r="K30" i="6"/>
  <c r="L30" i="6"/>
  <c r="M30" i="6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Q33" i="6"/>
  <c r="R33" i="6"/>
  <c r="J34" i="6"/>
  <c r="K34" i="6"/>
  <c r="L34" i="6"/>
  <c r="M34" i="6"/>
  <c r="N34" i="6"/>
  <c r="O34" i="6"/>
  <c r="P34" i="6"/>
  <c r="Q34" i="6"/>
  <c r="R34" i="6"/>
  <c r="J35" i="6"/>
  <c r="K35" i="6"/>
  <c r="L35" i="6"/>
  <c r="M35" i="6"/>
  <c r="N35" i="6"/>
  <c r="O35" i="6"/>
  <c r="P35" i="6"/>
  <c r="Q35" i="6"/>
  <c r="R35" i="6"/>
  <c r="J36" i="6"/>
  <c r="K36" i="6"/>
  <c r="L36" i="6"/>
  <c r="M36" i="6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J41" i="6"/>
  <c r="K41" i="6"/>
  <c r="L41" i="6"/>
  <c r="M41" i="6"/>
  <c r="N41" i="6"/>
  <c r="O41" i="6"/>
  <c r="P41" i="6"/>
  <c r="Q41" i="6"/>
  <c r="R41" i="6"/>
  <c r="J42" i="6"/>
  <c r="K42" i="6"/>
  <c r="L42" i="6"/>
  <c r="M42" i="6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J47" i="6"/>
  <c r="K47" i="6"/>
  <c r="L47" i="6"/>
  <c r="M47" i="6"/>
  <c r="N47" i="6"/>
  <c r="O47" i="6"/>
  <c r="P47" i="6"/>
  <c r="Q47" i="6"/>
  <c r="R47" i="6"/>
  <c r="J48" i="6"/>
  <c r="K48" i="6"/>
  <c r="L48" i="6"/>
  <c r="M48" i="6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J53" i="6"/>
  <c r="K53" i="6"/>
  <c r="L53" i="6"/>
  <c r="M53" i="6"/>
  <c r="N53" i="6"/>
  <c r="O53" i="6"/>
  <c r="P53" i="6"/>
  <c r="Q53" i="6"/>
  <c r="R53" i="6"/>
  <c r="J54" i="6"/>
  <c r="K54" i="6"/>
  <c r="L54" i="6"/>
  <c r="M54" i="6"/>
  <c r="N54" i="6"/>
  <c r="O54" i="6"/>
  <c r="P54" i="6"/>
  <c r="Q54" i="6"/>
  <c r="R54" i="6"/>
  <c r="J55" i="6"/>
  <c r="K55" i="6"/>
  <c r="L55" i="6"/>
  <c r="M55" i="6"/>
  <c r="N55" i="6"/>
  <c r="O55" i="6"/>
  <c r="P55" i="6"/>
  <c r="Q55" i="6"/>
  <c r="R55" i="6"/>
  <c r="J56" i="6"/>
  <c r="K56" i="6"/>
  <c r="L56" i="6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J59" i="6"/>
  <c r="K59" i="6"/>
  <c r="L59" i="6"/>
  <c r="M59" i="6"/>
  <c r="N59" i="6"/>
  <c r="O59" i="6"/>
  <c r="P59" i="6"/>
  <c r="Q59" i="6"/>
  <c r="R59" i="6"/>
  <c r="J60" i="6"/>
  <c r="K60" i="6"/>
  <c r="L60" i="6"/>
  <c r="M60" i="6"/>
  <c r="N60" i="6"/>
  <c r="O60" i="6"/>
  <c r="P60" i="6"/>
  <c r="Q60" i="6"/>
  <c r="R60" i="6"/>
  <c r="J61" i="6"/>
  <c r="K61" i="6"/>
  <c r="L61" i="6"/>
  <c r="M61" i="6"/>
  <c r="N61" i="6"/>
  <c r="O61" i="6"/>
  <c r="P61" i="6"/>
  <c r="Q61" i="6"/>
  <c r="R61" i="6"/>
  <c r="J62" i="6"/>
  <c r="K62" i="6"/>
  <c r="L62" i="6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J65" i="6"/>
  <c r="K65" i="6"/>
  <c r="L65" i="6"/>
  <c r="M65" i="6"/>
  <c r="N65" i="6"/>
  <c r="O65" i="6"/>
  <c r="P65" i="6"/>
  <c r="Q65" i="6"/>
  <c r="R65" i="6"/>
  <c r="J66" i="6"/>
  <c r="K66" i="6"/>
  <c r="L66" i="6"/>
  <c r="M66" i="6"/>
  <c r="N66" i="6"/>
  <c r="O66" i="6"/>
  <c r="P66" i="6"/>
  <c r="Q66" i="6"/>
  <c r="R66" i="6"/>
  <c r="J67" i="6"/>
  <c r="K67" i="6"/>
  <c r="L67" i="6"/>
  <c r="M67" i="6"/>
  <c r="N67" i="6"/>
  <c r="O67" i="6"/>
  <c r="P67" i="6"/>
  <c r="Q67" i="6"/>
  <c r="R67" i="6"/>
  <c r="J68" i="6"/>
  <c r="K68" i="6"/>
  <c r="L68" i="6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Q69" i="6"/>
  <c r="R69" i="6"/>
  <c r="J70" i="6"/>
  <c r="K70" i="6"/>
  <c r="L70" i="6"/>
  <c r="M70" i="6"/>
  <c r="N70" i="6"/>
  <c r="O70" i="6"/>
  <c r="P70" i="6"/>
  <c r="Q70" i="6"/>
  <c r="R70" i="6"/>
  <c r="J71" i="6"/>
  <c r="K71" i="6"/>
  <c r="L71" i="6"/>
  <c r="M71" i="6"/>
  <c r="N71" i="6"/>
  <c r="O71" i="6"/>
  <c r="P71" i="6"/>
  <c r="Q71" i="6"/>
  <c r="R71" i="6"/>
  <c r="J72" i="6"/>
  <c r="K72" i="6"/>
  <c r="L72" i="6"/>
  <c r="M72" i="6"/>
  <c r="N72" i="6"/>
  <c r="O72" i="6"/>
  <c r="P72" i="6"/>
  <c r="Q72" i="6"/>
  <c r="R72" i="6"/>
  <c r="J73" i="6"/>
  <c r="K73" i="6"/>
  <c r="L73" i="6"/>
  <c r="M73" i="6"/>
  <c r="N73" i="6"/>
  <c r="O73" i="6"/>
  <c r="P73" i="6"/>
  <c r="Q73" i="6"/>
  <c r="R73" i="6"/>
  <c r="J74" i="6"/>
  <c r="K74" i="6"/>
  <c r="L74" i="6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Q75" i="6"/>
  <c r="R75" i="6"/>
  <c r="J76" i="6"/>
  <c r="K76" i="6"/>
  <c r="L76" i="6"/>
  <c r="M76" i="6"/>
  <c r="N76" i="6"/>
  <c r="O76" i="6"/>
  <c r="P76" i="6"/>
  <c r="Q76" i="6"/>
  <c r="R76" i="6"/>
  <c r="J77" i="6"/>
  <c r="K77" i="6"/>
  <c r="L77" i="6"/>
  <c r="M77" i="6"/>
  <c r="N77" i="6"/>
  <c r="O77" i="6"/>
  <c r="P77" i="6"/>
  <c r="Q77" i="6"/>
  <c r="R77" i="6"/>
  <c r="J78" i="6"/>
  <c r="K78" i="6"/>
  <c r="L78" i="6"/>
  <c r="M78" i="6"/>
  <c r="N78" i="6"/>
  <c r="O78" i="6"/>
  <c r="P78" i="6"/>
  <c r="Q78" i="6"/>
  <c r="R78" i="6"/>
  <c r="J79" i="6"/>
  <c r="K79" i="6"/>
  <c r="L79" i="6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Q81" i="6"/>
  <c r="R81" i="6"/>
  <c r="J82" i="6"/>
  <c r="K82" i="6"/>
  <c r="L82" i="6"/>
  <c r="M82" i="6"/>
  <c r="N82" i="6"/>
  <c r="O82" i="6"/>
  <c r="P82" i="6"/>
  <c r="Q82" i="6"/>
  <c r="R82" i="6"/>
  <c r="J83" i="6"/>
  <c r="K83" i="6"/>
  <c r="L83" i="6"/>
  <c r="M83" i="6"/>
  <c r="N83" i="6"/>
  <c r="O83" i="6"/>
  <c r="P83" i="6"/>
  <c r="Q83" i="6"/>
  <c r="R83" i="6"/>
  <c r="J84" i="6"/>
  <c r="K84" i="6"/>
  <c r="L84" i="6"/>
  <c r="M84" i="6"/>
  <c r="N84" i="6"/>
  <c r="O84" i="6"/>
  <c r="P84" i="6"/>
  <c r="Q84" i="6"/>
  <c r="R84" i="6"/>
  <c r="J85" i="6"/>
  <c r="K85" i="6"/>
  <c r="L85" i="6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Q87" i="6"/>
  <c r="R87" i="6"/>
  <c r="J88" i="6"/>
  <c r="K88" i="6"/>
  <c r="L88" i="6"/>
  <c r="M88" i="6"/>
  <c r="N88" i="6"/>
  <c r="O88" i="6"/>
  <c r="P88" i="6"/>
  <c r="Q88" i="6"/>
  <c r="R88" i="6"/>
  <c r="J89" i="6"/>
  <c r="K89" i="6"/>
  <c r="L89" i="6"/>
  <c r="M89" i="6"/>
  <c r="N89" i="6"/>
  <c r="O89" i="6"/>
  <c r="P89" i="6"/>
  <c r="Q89" i="6"/>
  <c r="R89" i="6"/>
  <c r="J90" i="6"/>
  <c r="K90" i="6"/>
  <c r="L90" i="6"/>
  <c r="M90" i="6"/>
  <c r="N90" i="6"/>
  <c r="O90" i="6"/>
  <c r="P90" i="6"/>
  <c r="Q90" i="6"/>
  <c r="R90" i="6"/>
  <c r="J91" i="6"/>
  <c r="K91" i="6"/>
  <c r="L91" i="6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Q93" i="6"/>
  <c r="R93" i="6"/>
  <c r="J94" i="6"/>
  <c r="K94" i="6"/>
  <c r="L94" i="6"/>
  <c r="M94" i="6"/>
  <c r="N94" i="6"/>
  <c r="O94" i="6"/>
  <c r="P94" i="6"/>
  <c r="Q94" i="6"/>
  <c r="R94" i="6"/>
  <c r="J95" i="6"/>
  <c r="K95" i="6"/>
  <c r="L95" i="6"/>
  <c r="M95" i="6"/>
  <c r="N95" i="6"/>
  <c r="O95" i="6"/>
  <c r="P95" i="6"/>
  <c r="Q95" i="6"/>
  <c r="R95" i="6"/>
  <c r="J96" i="6"/>
  <c r="K96" i="6"/>
  <c r="L96" i="6"/>
  <c r="M96" i="6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Q99" i="6"/>
  <c r="R99" i="6"/>
  <c r="J100" i="6"/>
  <c r="K100" i="6"/>
  <c r="L100" i="6"/>
  <c r="M100" i="6"/>
  <c r="N100" i="6"/>
  <c r="O100" i="6"/>
  <c r="P100" i="6"/>
  <c r="Q100" i="6"/>
  <c r="R100" i="6"/>
  <c r="J101" i="6"/>
  <c r="K101" i="6"/>
  <c r="L101" i="6"/>
  <c r="M101" i="6"/>
  <c r="N101" i="6"/>
  <c r="O101" i="6"/>
  <c r="P101" i="6"/>
  <c r="Q101" i="6"/>
  <c r="R101" i="6"/>
  <c r="J102" i="6"/>
  <c r="K102" i="6"/>
  <c r="L102" i="6"/>
  <c r="M102" i="6"/>
  <c r="N102" i="6"/>
  <c r="O102" i="6"/>
  <c r="P102" i="6"/>
  <c r="Q102" i="6"/>
  <c r="R102" i="6"/>
  <c r="J103" i="6"/>
  <c r="K103" i="6"/>
  <c r="L103" i="6"/>
  <c r="M103" i="6"/>
  <c r="N103" i="6"/>
  <c r="O103" i="6"/>
  <c r="P103" i="6"/>
  <c r="Q103" i="6"/>
  <c r="R103" i="6"/>
  <c r="J104" i="6"/>
  <c r="K104" i="6"/>
  <c r="L104" i="6"/>
  <c r="M104" i="6"/>
  <c r="N104" i="6"/>
  <c r="O104" i="6"/>
  <c r="P104" i="6"/>
  <c r="Q104" i="6"/>
  <c r="R104" i="6"/>
  <c r="J105" i="6"/>
  <c r="K105" i="6"/>
  <c r="L105" i="6"/>
  <c r="M105" i="6"/>
  <c r="N105" i="6"/>
  <c r="O105" i="6"/>
  <c r="P105" i="6"/>
  <c r="Q105" i="6"/>
  <c r="R105" i="6"/>
  <c r="J106" i="6"/>
  <c r="K106" i="6"/>
  <c r="L106" i="6"/>
  <c r="M106" i="6"/>
  <c r="N106" i="6"/>
  <c r="O106" i="6"/>
  <c r="P106" i="6"/>
  <c r="Q106" i="6"/>
  <c r="R106" i="6"/>
  <c r="J107" i="6"/>
  <c r="K107" i="6"/>
  <c r="L107" i="6"/>
  <c r="M107" i="6"/>
  <c r="N107" i="6"/>
  <c r="O107" i="6"/>
  <c r="P107" i="6"/>
  <c r="Q107" i="6"/>
  <c r="R107" i="6"/>
  <c r="J108" i="6"/>
  <c r="K108" i="6"/>
  <c r="L108" i="6"/>
  <c r="M108" i="6"/>
  <c r="N108" i="6"/>
  <c r="O108" i="6"/>
  <c r="P108" i="6"/>
  <c r="Q108" i="6"/>
  <c r="R108" i="6"/>
  <c r="J109" i="6"/>
  <c r="K109" i="6"/>
  <c r="L109" i="6"/>
  <c r="M109" i="6"/>
  <c r="N109" i="6"/>
  <c r="O109" i="6"/>
  <c r="P109" i="6"/>
  <c r="Q109" i="6"/>
  <c r="R109" i="6"/>
  <c r="J110" i="6"/>
  <c r="K110" i="6"/>
  <c r="L110" i="6"/>
  <c r="M110" i="6"/>
  <c r="N110" i="6"/>
  <c r="O110" i="6"/>
  <c r="P110" i="6"/>
  <c r="Q110" i="6"/>
  <c r="R110" i="6"/>
  <c r="J111" i="6"/>
  <c r="K111" i="6"/>
  <c r="L111" i="6"/>
  <c r="M111" i="6"/>
  <c r="N111" i="6"/>
  <c r="O111" i="6"/>
  <c r="P111" i="6"/>
  <c r="Q111" i="6"/>
  <c r="R111" i="6"/>
  <c r="J112" i="6"/>
  <c r="K112" i="6"/>
  <c r="L112" i="6"/>
  <c r="M112" i="6"/>
  <c r="N112" i="6"/>
  <c r="O112" i="6"/>
  <c r="P112" i="6"/>
  <c r="Q112" i="6"/>
  <c r="R112" i="6"/>
  <c r="J113" i="6"/>
  <c r="K113" i="6"/>
  <c r="L113" i="6"/>
  <c r="M113" i="6"/>
  <c r="N113" i="6"/>
  <c r="O113" i="6"/>
  <c r="P113" i="6"/>
  <c r="Q113" i="6"/>
  <c r="R113" i="6"/>
  <c r="J114" i="6"/>
  <c r="K114" i="6"/>
  <c r="L114" i="6"/>
  <c r="M114" i="6"/>
  <c r="N114" i="6"/>
  <c r="O114" i="6"/>
  <c r="P114" i="6"/>
  <c r="Q114" i="6"/>
  <c r="R114" i="6"/>
  <c r="J115" i="6"/>
  <c r="K115" i="6"/>
  <c r="L115" i="6"/>
  <c r="M115" i="6"/>
  <c r="N115" i="6"/>
  <c r="O115" i="6"/>
  <c r="P115" i="6"/>
  <c r="Q115" i="6"/>
  <c r="R115" i="6"/>
  <c r="J116" i="6"/>
  <c r="K116" i="6"/>
  <c r="L116" i="6"/>
  <c r="M116" i="6"/>
  <c r="N116" i="6"/>
  <c r="O116" i="6"/>
  <c r="P116" i="6"/>
  <c r="Q116" i="6"/>
  <c r="R116" i="6"/>
  <c r="J117" i="6"/>
  <c r="K117" i="6"/>
  <c r="L117" i="6"/>
  <c r="M117" i="6"/>
  <c r="N117" i="6"/>
  <c r="O117" i="6"/>
  <c r="P117" i="6"/>
  <c r="Q117" i="6"/>
  <c r="R117" i="6"/>
  <c r="J118" i="6"/>
  <c r="K118" i="6"/>
  <c r="L118" i="6"/>
  <c r="M118" i="6"/>
  <c r="N118" i="6"/>
  <c r="O118" i="6"/>
  <c r="P118" i="6"/>
  <c r="Q118" i="6"/>
  <c r="R118" i="6"/>
  <c r="J119" i="6"/>
  <c r="K119" i="6"/>
  <c r="L119" i="6"/>
  <c r="M119" i="6"/>
  <c r="N119" i="6"/>
  <c r="O119" i="6"/>
  <c r="P119" i="6"/>
  <c r="Q119" i="6"/>
  <c r="R119" i="6"/>
  <c r="J120" i="6"/>
  <c r="K120" i="6"/>
  <c r="L120" i="6"/>
  <c r="M120" i="6"/>
  <c r="N120" i="6"/>
  <c r="O120" i="6"/>
  <c r="P120" i="6"/>
  <c r="Q120" i="6"/>
  <c r="R120" i="6"/>
  <c r="J121" i="6"/>
  <c r="K121" i="6"/>
  <c r="L121" i="6"/>
  <c r="M121" i="6"/>
  <c r="N121" i="6"/>
  <c r="O121" i="6"/>
  <c r="P121" i="6"/>
  <c r="Q121" i="6"/>
  <c r="R121" i="6"/>
  <c r="J122" i="6"/>
  <c r="K122" i="6"/>
  <c r="L122" i="6"/>
  <c r="M122" i="6"/>
  <c r="N122" i="6"/>
  <c r="O122" i="6"/>
  <c r="P122" i="6"/>
  <c r="Q122" i="6"/>
  <c r="R122" i="6"/>
  <c r="J123" i="6"/>
  <c r="K123" i="6"/>
  <c r="L123" i="6"/>
  <c r="M123" i="6"/>
  <c r="N123" i="6"/>
  <c r="O123" i="6"/>
  <c r="P123" i="6"/>
  <c r="Q123" i="6"/>
  <c r="R123" i="6"/>
  <c r="J124" i="6"/>
  <c r="K124" i="6"/>
  <c r="L124" i="6"/>
  <c r="M124" i="6"/>
  <c r="N124" i="6"/>
  <c r="O124" i="6"/>
  <c r="P124" i="6"/>
  <c r="Q124" i="6"/>
  <c r="R124" i="6"/>
  <c r="J125" i="6"/>
  <c r="K125" i="6"/>
  <c r="L125" i="6"/>
  <c r="M125" i="6"/>
  <c r="N125" i="6"/>
  <c r="O125" i="6"/>
  <c r="P125" i="6"/>
  <c r="Q125" i="6"/>
  <c r="R125" i="6"/>
  <c r="J126" i="6"/>
  <c r="K126" i="6"/>
  <c r="L126" i="6"/>
  <c r="M126" i="6"/>
  <c r="N126" i="6"/>
  <c r="O126" i="6"/>
  <c r="P126" i="6"/>
  <c r="Q126" i="6"/>
  <c r="R126" i="6"/>
  <c r="J127" i="6"/>
  <c r="K127" i="6"/>
  <c r="L127" i="6"/>
  <c r="M127" i="6"/>
  <c r="N127" i="6"/>
  <c r="O127" i="6"/>
  <c r="P127" i="6"/>
  <c r="Q127" i="6"/>
  <c r="R127" i="6"/>
  <c r="J128" i="6"/>
  <c r="K128" i="6"/>
  <c r="L128" i="6"/>
  <c r="M128" i="6"/>
  <c r="N128" i="6"/>
  <c r="O128" i="6"/>
  <c r="P128" i="6"/>
  <c r="Q128" i="6"/>
  <c r="R128" i="6"/>
  <c r="J129" i="6"/>
  <c r="K129" i="6"/>
  <c r="L129" i="6"/>
  <c r="M129" i="6"/>
  <c r="N129" i="6"/>
  <c r="O129" i="6"/>
  <c r="P129" i="6"/>
  <c r="Q129" i="6"/>
  <c r="R129" i="6"/>
  <c r="J130" i="6"/>
  <c r="K130" i="6"/>
  <c r="L130" i="6"/>
  <c r="M130" i="6"/>
  <c r="N130" i="6"/>
  <c r="O130" i="6"/>
  <c r="P130" i="6"/>
  <c r="Q130" i="6"/>
  <c r="R130" i="6"/>
  <c r="J131" i="6"/>
  <c r="K131" i="6"/>
  <c r="L131" i="6"/>
  <c r="M131" i="6"/>
  <c r="N131" i="6"/>
  <c r="O131" i="6"/>
  <c r="P131" i="6"/>
  <c r="Q131" i="6"/>
  <c r="R131" i="6"/>
  <c r="J132" i="6"/>
  <c r="K132" i="6"/>
  <c r="L132" i="6"/>
  <c r="M132" i="6"/>
  <c r="N132" i="6"/>
  <c r="O132" i="6"/>
  <c r="P132" i="6"/>
  <c r="Q132" i="6"/>
  <c r="R132" i="6"/>
  <c r="J133" i="6"/>
  <c r="K133" i="6"/>
  <c r="L133" i="6"/>
  <c r="M133" i="6"/>
  <c r="N133" i="6"/>
  <c r="O133" i="6"/>
  <c r="P133" i="6"/>
  <c r="Q133" i="6"/>
  <c r="R133" i="6"/>
  <c r="J134" i="6"/>
  <c r="K134" i="6"/>
  <c r="L134" i="6"/>
  <c r="M134" i="6"/>
  <c r="N134" i="6"/>
  <c r="O134" i="6"/>
  <c r="P134" i="6"/>
  <c r="Q134" i="6"/>
  <c r="R134" i="6"/>
  <c r="J135" i="6"/>
  <c r="K135" i="6"/>
  <c r="L135" i="6"/>
  <c r="M135" i="6"/>
  <c r="N135" i="6"/>
  <c r="O135" i="6"/>
  <c r="P135" i="6"/>
  <c r="Q135" i="6"/>
  <c r="R135" i="6"/>
  <c r="J136" i="6"/>
  <c r="K136" i="6"/>
  <c r="L136" i="6"/>
  <c r="M136" i="6"/>
  <c r="N136" i="6"/>
  <c r="O136" i="6"/>
  <c r="P136" i="6"/>
  <c r="Q136" i="6"/>
  <c r="R136" i="6"/>
  <c r="J137" i="6"/>
  <c r="K137" i="6"/>
  <c r="L137" i="6"/>
  <c r="M137" i="6"/>
  <c r="N137" i="6"/>
  <c r="O137" i="6"/>
  <c r="P137" i="6"/>
  <c r="Q137" i="6"/>
  <c r="R137" i="6"/>
  <c r="J138" i="6"/>
  <c r="K138" i="6"/>
  <c r="L138" i="6"/>
  <c r="M138" i="6"/>
  <c r="N138" i="6"/>
  <c r="O138" i="6"/>
  <c r="P138" i="6"/>
  <c r="Q138" i="6"/>
  <c r="R138" i="6"/>
  <c r="J139" i="6"/>
  <c r="K139" i="6"/>
  <c r="L139" i="6"/>
  <c r="M139" i="6"/>
  <c r="N139" i="6"/>
  <c r="O139" i="6"/>
  <c r="P139" i="6"/>
  <c r="Q139" i="6"/>
  <c r="R139" i="6"/>
  <c r="J140" i="6"/>
  <c r="K140" i="6"/>
  <c r="L140" i="6"/>
  <c r="M140" i="6"/>
  <c r="N140" i="6"/>
  <c r="O140" i="6"/>
  <c r="P140" i="6"/>
  <c r="Q140" i="6"/>
  <c r="R140" i="6"/>
  <c r="K3" i="7"/>
  <c r="L3" i="7"/>
  <c r="M3" i="7"/>
  <c r="N3" i="7"/>
  <c r="O3" i="7"/>
  <c r="P3" i="7"/>
  <c r="Q3" i="7"/>
  <c r="K3" i="8"/>
  <c r="L3" i="8"/>
  <c r="M3" i="8"/>
  <c r="N3" i="8"/>
  <c r="O3" i="8"/>
  <c r="P3" i="8"/>
  <c r="Q3" i="8"/>
  <c r="K3" i="9"/>
  <c r="L3" i="9"/>
  <c r="M3" i="9"/>
  <c r="N3" i="9"/>
  <c r="O3" i="9"/>
  <c r="P3" i="9"/>
  <c r="Q3" i="9"/>
  <c r="K3" i="10"/>
  <c r="L3" i="10"/>
  <c r="M3" i="10"/>
  <c r="N3" i="10"/>
  <c r="O3" i="10"/>
  <c r="K3" i="11"/>
  <c r="L3" i="11"/>
  <c r="M3" i="11"/>
  <c r="N3" i="11"/>
  <c r="O3" i="11"/>
  <c r="P3" i="11"/>
  <c r="Q3" i="11"/>
  <c r="K3" i="6"/>
  <c r="L3" i="6"/>
  <c r="M3" i="6"/>
  <c r="N3" i="6"/>
  <c r="O3" i="6"/>
  <c r="P3" i="6"/>
  <c r="Q3" i="6"/>
  <c r="J3" i="7"/>
  <c r="J3" i="8"/>
  <c r="J3" i="9"/>
  <c r="J3" i="10"/>
  <c r="J3" i="11"/>
  <c r="J3" i="6"/>
  <c r="R3" i="7"/>
  <c r="R3" i="8"/>
  <c r="R3" i="9"/>
  <c r="R3" i="11"/>
  <c r="S3" i="12"/>
  <c r="J4" i="21"/>
  <c r="K4" i="21"/>
  <c r="L4" i="21"/>
  <c r="M4" i="21"/>
  <c r="N4" i="21"/>
  <c r="O4" i="21"/>
  <c r="P4" i="21"/>
  <c r="Q4" i="21"/>
  <c r="R4" i="21"/>
  <c r="J5" i="21"/>
  <c r="K5" i="21"/>
  <c r="L5" i="21"/>
  <c r="M5" i="21"/>
  <c r="N5" i="21"/>
  <c r="O5" i="21"/>
  <c r="P5" i="21"/>
  <c r="Q5" i="21"/>
  <c r="R5" i="21"/>
  <c r="J6" i="21"/>
  <c r="K6" i="21"/>
  <c r="L6" i="21"/>
  <c r="M6" i="21"/>
  <c r="N6" i="21"/>
  <c r="O6" i="21"/>
  <c r="P6" i="21"/>
  <c r="Q6" i="21"/>
  <c r="R6" i="21"/>
  <c r="J7" i="21"/>
  <c r="K7" i="21"/>
  <c r="L7" i="21"/>
  <c r="M7" i="2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J9" i="21"/>
  <c r="K9" i="21"/>
  <c r="L9" i="21"/>
  <c r="M9" i="21"/>
  <c r="N9" i="21"/>
  <c r="O9" i="21"/>
  <c r="P9" i="21"/>
  <c r="Q9" i="21"/>
  <c r="R9" i="21"/>
  <c r="J10" i="21"/>
  <c r="K10" i="21"/>
  <c r="L10" i="21"/>
  <c r="M10" i="21"/>
  <c r="N10" i="21"/>
  <c r="O10" i="21"/>
  <c r="P10" i="21"/>
  <c r="Q10" i="21"/>
  <c r="R10" i="21"/>
  <c r="J11" i="21"/>
  <c r="K11" i="21"/>
  <c r="L11" i="21"/>
  <c r="M11" i="21"/>
  <c r="N11" i="21"/>
  <c r="O11" i="21"/>
  <c r="P11" i="21"/>
  <c r="Q11" i="21"/>
  <c r="R11" i="21"/>
  <c r="J12" i="21"/>
  <c r="K12" i="21"/>
  <c r="L12" i="21"/>
  <c r="M12" i="21"/>
  <c r="N12" i="21"/>
  <c r="O12" i="21"/>
  <c r="P12" i="21"/>
  <c r="Q12" i="21"/>
  <c r="R12" i="21"/>
  <c r="J13" i="21"/>
  <c r="K13" i="21"/>
  <c r="L13" i="21"/>
  <c r="M13" i="2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J15" i="21"/>
  <c r="K15" i="21"/>
  <c r="L15" i="21"/>
  <c r="M15" i="21"/>
  <c r="N15" i="21"/>
  <c r="O15" i="21"/>
  <c r="P15" i="21"/>
  <c r="Q15" i="21"/>
  <c r="R15" i="21"/>
  <c r="J16" i="21"/>
  <c r="K16" i="21"/>
  <c r="L16" i="21"/>
  <c r="M16" i="21"/>
  <c r="N16" i="21"/>
  <c r="O16" i="21"/>
  <c r="P16" i="21"/>
  <c r="Q16" i="21"/>
  <c r="R16" i="21"/>
  <c r="J17" i="21"/>
  <c r="K17" i="21"/>
  <c r="L17" i="21"/>
  <c r="M17" i="21"/>
  <c r="N17" i="21"/>
  <c r="O17" i="21"/>
  <c r="P17" i="21"/>
  <c r="Q17" i="21"/>
  <c r="R17" i="21"/>
  <c r="J18" i="21"/>
  <c r="K18" i="21"/>
  <c r="L18" i="21"/>
  <c r="M18" i="21"/>
  <c r="N18" i="21"/>
  <c r="O18" i="21"/>
  <c r="P18" i="21"/>
  <c r="Q18" i="21"/>
  <c r="R18" i="21"/>
  <c r="J19" i="21"/>
  <c r="K19" i="21"/>
  <c r="L19" i="21"/>
  <c r="M19" i="2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J21" i="21"/>
  <c r="K21" i="21"/>
  <c r="L21" i="21"/>
  <c r="M21" i="21"/>
  <c r="N21" i="21"/>
  <c r="O21" i="21"/>
  <c r="P21" i="21"/>
  <c r="Q21" i="21"/>
  <c r="R21" i="21"/>
  <c r="J22" i="21"/>
  <c r="K22" i="21"/>
  <c r="L22" i="21"/>
  <c r="M22" i="21"/>
  <c r="N22" i="21"/>
  <c r="O22" i="21"/>
  <c r="P22" i="21"/>
  <c r="Q22" i="21"/>
  <c r="R22" i="21"/>
  <c r="J23" i="21"/>
  <c r="K23" i="21"/>
  <c r="L23" i="21"/>
  <c r="M23" i="21"/>
  <c r="N23" i="21"/>
  <c r="O23" i="21"/>
  <c r="P23" i="21"/>
  <c r="Q23" i="21"/>
  <c r="R23" i="21"/>
  <c r="J24" i="21"/>
  <c r="K24" i="21"/>
  <c r="L24" i="21"/>
  <c r="M24" i="21"/>
  <c r="N24" i="21"/>
  <c r="O24" i="21"/>
  <c r="P24" i="21"/>
  <c r="Q24" i="21"/>
  <c r="R24" i="21"/>
  <c r="J25" i="21"/>
  <c r="K25" i="21"/>
  <c r="L25" i="21"/>
  <c r="M25" i="2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J27" i="21"/>
  <c r="K27" i="21"/>
  <c r="L27" i="21"/>
  <c r="M27" i="21"/>
  <c r="N27" i="21"/>
  <c r="O27" i="21"/>
  <c r="P27" i="21"/>
  <c r="Q27" i="21"/>
  <c r="R27" i="21"/>
  <c r="J28" i="21"/>
  <c r="K28" i="21"/>
  <c r="L28" i="21"/>
  <c r="M28" i="21"/>
  <c r="N28" i="21"/>
  <c r="O28" i="21"/>
  <c r="P28" i="21"/>
  <c r="Q28" i="21"/>
  <c r="R28" i="21"/>
  <c r="J29" i="21"/>
  <c r="K29" i="21"/>
  <c r="L29" i="21"/>
  <c r="M29" i="21"/>
  <c r="N29" i="21"/>
  <c r="O29" i="21"/>
  <c r="P29" i="21"/>
  <c r="Q29" i="21"/>
  <c r="R29" i="21"/>
  <c r="J30" i="21"/>
  <c r="K30" i="21"/>
  <c r="L30" i="21"/>
  <c r="M30" i="21"/>
  <c r="N30" i="21"/>
  <c r="O30" i="21"/>
  <c r="P30" i="21"/>
  <c r="Q30" i="21"/>
  <c r="R30" i="21"/>
  <c r="J31" i="21"/>
  <c r="K31" i="21"/>
  <c r="L31" i="21"/>
  <c r="M31" i="2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J33" i="21"/>
  <c r="K33" i="21"/>
  <c r="L33" i="21"/>
  <c r="M33" i="21"/>
  <c r="N33" i="21"/>
  <c r="O33" i="21"/>
  <c r="P33" i="21"/>
  <c r="Q33" i="21"/>
  <c r="R33" i="21"/>
  <c r="J34" i="21"/>
  <c r="K34" i="21"/>
  <c r="L34" i="21"/>
  <c r="M34" i="21"/>
  <c r="N34" i="21"/>
  <c r="O34" i="21"/>
  <c r="P34" i="21"/>
  <c r="Q34" i="21"/>
  <c r="R34" i="21"/>
  <c r="J35" i="21"/>
  <c r="K35" i="21"/>
  <c r="L35" i="21"/>
  <c r="M35" i="21"/>
  <c r="N35" i="21"/>
  <c r="O35" i="21"/>
  <c r="P35" i="21"/>
  <c r="Q35" i="21"/>
  <c r="R35" i="21"/>
  <c r="J36" i="21"/>
  <c r="K36" i="21"/>
  <c r="L36" i="21"/>
  <c r="M36" i="21"/>
  <c r="N36" i="21"/>
  <c r="O36" i="21"/>
  <c r="P36" i="21"/>
  <c r="Q36" i="21"/>
  <c r="R36" i="21"/>
  <c r="J37" i="21"/>
  <c r="K37" i="21"/>
  <c r="L37" i="21"/>
  <c r="M37" i="2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J39" i="21"/>
  <c r="K39" i="21"/>
  <c r="L39" i="21"/>
  <c r="M39" i="21"/>
  <c r="N39" i="21"/>
  <c r="O39" i="21"/>
  <c r="P39" i="21"/>
  <c r="Q39" i="21"/>
  <c r="R39" i="21"/>
  <c r="J40" i="21"/>
  <c r="K40" i="21"/>
  <c r="L40" i="21"/>
  <c r="M40" i="21"/>
  <c r="N40" i="21"/>
  <c r="O40" i="21"/>
  <c r="P40" i="21"/>
  <c r="Q40" i="21"/>
  <c r="R40" i="21"/>
  <c r="J41" i="21"/>
  <c r="K41" i="21"/>
  <c r="L41" i="21"/>
  <c r="M41" i="21"/>
  <c r="N41" i="21"/>
  <c r="O41" i="21"/>
  <c r="P41" i="21"/>
  <c r="Q41" i="21"/>
  <c r="R41" i="21"/>
  <c r="J42" i="21"/>
  <c r="K42" i="21"/>
  <c r="L42" i="21"/>
  <c r="M42" i="21"/>
  <c r="N42" i="21"/>
  <c r="O42" i="21"/>
  <c r="P42" i="21"/>
  <c r="Q42" i="21"/>
  <c r="R42" i="21"/>
  <c r="J43" i="21"/>
  <c r="K43" i="21"/>
  <c r="L43" i="21"/>
  <c r="M43" i="2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J45" i="21"/>
  <c r="K45" i="21"/>
  <c r="L45" i="21"/>
  <c r="M45" i="21"/>
  <c r="N45" i="21"/>
  <c r="O45" i="21"/>
  <c r="P45" i="21"/>
  <c r="Q45" i="21"/>
  <c r="R45" i="21"/>
  <c r="J46" i="21"/>
  <c r="K46" i="21"/>
  <c r="L46" i="21"/>
  <c r="M46" i="21"/>
  <c r="N46" i="21"/>
  <c r="O46" i="21"/>
  <c r="P46" i="21"/>
  <c r="Q46" i="21"/>
  <c r="R46" i="21"/>
  <c r="J47" i="21"/>
  <c r="K47" i="21"/>
  <c r="L47" i="21"/>
  <c r="M47" i="21"/>
  <c r="N47" i="21"/>
  <c r="O47" i="21"/>
  <c r="P47" i="21"/>
  <c r="Q47" i="21"/>
  <c r="R47" i="21"/>
  <c r="J48" i="21"/>
  <c r="K48" i="21"/>
  <c r="L48" i="21"/>
  <c r="M48" i="21"/>
  <c r="N48" i="21"/>
  <c r="O48" i="21"/>
  <c r="P48" i="21"/>
  <c r="Q48" i="21"/>
  <c r="R48" i="21"/>
  <c r="J49" i="21"/>
  <c r="K49" i="21"/>
  <c r="L49" i="21"/>
  <c r="M49" i="2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J51" i="21"/>
  <c r="K51" i="21"/>
  <c r="L51" i="21"/>
  <c r="M51" i="21"/>
  <c r="N51" i="21"/>
  <c r="O51" i="21"/>
  <c r="P51" i="21"/>
  <c r="Q51" i="21"/>
  <c r="R51" i="21"/>
  <c r="J52" i="21"/>
  <c r="K52" i="21"/>
  <c r="L52" i="21"/>
  <c r="M52" i="21"/>
  <c r="N52" i="21"/>
  <c r="O52" i="21"/>
  <c r="P52" i="21"/>
  <c r="Q52" i="21"/>
  <c r="R52" i="21"/>
  <c r="J53" i="21"/>
  <c r="K53" i="21"/>
  <c r="L53" i="21"/>
  <c r="M53" i="21"/>
  <c r="N53" i="21"/>
  <c r="O53" i="21"/>
  <c r="P53" i="21"/>
  <c r="Q53" i="21"/>
  <c r="R53" i="21"/>
  <c r="J54" i="21"/>
  <c r="K54" i="21"/>
  <c r="L54" i="21"/>
  <c r="M54" i="21"/>
  <c r="N54" i="21"/>
  <c r="O54" i="21"/>
  <c r="P54" i="21"/>
  <c r="Q54" i="21"/>
  <c r="R54" i="21"/>
  <c r="J55" i="21"/>
  <c r="K55" i="21"/>
  <c r="L55" i="21"/>
  <c r="M55" i="2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J57" i="21"/>
  <c r="K57" i="21"/>
  <c r="L57" i="21"/>
  <c r="M57" i="21"/>
  <c r="N57" i="21"/>
  <c r="O57" i="21"/>
  <c r="P57" i="21"/>
  <c r="Q57" i="21"/>
  <c r="R57" i="21"/>
  <c r="J58" i="21"/>
  <c r="K58" i="21"/>
  <c r="L58" i="21"/>
  <c r="M58" i="21"/>
  <c r="N58" i="21"/>
  <c r="O58" i="21"/>
  <c r="P58" i="21"/>
  <c r="Q58" i="21"/>
  <c r="R58" i="21"/>
  <c r="J59" i="21"/>
  <c r="K59" i="21"/>
  <c r="L59" i="21"/>
  <c r="M59" i="21"/>
  <c r="N59" i="21"/>
  <c r="O59" i="21"/>
  <c r="P59" i="21"/>
  <c r="Q59" i="21"/>
  <c r="R59" i="21"/>
  <c r="J60" i="21"/>
  <c r="K60" i="21"/>
  <c r="L60" i="21"/>
  <c r="M60" i="21"/>
  <c r="N60" i="21"/>
  <c r="O60" i="21"/>
  <c r="P60" i="21"/>
  <c r="Q60" i="21"/>
  <c r="R60" i="21"/>
  <c r="J61" i="21"/>
  <c r="K61" i="21"/>
  <c r="L61" i="21"/>
  <c r="M61" i="21"/>
  <c r="N61" i="21"/>
  <c r="O61" i="21"/>
  <c r="P61" i="21"/>
  <c r="Q61" i="21"/>
  <c r="R61" i="21"/>
  <c r="J3" i="21"/>
  <c r="K3" i="21"/>
  <c r="L3" i="21"/>
  <c r="M3" i="21"/>
  <c r="N3" i="21"/>
  <c r="O3" i="21"/>
  <c r="P3" i="21"/>
  <c r="Q3" i="21"/>
  <c r="R3" i="21"/>
  <c r="L97" i="25"/>
  <c r="M97" i="25"/>
  <c r="O97" i="25"/>
  <c r="P97" i="25"/>
  <c r="Q97" i="25"/>
  <c r="R97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J4" i="18"/>
  <c r="K4" i="18"/>
  <c r="L4" i="18"/>
  <c r="M4" i="18"/>
  <c r="N4" i="18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O14" i="18"/>
  <c r="P14" i="18"/>
  <c r="Q14" i="18"/>
  <c r="R14" i="18"/>
  <c r="J3" i="18"/>
  <c r="K3" i="18"/>
  <c r="L3" i="18"/>
  <c r="M3" i="18"/>
  <c r="N3" i="18"/>
  <c r="J4" i="16"/>
  <c r="K4" i="16"/>
  <c r="L4" i="16"/>
  <c r="M4" i="16"/>
  <c r="N4" i="16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M8" i="16"/>
  <c r="N8" i="16"/>
  <c r="O8" i="16"/>
  <c r="P8" i="16"/>
  <c r="Q8" i="16"/>
  <c r="R8" i="16"/>
  <c r="J9" i="16"/>
  <c r="K9" i="16"/>
  <c r="L9" i="16"/>
  <c r="M9" i="16"/>
  <c r="N9" i="16"/>
  <c r="O9" i="16"/>
  <c r="P9" i="16"/>
  <c r="Q9" i="16"/>
  <c r="R9" i="16"/>
  <c r="J10" i="16"/>
  <c r="K10" i="16"/>
  <c r="L10" i="16"/>
  <c r="M10" i="16"/>
  <c r="N10" i="16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N13" i="16"/>
  <c r="O13" i="16"/>
  <c r="P13" i="16"/>
  <c r="Q13" i="16"/>
  <c r="R13" i="16"/>
  <c r="J14" i="16"/>
  <c r="K14" i="16"/>
  <c r="L14" i="16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J17" i="16"/>
  <c r="K17" i="16"/>
  <c r="L17" i="16"/>
  <c r="M17" i="16"/>
  <c r="N17" i="16"/>
  <c r="O17" i="16"/>
  <c r="P17" i="16"/>
  <c r="Q17" i="16"/>
  <c r="R17" i="16"/>
  <c r="J18" i="16"/>
  <c r="K18" i="16"/>
  <c r="L18" i="16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J22" i="16"/>
  <c r="K22" i="16"/>
  <c r="L22" i="16"/>
  <c r="M22" i="16"/>
  <c r="N22" i="16"/>
  <c r="O22" i="16"/>
  <c r="P22" i="16"/>
  <c r="Q22" i="16"/>
  <c r="R22" i="16"/>
  <c r="J23" i="16"/>
  <c r="K23" i="16"/>
  <c r="L23" i="16"/>
  <c r="M23" i="16"/>
  <c r="N23" i="16"/>
  <c r="O23" i="16"/>
  <c r="P23" i="16"/>
  <c r="Q23" i="16"/>
  <c r="R23" i="16"/>
  <c r="J24" i="16"/>
  <c r="K24" i="16"/>
  <c r="L24" i="16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N27" i="16"/>
  <c r="O27" i="16"/>
  <c r="P27" i="16"/>
  <c r="Q27" i="16"/>
  <c r="R27" i="16"/>
  <c r="J28" i="16"/>
  <c r="K28" i="16"/>
  <c r="L28" i="16"/>
  <c r="M28" i="16"/>
  <c r="N28" i="16"/>
  <c r="O28" i="16"/>
  <c r="P28" i="16"/>
  <c r="Q28" i="16"/>
  <c r="R28" i="16"/>
  <c r="J29" i="16"/>
  <c r="K29" i="16"/>
  <c r="L29" i="16"/>
  <c r="M29" i="16"/>
  <c r="N29" i="16"/>
  <c r="O29" i="16"/>
  <c r="P29" i="16"/>
  <c r="Q29" i="16"/>
  <c r="R29" i="16"/>
  <c r="J30" i="16"/>
  <c r="K30" i="16"/>
  <c r="L30" i="16"/>
  <c r="M30" i="16"/>
  <c r="N30" i="16"/>
  <c r="O30" i="16"/>
  <c r="P30" i="16"/>
  <c r="Q30" i="16"/>
  <c r="R30" i="16"/>
  <c r="J31" i="16"/>
  <c r="K31" i="16"/>
  <c r="L31" i="16"/>
  <c r="M31" i="16"/>
  <c r="N31" i="16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N33" i="16"/>
  <c r="O33" i="16"/>
  <c r="P33" i="16"/>
  <c r="Q33" i="16"/>
  <c r="R33" i="16"/>
  <c r="J34" i="16"/>
  <c r="K34" i="16"/>
  <c r="L34" i="16"/>
  <c r="M34" i="16"/>
  <c r="N34" i="16"/>
  <c r="O34" i="16"/>
  <c r="P34" i="16"/>
  <c r="Q34" i="16"/>
  <c r="R34" i="16"/>
  <c r="J35" i="16"/>
  <c r="K35" i="16"/>
  <c r="L35" i="16"/>
  <c r="M35" i="16"/>
  <c r="N35" i="16"/>
  <c r="O35" i="16"/>
  <c r="P35" i="16"/>
  <c r="Q35" i="16"/>
  <c r="R35" i="16"/>
  <c r="J36" i="16"/>
  <c r="K36" i="16"/>
  <c r="L36" i="16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N39" i="16"/>
  <c r="O39" i="16"/>
  <c r="P39" i="16"/>
  <c r="Q39" i="16"/>
  <c r="R39" i="16"/>
  <c r="J40" i="16"/>
  <c r="K40" i="16"/>
  <c r="L40" i="16"/>
  <c r="M40" i="16"/>
  <c r="N40" i="16"/>
  <c r="O40" i="16"/>
  <c r="P40" i="16"/>
  <c r="Q40" i="16"/>
  <c r="R40" i="16"/>
  <c r="J41" i="16"/>
  <c r="K41" i="16"/>
  <c r="L41" i="16"/>
  <c r="M41" i="16"/>
  <c r="N41" i="16"/>
  <c r="O41" i="16"/>
  <c r="P41" i="16"/>
  <c r="Q41" i="16"/>
  <c r="R41" i="16"/>
  <c r="J42" i="16"/>
  <c r="K42" i="16"/>
  <c r="L42" i="16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N45" i="16"/>
  <c r="O45" i="16"/>
  <c r="P45" i="16"/>
  <c r="Q45" i="16"/>
  <c r="R45" i="16"/>
  <c r="J46" i="16"/>
  <c r="K46" i="16"/>
  <c r="L46" i="16"/>
  <c r="M46" i="16"/>
  <c r="N46" i="16"/>
  <c r="O46" i="16"/>
  <c r="P46" i="16"/>
  <c r="Q46" i="16"/>
  <c r="R46" i="16"/>
  <c r="J47" i="16"/>
  <c r="K47" i="16"/>
  <c r="L47" i="16"/>
  <c r="M47" i="16"/>
  <c r="N47" i="16"/>
  <c r="O47" i="16"/>
  <c r="P47" i="16"/>
  <c r="Q47" i="16"/>
  <c r="R47" i="16"/>
  <c r="J48" i="16"/>
  <c r="K48" i="16"/>
  <c r="L48" i="16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N51" i="16"/>
  <c r="O51" i="16"/>
  <c r="P51" i="16"/>
  <c r="Q51" i="16"/>
  <c r="R51" i="16"/>
  <c r="J52" i="16"/>
  <c r="K52" i="16"/>
  <c r="L52" i="16"/>
  <c r="M52" i="16"/>
  <c r="N52" i="16"/>
  <c r="O52" i="16"/>
  <c r="P52" i="16"/>
  <c r="Q52" i="16"/>
  <c r="R52" i="16"/>
  <c r="J53" i="16"/>
  <c r="K53" i="16"/>
  <c r="L53" i="16"/>
  <c r="M53" i="16"/>
  <c r="N53" i="16"/>
  <c r="O53" i="16"/>
  <c r="P53" i="16"/>
  <c r="Q53" i="16"/>
  <c r="R53" i="16"/>
  <c r="J54" i="16"/>
  <c r="K54" i="16"/>
  <c r="L54" i="16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N57" i="16"/>
  <c r="O57" i="16"/>
  <c r="P57" i="16"/>
  <c r="Q57" i="16"/>
  <c r="R57" i="16"/>
  <c r="J58" i="16"/>
  <c r="K58" i="16"/>
  <c r="L58" i="16"/>
  <c r="M58" i="16"/>
  <c r="N58" i="16"/>
  <c r="O58" i="16"/>
  <c r="P58" i="16"/>
  <c r="Q58" i="16"/>
  <c r="R58" i="16"/>
  <c r="J59" i="16"/>
  <c r="K59" i="16"/>
  <c r="L59" i="16"/>
  <c r="M59" i="16"/>
  <c r="N59" i="16"/>
  <c r="O59" i="16"/>
  <c r="P59" i="16"/>
  <c r="Q59" i="16"/>
  <c r="R59" i="16"/>
  <c r="J60" i="16"/>
  <c r="K60" i="16"/>
  <c r="L60" i="16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N63" i="16"/>
  <c r="O63" i="16"/>
  <c r="P63" i="16"/>
  <c r="Q63" i="16"/>
  <c r="R63" i="16"/>
  <c r="J64" i="16"/>
  <c r="K64" i="16"/>
  <c r="L64" i="16"/>
  <c r="M64" i="16"/>
  <c r="N64" i="16"/>
  <c r="O64" i="16"/>
  <c r="P64" i="16"/>
  <c r="Q64" i="16"/>
  <c r="R64" i="16"/>
  <c r="J65" i="16"/>
  <c r="K65" i="16"/>
  <c r="L65" i="16"/>
  <c r="M65" i="16"/>
  <c r="N65" i="16"/>
  <c r="O65" i="16"/>
  <c r="P65" i="16"/>
  <c r="Q65" i="16"/>
  <c r="R65" i="16"/>
  <c r="J66" i="16"/>
  <c r="K66" i="16"/>
  <c r="L66" i="16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N69" i="16"/>
  <c r="O69" i="16"/>
  <c r="P69" i="16"/>
  <c r="Q69" i="16"/>
  <c r="R69" i="16"/>
  <c r="J70" i="16"/>
  <c r="K70" i="16"/>
  <c r="L70" i="16"/>
  <c r="M70" i="16"/>
  <c r="N70" i="16"/>
  <c r="O70" i="16"/>
  <c r="P70" i="16"/>
  <c r="Q70" i="16"/>
  <c r="R70" i="16"/>
  <c r="J71" i="16"/>
  <c r="K71" i="16"/>
  <c r="L71" i="16"/>
  <c r="M71" i="16"/>
  <c r="N71" i="16"/>
  <c r="O71" i="16"/>
  <c r="P71" i="16"/>
  <c r="Q71" i="16"/>
  <c r="R71" i="16"/>
  <c r="J72" i="16"/>
  <c r="K72" i="16"/>
  <c r="L72" i="16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N75" i="16"/>
  <c r="O75" i="16"/>
  <c r="P75" i="16"/>
  <c r="Q75" i="16"/>
  <c r="R75" i="16"/>
  <c r="J76" i="16"/>
  <c r="K76" i="16"/>
  <c r="L76" i="16"/>
  <c r="M76" i="16"/>
  <c r="N76" i="16"/>
  <c r="O76" i="16"/>
  <c r="P76" i="16"/>
  <c r="Q76" i="16"/>
  <c r="R76" i="16"/>
  <c r="J77" i="16"/>
  <c r="K77" i="16"/>
  <c r="L77" i="16"/>
  <c r="M77" i="16"/>
  <c r="N77" i="16"/>
  <c r="O77" i="16"/>
  <c r="P77" i="16"/>
  <c r="Q77" i="16"/>
  <c r="R77" i="16"/>
  <c r="J78" i="16"/>
  <c r="K78" i="16"/>
  <c r="L78" i="16"/>
  <c r="M78" i="16"/>
  <c r="N78" i="16"/>
  <c r="O78" i="16"/>
  <c r="P78" i="16"/>
  <c r="Q78" i="16"/>
  <c r="R78" i="16"/>
  <c r="J79" i="16"/>
  <c r="K79" i="16"/>
  <c r="L79" i="16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N81" i="16"/>
  <c r="O81" i="16"/>
  <c r="P81" i="16"/>
  <c r="Q81" i="16"/>
  <c r="R81" i="16"/>
  <c r="J82" i="16"/>
  <c r="K82" i="16"/>
  <c r="L82" i="16"/>
  <c r="M82" i="16"/>
  <c r="N82" i="16"/>
  <c r="O82" i="16"/>
  <c r="P82" i="16"/>
  <c r="Q82" i="16"/>
  <c r="R82" i="16"/>
  <c r="J83" i="16"/>
  <c r="K83" i="16"/>
  <c r="L83" i="16"/>
  <c r="M83" i="16"/>
  <c r="N83" i="16"/>
  <c r="O83" i="16"/>
  <c r="P83" i="16"/>
  <c r="Q83" i="16"/>
  <c r="R83" i="16"/>
  <c r="J84" i="16"/>
  <c r="K84" i="16"/>
  <c r="L84" i="16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N87" i="16"/>
  <c r="O87" i="16"/>
  <c r="P87" i="16"/>
  <c r="Q87" i="16"/>
  <c r="R87" i="16"/>
  <c r="K61" i="17"/>
  <c r="L61" i="17"/>
  <c r="N61" i="17"/>
  <c r="O61" i="17"/>
  <c r="P61" i="17"/>
  <c r="Q61" i="17"/>
  <c r="K87" i="15"/>
  <c r="L87" i="15"/>
  <c r="N87" i="15"/>
  <c r="O87" i="15"/>
  <c r="P87" i="15"/>
  <c r="Q87" i="15"/>
  <c r="J3" i="16"/>
  <c r="K3" i="16"/>
  <c r="L3" i="16"/>
  <c r="M3" i="16"/>
  <c r="N3" i="16"/>
  <c r="O3" i="16"/>
  <c r="P3" i="16"/>
  <c r="Q3" i="16"/>
  <c r="R3" i="16"/>
  <c r="J4" i="14"/>
  <c r="K4" i="14"/>
  <c r="L4" i="14"/>
  <c r="M4" i="14"/>
  <c r="N4" i="14"/>
  <c r="J5" i="14"/>
  <c r="K5" i="14"/>
  <c r="L5" i="14"/>
  <c r="M5" i="14"/>
  <c r="N5" i="14"/>
  <c r="J6" i="14"/>
  <c r="K6" i="14"/>
  <c r="L6" i="14"/>
  <c r="M6" i="14"/>
  <c r="N6" i="14"/>
  <c r="J7" i="14"/>
  <c r="K7" i="14"/>
  <c r="L7" i="14"/>
  <c r="M7" i="14"/>
  <c r="N7" i="14"/>
  <c r="J8" i="14"/>
  <c r="K8" i="14"/>
  <c r="L8" i="14"/>
  <c r="M8" i="14"/>
  <c r="N8" i="14"/>
  <c r="J9" i="14"/>
  <c r="K9" i="14"/>
  <c r="L9" i="14"/>
  <c r="M9" i="14"/>
  <c r="N9" i="14"/>
  <c r="J10" i="14"/>
  <c r="K10" i="14"/>
  <c r="L10" i="14"/>
  <c r="M10" i="14"/>
  <c r="N10" i="14"/>
  <c r="J11" i="14"/>
  <c r="K11" i="14"/>
  <c r="L11" i="14"/>
  <c r="M11" i="14"/>
  <c r="N11" i="14"/>
  <c r="J12" i="14"/>
  <c r="K12" i="14"/>
  <c r="L12" i="14"/>
  <c r="M12" i="14"/>
  <c r="N12" i="14"/>
  <c r="J13" i="14"/>
  <c r="K13" i="14"/>
  <c r="L13" i="14"/>
  <c r="M13" i="14"/>
  <c r="N13" i="14"/>
  <c r="J14" i="14"/>
  <c r="K14" i="14"/>
  <c r="L14" i="14"/>
  <c r="M14" i="14"/>
  <c r="N14" i="14"/>
  <c r="J15" i="14"/>
  <c r="K15" i="14"/>
  <c r="L15" i="14"/>
  <c r="M15" i="14"/>
  <c r="N15" i="14"/>
  <c r="J16" i="14"/>
  <c r="K16" i="14"/>
  <c r="L16" i="14"/>
  <c r="M16" i="14"/>
  <c r="N16" i="14"/>
  <c r="J17" i="14"/>
  <c r="K17" i="14"/>
  <c r="L17" i="14"/>
  <c r="M17" i="14"/>
  <c r="N17" i="14"/>
  <c r="J18" i="14"/>
  <c r="K18" i="14"/>
  <c r="L18" i="14"/>
  <c r="M18" i="14"/>
  <c r="N18" i="14"/>
  <c r="J19" i="14"/>
  <c r="K19" i="14"/>
  <c r="L19" i="14"/>
  <c r="M19" i="14"/>
  <c r="N19" i="14"/>
  <c r="J20" i="14"/>
  <c r="K20" i="14"/>
  <c r="L20" i="14"/>
  <c r="M20" i="14"/>
  <c r="N20" i="14"/>
  <c r="J21" i="14"/>
  <c r="K21" i="14"/>
  <c r="L21" i="14"/>
  <c r="M21" i="14"/>
  <c r="N21" i="14"/>
  <c r="J22" i="14"/>
  <c r="K22" i="14"/>
  <c r="L22" i="14"/>
  <c r="M22" i="14"/>
  <c r="N22" i="14"/>
  <c r="J23" i="14"/>
  <c r="K23" i="14"/>
  <c r="L23" i="14"/>
  <c r="M23" i="14"/>
  <c r="N23" i="14"/>
  <c r="J24" i="14"/>
  <c r="K24" i="14"/>
  <c r="L24" i="14"/>
  <c r="M24" i="14"/>
  <c r="N24" i="14"/>
  <c r="J25" i="14"/>
  <c r="K25" i="14"/>
  <c r="L25" i="14"/>
  <c r="M25" i="14"/>
  <c r="N25" i="14"/>
  <c r="J26" i="14"/>
  <c r="K26" i="14"/>
  <c r="L26" i="14"/>
  <c r="M26" i="14"/>
  <c r="N26" i="14"/>
  <c r="J27" i="14"/>
  <c r="K27" i="14"/>
  <c r="L27" i="14"/>
  <c r="M27" i="14"/>
  <c r="N27" i="14"/>
  <c r="J28" i="14"/>
  <c r="K28" i="14"/>
  <c r="L28" i="14"/>
  <c r="M28" i="14"/>
  <c r="N28" i="14"/>
  <c r="J29" i="14"/>
  <c r="K29" i="14"/>
  <c r="L29" i="14"/>
  <c r="M29" i="14"/>
  <c r="N29" i="14"/>
  <c r="J30" i="14"/>
  <c r="K30" i="14"/>
  <c r="L30" i="14"/>
  <c r="M30" i="14"/>
  <c r="N30" i="14"/>
  <c r="J31" i="14"/>
  <c r="K31" i="14"/>
  <c r="L31" i="14"/>
  <c r="M31" i="14"/>
  <c r="N31" i="14"/>
  <c r="J32" i="14"/>
  <c r="K32" i="14"/>
  <c r="L32" i="14"/>
  <c r="M32" i="14"/>
  <c r="N32" i="14"/>
  <c r="J33" i="14"/>
  <c r="K33" i="14"/>
  <c r="L33" i="14"/>
  <c r="M33" i="14"/>
  <c r="N33" i="14"/>
  <c r="J34" i="14"/>
  <c r="K34" i="14"/>
  <c r="L34" i="14"/>
  <c r="M34" i="14"/>
  <c r="N34" i="14"/>
  <c r="J35" i="14"/>
  <c r="K35" i="14"/>
  <c r="L35" i="14"/>
  <c r="M35" i="14"/>
  <c r="N35" i="14"/>
  <c r="J36" i="14"/>
  <c r="K36" i="14"/>
  <c r="L36" i="14"/>
  <c r="M36" i="14"/>
  <c r="N36" i="14"/>
  <c r="J37" i="14"/>
  <c r="K37" i="14"/>
  <c r="L37" i="14"/>
  <c r="M37" i="14"/>
  <c r="N37" i="14"/>
  <c r="J38" i="14"/>
  <c r="K38" i="14"/>
  <c r="L38" i="14"/>
  <c r="M38" i="14"/>
  <c r="N38" i="14"/>
  <c r="J39" i="14"/>
  <c r="K39" i="14"/>
  <c r="L39" i="14"/>
  <c r="M39" i="14"/>
  <c r="N39" i="14"/>
  <c r="J40" i="14"/>
  <c r="K40" i="14"/>
  <c r="L40" i="14"/>
  <c r="M40" i="14"/>
  <c r="N40" i="14"/>
  <c r="J41" i="14"/>
  <c r="K41" i="14"/>
  <c r="L41" i="14"/>
  <c r="M41" i="14"/>
  <c r="N41" i="14"/>
  <c r="J42" i="14"/>
  <c r="K42" i="14"/>
  <c r="L42" i="14"/>
  <c r="M42" i="14"/>
  <c r="N42" i="14"/>
  <c r="J43" i="14"/>
  <c r="K43" i="14"/>
  <c r="L43" i="14"/>
  <c r="M43" i="14"/>
  <c r="N43" i="14"/>
  <c r="J44" i="14"/>
  <c r="K44" i="14"/>
  <c r="L44" i="14"/>
  <c r="M44" i="14"/>
  <c r="N44" i="14"/>
  <c r="J45" i="14"/>
  <c r="K45" i="14"/>
  <c r="L45" i="14"/>
  <c r="M45" i="14"/>
  <c r="N45" i="14"/>
  <c r="J46" i="14"/>
  <c r="K46" i="14"/>
  <c r="L46" i="14"/>
  <c r="M46" i="14"/>
  <c r="N46" i="14"/>
  <c r="J47" i="14"/>
  <c r="K47" i="14"/>
  <c r="L47" i="14"/>
  <c r="M47" i="14"/>
  <c r="N47" i="14"/>
  <c r="J48" i="14"/>
  <c r="K48" i="14"/>
  <c r="L48" i="14"/>
  <c r="M48" i="14"/>
  <c r="N48" i="14"/>
  <c r="J49" i="14"/>
  <c r="K49" i="14"/>
  <c r="L49" i="14"/>
  <c r="M49" i="14"/>
  <c r="N49" i="14"/>
  <c r="J50" i="14"/>
  <c r="K50" i="14"/>
  <c r="L50" i="14"/>
  <c r="M50" i="14"/>
  <c r="N50" i="14"/>
  <c r="J51" i="14"/>
  <c r="K51" i="14"/>
  <c r="L51" i="14"/>
  <c r="M51" i="14"/>
  <c r="N51" i="14"/>
  <c r="J52" i="14"/>
  <c r="K52" i="14"/>
  <c r="L52" i="14"/>
  <c r="M52" i="14"/>
  <c r="N52" i="14"/>
  <c r="J53" i="14"/>
  <c r="K53" i="14"/>
  <c r="L53" i="14"/>
  <c r="M53" i="14"/>
  <c r="N53" i="14"/>
  <c r="J54" i="14"/>
  <c r="K54" i="14"/>
  <c r="L54" i="14"/>
  <c r="M54" i="14"/>
  <c r="N54" i="14"/>
  <c r="J55" i="14"/>
  <c r="K55" i="14"/>
  <c r="L55" i="14"/>
  <c r="M55" i="14"/>
  <c r="N55" i="14"/>
  <c r="J56" i="14"/>
  <c r="K56" i="14"/>
  <c r="L56" i="14"/>
  <c r="M56" i="14"/>
  <c r="N56" i="14"/>
  <c r="J57" i="14"/>
  <c r="K57" i="14"/>
  <c r="L57" i="14"/>
  <c r="M57" i="14"/>
  <c r="N57" i="14"/>
  <c r="J58" i="14"/>
  <c r="K58" i="14"/>
  <c r="L58" i="14"/>
  <c r="M58" i="14"/>
  <c r="N58" i="14"/>
  <c r="J59" i="14"/>
  <c r="K59" i="14"/>
  <c r="L59" i="14"/>
  <c r="M59" i="14"/>
  <c r="N59" i="14"/>
  <c r="J60" i="14"/>
  <c r="K60" i="14"/>
  <c r="L60" i="14"/>
  <c r="M60" i="14"/>
  <c r="N60" i="14"/>
  <c r="J61" i="14"/>
  <c r="K61" i="14"/>
  <c r="L61" i="14"/>
  <c r="M61" i="14"/>
  <c r="N61" i="14"/>
  <c r="J62" i="14"/>
  <c r="K62" i="14"/>
  <c r="L62" i="14"/>
  <c r="M62" i="14"/>
  <c r="N62" i="14"/>
  <c r="J63" i="14"/>
  <c r="K63" i="14"/>
  <c r="L63" i="14"/>
  <c r="M63" i="14"/>
  <c r="N63" i="14"/>
  <c r="J64" i="14"/>
  <c r="K64" i="14"/>
  <c r="L64" i="14"/>
  <c r="M64" i="14"/>
  <c r="N64" i="14"/>
  <c r="J65" i="14"/>
  <c r="K65" i="14"/>
  <c r="L65" i="14"/>
  <c r="M65" i="14"/>
  <c r="N65" i="14"/>
  <c r="J66" i="14"/>
  <c r="K66" i="14"/>
  <c r="L66" i="14"/>
  <c r="M66" i="14"/>
  <c r="N66" i="14"/>
  <c r="J67" i="14"/>
  <c r="K67" i="14"/>
  <c r="L67" i="14"/>
  <c r="M67" i="14"/>
  <c r="N67" i="14"/>
  <c r="J68" i="14"/>
  <c r="K68" i="14"/>
  <c r="L68" i="14"/>
  <c r="M68" i="14"/>
  <c r="N68" i="14"/>
  <c r="J69" i="14"/>
  <c r="K69" i="14"/>
  <c r="L69" i="14"/>
  <c r="M69" i="14"/>
  <c r="N69" i="14"/>
  <c r="J70" i="14"/>
  <c r="K70" i="14"/>
  <c r="L70" i="14"/>
  <c r="M70" i="14"/>
  <c r="N70" i="14"/>
  <c r="J71" i="14"/>
  <c r="K71" i="14"/>
  <c r="L71" i="14"/>
  <c r="M71" i="14"/>
  <c r="N71" i="14"/>
  <c r="J72" i="14"/>
  <c r="K72" i="14"/>
  <c r="L72" i="14"/>
  <c r="M72" i="14"/>
  <c r="N72" i="14"/>
  <c r="J73" i="14"/>
  <c r="K73" i="14"/>
  <c r="L73" i="14"/>
  <c r="M73" i="14"/>
  <c r="N73" i="14"/>
  <c r="J74" i="14"/>
  <c r="K74" i="14"/>
  <c r="L74" i="14"/>
  <c r="M74" i="14"/>
  <c r="N74" i="14"/>
  <c r="J75" i="14"/>
  <c r="K75" i="14"/>
  <c r="L75" i="14"/>
  <c r="M75" i="14"/>
  <c r="N75" i="14"/>
  <c r="J76" i="14"/>
  <c r="K76" i="14"/>
  <c r="L76" i="14"/>
  <c r="M76" i="14"/>
  <c r="N76" i="14"/>
  <c r="J77" i="14"/>
  <c r="K77" i="14"/>
  <c r="L77" i="14"/>
  <c r="M77" i="14"/>
  <c r="N77" i="14"/>
  <c r="J78" i="14"/>
  <c r="K78" i="14"/>
  <c r="L78" i="14"/>
  <c r="M78" i="14"/>
  <c r="N78" i="14"/>
  <c r="J79" i="14"/>
  <c r="K79" i="14"/>
  <c r="L79" i="14"/>
  <c r="M79" i="14"/>
  <c r="N79" i="14"/>
  <c r="J80" i="14"/>
  <c r="K80" i="14"/>
  <c r="L80" i="14"/>
  <c r="M80" i="14"/>
  <c r="N80" i="14"/>
  <c r="J81" i="14"/>
  <c r="K81" i="14"/>
  <c r="L81" i="14"/>
  <c r="M81" i="14"/>
  <c r="N81" i="14"/>
  <c r="J82" i="14"/>
  <c r="K82" i="14"/>
  <c r="L82" i="14"/>
  <c r="M82" i="14"/>
  <c r="N82" i="14"/>
  <c r="J83" i="14"/>
  <c r="K83" i="14"/>
  <c r="L83" i="14"/>
  <c r="M83" i="14"/>
  <c r="N83" i="14"/>
  <c r="J84" i="14"/>
  <c r="K84" i="14"/>
  <c r="L84" i="14"/>
  <c r="M84" i="14"/>
  <c r="N84" i="14"/>
  <c r="J85" i="14"/>
  <c r="K85" i="14"/>
  <c r="L85" i="14"/>
  <c r="M85" i="14"/>
  <c r="N85" i="14"/>
  <c r="J86" i="14"/>
  <c r="K86" i="14"/>
  <c r="L86" i="14"/>
  <c r="M86" i="14"/>
  <c r="N86" i="14"/>
  <c r="J87" i="14"/>
  <c r="K87" i="14"/>
  <c r="L87" i="14"/>
  <c r="M87" i="14"/>
  <c r="N87" i="14"/>
  <c r="O87" i="14"/>
  <c r="P87" i="14"/>
  <c r="Q87" i="14"/>
  <c r="R87" i="14"/>
  <c r="K3" i="14"/>
  <c r="L3" i="14"/>
  <c r="M3" i="14"/>
  <c r="N3" i="14"/>
  <c r="J3" i="1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K18" i="4"/>
  <c r="L18" i="4"/>
  <c r="M18" i="4"/>
  <c r="N18" i="4"/>
  <c r="O18" i="4"/>
  <c r="P18" i="4"/>
  <c r="Q18" i="4"/>
  <c r="R18" i="4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J23" i="4"/>
  <c r="K23" i="4"/>
  <c r="L23" i="4"/>
  <c r="M23" i="4"/>
  <c r="N23" i="4"/>
  <c r="O23" i="4"/>
  <c r="P23" i="4"/>
  <c r="Q23" i="4"/>
  <c r="R23" i="4"/>
  <c r="J24" i="4"/>
  <c r="K24" i="4"/>
  <c r="L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J27" i="4"/>
  <c r="K27" i="4"/>
  <c r="L27" i="4"/>
  <c r="M27" i="4"/>
  <c r="N27" i="4"/>
  <c r="O27" i="4"/>
  <c r="P27" i="4"/>
  <c r="Q27" i="4"/>
  <c r="R27" i="4"/>
  <c r="J28" i="4"/>
  <c r="K28" i="4"/>
  <c r="L28" i="4"/>
  <c r="M28" i="4"/>
  <c r="N28" i="4"/>
  <c r="O28" i="4"/>
  <c r="P28" i="4"/>
  <c r="Q28" i="4"/>
  <c r="R28" i="4"/>
  <c r="J29" i="4"/>
  <c r="K29" i="4"/>
  <c r="L29" i="4"/>
  <c r="M29" i="4"/>
  <c r="N29" i="4"/>
  <c r="O29" i="4"/>
  <c r="P29" i="4"/>
  <c r="Q29" i="4"/>
  <c r="R29" i="4"/>
  <c r="J30" i="4"/>
  <c r="K30" i="4"/>
  <c r="L30" i="4"/>
  <c r="M30" i="4"/>
  <c r="N30" i="4"/>
  <c r="O30" i="4"/>
  <c r="P30" i="4"/>
  <c r="Q30" i="4"/>
  <c r="R30" i="4"/>
  <c r="J31" i="4"/>
  <c r="K31" i="4"/>
  <c r="L31" i="4"/>
  <c r="M31" i="4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J33" i="4"/>
  <c r="K33" i="4"/>
  <c r="L33" i="4"/>
  <c r="M33" i="4"/>
  <c r="N33" i="4"/>
  <c r="O33" i="4"/>
  <c r="P33" i="4"/>
  <c r="Q33" i="4"/>
  <c r="R33" i="4"/>
  <c r="J34" i="4"/>
  <c r="K34" i="4"/>
  <c r="L34" i="4"/>
  <c r="M34" i="4"/>
  <c r="N34" i="4"/>
  <c r="O34" i="4"/>
  <c r="P34" i="4"/>
  <c r="Q34" i="4"/>
  <c r="R34" i="4"/>
  <c r="J35" i="4"/>
  <c r="K35" i="4"/>
  <c r="L35" i="4"/>
  <c r="M35" i="4"/>
  <c r="N35" i="4"/>
  <c r="O35" i="4"/>
  <c r="P35" i="4"/>
  <c r="Q35" i="4"/>
  <c r="R35" i="4"/>
  <c r="J36" i="4"/>
  <c r="K36" i="4"/>
  <c r="L36" i="4"/>
  <c r="M36" i="4"/>
  <c r="N36" i="4"/>
  <c r="O36" i="4"/>
  <c r="P36" i="4"/>
  <c r="Q36" i="4"/>
  <c r="R36" i="4"/>
  <c r="J37" i="4"/>
  <c r="K37" i="4"/>
  <c r="L37" i="4"/>
  <c r="M37" i="4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J39" i="4"/>
  <c r="K39" i="4"/>
  <c r="L39" i="4"/>
  <c r="M39" i="4"/>
  <c r="N39" i="4"/>
  <c r="O39" i="4"/>
  <c r="P39" i="4"/>
  <c r="Q39" i="4"/>
  <c r="R39" i="4"/>
  <c r="J40" i="4"/>
  <c r="K40" i="4"/>
  <c r="L40" i="4"/>
  <c r="M40" i="4"/>
  <c r="N40" i="4"/>
  <c r="O40" i="4"/>
  <c r="P40" i="4"/>
  <c r="Q40" i="4"/>
  <c r="R40" i="4"/>
  <c r="J41" i="4"/>
  <c r="K41" i="4"/>
  <c r="L41" i="4"/>
  <c r="M41" i="4"/>
  <c r="N41" i="4"/>
  <c r="O41" i="4"/>
  <c r="P41" i="4"/>
  <c r="Q41" i="4"/>
  <c r="R41" i="4"/>
  <c r="J42" i="4"/>
  <c r="K42" i="4"/>
  <c r="L42" i="4"/>
  <c r="M42" i="4"/>
  <c r="N42" i="4"/>
  <c r="O42" i="4"/>
  <c r="P42" i="4"/>
  <c r="Q42" i="4"/>
  <c r="R42" i="4"/>
  <c r="J43" i="4"/>
  <c r="K43" i="4"/>
  <c r="L43" i="4"/>
  <c r="M43" i="4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R44" i="4"/>
  <c r="J45" i="4"/>
  <c r="K45" i="4"/>
  <c r="L45" i="4"/>
  <c r="M45" i="4"/>
  <c r="N45" i="4"/>
  <c r="O45" i="4"/>
  <c r="P45" i="4"/>
  <c r="Q45" i="4"/>
  <c r="R45" i="4"/>
  <c r="J46" i="4"/>
  <c r="K46" i="4"/>
  <c r="L46" i="4"/>
  <c r="M46" i="4"/>
  <c r="N46" i="4"/>
  <c r="O46" i="4"/>
  <c r="P46" i="4"/>
  <c r="Q46" i="4"/>
  <c r="R46" i="4"/>
  <c r="J47" i="4"/>
  <c r="K47" i="4"/>
  <c r="L47" i="4"/>
  <c r="M47" i="4"/>
  <c r="N47" i="4"/>
  <c r="O47" i="4"/>
  <c r="P47" i="4"/>
  <c r="Q47" i="4"/>
  <c r="R47" i="4"/>
  <c r="J48" i="4"/>
  <c r="K48" i="4"/>
  <c r="L48" i="4"/>
  <c r="M48" i="4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J51" i="4"/>
  <c r="K51" i="4"/>
  <c r="L51" i="4"/>
  <c r="M51" i="4"/>
  <c r="N51" i="4"/>
  <c r="O51" i="4"/>
  <c r="P51" i="4"/>
  <c r="Q51" i="4"/>
  <c r="R51" i="4"/>
  <c r="J52" i="4"/>
  <c r="K52" i="4"/>
  <c r="L52" i="4"/>
  <c r="M52" i="4"/>
  <c r="N52" i="4"/>
  <c r="O52" i="4"/>
  <c r="P52" i="4"/>
  <c r="Q52" i="4"/>
  <c r="R52" i="4"/>
  <c r="J53" i="4"/>
  <c r="K53" i="4"/>
  <c r="L53" i="4"/>
  <c r="M53" i="4"/>
  <c r="N53" i="4"/>
  <c r="O53" i="4"/>
  <c r="P53" i="4"/>
  <c r="Q53" i="4"/>
  <c r="R53" i="4"/>
  <c r="J54" i="4"/>
  <c r="K54" i="4"/>
  <c r="L54" i="4"/>
  <c r="M54" i="4"/>
  <c r="N54" i="4"/>
  <c r="O54" i="4"/>
  <c r="P54" i="4"/>
  <c r="Q54" i="4"/>
  <c r="R54" i="4"/>
  <c r="J55" i="4"/>
  <c r="K55" i="4"/>
  <c r="L55" i="4"/>
  <c r="M55" i="4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J57" i="4"/>
  <c r="K57" i="4"/>
  <c r="L57" i="4"/>
  <c r="M57" i="4"/>
  <c r="N57" i="4"/>
  <c r="O57" i="4"/>
  <c r="P57" i="4"/>
  <c r="Q57" i="4"/>
  <c r="R57" i="4"/>
  <c r="J58" i="4"/>
  <c r="K58" i="4"/>
  <c r="L58" i="4"/>
  <c r="M58" i="4"/>
  <c r="N58" i="4"/>
  <c r="O58" i="4"/>
  <c r="P58" i="4"/>
  <c r="Q58" i="4"/>
  <c r="R58" i="4"/>
  <c r="J59" i="4"/>
  <c r="K59" i="4"/>
  <c r="L59" i="4"/>
  <c r="M59" i="4"/>
  <c r="N59" i="4"/>
  <c r="O59" i="4"/>
  <c r="P59" i="4"/>
  <c r="Q59" i="4"/>
  <c r="R59" i="4"/>
  <c r="J60" i="4"/>
  <c r="K60" i="4"/>
  <c r="L60" i="4"/>
  <c r="M60" i="4"/>
  <c r="N60" i="4"/>
  <c r="O60" i="4"/>
  <c r="P60" i="4"/>
  <c r="Q60" i="4"/>
  <c r="R60" i="4"/>
  <c r="J61" i="4"/>
  <c r="K61" i="4"/>
  <c r="L61" i="4"/>
  <c r="M61" i="4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J63" i="4"/>
  <c r="K63" i="4"/>
  <c r="L63" i="4"/>
  <c r="M63" i="4"/>
  <c r="N63" i="4"/>
  <c r="O63" i="4"/>
  <c r="P63" i="4"/>
  <c r="Q63" i="4"/>
  <c r="R63" i="4"/>
  <c r="J64" i="4"/>
  <c r="K64" i="4"/>
  <c r="L64" i="4"/>
  <c r="M64" i="4"/>
  <c r="N64" i="4"/>
  <c r="O64" i="4"/>
  <c r="P64" i="4"/>
  <c r="Q64" i="4"/>
  <c r="R64" i="4"/>
  <c r="J65" i="4"/>
  <c r="K65" i="4"/>
  <c r="L65" i="4"/>
  <c r="M65" i="4"/>
  <c r="N65" i="4"/>
  <c r="O65" i="4"/>
  <c r="P65" i="4"/>
  <c r="Q65" i="4"/>
  <c r="R65" i="4"/>
  <c r="J66" i="4"/>
  <c r="K66" i="4"/>
  <c r="L66" i="4"/>
  <c r="M66" i="4"/>
  <c r="N66" i="4"/>
  <c r="O66" i="4"/>
  <c r="P66" i="4"/>
  <c r="Q66" i="4"/>
  <c r="R66" i="4"/>
  <c r="J67" i="4"/>
  <c r="K67" i="4"/>
  <c r="L67" i="4"/>
  <c r="M67" i="4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R68" i="4"/>
  <c r="J69" i="4"/>
  <c r="K69" i="4"/>
  <c r="L69" i="4"/>
  <c r="M69" i="4"/>
  <c r="N69" i="4"/>
  <c r="O69" i="4"/>
  <c r="P69" i="4"/>
  <c r="Q69" i="4"/>
  <c r="R69" i="4"/>
  <c r="J70" i="4"/>
  <c r="K70" i="4"/>
  <c r="L70" i="4"/>
  <c r="M70" i="4"/>
  <c r="N70" i="4"/>
  <c r="O70" i="4"/>
  <c r="P70" i="4"/>
  <c r="Q70" i="4"/>
  <c r="R70" i="4"/>
  <c r="J71" i="4"/>
  <c r="K71" i="4"/>
  <c r="L71" i="4"/>
  <c r="M71" i="4"/>
  <c r="N71" i="4"/>
  <c r="O71" i="4"/>
  <c r="P71" i="4"/>
  <c r="Q71" i="4"/>
  <c r="R71" i="4"/>
  <c r="J72" i="4"/>
  <c r="K72" i="4"/>
  <c r="L72" i="4"/>
  <c r="M72" i="4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J75" i="4"/>
  <c r="K75" i="4"/>
  <c r="L75" i="4"/>
  <c r="M75" i="4"/>
  <c r="N75" i="4"/>
  <c r="O75" i="4"/>
  <c r="P75" i="4"/>
  <c r="Q75" i="4"/>
  <c r="R75" i="4"/>
  <c r="J76" i="4"/>
  <c r="K76" i="4"/>
  <c r="L76" i="4"/>
  <c r="M76" i="4"/>
  <c r="N76" i="4"/>
  <c r="O76" i="4"/>
  <c r="P76" i="4"/>
  <c r="Q76" i="4"/>
  <c r="R76" i="4"/>
  <c r="J77" i="4"/>
  <c r="K77" i="4"/>
  <c r="L77" i="4"/>
  <c r="M77" i="4"/>
  <c r="N77" i="4"/>
  <c r="O77" i="4"/>
  <c r="P77" i="4"/>
  <c r="Q77" i="4"/>
  <c r="R77" i="4"/>
  <c r="J78" i="4"/>
  <c r="K78" i="4"/>
  <c r="L78" i="4"/>
  <c r="M78" i="4"/>
  <c r="N78" i="4"/>
  <c r="O78" i="4"/>
  <c r="P78" i="4"/>
  <c r="Q78" i="4"/>
  <c r="R78" i="4"/>
  <c r="J79" i="4"/>
  <c r="K79" i="4"/>
  <c r="L79" i="4"/>
  <c r="M79" i="4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J81" i="4"/>
  <c r="K81" i="4"/>
  <c r="L81" i="4"/>
  <c r="M81" i="4"/>
  <c r="N81" i="4"/>
  <c r="O81" i="4"/>
  <c r="P81" i="4"/>
  <c r="Q81" i="4"/>
  <c r="R81" i="4"/>
  <c r="J82" i="4"/>
  <c r="K82" i="4"/>
  <c r="L82" i="4"/>
  <c r="M82" i="4"/>
  <c r="N82" i="4"/>
  <c r="O82" i="4"/>
  <c r="P82" i="4"/>
  <c r="Q82" i="4"/>
  <c r="R82" i="4"/>
  <c r="J83" i="4"/>
  <c r="K83" i="4"/>
  <c r="L83" i="4"/>
  <c r="M83" i="4"/>
  <c r="N83" i="4"/>
  <c r="O83" i="4"/>
  <c r="P83" i="4"/>
  <c r="Q83" i="4"/>
  <c r="R83" i="4"/>
  <c r="J84" i="4"/>
  <c r="K84" i="4"/>
  <c r="L84" i="4"/>
  <c r="M84" i="4"/>
  <c r="N84" i="4"/>
  <c r="O84" i="4"/>
  <c r="P84" i="4"/>
  <c r="Q84" i="4"/>
  <c r="R84" i="4"/>
  <c r="J85" i="4"/>
  <c r="K85" i="4"/>
  <c r="L85" i="4"/>
  <c r="M85" i="4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J87" i="4"/>
  <c r="K87" i="4"/>
  <c r="L87" i="4"/>
  <c r="M87" i="4"/>
  <c r="N87" i="4"/>
  <c r="O87" i="4"/>
  <c r="P87" i="4"/>
  <c r="Q87" i="4"/>
  <c r="R87" i="4"/>
  <c r="J88" i="4"/>
  <c r="K88" i="4"/>
  <c r="L88" i="4"/>
  <c r="M88" i="4"/>
  <c r="N88" i="4"/>
  <c r="O88" i="4"/>
  <c r="P88" i="4"/>
  <c r="Q88" i="4"/>
  <c r="R88" i="4"/>
  <c r="J89" i="4"/>
  <c r="K89" i="4"/>
  <c r="L89" i="4"/>
  <c r="M89" i="4"/>
  <c r="N89" i="4"/>
  <c r="O89" i="4"/>
  <c r="P89" i="4"/>
  <c r="Q89" i="4"/>
  <c r="R89" i="4"/>
  <c r="J90" i="4"/>
  <c r="K90" i="4"/>
  <c r="L90" i="4"/>
  <c r="M90" i="4"/>
  <c r="N90" i="4"/>
  <c r="O90" i="4"/>
  <c r="P90" i="4"/>
  <c r="Q90" i="4"/>
  <c r="R90" i="4"/>
  <c r="J91" i="4"/>
  <c r="K91" i="4"/>
  <c r="L91" i="4"/>
  <c r="M91" i="4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R92" i="4"/>
  <c r="J93" i="4"/>
  <c r="K93" i="4"/>
  <c r="L93" i="4"/>
  <c r="M93" i="4"/>
  <c r="N93" i="4"/>
  <c r="O93" i="4"/>
  <c r="P93" i="4"/>
  <c r="Q93" i="4"/>
  <c r="R93" i="4"/>
  <c r="J94" i="4"/>
  <c r="K94" i="4"/>
  <c r="L94" i="4"/>
  <c r="M94" i="4"/>
  <c r="N94" i="4"/>
  <c r="O94" i="4"/>
  <c r="P94" i="4"/>
  <c r="Q94" i="4"/>
  <c r="R94" i="4"/>
  <c r="J95" i="4"/>
  <c r="K95" i="4"/>
  <c r="L95" i="4"/>
  <c r="M95" i="4"/>
  <c r="N95" i="4"/>
  <c r="O95" i="4"/>
  <c r="P95" i="4"/>
  <c r="Q95" i="4"/>
  <c r="R95" i="4"/>
  <c r="J96" i="4"/>
  <c r="K96" i="4"/>
  <c r="L96" i="4"/>
  <c r="M96" i="4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J99" i="4"/>
  <c r="K99" i="4"/>
  <c r="L99" i="4"/>
  <c r="M99" i="4"/>
  <c r="N99" i="4"/>
  <c r="O99" i="4"/>
  <c r="P99" i="4"/>
  <c r="Q99" i="4"/>
  <c r="R99" i="4"/>
  <c r="J100" i="4"/>
  <c r="K100" i="4"/>
  <c r="L100" i="4"/>
  <c r="M100" i="4"/>
  <c r="N100" i="4"/>
  <c r="O100" i="4"/>
  <c r="P100" i="4"/>
  <c r="Q100" i="4"/>
  <c r="R100" i="4"/>
  <c r="J101" i="4"/>
  <c r="K101" i="4"/>
  <c r="L101" i="4"/>
  <c r="M101" i="4"/>
  <c r="N101" i="4"/>
  <c r="O101" i="4"/>
  <c r="P101" i="4"/>
  <c r="Q101" i="4"/>
  <c r="R101" i="4"/>
  <c r="J102" i="4"/>
  <c r="K102" i="4"/>
  <c r="L102" i="4"/>
  <c r="M102" i="4"/>
  <c r="N102" i="4"/>
  <c r="O102" i="4"/>
  <c r="P102" i="4"/>
  <c r="Q102" i="4"/>
  <c r="R102" i="4"/>
  <c r="J103" i="4"/>
  <c r="K103" i="4"/>
  <c r="L103" i="4"/>
  <c r="M103" i="4"/>
  <c r="N103" i="4"/>
  <c r="O103" i="4"/>
  <c r="P103" i="4"/>
  <c r="Q103" i="4"/>
  <c r="R103" i="4"/>
  <c r="J104" i="4"/>
  <c r="K104" i="4"/>
  <c r="L104" i="4"/>
  <c r="M104" i="4"/>
  <c r="N104" i="4"/>
  <c r="O104" i="4"/>
  <c r="P104" i="4"/>
  <c r="Q104" i="4"/>
  <c r="R104" i="4"/>
  <c r="J105" i="4"/>
  <c r="K105" i="4"/>
  <c r="L105" i="4"/>
  <c r="M105" i="4"/>
  <c r="N105" i="4"/>
  <c r="O105" i="4"/>
  <c r="P105" i="4"/>
  <c r="Q105" i="4"/>
  <c r="R105" i="4"/>
  <c r="J106" i="4"/>
  <c r="K106" i="4"/>
  <c r="L106" i="4"/>
  <c r="M106" i="4"/>
  <c r="N106" i="4"/>
  <c r="O106" i="4"/>
  <c r="P106" i="4"/>
  <c r="Q106" i="4"/>
  <c r="R106" i="4"/>
  <c r="J107" i="4"/>
  <c r="K107" i="4"/>
  <c r="L107" i="4"/>
  <c r="M107" i="4"/>
  <c r="N107" i="4"/>
  <c r="O107" i="4"/>
  <c r="P107" i="4"/>
  <c r="Q107" i="4"/>
  <c r="R107" i="4"/>
  <c r="J108" i="4"/>
  <c r="K108" i="4"/>
  <c r="L108" i="4"/>
  <c r="M108" i="4"/>
  <c r="N108" i="4"/>
  <c r="O108" i="4"/>
  <c r="P108" i="4"/>
  <c r="Q108" i="4"/>
  <c r="R108" i="4"/>
  <c r="J109" i="4"/>
  <c r="K109" i="4"/>
  <c r="L109" i="4"/>
  <c r="M109" i="4"/>
  <c r="N109" i="4"/>
  <c r="O109" i="4"/>
  <c r="P109" i="4"/>
  <c r="Q109" i="4"/>
  <c r="R109" i="4"/>
  <c r="J110" i="4"/>
  <c r="K110" i="4"/>
  <c r="L110" i="4"/>
  <c r="M110" i="4"/>
  <c r="N110" i="4"/>
  <c r="O110" i="4"/>
  <c r="P110" i="4"/>
  <c r="Q110" i="4"/>
  <c r="R110" i="4"/>
  <c r="J111" i="4"/>
  <c r="K111" i="4"/>
  <c r="L111" i="4"/>
  <c r="M111" i="4"/>
  <c r="N111" i="4"/>
  <c r="O111" i="4"/>
  <c r="P111" i="4"/>
  <c r="Q111" i="4"/>
  <c r="R111" i="4"/>
  <c r="J112" i="4"/>
  <c r="K112" i="4"/>
  <c r="L112" i="4"/>
  <c r="M112" i="4"/>
  <c r="N112" i="4"/>
  <c r="O112" i="4"/>
  <c r="P112" i="4"/>
  <c r="Q112" i="4"/>
  <c r="R112" i="4"/>
  <c r="J113" i="4"/>
  <c r="K113" i="4"/>
  <c r="L113" i="4"/>
  <c r="M113" i="4"/>
  <c r="N113" i="4"/>
  <c r="O113" i="4"/>
  <c r="P113" i="4"/>
  <c r="Q113" i="4"/>
  <c r="R113" i="4"/>
  <c r="J114" i="4"/>
  <c r="K114" i="4"/>
  <c r="L114" i="4"/>
  <c r="M114" i="4"/>
  <c r="N114" i="4"/>
  <c r="O114" i="4"/>
  <c r="P114" i="4"/>
  <c r="Q114" i="4"/>
  <c r="R114" i="4"/>
  <c r="J115" i="4"/>
  <c r="K115" i="4"/>
  <c r="L115" i="4"/>
  <c r="M115" i="4"/>
  <c r="N115" i="4"/>
  <c r="O115" i="4"/>
  <c r="P115" i="4"/>
  <c r="Q115" i="4"/>
  <c r="R115" i="4"/>
  <c r="J116" i="4"/>
  <c r="K116" i="4"/>
  <c r="L116" i="4"/>
  <c r="M116" i="4"/>
  <c r="N116" i="4"/>
  <c r="O116" i="4"/>
  <c r="P116" i="4"/>
  <c r="Q116" i="4"/>
  <c r="R116" i="4"/>
  <c r="J117" i="4"/>
  <c r="K117" i="4"/>
  <c r="L117" i="4"/>
  <c r="M117" i="4"/>
  <c r="N117" i="4"/>
  <c r="O117" i="4"/>
  <c r="P117" i="4"/>
  <c r="Q117" i="4"/>
  <c r="R117" i="4"/>
  <c r="J118" i="4"/>
  <c r="K118" i="4"/>
  <c r="L118" i="4"/>
  <c r="M118" i="4"/>
  <c r="N118" i="4"/>
  <c r="O118" i="4"/>
  <c r="P118" i="4"/>
  <c r="Q118" i="4"/>
  <c r="R118" i="4"/>
  <c r="J119" i="4"/>
  <c r="K119" i="4"/>
  <c r="L119" i="4"/>
  <c r="M119" i="4"/>
  <c r="N119" i="4"/>
  <c r="O119" i="4"/>
  <c r="P119" i="4"/>
  <c r="Q119" i="4"/>
  <c r="R119" i="4"/>
  <c r="J120" i="4"/>
  <c r="K120" i="4"/>
  <c r="L120" i="4"/>
  <c r="M120" i="4"/>
  <c r="N120" i="4"/>
  <c r="O120" i="4"/>
  <c r="P120" i="4"/>
  <c r="Q120" i="4"/>
  <c r="R120" i="4"/>
  <c r="J121" i="4"/>
  <c r="K121" i="4"/>
  <c r="L121" i="4"/>
  <c r="M121" i="4"/>
  <c r="N121" i="4"/>
  <c r="O121" i="4"/>
  <c r="P121" i="4"/>
  <c r="Q121" i="4"/>
  <c r="R121" i="4"/>
  <c r="J122" i="4"/>
  <c r="K122" i="4"/>
  <c r="L122" i="4"/>
  <c r="M122" i="4"/>
  <c r="N122" i="4"/>
  <c r="O122" i="4"/>
  <c r="P122" i="4"/>
  <c r="Q122" i="4"/>
  <c r="R122" i="4"/>
  <c r="J123" i="4"/>
  <c r="K123" i="4"/>
  <c r="L123" i="4"/>
  <c r="M123" i="4"/>
  <c r="N123" i="4"/>
  <c r="O123" i="4"/>
  <c r="P123" i="4"/>
  <c r="Q123" i="4"/>
  <c r="R123" i="4"/>
  <c r="J124" i="4"/>
  <c r="K124" i="4"/>
  <c r="L124" i="4"/>
  <c r="M124" i="4"/>
  <c r="N124" i="4"/>
  <c r="O124" i="4"/>
  <c r="P124" i="4"/>
  <c r="Q124" i="4"/>
  <c r="R124" i="4"/>
  <c r="J125" i="4"/>
  <c r="K125" i="4"/>
  <c r="L125" i="4"/>
  <c r="M125" i="4"/>
  <c r="N125" i="4"/>
  <c r="O125" i="4"/>
  <c r="P125" i="4"/>
  <c r="Q125" i="4"/>
  <c r="R125" i="4"/>
  <c r="J126" i="4"/>
  <c r="K126" i="4"/>
  <c r="L126" i="4"/>
  <c r="M126" i="4"/>
  <c r="N126" i="4"/>
  <c r="O126" i="4"/>
  <c r="P126" i="4"/>
  <c r="Q126" i="4"/>
  <c r="R126" i="4"/>
  <c r="J127" i="4"/>
  <c r="K127" i="4"/>
  <c r="L127" i="4"/>
  <c r="M127" i="4"/>
  <c r="N127" i="4"/>
  <c r="O127" i="4"/>
  <c r="P127" i="4"/>
  <c r="Q127" i="4"/>
  <c r="R127" i="4"/>
  <c r="J128" i="4"/>
  <c r="K128" i="4"/>
  <c r="L128" i="4"/>
  <c r="M128" i="4"/>
  <c r="N128" i="4"/>
  <c r="O128" i="4"/>
  <c r="P128" i="4"/>
  <c r="Q128" i="4"/>
  <c r="R128" i="4"/>
  <c r="J129" i="4"/>
  <c r="K129" i="4"/>
  <c r="L129" i="4"/>
  <c r="M129" i="4"/>
  <c r="N129" i="4"/>
  <c r="O129" i="4"/>
  <c r="P129" i="4"/>
  <c r="Q129" i="4"/>
  <c r="R129" i="4"/>
  <c r="J130" i="4"/>
  <c r="K130" i="4"/>
  <c r="L130" i="4"/>
  <c r="M130" i="4"/>
  <c r="N130" i="4"/>
  <c r="O130" i="4"/>
  <c r="P130" i="4"/>
  <c r="Q130" i="4"/>
  <c r="R130" i="4"/>
  <c r="J131" i="4"/>
  <c r="K131" i="4"/>
  <c r="L131" i="4"/>
  <c r="M131" i="4"/>
  <c r="N131" i="4"/>
  <c r="O131" i="4"/>
  <c r="P131" i="4"/>
  <c r="Q131" i="4"/>
  <c r="R131" i="4"/>
  <c r="J132" i="4"/>
  <c r="K132" i="4"/>
  <c r="L132" i="4"/>
  <c r="M132" i="4"/>
  <c r="N132" i="4"/>
  <c r="O132" i="4"/>
  <c r="P132" i="4"/>
  <c r="Q132" i="4"/>
  <c r="R132" i="4"/>
  <c r="J133" i="4"/>
  <c r="K133" i="4"/>
  <c r="L133" i="4"/>
  <c r="M133" i="4"/>
  <c r="N133" i="4"/>
  <c r="O133" i="4"/>
  <c r="P133" i="4"/>
  <c r="Q133" i="4"/>
  <c r="R133" i="4"/>
  <c r="K3" i="4"/>
  <c r="L3" i="4"/>
  <c r="M3" i="4"/>
  <c r="N3" i="4"/>
  <c r="O3" i="4"/>
  <c r="P3" i="4"/>
  <c r="Q3" i="4"/>
  <c r="R3" i="4"/>
  <c r="J3" i="4"/>
  <c r="J4" i="3"/>
  <c r="K4" i="3"/>
  <c r="L4" i="3"/>
  <c r="M4" i="3"/>
  <c r="N4" i="3"/>
  <c r="O4" i="3"/>
  <c r="P4" i="3"/>
  <c r="Q4" i="3"/>
  <c r="R4" i="3"/>
  <c r="J5" i="3"/>
  <c r="K5" i="3"/>
  <c r="L5" i="3"/>
  <c r="M5" i="3"/>
  <c r="N5" i="3"/>
  <c r="O5" i="3"/>
  <c r="P5" i="3"/>
  <c r="Q5" i="3"/>
  <c r="R5" i="3"/>
  <c r="J6" i="3"/>
  <c r="K6" i="3"/>
  <c r="L6" i="3"/>
  <c r="M6" i="3"/>
  <c r="N6" i="3"/>
  <c r="O6" i="3"/>
  <c r="P6" i="3"/>
  <c r="Q6" i="3"/>
  <c r="R6" i="3"/>
  <c r="J7" i="3"/>
  <c r="K7" i="3"/>
  <c r="L7" i="3"/>
  <c r="M7" i="3"/>
  <c r="N7" i="3"/>
  <c r="O7" i="3"/>
  <c r="P7" i="3"/>
  <c r="Q7" i="3"/>
  <c r="R7" i="3"/>
  <c r="J8" i="3"/>
  <c r="K8" i="3"/>
  <c r="L8" i="3"/>
  <c r="M8" i="3"/>
  <c r="N8" i="3"/>
  <c r="O8" i="3"/>
  <c r="P8" i="3"/>
  <c r="Q8" i="3"/>
  <c r="R8" i="3"/>
  <c r="J9" i="3"/>
  <c r="K9" i="3"/>
  <c r="L9" i="3"/>
  <c r="M9" i="3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J11" i="3"/>
  <c r="K11" i="3"/>
  <c r="L11" i="3"/>
  <c r="M11" i="3"/>
  <c r="N11" i="3"/>
  <c r="O11" i="3"/>
  <c r="P11" i="3"/>
  <c r="Q11" i="3"/>
  <c r="R11" i="3"/>
  <c r="J12" i="3"/>
  <c r="K12" i="3"/>
  <c r="L12" i="3"/>
  <c r="M12" i="3"/>
  <c r="N12" i="3"/>
  <c r="O12" i="3"/>
  <c r="P12" i="3"/>
  <c r="Q12" i="3"/>
  <c r="R12" i="3"/>
  <c r="J13" i="3"/>
  <c r="K13" i="3"/>
  <c r="L13" i="3"/>
  <c r="M13" i="3"/>
  <c r="N13" i="3"/>
  <c r="O13" i="3"/>
  <c r="P13" i="3"/>
  <c r="Q13" i="3"/>
  <c r="R13" i="3"/>
  <c r="J14" i="3"/>
  <c r="K14" i="3"/>
  <c r="L14" i="3"/>
  <c r="M14" i="3"/>
  <c r="N14" i="3"/>
  <c r="O14" i="3"/>
  <c r="P14" i="3"/>
  <c r="Q14" i="3"/>
  <c r="R14" i="3"/>
  <c r="J15" i="3"/>
  <c r="K15" i="3"/>
  <c r="L15" i="3"/>
  <c r="M15" i="3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J17" i="3"/>
  <c r="K17" i="3"/>
  <c r="L17" i="3"/>
  <c r="M17" i="3"/>
  <c r="N17" i="3"/>
  <c r="O17" i="3"/>
  <c r="P17" i="3"/>
  <c r="Q17" i="3"/>
  <c r="R17" i="3"/>
  <c r="J18" i="3"/>
  <c r="K18" i="3"/>
  <c r="L18" i="3"/>
  <c r="M18" i="3"/>
  <c r="N18" i="3"/>
  <c r="O18" i="3"/>
  <c r="P18" i="3"/>
  <c r="Q18" i="3"/>
  <c r="R18" i="3"/>
  <c r="J19" i="3"/>
  <c r="K19" i="3"/>
  <c r="L19" i="3"/>
  <c r="M19" i="3"/>
  <c r="N19" i="3"/>
  <c r="O19" i="3"/>
  <c r="P19" i="3"/>
  <c r="Q19" i="3"/>
  <c r="R19" i="3"/>
  <c r="J20" i="3"/>
  <c r="K20" i="3"/>
  <c r="L20" i="3"/>
  <c r="M20" i="3"/>
  <c r="N20" i="3"/>
  <c r="O20" i="3"/>
  <c r="P20" i="3"/>
  <c r="Q20" i="3"/>
  <c r="R20" i="3"/>
  <c r="J21" i="3"/>
  <c r="K21" i="3"/>
  <c r="L21" i="3"/>
  <c r="M21" i="3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R22" i="3"/>
  <c r="J23" i="3"/>
  <c r="K23" i="3"/>
  <c r="L23" i="3"/>
  <c r="M23" i="3"/>
  <c r="N23" i="3"/>
  <c r="O23" i="3"/>
  <c r="P23" i="3"/>
  <c r="Q23" i="3"/>
  <c r="R23" i="3"/>
  <c r="J24" i="3"/>
  <c r="K24" i="3"/>
  <c r="L24" i="3"/>
  <c r="M24" i="3"/>
  <c r="N24" i="3"/>
  <c r="O24" i="3"/>
  <c r="P24" i="3"/>
  <c r="Q24" i="3"/>
  <c r="R24" i="3"/>
  <c r="J25" i="3"/>
  <c r="K25" i="3"/>
  <c r="L25" i="3"/>
  <c r="M25" i="3"/>
  <c r="N25" i="3"/>
  <c r="O25" i="3"/>
  <c r="P25" i="3"/>
  <c r="Q25" i="3"/>
  <c r="R25" i="3"/>
  <c r="J26" i="3"/>
  <c r="K26" i="3"/>
  <c r="L26" i="3"/>
  <c r="M26" i="3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J29" i="3"/>
  <c r="K29" i="3"/>
  <c r="L29" i="3"/>
  <c r="M29" i="3"/>
  <c r="N29" i="3"/>
  <c r="O29" i="3"/>
  <c r="P29" i="3"/>
  <c r="Q29" i="3"/>
  <c r="R29" i="3"/>
  <c r="J30" i="3"/>
  <c r="K30" i="3"/>
  <c r="L30" i="3"/>
  <c r="M30" i="3"/>
  <c r="N30" i="3"/>
  <c r="O30" i="3"/>
  <c r="P30" i="3"/>
  <c r="Q30" i="3"/>
  <c r="R30" i="3"/>
  <c r="J31" i="3"/>
  <c r="K31" i="3"/>
  <c r="L31" i="3"/>
  <c r="M31" i="3"/>
  <c r="N31" i="3"/>
  <c r="O31" i="3"/>
  <c r="P31" i="3"/>
  <c r="Q31" i="3"/>
  <c r="R31" i="3"/>
  <c r="J32" i="3"/>
  <c r="K32" i="3"/>
  <c r="L32" i="3"/>
  <c r="M32" i="3"/>
  <c r="N32" i="3"/>
  <c r="O32" i="3"/>
  <c r="P32" i="3"/>
  <c r="Q32" i="3"/>
  <c r="R32" i="3"/>
  <c r="J33" i="3"/>
  <c r="K33" i="3"/>
  <c r="L33" i="3"/>
  <c r="M33" i="3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J35" i="3"/>
  <c r="K35" i="3"/>
  <c r="L35" i="3"/>
  <c r="M35" i="3"/>
  <c r="N35" i="3"/>
  <c r="O35" i="3"/>
  <c r="P35" i="3"/>
  <c r="Q35" i="3"/>
  <c r="R35" i="3"/>
  <c r="J36" i="3"/>
  <c r="K36" i="3"/>
  <c r="L36" i="3"/>
  <c r="M36" i="3"/>
  <c r="N36" i="3"/>
  <c r="O36" i="3"/>
  <c r="P36" i="3"/>
  <c r="Q36" i="3"/>
  <c r="R36" i="3"/>
  <c r="J37" i="3"/>
  <c r="K37" i="3"/>
  <c r="L37" i="3"/>
  <c r="M37" i="3"/>
  <c r="N37" i="3"/>
  <c r="O37" i="3"/>
  <c r="P37" i="3"/>
  <c r="Q37" i="3"/>
  <c r="R37" i="3"/>
  <c r="J38" i="3"/>
  <c r="K38" i="3"/>
  <c r="L38" i="3"/>
  <c r="M38" i="3"/>
  <c r="N38" i="3"/>
  <c r="O38" i="3"/>
  <c r="P38" i="3"/>
  <c r="Q38" i="3"/>
  <c r="R38" i="3"/>
  <c r="J39" i="3"/>
  <c r="K39" i="3"/>
  <c r="L39" i="3"/>
  <c r="M39" i="3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J41" i="3"/>
  <c r="K41" i="3"/>
  <c r="L41" i="3"/>
  <c r="M41" i="3"/>
  <c r="N41" i="3"/>
  <c r="O41" i="3"/>
  <c r="P41" i="3"/>
  <c r="Q41" i="3"/>
  <c r="R41" i="3"/>
  <c r="J42" i="3"/>
  <c r="K42" i="3"/>
  <c r="L42" i="3"/>
  <c r="M42" i="3"/>
  <c r="N42" i="3"/>
  <c r="O42" i="3"/>
  <c r="P42" i="3"/>
  <c r="Q42" i="3"/>
  <c r="R42" i="3"/>
  <c r="J43" i="3"/>
  <c r="K43" i="3"/>
  <c r="L43" i="3"/>
  <c r="M43" i="3"/>
  <c r="N43" i="3"/>
  <c r="O43" i="3"/>
  <c r="P43" i="3"/>
  <c r="Q43" i="3"/>
  <c r="R43" i="3"/>
  <c r="J44" i="3"/>
  <c r="K44" i="3"/>
  <c r="L44" i="3"/>
  <c r="M44" i="3"/>
  <c r="N44" i="3"/>
  <c r="O44" i="3"/>
  <c r="P44" i="3"/>
  <c r="Q44" i="3"/>
  <c r="R44" i="3"/>
  <c r="J45" i="3"/>
  <c r="K45" i="3"/>
  <c r="L45" i="3"/>
  <c r="M45" i="3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R46" i="3"/>
  <c r="J47" i="3"/>
  <c r="K47" i="3"/>
  <c r="L47" i="3"/>
  <c r="M47" i="3"/>
  <c r="N47" i="3"/>
  <c r="O47" i="3"/>
  <c r="P47" i="3"/>
  <c r="Q47" i="3"/>
  <c r="R47" i="3"/>
  <c r="J48" i="3"/>
  <c r="K48" i="3"/>
  <c r="L48" i="3"/>
  <c r="M48" i="3"/>
  <c r="N48" i="3"/>
  <c r="O48" i="3"/>
  <c r="P48" i="3"/>
  <c r="Q48" i="3"/>
  <c r="R48" i="3"/>
  <c r="J49" i="3"/>
  <c r="K49" i="3"/>
  <c r="L49" i="3"/>
  <c r="M49" i="3"/>
  <c r="N49" i="3"/>
  <c r="O49" i="3"/>
  <c r="P49" i="3"/>
  <c r="Q49" i="3"/>
  <c r="R49" i="3"/>
  <c r="J50" i="3"/>
  <c r="K50" i="3"/>
  <c r="L50" i="3"/>
  <c r="M50" i="3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J53" i="3"/>
  <c r="K53" i="3"/>
  <c r="L53" i="3"/>
  <c r="M53" i="3"/>
  <c r="N53" i="3"/>
  <c r="O53" i="3"/>
  <c r="P53" i="3"/>
  <c r="Q53" i="3"/>
  <c r="R53" i="3"/>
  <c r="J54" i="3"/>
  <c r="K54" i="3"/>
  <c r="L54" i="3"/>
  <c r="M54" i="3"/>
  <c r="N54" i="3"/>
  <c r="O54" i="3"/>
  <c r="P54" i="3"/>
  <c r="Q54" i="3"/>
  <c r="R54" i="3"/>
  <c r="J55" i="3"/>
  <c r="K55" i="3"/>
  <c r="L55" i="3"/>
  <c r="M55" i="3"/>
  <c r="N55" i="3"/>
  <c r="O55" i="3"/>
  <c r="P55" i="3"/>
  <c r="Q55" i="3"/>
  <c r="R55" i="3"/>
  <c r="J56" i="3"/>
  <c r="K56" i="3"/>
  <c r="L56" i="3"/>
  <c r="M56" i="3"/>
  <c r="N56" i="3"/>
  <c r="O56" i="3"/>
  <c r="P56" i="3"/>
  <c r="Q56" i="3"/>
  <c r="R56" i="3"/>
  <c r="J57" i="3"/>
  <c r="K57" i="3"/>
  <c r="L57" i="3"/>
  <c r="M57" i="3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J59" i="3"/>
  <c r="K59" i="3"/>
  <c r="L59" i="3"/>
  <c r="M59" i="3"/>
  <c r="N59" i="3"/>
  <c r="O59" i="3"/>
  <c r="P59" i="3"/>
  <c r="Q59" i="3"/>
  <c r="R59" i="3"/>
  <c r="J60" i="3"/>
  <c r="K60" i="3"/>
  <c r="L60" i="3"/>
  <c r="M60" i="3"/>
  <c r="N60" i="3"/>
  <c r="O60" i="3"/>
  <c r="P60" i="3"/>
  <c r="Q60" i="3"/>
  <c r="R60" i="3"/>
  <c r="J61" i="3"/>
  <c r="K61" i="3"/>
  <c r="L61" i="3"/>
  <c r="M61" i="3"/>
  <c r="N61" i="3"/>
  <c r="O61" i="3"/>
  <c r="P61" i="3"/>
  <c r="Q61" i="3"/>
  <c r="R61" i="3"/>
  <c r="J62" i="3"/>
  <c r="K62" i="3"/>
  <c r="L62" i="3"/>
  <c r="M62" i="3"/>
  <c r="N62" i="3"/>
  <c r="O62" i="3"/>
  <c r="P62" i="3"/>
  <c r="Q62" i="3"/>
  <c r="R62" i="3"/>
  <c r="J63" i="3"/>
  <c r="K63" i="3"/>
  <c r="L63" i="3"/>
  <c r="M63" i="3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J65" i="3"/>
  <c r="K65" i="3"/>
  <c r="L65" i="3"/>
  <c r="M65" i="3"/>
  <c r="N65" i="3"/>
  <c r="O65" i="3"/>
  <c r="P65" i="3"/>
  <c r="Q65" i="3"/>
  <c r="R65" i="3"/>
  <c r="J66" i="3"/>
  <c r="K66" i="3"/>
  <c r="L66" i="3"/>
  <c r="M66" i="3"/>
  <c r="N66" i="3"/>
  <c r="O66" i="3"/>
  <c r="P66" i="3"/>
  <c r="Q66" i="3"/>
  <c r="R66" i="3"/>
  <c r="J67" i="3"/>
  <c r="K67" i="3"/>
  <c r="L67" i="3"/>
  <c r="M67" i="3"/>
  <c r="N67" i="3"/>
  <c r="O67" i="3"/>
  <c r="P67" i="3"/>
  <c r="Q67" i="3"/>
  <c r="R67" i="3"/>
  <c r="J68" i="3"/>
  <c r="K68" i="3"/>
  <c r="L68" i="3"/>
  <c r="M68" i="3"/>
  <c r="N68" i="3"/>
  <c r="O68" i="3"/>
  <c r="P68" i="3"/>
  <c r="Q68" i="3"/>
  <c r="R68" i="3"/>
  <c r="J69" i="3"/>
  <c r="K69" i="3"/>
  <c r="L69" i="3"/>
  <c r="M69" i="3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R70" i="3"/>
  <c r="J71" i="3"/>
  <c r="K71" i="3"/>
  <c r="L71" i="3"/>
  <c r="M71" i="3"/>
  <c r="N71" i="3"/>
  <c r="O71" i="3"/>
  <c r="P71" i="3"/>
  <c r="Q71" i="3"/>
  <c r="R71" i="3"/>
  <c r="J72" i="3"/>
  <c r="K72" i="3"/>
  <c r="L72" i="3"/>
  <c r="M72" i="3"/>
  <c r="N72" i="3"/>
  <c r="O72" i="3"/>
  <c r="P72" i="3"/>
  <c r="Q72" i="3"/>
  <c r="R72" i="3"/>
  <c r="J73" i="3"/>
  <c r="K73" i="3"/>
  <c r="L73" i="3"/>
  <c r="M73" i="3"/>
  <c r="N73" i="3"/>
  <c r="O73" i="3"/>
  <c r="P73" i="3"/>
  <c r="Q73" i="3"/>
  <c r="R73" i="3"/>
  <c r="J74" i="3"/>
  <c r="K74" i="3"/>
  <c r="L74" i="3"/>
  <c r="M74" i="3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J77" i="3"/>
  <c r="K77" i="3"/>
  <c r="L77" i="3"/>
  <c r="M77" i="3"/>
  <c r="N77" i="3"/>
  <c r="O77" i="3"/>
  <c r="P77" i="3"/>
  <c r="Q77" i="3"/>
  <c r="R77" i="3"/>
  <c r="J78" i="3"/>
  <c r="K78" i="3"/>
  <c r="L78" i="3"/>
  <c r="M78" i="3"/>
  <c r="N78" i="3"/>
  <c r="O78" i="3"/>
  <c r="P78" i="3"/>
  <c r="Q78" i="3"/>
  <c r="R78" i="3"/>
  <c r="J79" i="3"/>
  <c r="K79" i="3"/>
  <c r="L79" i="3"/>
  <c r="M79" i="3"/>
  <c r="N79" i="3"/>
  <c r="O79" i="3"/>
  <c r="P79" i="3"/>
  <c r="Q79" i="3"/>
  <c r="R79" i="3"/>
  <c r="J80" i="3"/>
  <c r="K80" i="3"/>
  <c r="L80" i="3"/>
  <c r="M80" i="3"/>
  <c r="N80" i="3"/>
  <c r="O80" i="3"/>
  <c r="P80" i="3"/>
  <c r="Q80" i="3"/>
  <c r="R80" i="3"/>
  <c r="J81" i="3"/>
  <c r="K81" i="3"/>
  <c r="L81" i="3"/>
  <c r="M81" i="3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J83" i="3"/>
  <c r="K83" i="3"/>
  <c r="L83" i="3"/>
  <c r="M83" i="3"/>
  <c r="N83" i="3"/>
  <c r="O83" i="3"/>
  <c r="P83" i="3"/>
  <c r="Q83" i="3"/>
  <c r="R83" i="3"/>
  <c r="J84" i="3"/>
  <c r="K84" i="3"/>
  <c r="L84" i="3"/>
  <c r="M84" i="3"/>
  <c r="N84" i="3"/>
  <c r="O84" i="3"/>
  <c r="P84" i="3"/>
  <c r="Q84" i="3"/>
  <c r="R84" i="3"/>
  <c r="J85" i="3"/>
  <c r="K85" i="3"/>
  <c r="L85" i="3"/>
  <c r="M85" i="3"/>
  <c r="N85" i="3"/>
  <c r="O85" i="3"/>
  <c r="P85" i="3"/>
  <c r="Q85" i="3"/>
  <c r="R85" i="3"/>
  <c r="J86" i="3"/>
  <c r="K86" i="3"/>
  <c r="L86" i="3"/>
  <c r="M86" i="3"/>
  <c r="N86" i="3"/>
  <c r="O86" i="3"/>
  <c r="P86" i="3"/>
  <c r="Q86" i="3"/>
  <c r="R86" i="3"/>
  <c r="J87" i="3"/>
  <c r="K87" i="3"/>
  <c r="L87" i="3"/>
  <c r="M87" i="3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J89" i="3"/>
  <c r="K89" i="3"/>
  <c r="L89" i="3"/>
  <c r="M89" i="3"/>
  <c r="N89" i="3"/>
  <c r="O89" i="3"/>
  <c r="P89" i="3"/>
  <c r="Q89" i="3"/>
  <c r="R89" i="3"/>
  <c r="J90" i="3"/>
  <c r="K90" i="3"/>
  <c r="L90" i="3"/>
  <c r="M90" i="3"/>
  <c r="N90" i="3"/>
  <c r="O90" i="3"/>
  <c r="P90" i="3"/>
  <c r="Q90" i="3"/>
  <c r="R90" i="3"/>
  <c r="J91" i="3"/>
  <c r="K91" i="3"/>
  <c r="L91" i="3"/>
  <c r="M91" i="3"/>
  <c r="N91" i="3"/>
  <c r="O91" i="3"/>
  <c r="P91" i="3"/>
  <c r="Q91" i="3"/>
  <c r="R91" i="3"/>
  <c r="J92" i="3"/>
  <c r="K92" i="3"/>
  <c r="L92" i="3"/>
  <c r="M92" i="3"/>
  <c r="N92" i="3"/>
  <c r="O92" i="3"/>
  <c r="P92" i="3"/>
  <c r="Q92" i="3"/>
  <c r="R92" i="3"/>
  <c r="J93" i="3"/>
  <c r="K93" i="3"/>
  <c r="L93" i="3"/>
  <c r="M93" i="3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R94" i="3"/>
  <c r="J95" i="3"/>
  <c r="K95" i="3"/>
  <c r="L95" i="3"/>
  <c r="M95" i="3"/>
  <c r="N95" i="3"/>
  <c r="O95" i="3"/>
  <c r="P95" i="3"/>
  <c r="Q95" i="3"/>
  <c r="R95" i="3"/>
  <c r="J96" i="3"/>
  <c r="K96" i="3"/>
  <c r="L96" i="3"/>
  <c r="M96" i="3"/>
  <c r="N96" i="3"/>
  <c r="O96" i="3"/>
  <c r="P96" i="3"/>
  <c r="Q96" i="3"/>
  <c r="R96" i="3"/>
  <c r="J97" i="3"/>
  <c r="K97" i="3"/>
  <c r="L97" i="3"/>
  <c r="M97" i="3"/>
  <c r="N97" i="3"/>
  <c r="O97" i="3"/>
  <c r="P97" i="3"/>
  <c r="Q97" i="3"/>
  <c r="R97" i="3"/>
  <c r="J98" i="3"/>
  <c r="K98" i="3"/>
  <c r="L98" i="3"/>
  <c r="M98" i="3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J101" i="3"/>
  <c r="K101" i="3"/>
  <c r="L101" i="3"/>
  <c r="M101" i="3"/>
  <c r="N101" i="3"/>
  <c r="O101" i="3"/>
  <c r="P101" i="3"/>
  <c r="Q101" i="3"/>
  <c r="R101" i="3"/>
  <c r="J102" i="3"/>
  <c r="K102" i="3"/>
  <c r="L102" i="3"/>
  <c r="M102" i="3"/>
  <c r="N102" i="3"/>
  <c r="O102" i="3"/>
  <c r="P102" i="3"/>
  <c r="Q102" i="3"/>
  <c r="R102" i="3"/>
  <c r="J103" i="3"/>
  <c r="K103" i="3"/>
  <c r="L103" i="3"/>
  <c r="M103" i="3"/>
  <c r="N103" i="3"/>
  <c r="O103" i="3"/>
  <c r="P103" i="3"/>
  <c r="Q103" i="3"/>
  <c r="R103" i="3"/>
  <c r="J104" i="3"/>
  <c r="K104" i="3"/>
  <c r="L104" i="3"/>
  <c r="M104" i="3"/>
  <c r="N104" i="3"/>
  <c r="O104" i="3"/>
  <c r="P104" i="3"/>
  <c r="Q104" i="3"/>
  <c r="R104" i="3"/>
  <c r="J105" i="3"/>
  <c r="K105" i="3"/>
  <c r="L105" i="3"/>
  <c r="M105" i="3"/>
  <c r="N105" i="3"/>
  <c r="O105" i="3"/>
  <c r="P105" i="3"/>
  <c r="Q105" i="3"/>
  <c r="R105" i="3"/>
  <c r="J106" i="3"/>
  <c r="K106" i="3"/>
  <c r="L106" i="3"/>
  <c r="M106" i="3"/>
  <c r="N106" i="3"/>
  <c r="O106" i="3"/>
  <c r="P106" i="3"/>
  <c r="Q106" i="3"/>
  <c r="R106" i="3"/>
  <c r="J107" i="3"/>
  <c r="K107" i="3"/>
  <c r="L107" i="3"/>
  <c r="M107" i="3"/>
  <c r="N107" i="3"/>
  <c r="O107" i="3"/>
  <c r="P107" i="3"/>
  <c r="Q107" i="3"/>
  <c r="R107" i="3"/>
  <c r="J108" i="3"/>
  <c r="K108" i="3"/>
  <c r="L108" i="3"/>
  <c r="M108" i="3"/>
  <c r="N108" i="3"/>
  <c r="O108" i="3"/>
  <c r="P108" i="3"/>
  <c r="Q108" i="3"/>
  <c r="R108" i="3"/>
  <c r="J109" i="3"/>
  <c r="K109" i="3"/>
  <c r="L109" i="3"/>
  <c r="M109" i="3"/>
  <c r="N109" i="3"/>
  <c r="O109" i="3"/>
  <c r="P109" i="3"/>
  <c r="Q109" i="3"/>
  <c r="R109" i="3"/>
  <c r="J110" i="3"/>
  <c r="K110" i="3"/>
  <c r="L110" i="3"/>
  <c r="M110" i="3"/>
  <c r="N110" i="3"/>
  <c r="O110" i="3"/>
  <c r="P110" i="3"/>
  <c r="Q110" i="3"/>
  <c r="R110" i="3"/>
  <c r="J111" i="3"/>
  <c r="K111" i="3"/>
  <c r="L111" i="3"/>
  <c r="M111" i="3"/>
  <c r="N111" i="3"/>
  <c r="O111" i="3"/>
  <c r="P111" i="3"/>
  <c r="Q111" i="3"/>
  <c r="R111" i="3"/>
  <c r="J112" i="3"/>
  <c r="K112" i="3"/>
  <c r="L112" i="3"/>
  <c r="M112" i="3"/>
  <c r="N112" i="3"/>
  <c r="O112" i="3"/>
  <c r="P112" i="3"/>
  <c r="Q112" i="3"/>
  <c r="R112" i="3"/>
  <c r="J113" i="3"/>
  <c r="K113" i="3"/>
  <c r="L113" i="3"/>
  <c r="M113" i="3"/>
  <c r="N113" i="3"/>
  <c r="O113" i="3"/>
  <c r="P113" i="3"/>
  <c r="Q113" i="3"/>
  <c r="R113" i="3"/>
  <c r="J114" i="3"/>
  <c r="K114" i="3"/>
  <c r="L114" i="3"/>
  <c r="M114" i="3"/>
  <c r="N114" i="3"/>
  <c r="O114" i="3"/>
  <c r="P114" i="3"/>
  <c r="Q114" i="3"/>
  <c r="R114" i="3"/>
  <c r="J115" i="3"/>
  <c r="K115" i="3"/>
  <c r="L115" i="3"/>
  <c r="M115" i="3"/>
  <c r="N115" i="3"/>
  <c r="O115" i="3"/>
  <c r="P115" i="3"/>
  <c r="Q115" i="3"/>
  <c r="R115" i="3"/>
  <c r="J116" i="3"/>
  <c r="K116" i="3"/>
  <c r="L116" i="3"/>
  <c r="M116" i="3"/>
  <c r="N116" i="3"/>
  <c r="O116" i="3"/>
  <c r="P116" i="3"/>
  <c r="Q116" i="3"/>
  <c r="R116" i="3"/>
  <c r="J117" i="3"/>
  <c r="K117" i="3"/>
  <c r="L117" i="3"/>
  <c r="M117" i="3"/>
  <c r="N117" i="3"/>
  <c r="O117" i="3"/>
  <c r="P117" i="3"/>
  <c r="Q117" i="3"/>
  <c r="R117" i="3"/>
  <c r="J118" i="3"/>
  <c r="K118" i="3"/>
  <c r="L118" i="3"/>
  <c r="M118" i="3"/>
  <c r="N118" i="3"/>
  <c r="O118" i="3"/>
  <c r="P118" i="3"/>
  <c r="Q118" i="3"/>
  <c r="R118" i="3"/>
  <c r="J119" i="3"/>
  <c r="K119" i="3"/>
  <c r="L119" i="3"/>
  <c r="M119" i="3"/>
  <c r="N119" i="3"/>
  <c r="O119" i="3"/>
  <c r="P119" i="3"/>
  <c r="Q119" i="3"/>
  <c r="R119" i="3"/>
  <c r="J120" i="3"/>
  <c r="K120" i="3"/>
  <c r="L120" i="3"/>
  <c r="M120" i="3"/>
  <c r="N120" i="3"/>
  <c r="O120" i="3"/>
  <c r="P120" i="3"/>
  <c r="Q120" i="3"/>
  <c r="R120" i="3"/>
  <c r="J121" i="3"/>
  <c r="K121" i="3"/>
  <c r="L121" i="3"/>
  <c r="M121" i="3"/>
  <c r="N121" i="3"/>
  <c r="O121" i="3"/>
  <c r="P121" i="3"/>
  <c r="Q121" i="3"/>
  <c r="R121" i="3"/>
  <c r="J122" i="3"/>
  <c r="K122" i="3"/>
  <c r="L122" i="3"/>
  <c r="M122" i="3"/>
  <c r="N122" i="3"/>
  <c r="O122" i="3"/>
  <c r="P122" i="3"/>
  <c r="Q122" i="3"/>
  <c r="R122" i="3"/>
  <c r="J123" i="3"/>
  <c r="K123" i="3"/>
  <c r="L123" i="3"/>
  <c r="M123" i="3"/>
  <c r="N123" i="3"/>
  <c r="O123" i="3"/>
  <c r="P123" i="3"/>
  <c r="Q123" i="3"/>
  <c r="R123" i="3"/>
  <c r="J124" i="3"/>
  <c r="K124" i="3"/>
  <c r="L124" i="3"/>
  <c r="M124" i="3"/>
  <c r="N124" i="3"/>
  <c r="O124" i="3"/>
  <c r="P124" i="3"/>
  <c r="Q124" i="3"/>
  <c r="R124" i="3"/>
  <c r="J125" i="3"/>
  <c r="K125" i="3"/>
  <c r="L125" i="3"/>
  <c r="M125" i="3"/>
  <c r="N125" i="3"/>
  <c r="O125" i="3"/>
  <c r="P125" i="3"/>
  <c r="Q125" i="3"/>
  <c r="R125" i="3"/>
  <c r="J126" i="3"/>
  <c r="K126" i="3"/>
  <c r="L126" i="3"/>
  <c r="M126" i="3"/>
  <c r="N126" i="3"/>
  <c r="O126" i="3"/>
  <c r="P126" i="3"/>
  <c r="Q126" i="3"/>
  <c r="R126" i="3"/>
  <c r="J127" i="3"/>
  <c r="K127" i="3"/>
  <c r="L127" i="3"/>
  <c r="M127" i="3"/>
  <c r="N127" i="3"/>
  <c r="O127" i="3"/>
  <c r="P127" i="3"/>
  <c r="Q127" i="3"/>
  <c r="R127" i="3"/>
  <c r="J128" i="3"/>
  <c r="K128" i="3"/>
  <c r="L128" i="3"/>
  <c r="M128" i="3"/>
  <c r="N128" i="3"/>
  <c r="O128" i="3"/>
  <c r="P128" i="3"/>
  <c r="Q128" i="3"/>
  <c r="R128" i="3"/>
  <c r="J129" i="3"/>
  <c r="K129" i="3"/>
  <c r="L129" i="3"/>
  <c r="M129" i="3"/>
  <c r="N129" i="3"/>
  <c r="O129" i="3"/>
  <c r="P129" i="3"/>
  <c r="Q129" i="3"/>
  <c r="R129" i="3"/>
  <c r="J130" i="3"/>
  <c r="K130" i="3"/>
  <c r="L130" i="3"/>
  <c r="M130" i="3"/>
  <c r="N130" i="3"/>
  <c r="O130" i="3"/>
  <c r="P130" i="3"/>
  <c r="Q130" i="3"/>
  <c r="R130" i="3"/>
  <c r="J131" i="3"/>
  <c r="K131" i="3"/>
  <c r="L131" i="3"/>
  <c r="M131" i="3"/>
  <c r="N131" i="3"/>
  <c r="O131" i="3"/>
  <c r="P131" i="3"/>
  <c r="Q131" i="3"/>
  <c r="R131" i="3"/>
  <c r="J132" i="3"/>
  <c r="K132" i="3"/>
  <c r="L132" i="3"/>
  <c r="M132" i="3"/>
  <c r="N132" i="3"/>
  <c r="O132" i="3"/>
  <c r="P132" i="3"/>
  <c r="Q132" i="3"/>
  <c r="R132" i="3"/>
  <c r="J133" i="3"/>
  <c r="K133" i="3"/>
  <c r="L133" i="3"/>
  <c r="M133" i="3"/>
  <c r="N133" i="3"/>
  <c r="O133" i="3"/>
  <c r="P133" i="3"/>
  <c r="Q133" i="3"/>
  <c r="R133" i="3"/>
  <c r="J134" i="3"/>
  <c r="K134" i="3"/>
  <c r="L134" i="3"/>
  <c r="M134" i="3"/>
  <c r="N134" i="3"/>
  <c r="O134" i="3"/>
  <c r="P134" i="3"/>
  <c r="Q134" i="3"/>
  <c r="R134" i="3"/>
  <c r="J135" i="3"/>
  <c r="K135" i="3"/>
  <c r="L135" i="3"/>
  <c r="M135" i="3"/>
  <c r="N135" i="3"/>
  <c r="O135" i="3"/>
  <c r="P135" i="3"/>
  <c r="Q135" i="3"/>
  <c r="R135" i="3"/>
  <c r="J136" i="3"/>
  <c r="K136" i="3"/>
  <c r="L136" i="3"/>
  <c r="M136" i="3"/>
  <c r="N136" i="3"/>
  <c r="O136" i="3"/>
  <c r="P136" i="3"/>
  <c r="Q136" i="3"/>
  <c r="R136" i="3"/>
  <c r="J137" i="3"/>
  <c r="K137" i="3"/>
  <c r="L137" i="3"/>
  <c r="M137" i="3"/>
  <c r="N137" i="3"/>
  <c r="O137" i="3"/>
  <c r="P137" i="3"/>
  <c r="Q137" i="3"/>
  <c r="R137" i="3"/>
  <c r="J138" i="3"/>
  <c r="K138" i="3"/>
  <c r="L138" i="3"/>
  <c r="M138" i="3"/>
  <c r="N138" i="3"/>
  <c r="O138" i="3"/>
  <c r="P138" i="3"/>
  <c r="Q138" i="3"/>
  <c r="R138" i="3"/>
  <c r="J139" i="3"/>
  <c r="K139" i="3"/>
  <c r="L139" i="3"/>
  <c r="M139" i="3"/>
  <c r="N139" i="3"/>
  <c r="O139" i="3"/>
  <c r="P139" i="3"/>
  <c r="Q139" i="3"/>
  <c r="R139" i="3"/>
  <c r="J140" i="3"/>
  <c r="K140" i="3"/>
  <c r="L140" i="3"/>
  <c r="M140" i="3"/>
  <c r="N140" i="3"/>
  <c r="O140" i="3"/>
  <c r="P140" i="3"/>
  <c r="Q140" i="3"/>
  <c r="R140" i="3"/>
  <c r="J141" i="3"/>
  <c r="K141" i="3"/>
  <c r="L141" i="3"/>
  <c r="M141" i="3"/>
  <c r="N141" i="3"/>
  <c r="O141" i="3"/>
  <c r="P141" i="3"/>
  <c r="Q141" i="3"/>
  <c r="R141" i="3"/>
  <c r="J142" i="3"/>
  <c r="K142" i="3"/>
  <c r="L142" i="3"/>
  <c r="M142" i="3"/>
  <c r="N142" i="3"/>
  <c r="O142" i="3"/>
  <c r="P142" i="3"/>
  <c r="Q142" i="3"/>
  <c r="R142" i="3"/>
  <c r="R3" i="3"/>
  <c r="K3" i="3"/>
  <c r="L3" i="3"/>
  <c r="M3" i="3"/>
  <c r="N3" i="3"/>
  <c r="O3" i="3"/>
  <c r="P3" i="3"/>
  <c r="Q3" i="3"/>
  <c r="J3" i="3"/>
  <c r="B133" i="5"/>
  <c r="J133" i="5"/>
  <c r="K133" i="5"/>
  <c r="L133" i="5"/>
  <c r="E133" i="5"/>
  <c r="M133" i="5"/>
  <c r="N133" i="5"/>
  <c r="O133" i="5"/>
  <c r="P133" i="5"/>
  <c r="Q133" i="5"/>
  <c r="R133" i="5"/>
  <c r="M3" i="17"/>
  <c r="B87" i="15"/>
  <c r="E87" i="15"/>
  <c r="J3" i="17"/>
  <c r="R3" i="17"/>
  <c r="W76" i="24"/>
  <c r="J30" i="17"/>
  <c r="M30" i="17"/>
  <c r="R30" i="17"/>
  <c r="W103" i="24"/>
  <c r="J31" i="17"/>
  <c r="M31" i="17"/>
  <c r="R31" i="17"/>
  <c r="W104" i="24"/>
  <c r="J32" i="17"/>
  <c r="M32" i="17"/>
  <c r="R32" i="17"/>
  <c r="W105" i="24"/>
  <c r="J33" i="17"/>
  <c r="M33" i="17"/>
  <c r="R33" i="17"/>
  <c r="W106" i="24"/>
  <c r="J34" i="17"/>
  <c r="M34" i="17"/>
  <c r="R34" i="17"/>
  <c r="W107" i="24"/>
  <c r="J35" i="17"/>
  <c r="M35" i="17"/>
  <c r="R35" i="17"/>
  <c r="W108" i="24"/>
  <c r="J36" i="17"/>
  <c r="M36" i="17"/>
  <c r="R36" i="17"/>
  <c r="W109" i="24"/>
  <c r="J37" i="17"/>
  <c r="M37" i="17"/>
  <c r="R37" i="17"/>
  <c r="W110" i="24"/>
  <c r="J38" i="17"/>
  <c r="M38" i="17"/>
  <c r="R38" i="17"/>
  <c r="W111" i="24"/>
  <c r="J39" i="17"/>
  <c r="M39" i="17"/>
  <c r="R39" i="17"/>
  <c r="W112" i="24"/>
  <c r="J40" i="17"/>
  <c r="M40" i="17"/>
  <c r="R40" i="17"/>
  <c r="W113" i="24"/>
  <c r="J41" i="17"/>
  <c r="M41" i="17"/>
  <c r="R41" i="17"/>
  <c r="W114" i="24"/>
  <c r="J42" i="17"/>
  <c r="M42" i="17"/>
  <c r="R42" i="17"/>
  <c r="W115" i="24"/>
  <c r="J43" i="17"/>
  <c r="M43" i="17"/>
  <c r="R43" i="17"/>
  <c r="W116" i="24"/>
  <c r="J44" i="17"/>
  <c r="M44" i="17"/>
  <c r="R44" i="17"/>
  <c r="W117" i="24"/>
  <c r="J45" i="17"/>
  <c r="M45" i="17"/>
  <c r="R45" i="17"/>
  <c r="W118" i="24"/>
  <c r="J46" i="17"/>
  <c r="M46" i="17"/>
  <c r="R46" i="17"/>
  <c r="W119" i="24"/>
  <c r="J47" i="17"/>
  <c r="M47" i="17"/>
  <c r="R47" i="17"/>
  <c r="W120" i="24"/>
  <c r="J48" i="17"/>
  <c r="M48" i="17"/>
  <c r="R48" i="17"/>
  <c r="W121" i="24"/>
  <c r="J49" i="17"/>
  <c r="M49" i="17"/>
  <c r="R49" i="17"/>
  <c r="W122" i="24"/>
  <c r="J50" i="17"/>
  <c r="M50" i="17"/>
  <c r="R50" i="17"/>
  <c r="W123" i="24"/>
  <c r="J51" i="17"/>
  <c r="M51" i="17"/>
  <c r="R51" i="17"/>
  <c r="W124" i="24"/>
  <c r="J52" i="17"/>
  <c r="M52" i="17"/>
  <c r="R52" i="17"/>
  <c r="W125" i="24"/>
  <c r="J53" i="17"/>
  <c r="M53" i="17"/>
  <c r="R53" i="17"/>
  <c r="W126" i="24"/>
  <c r="J54" i="17"/>
  <c r="M54" i="17"/>
  <c r="R54" i="17"/>
  <c r="W127" i="24"/>
  <c r="J55" i="17"/>
  <c r="M55" i="17"/>
  <c r="R55" i="17"/>
  <c r="W128" i="24"/>
  <c r="J56" i="17"/>
  <c r="M56" i="17"/>
  <c r="R56" i="17"/>
  <c r="W129" i="24"/>
  <c r="J57" i="17"/>
  <c r="M57" i="17"/>
  <c r="R57" i="17"/>
  <c r="W130" i="24"/>
  <c r="J58" i="17"/>
  <c r="M58" i="17"/>
  <c r="R58" i="17"/>
  <c r="W131" i="24"/>
  <c r="J59" i="17"/>
  <c r="M59" i="17"/>
  <c r="R59" i="17"/>
  <c r="W132" i="24"/>
  <c r="J60" i="17"/>
  <c r="M60" i="17"/>
  <c r="R60" i="17"/>
  <c r="W133" i="24"/>
  <c r="W134" i="24"/>
  <c r="J30" i="15"/>
  <c r="M30" i="15"/>
  <c r="R30" i="15"/>
  <c r="V77" i="24"/>
  <c r="J31" i="15"/>
  <c r="M31" i="15"/>
  <c r="R31" i="15"/>
  <c r="V78" i="24"/>
  <c r="J32" i="15"/>
  <c r="M32" i="15"/>
  <c r="R32" i="15"/>
  <c r="V79" i="24"/>
  <c r="J33" i="15"/>
  <c r="M33" i="15"/>
  <c r="R33" i="15"/>
  <c r="V80" i="24"/>
  <c r="J34" i="15"/>
  <c r="M34" i="15"/>
  <c r="R34" i="15"/>
  <c r="V81" i="24"/>
  <c r="J35" i="15"/>
  <c r="M35" i="15"/>
  <c r="R35" i="15"/>
  <c r="V82" i="24"/>
  <c r="J36" i="15"/>
  <c r="M36" i="15"/>
  <c r="R36" i="15"/>
  <c r="V83" i="24"/>
  <c r="J37" i="15"/>
  <c r="M37" i="15"/>
  <c r="R37" i="15"/>
  <c r="V84" i="24"/>
  <c r="J38" i="15"/>
  <c r="M38" i="15"/>
  <c r="R38" i="15"/>
  <c r="V85" i="24"/>
  <c r="J39" i="15"/>
  <c r="M39" i="15"/>
  <c r="R39" i="15"/>
  <c r="V86" i="24"/>
  <c r="J40" i="15"/>
  <c r="M40" i="15"/>
  <c r="R40" i="15"/>
  <c r="V87" i="24"/>
  <c r="J41" i="15"/>
  <c r="M41" i="15"/>
  <c r="R41" i="15"/>
  <c r="V88" i="24"/>
  <c r="J42" i="15"/>
  <c r="M42" i="15"/>
  <c r="R42" i="15"/>
  <c r="V89" i="24"/>
  <c r="J43" i="15"/>
  <c r="M43" i="15"/>
  <c r="R43" i="15"/>
  <c r="V90" i="24"/>
  <c r="J44" i="15"/>
  <c r="M44" i="15"/>
  <c r="R44" i="15"/>
  <c r="V91" i="24"/>
  <c r="J45" i="15"/>
  <c r="M45" i="15"/>
  <c r="R45" i="15"/>
  <c r="V92" i="24"/>
  <c r="J46" i="15"/>
  <c r="M46" i="15"/>
  <c r="R46" i="15"/>
  <c r="V93" i="24"/>
  <c r="J47" i="15"/>
  <c r="M47" i="15"/>
  <c r="R47" i="15"/>
  <c r="V94" i="24"/>
  <c r="J48" i="15"/>
  <c r="M48" i="15"/>
  <c r="R48" i="15"/>
  <c r="V95" i="24"/>
  <c r="J49" i="15"/>
  <c r="M49" i="15"/>
  <c r="R49" i="15"/>
  <c r="V96" i="24"/>
  <c r="J50" i="15"/>
  <c r="M50" i="15"/>
  <c r="R50" i="15"/>
  <c r="V97" i="24"/>
  <c r="J51" i="15"/>
  <c r="M51" i="15"/>
  <c r="R51" i="15"/>
  <c r="V98" i="24"/>
  <c r="J52" i="15"/>
  <c r="M52" i="15"/>
  <c r="R52" i="15"/>
  <c r="V99" i="24"/>
  <c r="J53" i="15"/>
  <c r="M53" i="15"/>
  <c r="R53" i="15"/>
  <c r="V100" i="24"/>
  <c r="J54" i="15"/>
  <c r="M54" i="15"/>
  <c r="R54" i="15"/>
  <c r="V101" i="24"/>
  <c r="J55" i="15"/>
  <c r="M55" i="15"/>
  <c r="R55" i="15"/>
  <c r="V102" i="24"/>
  <c r="J56" i="15"/>
  <c r="M56" i="15"/>
  <c r="R56" i="15"/>
  <c r="V103" i="24"/>
  <c r="J57" i="15"/>
  <c r="M57" i="15"/>
  <c r="R57" i="15"/>
  <c r="V104" i="24"/>
  <c r="J58" i="15"/>
  <c r="M58" i="15"/>
  <c r="R58" i="15"/>
  <c r="V105" i="24"/>
  <c r="J59" i="15"/>
  <c r="M59" i="15"/>
  <c r="R59" i="15"/>
  <c r="V106" i="24"/>
  <c r="J60" i="15"/>
  <c r="M60" i="15"/>
  <c r="R60" i="15"/>
  <c r="V107" i="24"/>
  <c r="J61" i="15"/>
  <c r="M61" i="15"/>
  <c r="R61" i="15"/>
  <c r="V108" i="24"/>
  <c r="J62" i="15"/>
  <c r="M62" i="15"/>
  <c r="R62" i="15"/>
  <c r="V109" i="24"/>
  <c r="J63" i="15"/>
  <c r="M63" i="15"/>
  <c r="R63" i="15"/>
  <c r="V110" i="24"/>
  <c r="J64" i="15"/>
  <c r="M64" i="15"/>
  <c r="R64" i="15"/>
  <c r="V111" i="24"/>
  <c r="J65" i="15"/>
  <c r="M65" i="15"/>
  <c r="R65" i="15"/>
  <c r="V112" i="24"/>
  <c r="J66" i="15"/>
  <c r="M66" i="15"/>
  <c r="R66" i="15"/>
  <c r="V113" i="24"/>
  <c r="J67" i="15"/>
  <c r="M67" i="15"/>
  <c r="R67" i="15"/>
  <c r="V114" i="24"/>
  <c r="J68" i="15"/>
  <c r="M68" i="15"/>
  <c r="R68" i="15"/>
  <c r="V115" i="24"/>
  <c r="J69" i="15"/>
  <c r="M69" i="15"/>
  <c r="R69" i="15"/>
  <c r="V116" i="24"/>
  <c r="J70" i="15"/>
  <c r="M70" i="15"/>
  <c r="R70" i="15"/>
  <c r="V117" i="24"/>
  <c r="J71" i="15"/>
  <c r="M71" i="15"/>
  <c r="R71" i="15"/>
  <c r="V118" i="24"/>
  <c r="J72" i="15"/>
  <c r="M72" i="15"/>
  <c r="R72" i="15"/>
  <c r="V119" i="24"/>
  <c r="J73" i="15"/>
  <c r="M73" i="15"/>
  <c r="R73" i="15"/>
  <c r="V120" i="24"/>
  <c r="J74" i="15"/>
  <c r="M74" i="15"/>
  <c r="R74" i="15"/>
  <c r="V121" i="24"/>
  <c r="J75" i="15"/>
  <c r="M75" i="15"/>
  <c r="R75" i="15"/>
  <c r="V122" i="24"/>
  <c r="J76" i="15"/>
  <c r="M76" i="15"/>
  <c r="R76" i="15"/>
  <c r="V123" i="24"/>
  <c r="J77" i="15"/>
  <c r="M77" i="15"/>
  <c r="R77" i="15"/>
  <c r="V124" i="24"/>
  <c r="J78" i="15"/>
  <c r="M78" i="15"/>
  <c r="R78" i="15"/>
  <c r="V125" i="24"/>
  <c r="J79" i="15"/>
  <c r="M79" i="15"/>
  <c r="R79" i="15"/>
  <c r="V126" i="24"/>
  <c r="J80" i="15"/>
  <c r="M80" i="15"/>
  <c r="R80" i="15"/>
  <c r="V127" i="24"/>
  <c r="J81" i="15"/>
  <c r="M81" i="15"/>
  <c r="R81" i="15"/>
  <c r="V128" i="24"/>
  <c r="J82" i="15"/>
  <c r="M82" i="15"/>
  <c r="R82" i="15"/>
  <c r="V129" i="24"/>
  <c r="J83" i="15"/>
  <c r="M83" i="15"/>
  <c r="R83" i="15"/>
  <c r="V130" i="24"/>
  <c r="J84" i="15"/>
  <c r="M84" i="15"/>
  <c r="R84" i="15"/>
  <c r="V131" i="24"/>
  <c r="J85" i="15"/>
  <c r="M85" i="15"/>
  <c r="R85" i="15"/>
  <c r="V132" i="24"/>
  <c r="J86" i="15"/>
  <c r="M86" i="15"/>
  <c r="R86" i="15"/>
  <c r="V133" i="24"/>
  <c r="V134" i="24"/>
  <c r="T76" i="24"/>
  <c r="T77" i="24"/>
  <c r="T78" i="24"/>
  <c r="T79" i="24"/>
  <c r="T80" i="24"/>
  <c r="T81" i="24"/>
  <c r="T82" i="24"/>
  <c r="T83" i="24"/>
  <c r="T84" i="24"/>
  <c r="T85" i="24"/>
  <c r="T86" i="24"/>
  <c r="T87" i="24"/>
  <c r="T88" i="24"/>
  <c r="T89" i="24"/>
  <c r="T90" i="24"/>
  <c r="T91" i="24"/>
  <c r="T92" i="24"/>
  <c r="T93" i="24"/>
  <c r="T94" i="24"/>
  <c r="T95" i="24"/>
  <c r="T96" i="24"/>
  <c r="T97" i="24"/>
  <c r="T98" i="24"/>
  <c r="T99" i="24"/>
  <c r="T100" i="24"/>
  <c r="T101" i="24"/>
  <c r="T102" i="24"/>
  <c r="T103" i="24"/>
  <c r="T104" i="24"/>
  <c r="T105" i="24"/>
  <c r="T106" i="24"/>
  <c r="T107" i="24"/>
  <c r="T108" i="24"/>
  <c r="T109" i="24"/>
  <c r="T110" i="24"/>
  <c r="T111" i="24"/>
  <c r="T112" i="24"/>
  <c r="T113" i="24"/>
  <c r="T114" i="24"/>
  <c r="T115" i="24"/>
  <c r="T116" i="24"/>
  <c r="T117" i="24"/>
  <c r="T118" i="24"/>
  <c r="T119" i="24"/>
  <c r="T120" i="24"/>
  <c r="T121" i="24"/>
  <c r="T122" i="24"/>
  <c r="T123" i="24"/>
  <c r="T124" i="24"/>
  <c r="T125" i="24"/>
  <c r="T126" i="24"/>
  <c r="T127" i="24"/>
  <c r="T128" i="24"/>
  <c r="T129" i="24"/>
  <c r="T130" i="24"/>
  <c r="T131" i="24"/>
  <c r="T132" i="24"/>
  <c r="T133" i="24"/>
  <c r="T134" i="24"/>
  <c r="E3" i="31"/>
  <c r="E8" i="31"/>
  <c r="D8" i="31"/>
  <c r="C8" i="31"/>
  <c r="B8" i="31"/>
  <c r="B7" i="31"/>
  <c r="E6" i="31"/>
  <c r="C97" i="25"/>
  <c r="B140" i="2"/>
  <c r="J140" i="2"/>
  <c r="F97" i="25"/>
  <c r="E140" i="2"/>
  <c r="M140" i="2"/>
  <c r="R140" i="2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K97" i="25"/>
  <c r="N97" i="25"/>
  <c r="S97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J61" i="17"/>
  <c r="M61" i="17"/>
  <c r="R61" i="17"/>
  <c r="J87" i="15"/>
  <c r="M87" i="15"/>
  <c r="R87" i="15"/>
</calcChain>
</file>

<file path=xl/sharedStrings.xml><?xml version="1.0" encoding="utf-8"?>
<sst xmlns="http://schemas.openxmlformats.org/spreadsheetml/2006/main" count="915" uniqueCount="74">
  <si>
    <t>CDU/CSU</t>
  </si>
  <si>
    <t>SPD</t>
  </si>
  <si>
    <t>Grüne</t>
  </si>
  <si>
    <t>FDP</t>
  </si>
  <si>
    <t>Linke</t>
  </si>
  <si>
    <t>Piraten</t>
  </si>
  <si>
    <t>AfD</t>
  </si>
  <si>
    <t>sonstige</t>
  </si>
  <si>
    <t>PollyTix</t>
  </si>
  <si>
    <t>Wahlumfrage</t>
  </si>
  <si>
    <t>Prognosys</t>
  </si>
  <si>
    <t>Politikprognosen</t>
  </si>
  <si>
    <t>Election.de</t>
  </si>
  <si>
    <t/>
  </si>
  <si>
    <t>Sonstige</t>
  </si>
  <si>
    <t>Anzahl Märkte</t>
  </si>
  <si>
    <t>Anzahl kombinierter Modelle</t>
  </si>
  <si>
    <t>Vote share</t>
  </si>
  <si>
    <t>FC</t>
  </si>
  <si>
    <t>AE</t>
  </si>
  <si>
    <t>MAE</t>
  </si>
  <si>
    <t>Combined polls</t>
  </si>
  <si>
    <t>Typical polling aggregator</t>
  </si>
  <si>
    <t>Typical model</t>
  </si>
  <si>
    <t>Combined models</t>
  </si>
  <si>
    <t>Selb &amp; Munzert</t>
  </si>
  <si>
    <t>Kayser &amp; Leininger</t>
  </si>
  <si>
    <t>Gschwend &amp; Norpoth</t>
  </si>
  <si>
    <t>Jerome et al.</t>
  </si>
  <si>
    <t>No of expert groups</t>
  </si>
  <si>
    <t>Combined experts</t>
  </si>
  <si>
    <t>Typical expert group</t>
  </si>
  <si>
    <t>Combined prediction markets</t>
  </si>
  <si>
    <t>Typical prediction market</t>
  </si>
  <si>
    <t>Handelsblatt</t>
  </si>
  <si>
    <t>Wahlfieber_1</t>
  </si>
  <si>
    <t>Wahlfieber_2</t>
  </si>
  <si>
    <t>Spiegel</t>
  </si>
  <si>
    <t>Error ratio</t>
  </si>
  <si>
    <t>PollyVote</t>
  </si>
  <si>
    <t>Date</t>
  </si>
  <si>
    <t>Days to Election Day</t>
  </si>
  <si>
    <t>Typical poll</t>
  </si>
  <si>
    <t>Typical expert</t>
  </si>
  <si>
    <t>–</t>
  </si>
  <si>
    <t>Allensbach</t>
  </si>
  <si>
    <t>Emnid</t>
  </si>
  <si>
    <t>Forsa</t>
  </si>
  <si>
    <t>Infratest dimap</t>
  </si>
  <si>
    <t>INSA</t>
  </si>
  <si>
    <t>Survey institute</t>
  </si>
  <si>
    <t>Average</t>
  </si>
  <si>
    <t>Combined journalists</t>
  </si>
  <si>
    <t>Typical journalist</t>
  </si>
  <si>
    <t>Combined</t>
  </si>
  <si>
    <t>Typical scholar</t>
  </si>
  <si>
    <t>Combined scholar</t>
  </si>
  <si>
    <t>GMS</t>
  </si>
  <si>
    <t xml:space="preserve">Typical </t>
  </si>
  <si>
    <t>Combining within</t>
  </si>
  <si>
    <t>Combining across</t>
  </si>
  <si>
    <t>Combining within and across</t>
  </si>
  <si>
    <t>Mean absolute error</t>
  </si>
  <si>
    <t>Error ratios</t>
  </si>
  <si>
    <t>Polsl</t>
  </si>
  <si>
    <t>Prediction markets</t>
  </si>
  <si>
    <t>Experts</t>
  </si>
  <si>
    <t>Models</t>
  </si>
  <si>
    <t>Typical market</t>
  </si>
  <si>
    <t>CDU/CSU/FDP</t>
  </si>
  <si>
    <t>PollyVote vs</t>
  </si>
  <si>
    <t>Combined scholars</t>
  </si>
  <si>
    <t>Original market forecast</t>
  </si>
  <si>
    <t>Original model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</si>
</sst>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000000"/>
      <name val="Arial"/>
    </font>
    <font>
      <b/>
      <sz val="9"/>
      <color rgb="FF000000"/>
      <name val="Arial"/>
    </font>
    <font>
      <u/>
      <sz val="9"/>
      <color rgb="FF000000"/>
      <name val="Arial"/>
    </font>
    <font>
      <sz val="10"/>
      <color theme="0"/>
      <name val="Arial"/>
    </font>
    <font>
      <b/>
      <sz val="10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9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2" fontId="5" fillId="0" borderId="0" xfId="1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7" fillId="0" borderId="0" xfId="1" applyNumberFormat="1" applyFont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2" fontId="0" fillId="3" borderId="0" xfId="0" applyNumberForma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0" xfId="0" applyNumberFormat="1" applyFill="1" applyAlignment="1">
      <alignment horizontal="center" wrapText="1"/>
    </xf>
    <xf numFmtId="2" fontId="2" fillId="4" borderId="0" xfId="0" applyNumberFormat="1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2" fontId="2" fillId="5" borderId="0" xfId="0" applyNumberFormat="1" applyFont="1" applyFill="1" applyAlignment="1">
      <alignment horizontal="center" wrapText="1"/>
    </xf>
    <xf numFmtId="165" fontId="0" fillId="5" borderId="0" xfId="0" applyNumberForma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2" fontId="0" fillId="6" borderId="0" xfId="0" applyNumberFormat="1" applyFill="1" applyAlignment="1">
      <alignment horizontal="center" wrapText="1"/>
    </xf>
    <xf numFmtId="2" fontId="2" fillId="6" borderId="0" xfId="0" applyNumberFormat="1" applyFont="1" applyFill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9" fontId="8" fillId="7" borderId="0" xfId="1" applyFont="1" applyFill="1" applyAlignment="1">
      <alignment horizontal="center" wrapText="1"/>
    </xf>
    <xf numFmtId="9" fontId="9" fillId="7" borderId="0" xfId="0" applyNumberFormat="1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ont="1" applyFill="1" applyAlignment="1">
      <alignment horizontal="center" wrapText="1"/>
    </xf>
    <xf numFmtId="165" fontId="0" fillId="8" borderId="0" xfId="0" applyNumberFormat="1" applyFill="1" applyAlignment="1">
      <alignment horizontal="center" wrapText="1"/>
    </xf>
  </cellXfs>
  <cellStyles count="28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Besuchter Link" xfId="253" builtinId="9" hidden="1"/>
    <cellStyle name="Besuchter Link" xfId="255" builtinId="9" hidden="1"/>
    <cellStyle name="Besuchter Link" xfId="257" builtinId="9" hidden="1"/>
    <cellStyle name="Besuchter Link" xfId="259" builtinId="9" hidden="1"/>
    <cellStyle name="Besuchter Link" xfId="261" builtinId="9" hidden="1"/>
    <cellStyle name="Besuchter Link" xfId="263" builtinId="9" hidden="1"/>
    <cellStyle name="Besuchter Link" xfId="265" builtinId="9" hidden="1"/>
    <cellStyle name="Besuchter Link" xfId="267" builtinId="9" hidden="1"/>
    <cellStyle name="Besuchter Link" xfId="269" builtinId="9" hidden="1"/>
    <cellStyle name="Besuchter Link" xfId="271" builtinId="9" hidden="1"/>
    <cellStyle name="Besuchter Link" xfId="273" builtinId="9" hidden="1"/>
    <cellStyle name="Besuchter Link" xfId="275" builtinId="9" hidden="1"/>
    <cellStyle name="Besuchter Link" xfId="277" builtinId="9" hidden="1"/>
    <cellStyle name="Besuchter Link" xfId="279" builtinId="9" hidden="1"/>
    <cellStyle name="Besuchter Link" xfId="28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Link" xfId="252" builtinId="8" hidden="1"/>
    <cellStyle name="Link" xfId="254" builtinId="8" hidden="1"/>
    <cellStyle name="Link" xfId="256" builtinId="8" hidden="1"/>
    <cellStyle name="Link" xfId="258" builtinId="8" hidden="1"/>
    <cellStyle name="Link" xfId="260" builtinId="8" hidden="1"/>
    <cellStyle name="Link" xfId="262" builtinId="8" hidden="1"/>
    <cellStyle name="Link" xfId="264" builtinId="8" hidden="1"/>
    <cellStyle name="Link" xfId="266" builtinId="8" hidden="1"/>
    <cellStyle name="Link" xfId="268" builtinId="8" hidden="1"/>
    <cellStyle name="Link" xfId="270" builtinId="8" hidden="1"/>
    <cellStyle name="Link" xfId="272" builtinId="8" hidden="1"/>
    <cellStyle name="Link" xfId="274" builtinId="8" hidden="1"/>
    <cellStyle name="Link" xfId="276" builtinId="8" hidden="1"/>
    <cellStyle name="Link" xfId="278" builtinId="8" hidden="1"/>
    <cellStyle name="Link" xfId="280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MAEs!$C$3</c:f>
              <c:strCache>
                <c:ptCount val="1"/>
                <c:pt idx="0">
                  <c:v>Typical poll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MAEs!$A$76:$A$133</c:f>
              <c:numCache>
                <c:formatCode>0</c:formatCode>
                <c:ptCount val="58"/>
                <c:pt idx="0">
                  <c:v>58.0</c:v>
                </c:pt>
                <c:pt idx="1">
                  <c:v>57.0</c:v>
                </c:pt>
                <c:pt idx="2">
                  <c:v>56.0</c:v>
                </c:pt>
                <c:pt idx="3">
                  <c:v>55.0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49.0</c:v>
                </c:pt>
                <c:pt idx="10">
                  <c:v>48.0</c:v>
                </c:pt>
                <c:pt idx="11">
                  <c:v>47.0</c:v>
                </c:pt>
                <c:pt idx="12">
                  <c:v>46.0</c:v>
                </c:pt>
                <c:pt idx="13">
                  <c:v>45.0</c:v>
                </c:pt>
                <c:pt idx="14">
                  <c:v>44.0</c:v>
                </c:pt>
                <c:pt idx="15">
                  <c:v>43.0</c:v>
                </c:pt>
                <c:pt idx="16">
                  <c:v>42.0</c:v>
                </c:pt>
                <c:pt idx="17">
                  <c:v>41.0</c:v>
                </c:pt>
                <c:pt idx="18">
                  <c:v>40.0</c:v>
                </c:pt>
                <c:pt idx="19">
                  <c:v>39.0</c:v>
                </c:pt>
                <c:pt idx="20">
                  <c:v>38.0</c:v>
                </c:pt>
                <c:pt idx="21">
                  <c:v>37.0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32.0</c:v>
                </c:pt>
                <c:pt idx="27">
                  <c:v>31.0</c:v>
                </c:pt>
                <c:pt idx="28">
                  <c:v>30.0</c:v>
                </c:pt>
                <c:pt idx="29">
                  <c:v>29.0</c:v>
                </c:pt>
                <c:pt idx="30">
                  <c:v>28.0</c:v>
                </c:pt>
                <c:pt idx="31">
                  <c:v>27.0</c:v>
                </c:pt>
                <c:pt idx="32">
                  <c:v>26.0</c:v>
                </c:pt>
                <c:pt idx="33">
                  <c:v>25.0</c:v>
                </c:pt>
                <c:pt idx="34">
                  <c:v>24.0</c:v>
                </c:pt>
                <c:pt idx="35">
                  <c:v>23.0</c:v>
                </c:pt>
                <c:pt idx="36">
                  <c:v>22.0</c:v>
                </c:pt>
                <c:pt idx="37">
                  <c:v>21.0</c:v>
                </c:pt>
                <c:pt idx="38">
                  <c:v>20.0</c:v>
                </c:pt>
                <c:pt idx="39">
                  <c:v>19.0</c:v>
                </c:pt>
                <c:pt idx="40">
                  <c:v>18.0</c:v>
                </c:pt>
                <c:pt idx="41">
                  <c:v>17.0</c:v>
                </c:pt>
                <c:pt idx="42">
                  <c:v>16.0</c:v>
                </c:pt>
                <c:pt idx="43">
                  <c:v>15.0</c:v>
                </c:pt>
                <c:pt idx="44">
                  <c:v>14.0</c:v>
                </c:pt>
                <c:pt idx="45">
                  <c:v>13.0</c:v>
                </c:pt>
                <c:pt idx="46">
                  <c:v>12.0</c:v>
                </c:pt>
                <c:pt idx="47">
                  <c:v>11.0</c:v>
                </c:pt>
                <c:pt idx="48">
                  <c:v>10.0</c:v>
                </c:pt>
                <c:pt idx="49">
                  <c:v>9.0</c:v>
                </c:pt>
                <c:pt idx="50">
                  <c:v>8.0</c:v>
                </c:pt>
                <c:pt idx="51">
                  <c:v>7.0</c:v>
                </c:pt>
                <c:pt idx="52">
                  <c:v>6.0</c:v>
                </c:pt>
                <c:pt idx="53">
                  <c:v>5.0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</c:numCache>
            </c:numRef>
          </c:cat>
          <c:val>
            <c:numRef>
              <c:f>MAEs!$C$4:$C$133</c:f>
              <c:numCache>
                <c:formatCode>0%</c:formatCode>
                <c:ptCount val="58"/>
                <c:pt idx="0">
                  <c:v>0.887861403002607</c:v>
                </c:pt>
                <c:pt idx="1">
                  <c:v>0.924645356797398</c:v>
                </c:pt>
                <c:pt idx="2">
                  <c:v>0.952355114914168</c:v>
                </c:pt>
                <c:pt idx="3">
                  <c:v>0.927488918760694</c:v>
                </c:pt>
                <c:pt idx="4">
                  <c:v>0.953197002847799</c:v>
                </c:pt>
                <c:pt idx="5">
                  <c:v>0.908167035767579</c:v>
                </c:pt>
                <c:pt idx="6">
                  <c:v>0.925565604185992</c:v>
                </c:pt>
                <c:pt idx="7">
                  <c:v>0.934789980485964</c:v>
                </c:pt>
                <c:pt idx="8">
                  <c:v>0.932277353903762</c:v>
                </c:pt>
                <c:pt idx="9">
                  <c:v>0.948652731855978</c:v>
                </c:pt>
                <c:pt idx="10">
                  <c:v>0.948383719545681</c:v>
                </c:pt>
                <c:pt idx="11">
                  <c:v>0.956845056312146</c:v>
                </c:pt>
                <c:pt idx="12">
                  <c:v>0.94948233325701</c:v>
                </c:pt>
                <c:pt idx="13">
                  <c:v>0.953504786800684</c:v>
                </c:pt>
                <c:pt idx="14">
                  <c:v>0.983994851554533</c:v>
                </c:pt>
                <c:pt idx="15">
                  <c:v>0.986921580532883</c:v>
                </c:pt>
                <c:pt idx="16">
                  <c:v>0.993921884074978</c:v>
                </c:pt>
                <c:pt idx="17">
                  <c:v>0.999472567725138</c:v>
                </c:pt>
                <c:pt idx="18">
                  <c:v>0.98398080603099</c:v>
                </c:pt>
                <c:pt idx="19">
                  <c:v>1.008118420427943</c:v>
                </c:pt>
                <c:pt idx="20">
                  <c:v>1.015018491964076</c:v>
                </c:pt>
                <c:pt idx="21">
                  <c:v>0.993839140791781</c:v>
                </c:pt>
                <c:pt idx="22">
                  <c:v>0.988709245862107</c:v>
                </c:pt>
                <c:pt idx="23">
                  <c:v>0.932222745882208</c:v>
                </c:pt>
                <c:pt idx="24">
                  <c:v>0.950581591917279</c:v>
                </c:pt>
                <c:pt idx="25">
                  <c:v>0.913743959869815</c:v>
                </c:pt>
                <c:pt idx="26">
                  <c:v>0.854933347459066</c:v>
                </c:pt>
                <c:pt idx="27">
                  <c:v>0.858389495429065</c:v>
                </c:pt>
                <c:pt idx="28">
                  <c:v>0.882426492650268</c:v>
                </c:pt>
                <c:pt idx="29">
                  <c:v>0.873786645166173</c:v>
                </c:pt>
                <c:pt idx="30">
                  <c:v>0.94180302438558</c:v>
                </c:pt>
                <c:pt idx="31">
                  <c:v>0.948545210430859</c:v>
                </c:pt>
                <c:pt idx="32">
                  <c:v>0.951613291452018</c:v>
                </c:pt>
                <c:pt idx="33">
                  <c:v>1.007335548012322</c:v>
                </c:pt>
                <c:pt idx="34">
                  <c:v>0.99103769039232</c:v>
                </c:pt>
                <c:pt idx="35">
                  <c:v>0.964410664353314</c:v>
                </c:pt>
                <c:pt idx="36">
                  <c:v>0.946362585541084</c:v>
                </c:pt>
                <c:pt idx="37">
                  <c:v>0.877275838428531</c:v>
                </c:pt>
                <c:pt idx="38">
                  <c:v>0.941619842982844</c:v>
                </c:pt>
                <c:pt idx="39">
                  <c:v>0.9192550246586</c:v>
                </c:pt>
                <c:pt idx="40">
                  <c:v>0.992356627126946</c:v>
                </c:pt>
                <c:pt idx="41">
                  <c:v>1.009146835956236</c:v>
                </c:pt>
                <c:pt idx="42">
                  <c:v>0.982389976484172</c:v>
                </c:pt>
                <c:pt idx="43">
                  <c:v>0.911752023311508</c:v>
                </c:pt>
                <c:pt idx="44">
                  <c:v>0.969055086964816</c:v>
                </c:pt>
                <c:pt idx="45">
                  <c:v>0.968715831258283</c:v>
                </c:pt>
                <c:pt idx="46">
                  <c:v>1.052630394331019</c:v>
                </c:pt>
                <c:pt idx="47">
                  <c:v>1.051789688193031</c:v>
                </c:pt>
                <c:pt idx="48">
                  <c:v>0.987502920883997</c:v>
                </c:pt>
                <c:pt idx="49">
                  <c:v>0.974532956965407</c:v>
                </c:pt>
                <c:pt idx="50">
                  <c:v>0.938438585155941</c:v>
                </c:pt>
                <c:pt idx="51">
                  <c:v>0.968918255109804</c:v>
                </c:pt>
                <c:pt idx="52">
                  <c:v>0.941582440369956</c:v>
                </c:pt>
                <c:pt idx="53">
                  <c:v>0.923637261626097</c:v>
                </c:pt>
                <c:pt idx="54">
                  <c:v>0.946903658061211</c:v>
                </c:pt>
                <c:pt idx="55">
                  <c:v>0.981892452381389</c:v>
                </c:pt>
                <c:pt idx="56">
                  <c:v>1.081656503898761</c:v>
                </c:pt>
                <c:pt idx="57">
                  <c:v>1.052413180927641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MAEs!$D$3</c:f>
              <c:strCache>
                <c:ptCount val="1"/>
                <c:pt idx="0">
                  <c:v>Typical market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MAEs!$A$76:$A$133</c:f>
              <c:numCache>
                <c:formatCode>0</c:formatCode>
                <c:ptCount val="58"/>
                <c:pt idx="0">
                  <c:v>58.0</c:v>
                </c:pt>
                <c:pt idx="1">
                  <c:v>57.0</c:v>
                </c:pt>
                <c:pt idx="2">
                  <c:v>56.0</c:v>
                </c:pt>
                <c:pt idx="3">
                  <c:v>55.0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49.0</c:v>
                </c:pt>
                <c:pt idx="10">
                  <c:v>48.0</c:v>
                </c:pt>
                <c:pt idx="11">
                  <c:v>47.0</c:v>
                </c:pt>
                <c:pt idx="12">
                  <c:v>46.0</c:v>
                </c:pt>
                <c:pt idx="13">
                  <c:v>45.0</c:v>
                </c:pt>
                <c:pt idx="14">
                  <c:v>44.0</c:v>
                </c:pt>
                <c:pt idx="15">
                  <c:v>43.0</c:v>
                </c:pt>
                <c:pt idx="16">
                  <c:v>42.0</c:v>
                </c:pt>
                <c:pt idx="17">
                  <c:v>41.0</c:v>
                </c:pt>
                <c:pt idx="18">
                  <c:v>40.0</c:v>
                </c:pt>
                <c:pt idx="19">
                  <c:v>39.0</c:v>
                </c:pt>
                <c:pt idx="20">
                  <c:v>38.0</c:v>
                </c:pt>
                <c:pt idx="21">
                  <c:v>37.0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32.0</c:v>
                </c:pt>
                <c:pt idx="27">
                  <c:v>31.0</c:v>
                </c:pt>
                <c:pt idx="28">
                  <c:v>30.0</c:v>
                </c:pt>
                <c:pt idx="29">
                  <c:v>29.0</c:v>
                </c:pt>
                <c:pt idx="30">
                  <c:v>28.0</c:v>
                </c:pt>
                <c:pt idx="31">
                  <c:v>27.0</c:v>
                </c:pt>
                <c:pt idx="32">
                  <c:v>26.0</c:v>
                </c:pt>
                <c:pt idx="33">
                  <c:v>25.0</c:v>
                </c:pt>
                <c:pt idx="34">
                  <c:v>24.0</c:v>
                </c:pt>
                <c:pt idx="35">
                  <c:v>23.0</c:v>
                </c:pt>
                <c:pt idx="36">
                  <c:v>22.0</c:v>
                </c:pt>
                <c:pt idx="37">
                  <c:v>21.0</c:v>
                </c:pt>
                <c:pt idx="38">
                  <c:v>20.0</c:v>
                </c:pt>
                <c:pt idx="39">
                  <c:v>19.0</c:v>
                </c:pt>
                <c:pt idx="40">
                  <c:v>18.0</c:v>
                </c:pt>
                <c:pt idx="41">
                  <c:v>17.0</c:v>
                </c:pt>
                <c:pt idx="42">
                  <c:v>16.0</c:v>
                </c:pt>
                <c:pt idx="43">
                  <c:v>15.0</c:v>
                </c:pt>
                <c:pt idx="44">
                  <c:v>14.0</c:v>
                </c:pt>
                <c:pt idx="45">
                  <c:v>13.0</c:v>
                </c:pt>
                <c:pt idx="46">
                  <c:v>12.0</c:v>
                </c:pt>
                <c:pt idx="47">
                  <c:v>11.0</c:v>
                </c:pt>
                <c:pt idx="48">
                  <c:v>10.0</c:v>
                </c:pt>
                <c:pt idx="49">
                  <c:v>9.0</c:v>
                </c:pt>
                <c:pt idx="50">
                  <c:v>8.0</c:v>
                </c:pt>
                <c:pt idx="51">
                  <c:v>7.0</c:v>
                </c:pt>
                <c:pt idx="52">
                  <c:v>6.0</c:v>
                </c:pt>
                <c:pt idx="53">
                  <c:v>5.0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</c:numCache>
            </c:numRef>
          </c:cat>
          <c:val>
            <c:numRef>
              <c:f>MAEs!$D$4:$D$133</c:f>
              <c:numCache>
                <c:formatCode>0%</c:formatCode>
                <c:ptCount val="58"/>
                <c:pt idx="0">
                  <c:v>0.525345501776636</c:v>
                </c:pt>
                <c:pt idx="1">
                  <c:v>0.517758027406342</c:v>
                </c:pt>
                <c:pt idx="2">
                  <c:v>0.521607925129668</c:v>
                </c:pt>
                <c:pt idx="3">
                  <c:v>0.52595408198015</c:v>
                </c:pt>
                <c:pt idx="4">
                  <c:v>0.564925342069014</c:v>
                </c:pt>
                <c:pt idx="5">
                  <c:v>0.514805978363651</c:v>
                </c:pt>
                <c:pt idx="6">
                  <c:v>0.517798939404751</c:v>
                </c:pt>
                <c:pt idx="7">
                  <c:v>0.541489805365464</c:v>
                </c:pt>
                <c:pt idx="8">
                  <c:v>0.545666695311044</c:v>
                </c:pt>
                <c:pt idx="9">
                  <c:v>0.55404384463785</c:v>
                </c:pt>
                <c:pt idx="10">
                  <c:v>0.594988209168155</c:v>
                </c:pt>
                <c:pt idx="11">
                  <c:v>0.613080784061421</c:v>
                </c:pt>
                <c:pt idx="12">
                  <c:v>0.614523805397104</c:v>
                </c:pt>
                <c:pt idx="13">
                  <c:v>0.580001874245296</c:v>
                </c:pt>
                <c:pt idx="14">
                  <c:v>0.607711739748147</c:v>
                </c:pt>
                <c:pt idx="15">
                  <c:v>0.613710750998029</c:v>
                </c:pt>
                <c:pt idx="16">
                  <c:v>0.598734190202362</c:v>
                </c:pt>
                <c:pt idx="17">
                  <c:v>0.62429552834155</c:v>
                </c:pt>
                <c:pt idx="18">
                  <c:v>0.620106965993757</c:v>
                </c:pt>
                <c:pt idx="19">
                  <c:v>0.631364523089569</c:v>
                </c:pt>
                <c:pt idx="20">
                  <c:v>0.630284434814376</c:v>
                </c:pt>
                <c:pt idx="21">
                  <c:v>0.626764737848797</c:v>
                </c:pt>
                <c:pt idx="22">
                  <c:v>0.621730717569676</c:v>
                </c:pt>
                <c:pt idx="23">
                  <c:v>0.616454485814331</c:v>
                </c:pt>
                <c:pt idx="24">
                  <c:v>0.615689777779118</c:v>
                </c:pt>
                <c:pt idx="25">
                  <c:v>0.628289354607667</c:v>
                </c:pt>
                <c:pt idx="26">
                  <c:v>0.620025835249355</c:v>
                </c:pt>
                <c:pt idx="27">
                  <c:v>0.640703466038703</c:v>
                </c:pt>
                <c:pt idx="28">
                  <c:v>0.635252713433869</c:v>
                </c:pt>
                <c:pt idx="29">
                  <c:v>0.635700390178122</c:v>
                </c:pt>
                <c:pt idx="30">
                  <c:v>0.623941392245578</c:v>
                </c:pt>
                <c:pt idx="31">
                  <c:v>0.62082358920988</c:v>
                </c:pt>
                <c:pt idx="32">
                  <c:v>0.628789650507711</c:v>
                </c:pt>
                <c:pt idx="33">
                  <c:v>0.626131784870548</c:v>
                </c:pt>
                <c:pt idx="34">
                  <c:v>0.623491859141877</c:v>
                </c:pt>
                <c:pt idx="35">
                  <c:v>0.613715877315745</c:v>
                </c:pt>
                <c:pt idx="36">
                  <c:v>0.590494525977745</c:v>
                </c:pt>
                <c:pt idx="37">
                  <c:v>0.591334489761139</c:v>
                </c:pt>
                <c:pt idx="38">
                  <c:v>0.558692388039837</c:v>
                </c:pt>
                <c:pt idx="39">
                  <c:v>0.585112351308209</c:v>
                </c:pt>
                <c:pt idx="40">
                  <c:v>0.564707979870699</c:v>
                </c:pt>
                <c:pt idx="41">
                  <c:v>0.579449107313826</c:v>
                </c:pt>
                <c:pt idx="42">
                  <c:v>0.574182269360612</c:v>
                </c:pt>
                <c:pt idx="43">
                  <c:v>0.571295569727203</c:v>
                </c:pt>
                <c:pt idx="44">
                  <c:v>0.5689972362929</c:v>
                </c:pt>
                <c:pt idx="45">
                  <c:v>0.567465035438621</c:v>
                </c:pt>
                <c:pt idx="46">
                  <c:v>0.565852313975324</c:v>
                </c:pt>
                <c:pt idx="47">
                  <c:v>0.569267614743651</c:v>
                </c:pt>
                <c:pt idx="48">
                  <c:v>0.585763425018818</c:v>
                </c:pt>
                <c:pt idx="49">
                  <c:v>0.550496594296082</c:v>
                </c:pt>
                <c:pt idx="50">
                  <c:v>0.55973604870615</c:v>
                </c:pt>
                <c:pt idx="51">
                  <c:v>0.572131000256001</c:v>
                </c:pt>
                <c:pt idx="52">
                  <c:v>0.604875605829804</c:v>
                </c:pt>
                <c:pt idx="53">
                  <c:v>0.611582288357301</c:v>
                </c:pt>
                <c:pt idx="54">
                  <c:v>0.597337924872636</c:v>
                </c:pt>
                <c:pt idx="55">
                  <c:v>0.609018853769285</c:v>
                </c:pt>
                <c:pt idx="56">
                  <c:v>0.563609670889541</c:v>
                </c:pt>
                <c:pt idx="57">
                  <c:v>0.583941464631723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MAEs!$E$3</c:f>
              <c:strCache>
                <c:ptCount val="1"/>
                <c:pt idx="0">
                  <c:v>Typical model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MAEs!$A$76:$A$133</c:f>
              <c:numCache>
                <c:formatCode>0</c:formatCode>
                <c:ptCount val="58"/>
                <c:pt idx="0">
                  <c:v>58.0</c:v>
                </c:pt>
                <c:pt idx="1">
                  <c:v>57.0</c:v>
                </c:pt>
                <c:pt idx="2">
                  <c:v>56.0</c:v>
                </c:pt>
                <c:pt idx="3">
                  <c:v>55.0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49.0</c:v>
                </c:pt>
                <c:pt idx="10">
                  <c:v>48.0</c:v>
                </c:pt>
                <c:pt idx="11">
                  <c:v>47.0</c:v>
                </c:pt>
                <c:pt idx="12">
                  <c:v>46.0</c:v>
                </c:pt>
                <c:pt idx="13">
                  <c:v>45.0</c:v>
                </c:pt>
                <c:pt idx="14">
                  <c:v>44.0</c:v>
                </c:pt>
                <c:pt idx="15">
                  <c:v>43.0</c:v>
                </c:pt>
                <c:pt idx="16">
                  <c:v>42.0</c:v>
                </c:pt>
                <c:pt idx="17">
                  <c:v>41.0</c:v>
                </c:pt>
                <c:pt idx="18">
                  <c:v>40.0</c:v>
                </c:pt>
                <c:pt idx="19">
                  <c:v>39.0</c:v>
                </c:pt>
                <c:pt idx="20">
                  <c:v>38.0</c:v>
                </c:pt>
                <c:pt idx="21">
                  <c:v>37.0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32.0</c:v>
                </c:pt>
                <c:pt idx="27">
                  <c:v>31.0</c:v>
                </c:pt>
                <c:pt idx="28">
                  <c:v>30.0</c:v>
                </c:pt>
                <c:pt idx="29">
                  <c:v>29.0</c:v>
                </c:pt>
                <c:pt idx="30">
                  <c:v>28.0</c:v>
                </c:pt>
                <c:pt idx="31">
                  <c:v>27.0</c:v>
                </c:pt>
                <c:pt idx="32">
                  <c:v>26.0</c:v>
                </c:pt>
                <c:pt idx="33">
                  <c:v>25.0</c:v>
                </c:pt>
                <c:pt idx="34">
                  <c:v>24.0</c:v>
                </c:pt>
                <c:pt idx="35">
                  <c:v>23.0</c:v>
                </c:pt>
                <c:pt idx="36">
                  <c:v>22.0</c:v>
                </c:pt>
                <c:pt idx="37">
                  <c:v>21.0</c:v>
                </c:pt>
                <c:pt idx="38">
                  <c:v>20.0</c:v>
                </c:pt>
                <c:pt idx="39">
                  <c:v>19.0</c:v>
                </c:pt>
                <c:pt idx="40">
                  <c:v>18.0</c:v>
                </c:pt>
                <c:pt idx="41">
                  <c:v>17.0</c:v>
                </c:pt>
                <c:pt idx="42">
                  <c:v>16.0</c:v>
                </c:pt>
                <c:pt idx="43">
                  <c:v>15.0</c:v>
                </c:pt>
                <c:pt idx="44">
                  <c:v>14.0</c:v>
                </c:pt>
                <c:pt idx="45">
                  <c:v>13.0</c:v>
                </c:pt>
                <c:pt idx="46">
                  <c:v>12.0</c:v>
                </c:pt>
                <c:pt idx="47">
                  <c:v>11.0</c:v>
                </c:pt>
                <c:pt idx="48">
                  <c:v>10.0</c:v>
                </c:pt>
                <c:pt idx="49">
                  <c:v>9.0</c:v>
                </c:pt>
                <c:pt idx="50">
                  <c:v>8.0</c:v>
                </c:pt>
                <c:pt idx="51">
                  <c:v>7.0</c:v>
                </c:pt>
                <c:pt idx="52">
                  <c:v>6.0</c:v>
                </c:pt>
                <c:pt idx="53">
                  <c:v>5.0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</c:numCache>
            </c:numRef>
          </c:cat>
          <c:val>
            <c:numRef>
              <c:f>MAEs!$E$4:$E$133</c:f>
              <c:numCache>
                <c:formatCode>0%</c:formatCode>
                <c:ptCount val="58"/>
                <c:pt idx="0">
                  <c:v>0.857646772416815</c:v>
                </c:pt>
                <c:pt idx="1">
                  <c:v>0.884730873339907</c:v>
                </c:pt>
                <c:pt idx="2">
                  <c:v>0.875215585666293</c:v>
                </c:pt>
                <c:pt idx="3">
                  <c:v>0.850924781403156</c:v>
                </c:pt>
                <c:pt idx="4">
                  <c:v>0.878898110269123</c:v>
                </c:pt>
                <c:pt idx="5">
                  <c:v>0.842216497204507</c:v>
                </c:pt>
                <c:pt idx="6">
                  <c:v>0.867818627126136</c:v>
                </c:pt>
                <c:pt idx="7">
                  <c:v>0.871145536322671</c:v>
                </c:pt>
                <c:pt idx="8">
                  <c:v>0.863432872382147</c:v>
                </c:pt>
                <c:pt idx="9">
                  <c:v>0.878157773105736</c:v>
                </c:pt>
                <c:pt idx="10">
                  <c:v>0.849749873270441</c:v>
                </c:pt>
                <c:pt idx="11">
                  <c:v>0.865363823696025</c:v>
                </c:pt>
                <c:pt idx="12">
                  <c:v>0.85697547904465</c:v>
                </c:pt>
                <c:pt idx="13">
                  <c:v>0.862668251269641</c:v>
                </c:pt>
                <c:pt idx="14">
                  <c:v>0.886673102430944</c:v>
                </c:pt>
                <c:pt idx="15">
                  <c:v>0.877309236299894</c:v>
                </c:pt>
                <c:pt idx="16">
                  <c:v>0.883089742004744</c:v>
                </c:pt>
                <c:pt idx="17">
                  <c:v>0.885265340054111</c:v>
                </c:pt>
                <c:pt idx="18">
                  <c:v>0.86951900849635</c:v>
                </c:pt>
                <c:pt idx="19">
                  <c:v>0.87247964586154</c:v>
                </c:pt>
                <c:pt idx="20">
                  <c:v>0.879217347105286</c:v>
                </c:pt>
                <c:pt idx="21">
                  <c:v>0.897926930453748</c:v>
                </c:pt>
                <c:pt idx="22">
                  <c:v>0.900292330302956</c:v>
                </c:pt>
                <c:pt idx="23">
                  <c:v>0.895144189596233</c:v>
                </c:pt>
                <c:pt idx="24">
                  <c:v>0.915250638677739</c:v>
                </c:pt>
                <c:pt idx="25">
                  <c:v>0.911656761225507</c:v>
                </c:pt>
                <c:pt idx="26">
                  <c:v>0.904520170030963</c:v>
                </c:pt>
                <c:pt idx="27">
                  <c:v>0.911135224205033</c:v>
                </c:pt>
                <c:pt idx="28">
                  <c:v>0.902918386254067</c:v>
                </c:pt>
                <c:pt idx="29">
                  <c:v>0.896763709955652</c:v>
                </c:pt>
                <c:pt idx="30">
                  <c:v>0.913699927520316</c:v>
                </c:pt>
                <c:pt idx="31">
                  <c:v>0.913732444654431</c:v>
                </c:pt>
                <c:pt idx="32">
                  <c:v>0.918328816142734</c:v>
                </c:pt>
                <c:pt idx="33">
                  <c:v>0.92992385336617</c:v>
                </c:pt>
                <c:pt idx="34">
                  <c:v>0.912042757286875</c:v>
                </c:pt>
                <c:pt idx="35">
                  <c:v>0.940314784046142</c:v>
                </c:pt>
                <c:pt idx="36">
                  <c:v>0.933785400435743</c:v>
                </c:pt>
                <c:pt idx="37">
                  <c:v>0.928908230810161</c:v>
                </c:pt>
                <c:pt idx="38">
                  <c:v>0.957897366450049</c:v>
                </c:pt>
                <c:pt idx="39">
                  <c:v>0.929427798143353</c:v>
                </c:pt>
                <c:pt idx="40">
                  <c:v>0.936950616244588</c:v>
                </c:pt>
                <c:pt idx="41">
                  <c:v>0.907954092346352</c:v>
                </c:pt>
                <c:pt idx="42">
                  <c:v>0.894932300933261</c:v>
                </c:pt>
                <c:pt idx="43">
                  <c:v>0.887942197691286</c:v>
                </c:pt>
                <c:pt idx="44">
                  <c:v>0.886387149436051</c:v>
                </c:pt>
                <c:pt idx="45">
                  <c:v>0.891450197179882</c:v>
                </c:pt>
                <c:pt idx="46">
                  <c:v>0.917384328881057</c:v>
                </c:pt>
                <c:pt idx="47">
                  <c:v>0.818436387848986</c:v>
                </c:pt>
                <c:pt idx="48">
                  <c:v>0.808357407134879</c:v>
                </c:pt>
                <c:pt idx="49">
                  <c:v>0.801938215483223</c:v>
                </c:pt>
                <c:pt idx="50">
                  <c:v>0.770040620873354</c:v>
                </c:pt>
                <c:pt idx="51">
                  <c:v>0.787947501817549</c:v>
                </c:pt>
                <c:pt idx="52">
                  <c:v>0.77061346705185</c:v>
                </c:pt>
                <c:pt idx="53">
                  <c:v>0.763505174483371</c:v>
                </c:pt>
                <c:pt idx="54">
                  <c:v>0.757880841775038</c:v>
                </c:pt>
                <c:pt idx="55">
                  <c:v>0.748574176991093</c:v>
                </c:pt>
                <c:pt idx="56">
                  <c:v>0.698797485024688</c:v>
                </c:pt>
                <c:pt idx="57">
                  <c:v>0.699807282100003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MAEs!$F$3</c:f>
              <c:strCache>
                <c:ptCount val="1"/>
                <c:pt idx="0">
                  <c:v>Typical expert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MAEs!$A$76:$A$133</c:f>
              <c:numCache>
                <c:formatCode>0</c:formatCode>
                <c:ptCount val="58"/>
                <c:pt idx="0">
                  <c:v>58.0</c:v>
                </c:pt>
                <c:pt idx="1">
                  <c:v>57.0</c:v>
                </c:pt>
                <c:pt idx="2">
                  <c:v>56.0</c:v>
                </c:pt>
                <c:pt idx="3">
                  <c:v>55.0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49.0</c:v>
                </c:pt>
                <c:pt idx="10">
                  <c:v>48.0</c:v>
                </c:pt>
                <c:pt idx="11">
                  <c:v>47.0</c:v>
                </c:pt>
                <c:pt idx="12">
                  <c:v>46.0</c:v>
                </c:pt>
                <c:pt idx="13">
                  <c:v>45.0</c:v>
                </c:pt>
                <c:pt idx="14">
                  <c:v>44.0</c:v>
                </c:pt>
                <c:pt idx="15">
                  <c:v>43.0</c:v>
                </c:pt>
                <c:pt idx="16">
                  <c:v>42.0</c:v>
                </c:pt>
                <c:pt idx="17">
                  <c:v>41.0</c:v>
                </c:pt>
                <c:pt idx="18">
                  <c:v>40.0</c:v>
                </c:pt>
                <c:pt idx="19">
                  <c:v>39.0</c:v>
                </c:pt>
                <c:pt idx="20">
                  <c:v>38.0</c:v>
                </c:pt>
                <c:pt idx="21">
                  <c:v>37.0</c:v>
                </c:pt>
                <c:pt idx="22">
                  <c:v>36.0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32.0</c:v>
                </c:pt>
                <c:pt idx="27">
                  <c:v>31.0</c:v>
                </c:pt>
                <c:pt idx="28">
                  <c:v>30.0</c:v>
                </c:pt>
                <c:pt idx="29">
                  <c:v>29.0</c:v>
                </c:pt>
                <c:pt idx="30">
                  <c:v>28.0</c:v>
                </c:pt>
                <c:pt idx="31">
                  <c:v>27.0</c:v>
                </c:pt>
                <c:pt idx="32">
                  <c:v>26.0</c:v>
                </c:pt>
                <c:pt idx="33">
                  <c:v>25.0</c:v>
                </c:pt>
                <c:pt idx="34">
                  <c:v>24.0</c:v>
                </c:pt>
                <c:pt idx="35">
                  <c:v>23.0</c:v>
                </c:pt>
                <c:pt idx="36">
                  <c:v>22.0</c:v>
                </c:pt>
                <c:pt idx="37">
                  <c:v>21.0</c:v>
                </c:pt>
                <c:pt idx="38">
                  <c:v>20.0</c:v>
                </c:pt>
                <c:pt idx="39">
                  <c:v>19.0</c:v>
                </c:pt>
                <c:pt idx="40">
                  <c:v>18.0</c:v>
                </c:pt>
                <c:pt idx="41">
                  <c:v>17.0</c:v>
                </c:pt>
                <c:pt idx="42">
                  <c:v>16.0</c:v>
                </c:pt>
                <c:pt idx="43">
                  <c:v>15.0</c:v>
                </c:pt>
                <c:pt idx="44">
                  <c:v>14.0</c:v>
                </c:pt>
                <c:pt idx="45">
                  <c:v>13.0</c:v>
                </c:pt>
                <c:pt idx="46">
                  <c:v>12.0</c:v>
                </c:pt>
                <c:pt idx="47">
                  <c:v>11.0</c:v>
                </c:pt>
                <c:pt idx="48">
                  <c:v>10.0</c:v>
                </c:pt>
                <c:pt idx="49">
                  <c:v>9.0</c:v>
                </c:pt>
                <c:pt idx="50">
                  <c:v>8.0</c:v>
                </c:pt>
                <c:pt idx="51">
                  <c:v>7.0</c:v>
                </c:pt>
                <c:pt idx="52">
                  <c:v>6.0</c:v>
                </c:pt>
                <c:pt idx="53">
                  <c:v>5.0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</c:numCache>
            </c:numRef>
          </c:cat>
          <c:val>
            <c:numRef>
              <c:f>MAEs!$F$4:$F$133</c:f>
              <c:numCache>
                <c:formatCode>0%</c:formatCode>
                <c:ptCount val="58"/>
                <c:pt idx="0">
                  <c:v>0.623180212599895</c:v>
                </c:pt>
                <c:pt idx="1">
                  <c:v>0.64899846764351</c:v>
                </c:pt>
                <c:pt idx="2">
                  <c:v>0.650949014517984</c:v>
                </c:pt>
                <c:pt idx="3">
                  <c:v>0.633952596241411</c:v>
                </c:pt>
                <c:pt idx="4">
                  <c:v>0.648021637891862</c:v>
                </c:pt>
                <c:pt idx="5">
                  <c:v>0.627420485235213</c:v>
                </c:pt>
                <c:pt idx="6">
                  <c:v>0.639440540808198</c:v>
                </c:pt>
                <c:pt idx="7">
                  <c:v>0.645813336148902</c:v>
                </c:pt>
                <c:pt idx="8">
                  <c:v>0.644077451309074</c:v>
                </c:pt>
                <c:pt idx="9">
                  <c:v>0.655390620776853</c:v>
                </c:pt>
                <c:pt idx="10">
                  <c:v>0.641264242671419</c:v>
                </c:pt>
                <c:pt idx="11">
                  <c:v>0.646985505702099</c:v>
                </c:pt>
                <c:pt idx="12">
                  <c:v>0.642007087234294</c:v>
                </c:pt>
                <c:pt idx="13">
                  <c:v>0.644726931082521</c:v>
                </c:pt>
                <c:pt idx="14">
                  <c:v>0.665343257449602</c:v>
                </c:pt>
                <c:pt idx="15">
                  <c:v>0.667322210275474</c:v>
                </c:pt>
                <c:pt idx="16">
                  <c:v>0.672055573213781</c:v>
                </c:pt>
                <c:pt idx="17">
                  <c:v>0.675808753360035</c:v>
                </c:pt>
                <c:pt idx="18">
                  <c:v>0.665333760352771</c:v>
                </c:pt>
                <c:pt idx="19">
                  <c:v>0.663131551971122</c:v>
                </c:pt>
                <c:pt idx="20">
                  <c:v>0.667670359172487</c:v>
                </c:pt>
                <c:pt idx="21">
                  <c:v>0.65373876569296</c:v>
                </c:pt>
                <c:pt idx="22">
                  <c:v>0.650364365307815</c:v>
                </c:pt>
                <c:pt idx="23">
                  <c:v>0.660062765340509</c:v>
                </c:pt>
                <c:pt idx="24">
                  <c:v>0.685789609508738</c:v>
                </c:pt>
                <c:pt idx="25">
                  <c:v>0.688939192458012</c:v>
                </c:pt>
                <c:pt idx="26">
                  <c:v>0.685498377352219</c:v>
                </c:pt>
                <c:pt idx="27">
                  <c:v>0.688269568618024</c:v>
                </c:pt>
                <c:pt idx="28">
                  <c:v>0.683901745424485</c:v>
                </c:pt>
                <c:pt idx="29">
                  <c:v>0.67720565592152</c:v>
                </c:pt>
                <c:pt idx="30">
                  <c:v>0.677654109472442</c:v>
                </c:pt>
                <c:pt idx="31">
                  <c:v>0.677059783381382</c:v>
                </c:pt>
                <c:pt idx="32">
                  <c:v>0.679249741486424</c:v>
                </c:pt>
                <c:pt idx="33">
                  <c:v>0.688180760537665</c:v>
                </c:pt>
                <c:pt idx="34">
                  <c:v>0.677046563919468</c:v>
                </c:pt>
                <c:pt idx="35">
                  <c:v>0.65885579613952</c:v>
                </c:pt>
                <c:pt idx="36">
                  <c:v>0.646525902066237</c:v>
                </c:pt>
                <c:pt idx="37">
                  <c:v>0.637940119853215</c:v>
                </c:pt>
                <c:pt idx="38">
                  <c:v>0.65409733191479</c:v>
                </c:pt>
                <c:pt idx="39">
                  <c:v>0.638561584549583</c:v>
                </c:pt>
                <c:pt idx="40">
                  <c:v>0.638068349229847</c:v>
                </c:pt>
                <c:pt idx="41">
                  <c:v>0.617965872874074</c:v>
                </c:pt>
                <c:pt idx="42">
                  <c:v>0.627751684332722</c:v>
                </c:pt>
                <c:pt idx="43">
                  <c:v>0.610088803167749</c:v>
                </c:pt>
                <c:pt idx="44">
                  <c:v>0.589668319004122</c:v>
                </c:pt>
                <c:pt idx="45">
                  <c:v>0.58541059808652</c:v>
                </c:pt>
                <c:pt idx="46">
                  <c:v>0.600903721224272</c:v>
                </c:pt>
                <c:pt idx="47">
                  <c:v>0.600423796409737</c:v>
                </c:pt>
                <c:pt idx="48">
                  <c:v>0.590569157926165</c:v>
                </c:pt>
                <c:pt idx="49">
                  <c:v>0.582812562469336</c:v>
                </c:pt>
                <c:pt idx="50">
                  <c:v>0.620497968965914</c:v>
                </c:pt>
                <c:pt idx="51">
                  <c:v>0.622730890528293</c:v>
                </c:pt>
                <c:pt idx="52">
                  <c:v>0.605161961295628</c:v>
                </c:pt>
                <c:pt idx="53">
                  <c:v>0.593628462900981</c:v>
                </c:pt>
                <c:pt idx="54">
                  <c:v>0.584501366413257</c:v>
                </c:pt>
                <c:pt idx="55">
                  <c:v>0.5743186480142</c:v>
                </c:pt>
                <c:pt idx="56">
                  <c:v>0.627721483883685</c:v>
                </c:pt>
                <c:pt idx="57">
                  <c:v>0.610750604475152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21544"/>
        <c:axId val="-2142718360"/>
      </c:lineChart>
      <c:catAx>
        <c:axId val="-214272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Days to Election Day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4271836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-2142718360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Error ratio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2721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tabSelected="1"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8"/>
  <sheetViews>
    <sheetView workbookViewId="0">
      <selection activeCell="G71" sqref="G71"/>
    </sheetView>
  </sheetViews>
  <sheetFormatPr baseColWidth="10" defaultRowHeight="11" x14ac:dyDescent="0"/>
  <cols>
    <col min="1" max="1" width="20.6640625" style="18" bestFit="1" customWidth="1"/>
    <col min="2" max="5" width="8.5" style="19" customWidth="1"/>
    <col min="6" max="16384" width="10.83203125" style="18"/>
  </cols>
  <sheetData>
    <row r="1" spans="1:5" ht="22">
      <c r="B1" s="23" t="s">
        <v>64</v>
      </c>
      <c r="C1" s="23" t="s">
        <v>65</v>
      </c>
      <c r="D1" s="23" t="s">
        <v>66</v>
      </c>
      <c r="E1" s="23" t="s">
        <v>67</v>
      </c>
    </row>
    <row r="2" spans="1:5">
      <c r="A2" s="22" t="s">
        <v>62</v>
      </c>
    </row>
    <row r="3" spans="1:5">
      <c r="A3" s="18" t="s">
        <v>58</v>
      </c>
      <c r="B3" s="21">
        <f>MAEs!L134</f>
        <v>1.4379310344827574</v>
      </c>
      <c r="C3" s="21">
        <f>MAEs!AG134</f>
        <v>2.3334474862861225</v>
      </c>
      <c r="D3" s="21">
        <f>AVERAGE(MAEs!AD134:AE134)</f>
        <v>2.1291233220262757</v>
      </c>
      <c r="E3" s="21">
        <f>MAEs!T134</f>
        <v>1.5742557846849681</v>
      </c>
    </row>
    <row r="4" spans="1:5">
      <c r="A4" s="18" t="s">
        <v>54</v>
      </c>
      <c r="B4" s="21">
        <f>MAEs!H134</f>
        <v>1.2718534482758619</v>
      </c>
      <c r="C4" s="21">
        <f>MAEs!AF134</f>
        <v>2.0802691538617957</v>
      </c>
      <c r="D4" s="21">
        <f>MAEs!Z134</f>
        <v>1.6742575209116373</v>
      </c>
      <c r="E4" s="21">
        <f>MAEs!S134</f>
        <v>1.1358957934740304</v>
      </c>
    </row>
    <row r="5" spans="1:5">
      <c r="A5" s="22" t="s">
        <v>63</v>
      </c>
    </row>
    <row r="6" spans="1:5">
      <c r="A6" s="18" t="s">
        <v>59</v>
      </c>
      <c r="B6" s="20">
        <f>B4/B3</f>
        <v>0.88450239808153541</v>
      </c>
      <c r="C6" s="20">
        <f>C4/C3</f>
        <v>0.89150030848678685</v>
      </c>
      <c r="D6" s="20">
        <f>D4/D3</f>
        <v>0.78636004950537808</v>
      </c>
      <c r="E6" s="20">
        <f>E4/E3</f>
        <v>0.72154462097234084</v>
      </c>
    </row>
    <row r="7" spans="1:5">
      <c r="A7" s="18" t="s">
        <v>60</v>
      </c>
      <c r="B7" s="25">
        <f>MAEs!$G$134/B4</f>
        <v>1.0782512832098397</v>
      </c>
      <c r="C7" s="20">
        <f>MAEs!$G$134/C4</f>
        <v>0.65923085486918487</v>
      </c>
      <c r="D7" s="20">
        <f>MAEs!$G$134/D4</f>
        <v>0.81909598465568734</v>
      </c>
      <c r="E7" s="25">
        <f>MAEs!$G$134/E4</f>
        <v>1.2073093505030759</v>
      </c>
    </row>
    <row r="8" spans="1:5">
      <c r="A8" s="18" t="s">
        <v>61</v>
      </c>
      <c r="B8" s="21">
        <f>MAEs!$G$134/B3</f>
        <v>0.95371584573359591</v>
      </c>
      <c r="C8" s="21">
        <f>MAEs!$G$134/C3</f>
        <v>0.58770451047988659</v>
      </c>
      <c r="D8" s="21">
        <f>MAEs!$G$134/D3</f>
        <v>0.64410435904350272</v>
      </c>
      <c r="E8" s="21">
        <f>MAEs!$G$134/E3</f>
        <v>0.8711275677051048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R589"/>
  <sheetViews>
    <sheetView workbookViewId="0">
      <pane xSplit="1" ySplit="2" topLeftCell="B38" activePane="bottomRight" state="frozen"/>
      <selection activeCell="K3" sqref="K3:R140"/>
      <selection pane="topRight" activeCell="K3" sqref="K3:R140"/>
      <selection pane="bottomLeft" activeCell="K3" sqref="K3:R140"/>
      <selection pane="bottomRight" activeCell="J1" sqref="J1:R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41416</v>
      </c>
      <c r="B3" s="4">
        <v>36.21</v>
      </c>
      <c r="C3" s="4">
        <v>25.53</v>
      </c>
      <c r="D3" s="4">
        <v>12.88</v>
      </c>
      <c r="E3" s="4">
        <v>8.2100000000000009</v>
      </c>
      <c r="F3" s="4">
        <v>5.6</v>
      </c>
      <c r="G3" s="4">
        <v>3.49</v>
      </c>
      <c r="H3" s="4">
        <v>4.79</v>
      </c>
      <c r="I3" s="4">
        <v>3.29</v>
      </c>
      <c r="J3" s="4">
        <f>ABS(B3-Election_result!B$2)</f>
        <v>5.2899999999999991</v>
      </c>
      <c r="K3" s="4">
        <f>ABS(C3-Election_result!C$2)</f>
        <v>0.16999999999999815</v>
      </c>
      <c r="L3" s="4">
        <f>ABS(D3-Election_result!D$2)</f>
        <v>4.4800000000000004</v>
      </c>
      <c r="M3" s="4">
        <f>ABS(E3-Election_result!E$2)</f>
        <v>3.410000000000001</v>
      </c>
      <c r="N3" s="4">
        <f>ABS(F3-Election_result!F$2)</f>
        <v>3</v>
      </c>
      <c r="O3" s="4">
        <f>ABS(G3-Election_result!G$2)</f>
        <v>1.29</v>
      </c>
      <c r="P3" s="4">
        <f>ABS(H3-Election_result!H$2)</f>
        <v>8.9999999999999858E-2</v>
      </c>
      <c r="Q3" s="4">
        <f>ABS(I3-Election_result!I$2)</f>
        <v>0.80999999999999961</v>
      </c>
      <c r="R3" s="4">
        <f>AVERAGE(J3:Q3)</f>
        <v>2.3174999999999994</v>
      </c>
    </row>
    <row r="4" spans="1:18" ht="12.75" customHeight="1">
      <c r="A4" s="3">
        <v>41417</v>
      </c>
      <c r="B4" s="4">
        <v>36.54</v>
      </c>
      <c r="C4" s="4">
        <v>25.09</v>
      </c>
      <c r="D4" s="4">
        <v>12.55</v>
      </c>
      <c r="E4" s="4">
        <v>8.14</v>
      </c>
      <c r="F4" s="4">
        <v>5.9</v>
      </c>
      <c r="G4" s="4">
        <v>3.49</v>
      </c>
      <c r="H4" s="4">
        <v>4.9000000000000004</v>
      </c>
      <c r="I4" s="4">
        <v>3.39</v>
      </c>
      <c r="J4" s="4">
        <f>ABS(B4-Election_result!B$2)</f>
        <v>4.9600000000000009</v>
      </c>
      <c r="K4" s="4">
        <f>ABS(C4-Election_result!C$2)</f>
        <v>0.60999999999999943</v>
      </c>
      <c r="L4" s="4">
        <f>ABS(D4-Election_result!D$2)</f>
        <v>4.1500000000000004</v>
      </c>
      <c r="M4" s="4">
        <f>ABS(E4-Election_result!E$2)</f>
        <v>3.3400000000000007</v>
      </c>
      <c r="N4" s="4">
        <f>ABS(F4-Election_result!F$2)</f>
        <v>2.6999999999999993</v>
      </c>
      <c r="O4" s="4">
        <f>ABS(G4-Election_result!G$2)</f>
        <v>1.29</v>
      </c>
      <c r="P4" s="4">
        <f>ABS(H4-Election_result!H$2)</f>
        <v>0.20000000000000018</v>
      </c>
      <c r="Q4" s="4">
        <f>ABS(I4-Election_result!I$2)</f>
        <v>0.70999999999999952</v>
      </c>
      <c r="R4" s="4">
        <f t="shared" ref="R4:R67" si="0">AVERAGE(J4:Q4)</f>
        <v>2.2450000000000001</v>
      </c>
    </row>
    <row r="5" spans="1:18" ht="12.75" customHeight="1">
      <c r="A5" s="3">
        <v>41418</v>
      </c>
      <c r="B5" s="4">
        <v>36.92</v>
      </c>
      <c r="C5" s="4">
        <v>25.01</v>
      </c>
      <c r="D5" s="4">
        <v>12.71</v>
      </c>
      <c r="E5" s="4">
        <v>8.0500000000000007</v>
      </c>
      <c r="F5" s="4">
        <v>5.98</v>
      </c>
      <c r="G5" s="4">
        <v>3.07</v>
      </c>
      <c r="H5" s="4">
        <v>4.84</v>
      </c>
      <c r="I5" s="4">
        <v>3.42</v>
      </c>
      <c r="J5" s="4">
        <f>ABS(B5-Election_result!B$2)</f>
        <v>4.5799999999999983</v>
      </c>
      <c r="K5" s="4">
        <f>ABS(C5-Election_result!C$2)</f>
        <v>0.68999999999999773</v>
      </c>
      <c r="L5" s="4">
        <f>ABS(D5-Election_result!D$2)</f>
        <v>4.3100000000000005</v>
      </c>
      <c r="M5" s="4">
        <f>ABS(E5-Election_result!E$2)</f>
        <v>3.2500000000000009</v>
      </c>
      <c r="N5" s="4">
        <f>ABS(F5-Election_result!F$2)</f>
        <v>2.6199999999999992</v>
      </c>
      <c r="O5" s="4">
        <f>ABS(G5-Election_result!G$2)</f>
        <v>0.86999999999999966</v>
      </c>
      <c r="P5" s="4">
        <f>ABS(H5-Election_result!H$2)</f>
        <v>0.13999999999999968</v>
      </c>
      <c r="Q5" s="4">
        <f>ABS(I5-Election_result!I$2)</f>
        <v>0.67999999999999972</v>
      </c>
      <c r="R5" s="4">
        <f t="shared" si="0"/>
        <v>2.1424999999999996</v>
      </c>
    </row>
    <row r="6" spans="1:18" ht="12.75" customHeight="1">
      <c r="A6" s="3">
        <v>41419</v>
      </c>
      <c r="B6" s="4">
        <v>37.08</v>
      </c>
      <c r="C6" s="4">
        <v>25.3</v>
      </c>
      <c r="D6" s="4">
        <v>12.72</v>
      </c>
      <c r="E6" s="4">
        <v>8.11</v>
      </c>
      <c r="F6" s="4">
        <v>5.93</v>
      </c>
      <c r="G6" s="4">
        <v>2.58</v>
      </c>
      <c r="H6" s="4">
        <v>4.92</v>
      </c>
      <c r="I6" s="4">
        <v>3.36</v>
      </c>
      <c r="J6" s="4">
        <f>ABS(B6-Election_result!B$2)</f>
        <v>4.4200000000000017</v>
      </c>
      <c r="K6" s="4">
        <f>ABS(C6-Election_result!C$2)</f>
        <v>0.39999999999999858</v>
      </c>
      <c r="L6" s="4">
        <f>ABS(D6-Election_result!D$2)</f>
        <v>4.32</v>
      </c>
      <c r="M6" s="4">
        <f>ABS(E6-Election_result!E$2)</f>
        <v>3.3099999999999996</v>
      </c>
      <c r="N6" s="4">
        <f>ABS(F6-Election_result!F$2)</f>
        <v>2.67</v>
      </c>
      <c r="O6" s="4">
        <f>ABS(G6-Election_result!G$2)</f>
        <v>0.37999999999999989</v>
      </c>
      <c r="P6" s="4">
        <f>ABS(H6-Election_result!H$2)</f>
        <v>0.21999999999999975</v>
      </c>
      <c r="Q6" s="4">
        <f>ABS(I6-Election_result!I$2)</f>
        <v>0.73999999999999977</v>
      </c>
      <c r="R6" s="4">
        <f t="shared" si="0"/>
        <v>2.0574999999999997</v>
      </c>
    </row>
    <row r="7" spans="1:18" ht="12.75" customHeight="1">
      <c r="A7" s="3">
        <v>41420</v>
      </c>
      <c r="B7" s="4">
        <v>37.31</v>
      </c>
      <c r="C7" s="4">
        <v>25.17</v>
      </c>
      <c r="D7" s="4">
        <v>12.73</v>
      </c>
      <c r="E7" s="4">
        <v>7.99</v>
      </c>
      <c r="F7" s="4">
        <v>5.98</v>
      </c>
      <c r="G7" s="4">
        <v>2.57</v>
      </c>
      <c r="H7" s="4">
        <v>4.9400000000000004</v>
      </c>
      <c r="I7" s="4">
        <v>3.31</v>
      </c>
      <c r="J7" s="4">
        <f>ABS(B7-Election_result!B$2)</f>
        <v>4.1899999999999977</v>
      </c>
      <c r="K7" s="4">
        <f>ABS(C7-Election_result!C$2)</f>
        <v>0.52999999999999758</v>
      </c>
      <c r="L7" s="4">
        <f>ABS(D7-Election_result!D$2)</f>
        <v>4.33</v>
      </c>
      <c r="M7" s="4">
        <f>ABS(E7-Election_result!E$2)</f>
        <v>3.1900000000000004</v>
      </c>
      <c r="N7" s="4">
        <f>ABS(F7-Election_result!F$2)</f>
        <v>2.6199999999999992</v>
      </c>
      <c r="O7" s="4">
        <f>ABS(G7-Election_result!G$2)</f>
        <v>0.36999999999999966</v>
      </c>
      <c r="P7" s="4">
        <f>ABS(H7-Election_result!H$2)</f>
        <v>0.24000000000000021</v>
      </c>
      <c r="Q7" s="4">
        <f>ABS(I7-Election_result!I$2)</f>
        <v>0.78999999999999959</v>
      </c>
      <c r="R7" s="4">
        <f t="shared" si="0"/>
        <v>2.0324999999999993</v>
      </c>
    </row>
    <row r="8" spans="1:18" ht="12.75" customHeight="1">
      <c r="A8" s="3">
        <v>41421</v>
      </c>
      <c r="B8" s="4">
        <v>36.96</v>
      </c>
      <c r="C8" s="4">
        <v>25.16</v>
      </c>
      <c r="D8" s="4">
        <v>12.71</v>
      </c>
      <c r="E8" s="4">
        <v>8.01</v>
      </c>
      <c r="F8" s="4">
        <v>5.96</v>
      </c>
      <c r="G8" s="4">
        <v>2.91</v>
      </c>
      <c r="H8" s="4">
        <v>4.92</v>
      </c>
      <c r="I8" s="4">
        <v>3.37</v>
      </c>
      <c r="J8" s="4">
        <f>ABS(B8-Election_result!B$2)</f>
        <v>4.5399999999999991</v>
      </c>
      <c r="K8" s="4">
        <f>ABS(C8-Election_result!C$2)</f>
        <v>0.53999999999999915</v>
      </c>
      <c r="L8" s="4">
        <f>ABS(D8-Election_result!D$2)</f>
        <v>4.3100000000000005</v>
      </c>
      <c r="M8" s="4">
        <f>ABS(E8-Election_result!E$2)</f>
        <v>3.21</v>
      </c>
      <c r="N8" s="4">
        <f>ABS(F8-Election_result!F$2)</f>
        <v>2.6399999999999997</v>
      </c>
      <c r="O8" s="4">
        <f>ABS(G8-Election_result!G$2)</f>
        <v>0.71</v>
      </c>
      <c r="P8" s="4">
        <f>ABS(H8-Election_result!H$2)</f>
        <v>0.21999999999999975</v>
      </c>
      <c r="Q8" s="4">
        <f>ABS(I8-Election_result!I$2)</f>
        <v>0.72999999999999954</v>
      </c>
      <c r="R8" s="4">
        <f t="shared" si="0"/>
        <v>2.1124999999999998</v>
      </c>
    </row>
    <row r="9" spans="1:18" ht="12.75" customHeight="1">
      <c r="A9" s="3">
        <v>41422</v>
      </c>
      <c r="B9" s="4">
        <v>37</v>
      </c>
      <c r="C9" s="4">
        <v>25.18</v>
      </c>
      <c r="D9" s="4">
        <v>12.75</v>
      </c>
      <c r="E9" s="4">
        <v>7.97</v>
      </c>
      <c r="F9" s="4">
        <v>5.95</v>
      </c>
      <c r="G9" s="4">
        <v>2.99</v>
      </c>
      <c r="H9" s="4">
        <v>4.87</v>
      </c>
      <c r="I9" s="4">
        <v>3.29</v>
      </c>
      <c r="J9" s="4">
        <f>ABS(B9-Election_result!B$2)</f>
        <v>4.5</v>
      </c>
      <c r="K9" s="4">
        <f>ABS(C9-Election_result!C$2)</f>
        <v>0.51999999999999957</v>
      </c>
      <c r="L9" s="4">
        <f>ABS(D9-Election_result!D$2)</f>
        <v>4.3499999999999996</v>
      </c>
      <c r="M9" s="4">
        <f>ABS(E9-Election_result!E$2)</f>
        <v>3.17</v>
      </c>
      <c r="N9" s="4">
        <f>ABS(F9-Election_result!F$2)</f>
        <v>2.6499999999999995</v>
      </c>
      <c r="O9" s="4">
        <f>ABS(G9-Election_result!G$2)</f>
        <v>0.79</v>
      </c>
      <c r="P9" s="4">
        <f>ABS(H9-Election_result!H$2)</f>
        <v>0.16999999999999993</v>
      </c>
      <c r="Q9" s="4">
        <f>ABS(I9-Election_result!I$2)</f>
        <v>0.80999999999999961</v>
      </c>
      <c r="R9" s="4">
        <f t="shared" si="0"/>
        <v>2.1199999999999997</v>
      </c>
    </row>
    <row r="10" spans="1:18" ht="12.75" customHeight="1">
      <c r="A10" s="3">
        <v>41423</v>
      </c>
      <c r="B10" s="4">
        <v>36.85</v>
      </c>
      <c r="C10" s="4">
        <v>25.21</v>
      </c>
      <c r="D10" s="4">
        <v>12.74</v>
      </c>
      <c r="E10" s="4">
        <v>8</v>
      </c>
      <c r="F10" s="4">
        <v>5.99</v>
      </c>
      <c r="G10" s="4">
        <v>3</v>
      </c>
      <c r="H10" s="4">
        <v>4.9000000000000004</v>
      </c>
      <c r="I10" s="4">
        <v>3.31</v>
      </c>
      <c r="J10" s="4">
        <f>ABS(B10-Election_result!B$2)</f>
        <v>4.6499999999999986</v>
      </c>
      <c r="K10" s="4">
        <f>ABS(C10-Election_result!C$2)</f>
        <v>0.48999999999999844</v>
      </c>
      <c r="L10" s="4">
        <f>ABS(D10-Election_result!D$2)</f>
        <v>4.34</v>
      </c>
      <c r="M10" s="4">
        <f>ABS(E10-Election_result!E$2)</f>
        <v>3.2</v>
      </c>
      <c r="N10" s="4">
        <f>ABS(F10-Election_result!F$2)</f>
        <v>2.6099999999999994</v>
      </c>
      <c r="O10" s="4">
        <f>ABS(G10-Election_result!G$2)</f>
        <v>0.79999999999999982</v>
      </c>
      <c r="P10" s="4">
        <f>ABS(H10-Election_result!H$2)</f>
        <v>0.20000000000000018</v>
      </c>
      <c r="Q10" s="4">
        <f>ABS(I10-Election_result!I$2)</f>
        <v>0.78999999999999959</v>
      </c>
      <c r="R10" s="4">
        <f t="shared" si="0"/>
        <v>2.1349999999999993</v>
      </c>
    </row>
    <row r="11" spans="1:18" ht="12.75" customHeight="1">
      <c r="A11" s="3">
        <v>41424</v>
      </c>
      <c r="B11" s="4">
        <v>36.89</v>
      </c>
      <c r="C11" s="4">
        <v>25.18</v>
      </c>
      <c r="D11" s="4">
        <v>12.75</v>
      </c>
      <c r="E11" s="4">
        <v>8.01</v>
      </c>
      <c r="F11" s="4">
        <v>5.99</v>
      </c>
      <c r="G11" s="4">
        <v>2.99</v>
      </c>
      <c r="H11" s="4">
        <v>4.8600000000000003</v>
      </c>
      <c r="I11" s="4">
        <v>3.33</v>
      </c>
      <c r="J11" s="4">
        <f>ABS(B11-Election_result!B$2)</f>
        <v>4.6099999999999994</v>
      </c>
      <c r="K11" s="4">
        <f>ABS(C11-Election_result!C$2)</f>
        <v>0.51999999999999957</v>
      </c>
      <c r="L11" s="4">
        <f>ABS(D11-Election_result!D$2)</f>
        <v>4.3499999999999996</v>
      </c>
      <c r="M11" s="4">
        <f>ABS(E11-Election_result!E$2)</f>
        <v>3.21</v>
      </c>
      <c r="N11" s="4">
        <f>ABS(F11-Election_result!F$2)</f>
        <v>2.6099999999999994</v>
      </c>
      <c r="O11" s="4">
        <f>ABS(G11-Election_result!G$2)</f>
        <v>0.79</v>
      </c>
      <c r="P11" s="4">
        <f>ABS(H11-Election_result!H$2)</f>
        <v>0.16000000000000014</v>
      </c>
      <c r="Q11" s="4">
        <f>ABS(I11-Election_result!I$2)</f>
        <v>0.76999999999999957</v>
      </c>
      <c r="R11" s="4">
        <f t="shared" si="0"/>
        <v>2.1274999999999995</v>
      </c>
    </row>
    <row r="12" spans="1:18" ht="12.75" customHeight="1">
      <c r="A12" s="3">
        <v>41425</v>
      </c>
      <c r="B12" s="4">
        <v>36.979999999999997</v>
      </c>
      <c r="C12" s="4">
        <v>25.23</v>
      </c>
      <c r="D12" s="4">
        <v>12.74</v>
      </c>
      <c r="E12" s="4">
        <v>8.01</v>
      </c>
      <c r="F12" s="4">
        <v>5.98</v>
      </c>
      <c r="G12" s="4">
        <v>2.93</v>
      </c>
      <c r="H12" s="4">
        <v>4.9000000000000004</v>
      </c>
      <c r="I12" s="4">
        <v>3.23</v>
      </c>
      <c r="J12" s="4">
        <f>ABS(B12-Election_result!B$2)</f>
        <v>4.5200000000000031</v>
      </c>
      <c r="K12" s="4">
        <f>ABS(C12-Election_result!C$2)</f>
        <v>0.46999999999999886</v>
      </c>
      <c r="L12" s="4">
        <f>ABS(D12-Election_result!D$2)</f>
        <v>4.34</v>
      </c>
      <c r="M12" s="4">
        <f>ABS(E12-Election_result!E$2)</f>
        <v>3.21</v>
      </c>
      <c r="N12" s="4">
        <f>ABS(F12-Election_result!F$2)</f>
        <v>2.6199999999999992</v>
      </c>
      <c r="O12" s="4">
        <f>ABS(G12-Election_result!G$2)</f>
        <v>0.73</v>
      </c>
      <c r="P12" s="4">
        <f>ABS(H12-Election_result!H$2)</f>
        <v>0.20000000000000018</v>
      </c>
      <c r="Q12" s="4">
        <f>ABS(I12-Election_result!I$2)</f>
        <v>0.86999999999999966</v>
      </c>
      <c r="R12" s="4">
        <f t="shared" si="0"/>
        <v>2.1200000000000006</v>
      </c>
    </row>
    <row r="13" spans="1:18" ht="12.75" customHeight="1">
      <c r="A13" s="3">
        <v>41426</v>
      </c>
      <c r="B13" s="4">
        <v>36.979999999999997</v>
      </c>
      <c r="C13" s="4">
        <v>25.05</v>
      </c>
      <c r="D13" s="4">
        <v>12.89</v>
      </c>
      <c r="E13" s="4">
        <v>8</v>
      </c>
      <c r="F13" s="4">
        <v>5.98</v>
      </c>
      <c r="G13" s="4">
        <v>2.93</v>
      </c>
      <c r="H13" s="4">
        <v>4.8499999999999996</v>
      </c>
      <c r="I13" s="4">
        <v>3.32</v>
      </c>
      <c r="J13" s="4">
        <f>ABS(B13-Election_result!B$2)</f>
        <v>4.5200000000000031</v>
      </c>
      <c r="K13" s="4">
        <f>ABS(C13-Election_result!C$2)</f>
        <v>0.64999999999999858</v>
      </c>
      <c r="L13" s="4">
        <f>ABS(D13-Election_result!D$2)</f>
        <v>4.49</v>
      </c>
      <c r="M13" s="4">
        <f>ABS(E13-Election_result!E$2)</f>
        <v>3.2</v>
      </c>
      <c r="N13" s="4">
        <f>ABS(F13-Election_result!F$2)</f>
        <v>2.6199999999999992</v>
      </c>
      <c r="O13" s="4">
        <f>ABS(G13-Election_result!G$2)</f>
        <v>0.73</v>
      </c>
      <c r="P13" s="4">
        <f>ABS(H13-Election_result!H$2)</f>
        <v>0.14999999999999947</v>
      </c>
      <c r="Q13" s="4">
        <f>ABS(I13-Election_result!I$2)</f>
        <v>0.7799999999999998</v>
      </c>
      <c r="R13" s="4">
        <f t="shared" si="0"/>
        <v>2.1425000000000001</v>
      </c>
    </row>
    <row r="14" spans="1:18" ht="12.75" customHeight="1">
      <c r="A14" s="3">
        <v>41427</v>
      </c>
      <c r="B14" s="4">
        <v>37.11</v>
      </c>
      <c r="C14" s="4">
        <v>25.04</v>
      </c>
      <c r="D14" s="4">
        <v>12.86</v>
      </c>
      <c r="E14" s="4">
        <v>7.99</v>
      </c>
      <c r="F14" s="4">
        <v>5.98</v>
      </c>
      <c r="G14" s="4">
        <v>2.93</v>
      </c>
      <c r="H14" s="4">
        <v>4.8499999999999996</v>
      </c>
      <c r="I14" s="4">
        <v>3.24</v>
      </c>
      <c r="J14" s="4">
        <f>ABS(B14-Election_result!B$2)</f>
        <v>4.3900000000000006</v>
      </c>
      <c r="K14" s="4">
        <f>ABS(C14-Election_result!C$2)</f>
        <v>0.66000000000000014</v>
      </c>
      <c r="L14" s="4">
        <f>ABS(D14-Election_result!D$2)</f>
        <v>4.4599999999999991</v>
      </c>
      <c r="M14" s="4">
        <f>ABS(E14-Election_result!E$2)</f>
        <v>3.1900000000000004</v>
      </c>
      <c r="N14" s="4">
        <f>ABS(F14-Election_result!F$2)</f>
        <v>2.6199999999999992</v>
      </c>
      <c r="O14" s="4">
        <f>ABS(G14-Election_result!G$2)</f>
        <v>0.73</v>
      </c>
      <c r="P14" s="4">
        <f>ABS(H14-Election_result!H$2)</f>
        <v>0.14999999999999947</v>
      </c>
      <c r="Q14" s="4">
        <f>ABS(I14-Election_result!I$2)</f>
        <v>0.85999999999999943</v>
      </c>
      <c r="R14" s="4">
        <f t="shared" si="0"/>
        <v>2.1324999999999994</v>
      </c>
    </row>
    <row r="15" spans="1:18" ht="12.75" customHeight="1">
      <c r="A15" s="3">
        <v>41428</v>
      </c>
      <c r="B15" s="4">
        <v>36.81</v>
      </c>
      <c r="C15" s="4">
        <v>25.24</v>
      </c>
      <c r="D15" s="4">
        <v>13.08</v>
      </c>
      <c r="E15" s="4">
        <v>7.78</v>
      </c>
      <c r="F15" s="4">
        <v>5.97</v>
      </c>
      <c r="G15" s="4">
        <v>2.91</v>
      </c>
      <c r="H15" s="4">
        <v>4.93</v>
      </c>
      <c r="I15" s="4">
        <v>3.28</v>
      </c>
      <c r="J15" s="4">
        <f>ABS(B15-Election_result!B$2)</f>
        <v>4.6899999999999977</v>
      </c>
      <c r="K15" s="4">
        <f>ABS(C15-Election_result!C$2)</f>
        <v>0.46000000000000085</v>
      </c>
      <c r="L15" s="4">
        <f>ABS(D15-Election_result!D$2)</f>
        <v>4.68</v>
      </c>
      <c r="M15" s="4">
        <f>ABS(E15-Election_result!E$2)</f>
        <v>2.9800000000000004</v>
      </c>
      <c r="N15" s="4">
        <f>ABS(F15-Election_result!F$2)</f>
        <v>2.63</v>
      </c>
      <c r="O15" s="4">
        <f>ABS(G15-Election_result!G$2)</f>
        <v>0.71</v>
      </c>
      <c r="P15" s="4">
        <f>ABS(H15-Election_result!H$2)</f>
        <v>0.22999999999999954</v>
      </c>
      <c r="Q15" s="4">
        <f>ABS(I15-Election_result!I$2)</f>
        <v>0.81999999999999984</v>
      </c>
      <c r="R15" s="4">
        <f t="shared" si="0"/>
        <v>2.15</v>
      </c>
    </row>
    <row r="16" spans="1:18" ht="12.75" customHeight="1">
      <c r="A16" s="3">
        <v>41429</v>
      </c>
      <c r="B16" s="4">
        <v>37.020000000000003</v>
      </c>
      <c r="C16" s="4">
        <v>25.06</v>
      </c>
      <c r="D16" s="4">
        <v>12.86</v>
      </c>
      <c r="E16" s="4">
        <v>7.93</v>
      </c>
      <c r="F16" s="4">
        <v>5.99</v>
      </c>
      <c r="G16" s="4">
        <v>2.94</v>
      </c>
      <c r="H16" s="4">
        <v>4.93</v>
      </c>
      <c r="I16" s="4">
        <v>3.27</v>
      </c>
      <c r="J16" s="4">
        <f>ABS(B16-Election_result!B$2)</f>
        <v>4.4799999999999969</v>
      </c>
      <c r="K16" s="4">
        <f>ABS(C16-Election_result!C$2)</f>
        <v>0.64000000000000057</v>
      </c>
      <c r="L16" s="4">
        <f>ABS(D16-Election_result!D$2)</f>
        <v>4.4599999999999991</v>
      </c>
      <c r="M16" s="4">
        <f>ABS(E16-Election_result!E$2)</f>
        <v>3.13</v>
      </c>
      <c r="N16" s="4">
        <f>ABS(F16-Election_result!F$2)</f>
        <v>2.6099999999999994</v>
      </c>
      <c r="O16" s="4">
        <f>ABS(G16-Election_result!G$2)</f>
        <v>0.73999999999999977</v>
      </c>
      <c r="P16" s="4">
        <f>ABS(H16-Election_result!H$2)</f>
        <v>0.22999999999999954</v>
      </c>
      <c r="Q16" s="4">
        <f>ABS(I16-Election_result!I$2)</f>
        <v>0.82999999999999963</v>
      </c>
      <c r="R16" s="4">
        <f t="shared" si="0"/>
        <v>2.1399999999999992</v>
      </c>
    </row>
    <row r="17" spans="1:18" ht="12.75" customHeight="1">
      <c r="A17" s="3">
        <v>41430</v>
      </c>
      <c r="B17" s="4">
        <v>37.159999999999997</v>
      </c>
      <c r="C17" s="4">
        <v>25.09</v>
      </c>
      <c r="D17" s="4">
        <v>13</v>
      </c>
      <c r="E17" s="4">
        <v>7.85</v>
      </c>
      <c r="F17" s="4">
        <v>6.04</v>
      </c>
      <c r="G17" s="4">
        <v>2.76</v>
      </c>
      <c r="H17" s="4">
        <v>4.88</v>
      </c>
      <c r="I17" s="4">
        <v>3.22</v>
      </c>
      <c r="J17" s="4">
        <f>ABS(B17-Election_result!B$2)</f>
        <v>4.3400000000000034</v>
      </c>
      <c r="K17" s="4">
        <f>ABS(C17-Election_result!C$2)</f>
        <v>0.60999999999999943</v>
      </c>
      <c r="L17" s="4">
        <f>ABS(D17-Election_result!D$2)</f>
        <v>4.5999999999999996</v>
      </c>
      <c r="M17" s="4">
        <f>ABS(E17-Election_result!E$2)</f>
        <v>3.05</v>
      </c>
      <c r="N17" s="4">
        <f>ABS(F17-Election_result!F$2)</f>
        <v>2.5599999999999996</v>
      </c>
      <c r="O17" s="4">
        <f>ABS(G17-Election_result!G$2)</f>
        <v>0.55999999999999961</v>
      </c>
      <c r="P17" s="4">
        <f>ABS(H17-Election_result!H$2)</f>
        <v>0.17999999999999972</v>
      </c>
      <c r="Q17" s="4">
        <f>ABS(I17-Election_result!I$2)</f>
        <v>0.87999999999999945</v>
      </c>
      <c r="R17" s="4">
        <f t="shared" si="0"/>
        <v>2.0974999999999997</v>
      </c>
    </row>
    <row r="18" spans="1:18" ht="12.75" customHeight="1">
      <c r="A18" s="3">
        <v>41431</v>
      </c>
      <c r="B18" s="4">
        <v>37.15</v>
      </c>
      <c r="C18" s="4">
        <v>25.03</v>
      </c>
      <c r="D18" s="4">
        <v>12.99</v>
      </c>
      <c r="E18" s="4">
        <v>7.79</v>
      </c>
      <c r="F18" s="4">
        <v>6.06</v>
      </c>
      <c r="G18" s="4">
        <v>2.88</v>
      </c>
      <c r="H18" s="4">
        <v>4.83</v>
      </c>
      <c r="I18" s="4">
        <v>3.27</v>
      </c>
      <c r="J18" s="4">
        <f>ABS(B18-Election_result!B$2)</f>
        <v>4.3500000000000014</v>
      </c>
      <c r="K18" s="4">
        <f>ABS(C18-Election_result!C$2)</f>
        <v>0.66999999999999815</v>
      </c>
      <c r="L18" s="4">
        <f>ABS(D18-Election_result!D$2)</f>
        <v>4.59</v>
      </c>
      <c r="M18" s="4">
        <f>ABS(E18-Election_result!E$2)</f>
        <v>2.99</v>
      </c>
      <c r="N18" s="4">
        <f>ABS(F18-Election_result!F$2)</f>
        <v>2.54</v>
      </c>
      <c r="O18" s="4">
        <f>ABS(G18-Election_result!G$2)</f>
        <v>0.67999999999999972</v>
      </c>
      <c r="P18" s="4">
        <f>ABS(H18-Election_result!H$2)</f>
        <v>0.12999999999999989</v>
      </c>
      <c r="Q18" s="4">
        <f>ABS(I18-Election_result!I$2)</f>
        <v>0.82999999999999963</v>
      </c>
      <c r="R18" s="4">
        <f t="shared" si="0"/>
        <v>2.0974999999999997</v>
      </c>
    </row>
    <row r="19" spans="1:18" ht="12.75" customHeight="1">
      <c r="A19" s="3">
        <v>41432</v>
      </c>
      <c r="B19" s="4">
        <v>37.15</v>
      </c>
      <c r="C19" s="4">
        <v>25.03</v>
      </c>
      <c r="D19" s="4">
        <v>12.99</v>
      </c>
      <c r="E19" s="4">
        <v>7.79</v>
      </c>
      <c r="F19" s="4">
        <v>6.06</v>
      </c>
      <c r="G19" s="4">
        <v>2.88</v>
      </c>
      <c r="H19" s="4">
        <v>4.83</v>
      </c>
      <c r="I19" s="4">
        <v>3.27</v>
      </c>
      <c r="J19" s="4">
        <f>ABS(B19-Election_result!B$2)</f>
        <v>4.3500000000000014</v>
      </c>
      <c r="K19" s="4">
        <f>ABS(C19-Election_result!C$2)</f>
        <v>0.66999999999999815</v>
      </c>
      <c r="L19" s="4">
        <f>ABS(D19-Election_result!D$2)</f>
        <v>4.59</v>
      </c>
      <c r="M19" s="4">
        <f>ABS(E19-Election_result!E$2)</f>
        <v>2.99</v>
      </c>
      <c r="N19" s="4">
        <f>ABS(F19-Election_result!F$2)</f>
        <v>2.54</v>
      </c>
      <c r="O19" s="4">
        <f>ABS(G19-Election_result!G$2)</f>
        <v>0.67999999999999972</v>
      </c>
      <c r="P19" s="4">
        <f>ABS(H19-Election_result!H$2)</f>
        <v>0.12999999999999989</v>
      </c>
      <c r="Q19" s="4">
        <f>ABS(I19-Election_result!I$2)</f>
        <v>0.82999999999999963</v>
      </c>
      <c r="R19" s="4">
        <f t="shared" si="0"/>
        <v>2.0974999999999997</v>
      </c>
    </row>
    <row r="20" spans="1:18" ht="12.75" customHeight="1">
      <c r="A20" s="3">
        <v>41433</v>
      </c>
      <c r="B20" s="4">
        <v>37.049999999999997</v>
      </c>
      <c r="C20" s="4">
        <v>25.04</v>
      </c>
      <c r="D20" s="4">
        <v>12.9</v>
      </c>
      <c r="E20" s="4">
        <v>7.8</v>
      </c>
      <c r="F20" s="4">
        <v>6.15</v>
      </c>
      <c r="G20" s="4">
        <v>2.95</v>
      </c>
      <c r="H20" s="4">
        <v>4.83</v>
      </c>
      <c r="I20" s="4">
        <v>3.28</v>
      </c>
      <c r="J20" s="4">
        <f>ABS(B20-Election_result!B$2)</f>
        <v>4.4500000000000028</v>
      </c>
      <c r="K20" s="4">
        <f>ABS(C20-Election_result!C$2)</f>
        <v>0.66000000000000014</v>
      </c>
      <c r="L20" s="4">
        <f>ABS(D20-Election_result!D$2)</f>
        <v>4.5</v>
      </c>
      <c r="M20" s="4">
        <f>ABS(E20-Election_result!E$2)</f>
        <v>3</v>
      </c>
      <c r="N20" s="4">
        <f>ABS(F20-Election_result!F$2)</f>
        <v>2.4499999999999993</v>
      </c>
      <c r="O20" s="4">
        <f>ABS(G20-Election_result!G$2)</f>
        <v>0.75</v>
      </c>
      <c r="P20" s="4">
        <f>ABS(H20-Election_result!H$2)</f>
        <v>0.12999999999999989</v>
      </c>
      <c r="Q20" s="4">
        <f>ABS(I20-Election_result!I$2)</f>
        <v>0.81999999999999984</v>
      </c>
      <c r="R20" s="4">
        <f t="shared" si="0"/>
        <v>2.0950000000000002</v>
      </c>
    </row>
    <row r="21" spans="1:18" ht="12.75" customHeight="1">
      <c r="A21" s="3">
        <v>41434</v>
      </c>
      <c r="B21" s="4">
        <v>37.049999999999997</v>
      </c>
      <c r="C21" s="4">
        <v>25.04</v>
      </c>
      <c r="D21" s="4">
        <v>12.9</v>
      </c>
      <c r="E21" s="4">
        <v>7.8</v>
      </c>
      <c r="F21" s="4">
        <v>6.15</v>
      </c>
      <c r="G21" s="4">
        <v>2.95</v>
      </c>
      <c r="H21" s="4">
        <v>4.83</v>
      </c>
      <c r="I21" s="4">
        <v>3.28</v>
      </c>
      <c r="J21" s="4">
        <f>ABS(B21-Election_result!B$2)</f>
        <v>4.4500000000000028</v>
      </c>
      <c r="K21" s="4">
        <f>ABS(C21-Election_result!C$2)</f>
        <v>0.66000000000000014</v>
      </c>
      <c r="L21" s="4">
        <f>ABS(D21-Election_result!D$2)</f>
        <v>4.5</v>
      </c>
      <c r="M21" s="4">
        <f>ABS(E21-Election_result!E$2)</f>
        <v>3</v>
      </c>
      <c r="N21" s="4">
        <f>ABS(F21-Election_result!F$2)</f>
        <v>2.4499999999999993</v>
      </c>
      <c r="O21" s="4">
        <f>ABS(G21-Election_result!G$2)</f>
        <v>0.75</v>
      </c>
      <c r="P21" s="4">
        <f>ABS(H21-Election_result!H$2)</f>
        <v>0.12999999999999989</v>
      </c>
      <c r="Q21" s="4">
        <f>ABS(I21-Election_result!I$2)</f>
        <v>0.81999999999999984</v>
      </c>
      <c r="R21" s="4">
        <f t="shared" si="0"/>
        <v>2.0950000000000002</v>
      </c>
    </row>
    <row r="22" spans="1:18" ht="12.75" customHeight="1">
      <c r="A22" s="3">
        <v>41435</v>
      </c>
      <c r="B22" s="4">
        <v>37.11</v>
      </c>
      <c r="C22" s="4">
        <v>25.07</v>
      </c>
      <c r="D22" s="4">
        <v>13.05</v>
      </c>
      <c r="E22" s="4">
        <v>7.66</v>
      </c>
      <c r="F22" s="4">
        <v>6.14</v>
      </c>
      <c r="G22" s="4">
        <v>2.75</v>
      </c>
      <c r="H22" s="4">
        <v>4.96</v>
      </c>
      <c r="I22" s="4">
        <v>3.26</v>
      </c>
      <c r="J22" s="4">
        <f>ABS(B22-Election_result!B$2)</f>
        <v>4.3900000000000006</v>
      </c>
      <c r="K22" s="4">
        <f>ABS(C22-Election_result!C$2)</f>
        <v>0.62999999999999901</v>
      </c>
      <c r="L22" s="4">
        <f>ABS(D22-Election_result!D$2)</f>
        <v>4.6500000000000004</v>
      </c>
      <c r="M22" s="4">
        <f>ABS(E22-Election_result!E$2)</f>
        <v>2.8600000000000003</v>
      </c>
      <c r="N22" s="4">
        <f>ABS(F22-Election_result!F$2)</f>
        <v>2.46</v>
      </c>
      <c r="O22" s="4">
        <f>ABS(G22-Election_result!G$2)</f>
        <v>0.54999999999999982</v>
      </c>
      <c r="P22" s="4">
        <f>ABS(H22-Election_result!H$2)</f>
        <v>0.25999999999999979</v>
      </c>
      <c r="Q22" s="4">
        <f>ABS(I22-Election_result!I$2)</f>
        <v>0.83999999999999986</v>
      </c>
      <c r="R22" s="4">
        <f t="shared" si="0"/>
        <v>2.08</v>
      </c>
    </row>
    <row r="23" spans="1:18" ht="12.75" customHeight="1">
      <c r="A23" s="3">
        <v>41436</v>
      </c>
      <c r="B23" s="4">
        <v>37.11</v>
      </c>
      <c r="C23" s="4">
        <v>25.07</v>
      </c>
      <c r="D23" s="4">
        <v>13.05</v>
      </c>
      <c r="E23" s="4">
        <v>7.66</v>
      </c>
      <c r="F23" s="4">
        <v>6.14</v>
      </c>
      <c r="G23" s="4">
        <v>2.75</v>
      </c>
      <c r="H23" s="4">
        <v>4.96</v>
      </c>
      <c r="I23" s="4">
        <v>3.26</v>
      </c>
      <c r="J23" s="4">
        <f>ABS(B23-Election_result!B$2)</f>
        <v>4.3900000000000006</v>
      </c>
      <c r="K23" s="4">
        <f>ABS(C23-Election_result!C$2)</f>
        <v>0.62999999999999901</v>
      </c>
      <c r="L23" s="4">
        <f>ABS(D23-Election_result!D$2)</f>
        <v>4.6500000000000004</v>
      </c>
      <c r="M23" s="4">
        <f>ABS(E23-Election_result!E$2)</f>
        <v>2.8600000000000003</v>
      </c>
      <c r="N23" s="4">
        <f>ABS(F23-Election_result!F$2)</f>
        <v>2.46</v>
      </c>
      <c r="O23" s="4">
        <f>ABS(G23-Election_result!G$2)</f>
        <v>0.54999999999999982</v>
      </c>
      <c r="P23" s="4">
        <f>ABS(H23-Election_result!H$2)</f>
        <v>0.25999999999999979</v>
      </c>
      <c r="Q23" s="4">
        <f>ABS(I23-Election_result!I$2)</f>
        <v>0.83999999999999986</v>
      </c>
      <c r="R23" s="4">
        <f t="shared" si="0"/>
        <v>2.08</v>
      </c>
    </row>
    <row r="24" spans="1:18" ht="12.75" customHeight="1">
      <c r="A24" s="3">
        <v>41437</v>
      </c>
      <c r="B24" s="4">
        <v>36.909999999999997</v>
      </c>
      <c r="C24" s="4">
        <v>25.05</v>
      </c>
      <c r="D24" s="4">
        <v>12.97</v>
      </c>
      <c r="E24" s="4">
        <v>7.61</v>
      </c>
      <c r="F24" s="4">
        <v>6.11</v>
      </c>
      <c r="G24" s="4">
        <v>2.74</v>
      </c>
      <c r="H24" s="4">
        <v>5.39</v>
      </c>
      <c r="I24" s="4">
        <v>3.22</v>
      </c>
      <c r="J24" s="4">
        <f>ABS(B24-Election_result!B$2)</f>
        <v>4.5900000000000034</v>
      </c>
      <c r="K24" s="4">
        <f>ABS(C24-Election_result!C$2)</f>
        <v>0.64999999999999858</v>
      </c>
      <c r="L24" s="4">
        <f>ABS(D24-Election_result!D$2)</f>
        <v>4.57</v>
      </c>
      <c r="M24" s="4">
        <f>ABS(E24-Election_result!E$2)</f>
        <v>2.8100000000000005</v>
      </c>
      <c r="N24" s="4">
        <f>ABS(F24-Election_result!F$2)</f>
        <v>2.4899999999999993</v>
      </c>
      <c r="O24" s="4">
        <f>ABS(G24-Election_result!G$2)</f>
        <v>0.54</v>
      </c>
      <c r="P24" s="4">
        <f>ABS(H24-Election_result!H$2)</f>
        <v>0.6899999999999995</v>
      </c>
      <c r="Q24" s="4">
        <f>ABS(I24-Election_result!I$2)</f>
        <v>0.87999999999999945</v>
      </c>
      <c r="R24" s="4">
        <f t="shared" si="0"/>
        <v>2.1525000000000003</v>
      </c>
    </row>
    <row r="25" spans="1:18" ht="12.75" customHeight="1">
      <c r="A25" s="3">
        <v>41438</v>
      </c>
      <c r="B25" s="4">
        <v>36.44</v>
      </c>
      <c r="C25" s="4">
        <v>24.99</v>
      </c>
      <c r="D25" s="4">
        <v>12.93</v>
      </c>
      <c r="E25" s="4">
        <v>7.49</v>
      </c>
      <c r="F25" s="4">
        <v>6.62</v>
      </c>
      <c r="G25" s="4">
        <v>2.85</v>
      </c>
      <c r="H25" s="4">
        <v>5.49</v>
      </c>
      <c r="I25" s="4">
        <v>3.19</v>
      </c>
      <c r="J25" s="4">
        <f>ABS(B25-Election_result!B$2)</f>
        <v>5.0600000000000023</v>
      </c>
      <c r="K25" s="4">
        <f>ABS(C25-Election_result!C$2)</f>
        <v>0.71000000000000085</v>
      </c>
      <c r="L25" s="4">
        <f>ABS(D25-Election_result!D$2)</f>
        <v>4.5299999999999994</v>
      </c>
      <c r="M25" s="4">
        <f>ABS(E25-Election_result!E$2)</f>
        <v>2.6900000000000004</v>
      </c>
      <c r="N25" s="4">
        <f>ABS(F25-Election_result!F$2)</f>
        <v>1.9799999999999995</v>
      </c>
      <c r="O25" s="4">
        <f>ABS(G25-Election_result!G$2)</f>
        <v>0.64999999999999991</v>
      </c>
      <c r="P25" s="4">
        <f>ABS(H25-Election_result!H$2)</f>
        <v>0.79</v>
      </c>
      <c r="Q25" s="4">
        <f>ABS(I25-Election_result!I$2)</f>
        <v>0.9099999999999997</v>
      </c>
      <c r="R25" s="4">
        <f t="shared" si="0"/>
        <v>2.1650000000000005</v>
      </c>
    </row>
    <row r="26" spans="1:18" ht="12.75" customHeight="1">
      <c r="A26" s="3">
        <v>41439</v>
      </c>
      <c r="B26" s="4">
        <v>36.46</v>
      </c>
      <c r="C26" s="4">
        <v>24.82</v>
      </c>
      <c r="D26" s="4">
        <v>12.95</v>
      </c>
      <c r="E26" s="4">
        <v>7.46</v>
      </c>
      <c r="F26" s="4">
        <v>6.73</v>
      </c>
      <c r="G26" s="4">
        <v>2.79</v>
      </c>
      <c r="H26" s="4">
        <v>5.62</v>
      </c>
      <c r="I26" s="4">
        <v>3.17</v>
      </c>
      <c r="J26" s="4">
        <f>ABS(B26-Election_result!B$2)</f>
        <v>5.0399999999999991</v>
      </c>
      <c r="K26" s="4">
        <f>ABS(C26-Election_result!C$2)</f>
        <v>0.87999999999999901</v>
      </c>
      <c r="L26" s="4">
        <f>ABS(D26-Election_result!D$2)</f>
        <v>4.5499999999999989</v>
      </c>
      <c r="M26" s="4">
        <f>ABS(E26-Election_result!E$2)</f>
        <v>2.66</v>
      </c>
      <c r="N26" s="4">
        <f>ABS(F26-Election_result!F$2)</f>
        <v>1.8699999999999992</v>
      </c>
      <c r="O26" s="4">
        <f>ABS(G26-Election_result!G$2)</f>
        <v>0.58999999999999986</v>
      </c>
      <c r="P26" s="4">
        <f>ABS(H26-Election_result!H$2)</f>
        <v>0.91999999999999993</v>
      </c>
      <c r="Q26" s="4">
        <f>ABS(I26-Election_result!I$2)</f>
        <v>0.92999999999999972</v>
      </c>
      <c r="R26" s="4">
        <f t="shared" si="0"/>
        <v>2.1799999999999997</v>
      </c>
    </row>
    <row r="27" spans="1:18" ht="12.75" customHeight="1">
      <c r="A27" s="3">
        <v>41440</v>
      </c>
      <c r="B27" s="4">
        <v>36.71</v>
      </c>
      <c r="C27" s="4">
        <v>24.98</v>
      </c>
      <c r="D27" s="4">
        <v>12.93</v>
      </c>
      <c r="E27" s="4">
        <v>7.45</v>
      </c>
      <c r="F27" s="4">
        <v>6.37</v>
      </c>
      <c r="G27" s="4">
        <v>2.79</v>
      </c>
      <c r="H27" s="4">
        <v>5.64</v>
      </c>
      <c r="I27" s="4">
        <v>3.13</v>
      </c>
      <c r="J27" s="4">
        <f>ABS(B27-Election_result!B$2)</f>
        <v>4.7899999999999991</v>
      </c>
      <c r="K27" s="4">
        <f>ABS(C27-Election_result!C$2)</f>
        <v>0.71999999999999886</v>
      </c>
      <c r="L27" s="4">
        <f>ABS(D27-Election_result!D$2)</f>
        <v>4.5299999999999994</v>
      </c>
      <c r="M27" s="4">
        <f>ABS(E27-Election_result!E$2)</f>
        <v>2.6500000000000004</v>
      </c>
      <c r="N27" s="4">
        <f>ABS(F27-Election_result!F$2)</f>
        <v>2.2299999999999995</v>
      </c>
      <c r="O27" s="4">
        <f>ABS(G27-Election_result!G$2)</f>
        <v>0.58999999999999986</v>
      </c>
      <c r="P27" s="4">
        <f>ABS(H27-Election_result!H$2)</f>
        <v>0.9399999999999995</v>
      </c>
      <c r="Q27" s="4">
        <f>ABS(I27-Election_result!I$2)</f>
        <v>0.96999999999999975</v>
      </c>
      <c r="R27" s="4">
        <f t="shared" si="0"/>
        <v>2.1774999999999993</v>
      </c>
    </row>
    <row r="28" spans="1:18" ht="12.75" customHeight="1">
      <c r="A28" s="3">
        <v>41441</v>
      </c>
      <c r="B28" s="4">
        <v>36.200000000000003</v>
      </c>
      <c r="C28" s="4">
        <v>25.01</v>
      </c>
      <c r="D28" s="4">
        <v>12.95</v>
      </c>
      <c r="E28" s="4">
        <v>7.34</v>
      </c>
      <c r="F28" s="4">
        <v>6.79</v>
      </c>
      <c r="G28" s="4">
        <v>2.84</v>
      </c>
      <c r="H28" s="4">
        <v>5.75</v>
      </c>
      <c r="I28" s="4">
        <v>3.12</v>
      </c>
      <c r="J28" s="4">
        <f>ABS(B28-Election_result!B$2)</f>
        <v>5.2999999999999972</v>
      </c>
      <c r="K28" s="4">
        <f>ABS(C28-Election_result!C$2)</f>
        <v>0.68999999999999773</v>
      </c>
      <c r="L28" s="4">
        <f>ABS(D28-Election_result!D$2)</f>
        <v>4.5499999999999989</v>
      </c>
      <c r="M28" s="4">
        <f>ABS(E28-Election_result!E$2)</f>
        <v>2.54</v>
      </c>
      <c r="N28" s="4">
        <f>ABS(F28-Election_result!F$2)</f>
        <v>1.8099999999999996</v>
      </c>
      <c r="O28" s="4">
        <f>ABS(G28-Election_result!G$2)</f>
        <v>0.63999999999999968</v>
      </c>
      <c r="P28" s="4">
        <f>ABS(H28-Election_result!H$2)</f>
        <v>1.0499999999999998</v>
      </c>
      <c r="Q28" s="4">
        <f>ABS(I28-Election_result!I$2)</f>
        <v>0.97999999999999954</v>
      </c>
      <c r="R28" s="4">
        <f t="shared" si="0"/>
        <v>2.1949999999999994</v>
      </c>
    </row>
    <row r="29" spans="1:18" ht="12.75" customHeight="1">
      <c r="A29" s="3">
        <v>41442</v>
      </c>
      <c r="B29" s="4">
        <v>36.32</v>
      </c>
      <c r="C29" s="4">
        <v>24.96</v>
      </c>
      <c r="D29" s="4">
        <v>12.93</v>
      </c>
      <c r="E29" s="4">
        <v>7.39</v>
      </c>
      <c r="F29" s="4">
        <v>6.78</v>
      </c>
      <c r="G29" s="4">
        <v>2.84</v>
      </c>
      <c r="H29" s="4">
        <v>5.7</v>
      </c>
      <c r="I29" s="4">
        <v>3.08</v>
      </c>
      <c r="J29" s="4">
        <f>ABS(B29-Election_result!B$2)</f>
        <v>5.18</v>
      </c>
      <c r="K29" s="4">
        <f>ABS(C29-Election_result!C$2)</f>
        <v>0.73999999999999844</v>
      </c>
      <c r="L29" s="4">
        <f>ABS(D29-Election_result!D$2)</f>
        <v>4.5299999999999994</v>
      </c>
      <c r="M29" s="4">
        <f>ABS(E29-Election_result!E$2)</f>
        <v>2.59</v>
      </c>
      <c r="N29" s="4">
        <f>ABS(F29-Election_result!F$2)</f>
        <v>1.8199999999999994</v>
      </c>
      <c r="O29" s="4">
        <f>ABS(G29-Election_result!G$2)</f>
        <v>0.63999999999999968</v>
      </c>
      <c r="P29" s="4">
        <f>ABS(H29-Election_result!H$2)</f>
        <v>1</v>
      </c>
      <c r="Q29" s="4">
        <f>ABS(I29-Election_result!I$2)</f>
        <v>1.0199999999999996</v>
      </c>
      <c r="R29" s="4">
        <f t="shared" si="0"/>
        <v>2.1899999999999995</v>
      </c>
    </row>
    <row r="30" spans="1:18" ht="12.75" customHeight="1">
      <c r="A30" s="3">
        <v>41443</v>
      </c>
      <c r="B30" s="4">
        <v>36.32</v>
      </c>
      <c r="C30" s="4">
        <v>24.96</v>
      </c>
      <c r="D30" s="4">
        <v>12.93</v>
      </c>
      <c r="E30" s="4">
        <v>7.39</v>
      </c>
      <c r="F30" s="4">
        <v>6.78</v>
      </c>
      <c r="G30" s="4">
        <v>2.84</v>
      </c>
      <c r="H30" s="4">
        <v>5.7</v>
      </c>
      <c r="I30" s="4">
        <v>3.08</v>
      </c>
      <c r="J30" s="4">
        <f>ABS(B30-Election_result!B$2)</f>
        <v>5.18</v>
      </c>
      <c r="K30" s="4">
        <f>ABS(C30-Election_result!C$2)</f>
        <v>0.73999999999999844</v>
      </c>
      <c r="L30" s="4">
        <f>ABS(D30-Election_result!D$2)</f>
        <v>4.5299999999999994</v>
      </c>
      <c r="M30" s="4">
        <f>ABS(E30-Election_result!E$2)</f>
        <v>2.59</v>
      </c>
      <c r="N30" s="4">
        <f>ABS(F30-Election_result!F$2)</f>
        <v>1.8199999999999994</v>
      </c>
      <c r="O30" s="4">
        <f>ABS(G30-Election_result!G$2)</f>
        <v>0.63999999999999968</v>
      </c>
      <c r="P30" s="4">
        <f>ABS(H30-Election_result!H$2)</f>
        <v>1</v>
      </c>
      <c r="Q30" s="4">
        <f>ABS(I30-Election_result!I$2)</f>
        <v>1.0199999999999996</v>
      </c>
      <c r="R30" s="4">
        <f t="shared" si="0"/>
        <v>2.1899999999999995</v>
      </c>
    </row>
    <row r="31" spans="1:18" ht="12.75" customHeight="1">
      <c r="A31" s="3">
        <v>41444</v>
      </c>
      <c r="B31" s="4">
        <v>36.46</v>
      </c>
      <c r="C31" s="4">
        <v>24.97</v>
      </c>
      <c r="D31" s="4">
        <v>12.85</v>
      </c>
      <c r="E31" s="4">
        <v>7.49</v>
      </c>
      <c r="F31" s="4">
        <v>6.75</v>
      </c>
      <c r="G31" s="4">
        <v>2.79</v>
      </c>
      <c r="H31" s="4">
        <v>5.62</v>
      </c>
      <c r="I31" s="4">
        <v>3.07</v>
      </c>
      <c r="J31" s="4">
        <f>ABS(B31-Election_result!B$2)</f>
        <v>5.0399999999999991</v>
      </c>
      <c r="K31" s="4">
        <f>ABS(C31-Election_result!C$2)</f>
        <v>0.73000000000000043</v>
      </c>
      <c r="L31" s="4">
        <f>ABS(D31-Election_result!D$2)</f>
        <v>4.4499999999999993</v>
      </c>
      <c r="M31" s="4">
        <f>ABS(E31-Election_result!E$2)</f>
        <v>2.6900000000000004</v>
      </c>
      <c r="N31" s="4">
        <f>ABS(F31-Election_result!F$2)</f>
        <v>1.8499999999999996</v>
      </c>
      <c r="O31" s="4">
        <f>ABS(G31-Election_result!G$2)</f>
        <v>0.58999999999999986</v>
      </c>
      <c r="P31" s="4">
        <f>ABS(H31-Election_result!H$2)</f>
        <v>0.91999999999999993</v>
      </c>
      <c r="Q31" s="4">
        <f>ABS(I31-Election_result!I$2)</f>
        <v>1.0299999999999998</v>
      </c>
      <c r="R31" s="4">
        <f t="shared" si="0"/>
        <v>2.1625000000000001</v>
      </c>
    </row>
    <row r="32" spans="1:18" ht="12.75" customHeight="1">
      <c r="A32" s="3">
        <v>41445</v>
      </c>
      <c r="B32" s="4">
        <v>36.71</v>
      </c>
      <c r="C32" s="4">
        <v>24.87</v>
      </c>
      <c r="D32" s="4">
        <v>12.9</v>
      </c>
      <c r="E32" s="4">
        <v>7.35</v>
      </c>
      <c r="F32" s="4">
        <v>6.69</v>
      </c>
      <c r="G32" s="4">
        <v>2.76</v>
      </c>
      <c r="H32" s="4">
        <v>5.63</v>
      </c>
      <c r="I32" s="4">
        <v>3.09</v>
      </c>
      <c r="J32" s="4">
        <f>ABS(B32-Election_result!B$2)</f>
        <v>4.7899999999999991</v>
      </c>
      <c r="K32" s="4">
        <f>ABS(C32-Election_result!C$2)</f>
        <v>0.82999999999999829</v>
      </c>
      <c r="L32" s="4">
        <f>ABS(D32-Election_result!D$2)</f>
        <v>4.5</v>
      </c>
      <c r="M32" s="4">
        <f>ABS(E32-Election_result!E$2)</f>
        <v>2.5499999999999998</v>
      </c>
      <c r="N32" s="4">
        <f>ABS(F32-Election_result!F$2)</f>
        <v>1.9099999999999993</v>
      </c>
      <c r="O32" s="4">
        <f>ABS(G32-Election_result!G$2)</f>
        <v>0.55999999999999961</v>
      </c>
      <c r="P32" s="4">
        <f>ABS(H32-Election_result!H$2)</f>
        <v>0.92999999999999972</v>
      </c>
      <c r="Q32" s="4">
        <f>ABS(I32-Election_result!I$2)</f>
        <v>1.0099999999999998</v>
      </c>
      <c r="R32" s="4">
        <f t="shared" si="0"/>
        <v>2.1349999999999998</v>
      </c>
    </row>
    <row r="33" spans="1:18" ht="12.75" customHeight="1">
      <c r="A33" s="3">
        <v>41446</v>
      </c>
      <c r="B33" s="4">
        <v>36.47</v>
      </c>
      <c r="C33" s="4">
        <v>24.97</v>
      </c>
      <c r="D33" s="4">
        <v>13</v>
      </c>
      <c r="E33" s="4">
        <v>7.34</v>
      </c>
      <c r="F33" s="4">
        <v>6.71</v>
      </c>
      <c r="G33" s="4">
        <v>2.73</v>
      </c>
      <c r="H33" s="4">
        <v>5.7</v>
      </c>
      <c r="I33" s="4">
        <v>3.08</v>
      </c>
      <c r="J33" s="4">
        <f>ABS(B33-Election_result!B$2)</f>
        <v>5.0300000000000011</v>
      </c>
      <c r="K33" s="4">
        <f>ABS(C33-Election_result!C$2)</f>
        <v>0.73000000000000043</v>
      </c>
      <c r="L33" s="4">
        <f>ABS(D33-Election_result!D$2)</f>
        <v>4.5999999999999996</v>
      </c>
      <c r="M33" s="4">
        <f>ABS(E33-Election_result!E$2)</f>
        <v>2.54</v>
      </c>
      <c r="N33" s="4">
        <f>ABS(F33-Election_result!F$2)</f>
        <v>1.8899999999999997</v>
      </c>
      <c r="O33" s="4">
        <f>ABS(G33-Election_result!G$2)</f>
        <v>0.5299999999999998</v>
      </c>
      <c r="P33" s="4">
        <f>ABS(H33-Election_result!H$2)</f>
        <v>1</v>
      </c>
      <c r="Q33" s="4">
        <f>ABS(I33-Election_result!I$2)</f>
        <v>1.0199999999999996</v>
      </c>
      <c r="R33" s="4">
        <f t="shared" si="0"/>
        <v>2.1675</v>
      </c>
    </row>
    <row r="34" spans="1:18" ht="12.75" customHeight="1">
      <c r="A34" s="3">
        <v>41447</v>
      </c>
      <c r="B34" s="4">
        <v>36.61</v>
      </c>
      <c r="C34" s="4">
        <v>24.95</v>
      </c>
      <c r="D34" s="4">
        <v>12.93</v>
      </c>
      <c r="E34" s="4">
        <v>7.35</v>
      </c>
      <c r="F34" s="4">
        <v>6.78</v>
      </c>
      <c r="G34" s="4">
        <v>2.71</v>
      </c>
      <c r="H34" s="4">
        <v>5.65</v>
      </c>
      <c r="I34" s="4">
        <v>3.02</v>
      </c>
      <c r="J34" s="4">
        <f>ABS(B34-Election_result!B$2)</f>
        <v>4.8900000000000006</v>
      </c>
      <c r="K34" s="4">
        <f>ABS(C34-Election_result!C$2)</f>
        <v>0.75</v>
      </c>
      <c r="L34" s="4">
        <f>ABS(D34-Election_result!D$2)</f>
        <v>4.5299999999999994</v>
      </c>
      <c r="M34" s="4">
        <f>ABS(E34-Election_result!E$2)</f>
        <v>2.5499999999999998</v>
      </c>
      <c r="N34" s="4">
        <f>ABS(F34-Election_result!F$2)</f>
        <v>1.8199999999999994</v>
      </c>
      <c r="O34" s="4">
        <f>ABS(G34-Election_result!G$2)</f>
        <v>0.50999999999999979</v>
      </c>
      <c r="P34" s="4">
        <f>ABS(H34-Election_result!H$2)</f>
        <v>0.95000000000000018</v>
      </c>
      <c r="Q34" s="4">
        <f>ABS(I34-Election_result!I$2)</f>
        <v>1.0799999999999996</v>
      </c>
      <c r="R34" s="4">
        <f t="shared" si="0"/>
        <v>2.1349999999999998</v>
      </c>
    </row>
    <row r="35" spans="1:18" ht="12.75" customHeight="1">
      <c r="A35" s="3">
        <v>41448</v>
      </c>
      <c r="B35" s="4">
        <v>36.56</v>
      </c>
      <c r="C35" s="4">
        <v>24.85</v>
      </c>
      <c r="D35" s="4">
        <v>12.94</v>
      </c>
      <c r="E35" s="4">
        <v>7.2</v>
      </c>
      <c r="F35" s="4">
        <v>6.76</v>
      </c>
      <c r="G35" s="4">
        <v>2.67</v>
      </c>
      <c r="H35" s="4">
        <v>6</v>
      </c>
      <c r="I35" s="4">
        <v>3.02</v>
      </c>
      <c r="J35" s="4">
        <f>ABS(B35-Election_result!B$2)</f>
        <v>4.9399999999999977</v>
      </c>
      <c r="K35" s="4">
        <f>ABS(C35-Election_result!C$2)</f>
        <v>0.84999999999999787</v>
      </c>
      <c r="L35" s="4">
        <f>ABS(D35-Election_result!D$2)</f>
        <v>4.5399999999999991</v>
      </c>
      <c r="M35" s="4">
        <f>ABS(E35-Election_result!E$2)</f>
        <v>2.4000000000000004</v>
      </c>
      <c r="N35" s="4">
        <f>ABS(F35-Election_result!F$2)</f>
        <v>1.8399999999999999</v>
      </c>
      <c r="O35" s="4">
        <f>ABS(G35-Election_result!G$2)</f>
        <v>0.46999999999999975</v>
      </c>
      <c r="P35" s="4">
        <f>ABS(H35-Election_result!H$2)</f>
        <v>1.2999999999999998</v>
      </c>
      <c r="Q35" s="4">
        <f>ABS(I35-Election_result!I$2)</f>
        <v>1.0799999999999996</v>
      </c>
      <c r="R35" s="4">
        <f t="shared" si="0"/>
        <v>2.1774999999999993</v>
      </c>
    </row>
    <row r="36" spans="1:18" ht="12.75" customHeight="1">
      <c r="A36" s="3">
        <v>41449</v>
      </c>
      <c r="B36" s="4">
        <v>36.42</v>
      </c>
      <c r="C36" s="4">
        <v>24.74</v>
      </c>
      <c r="D36" s="4">
        <v>12.95</v>
      </c>
      <c r="E36" s="4">
        <v>7.21</v>
      </c>
      <c r="F36" s="4">
        <v>6.79</v>
      </c>
      <c r="G36" s="4">
        <v>2.72</v>
      </c>
      <c r="H36" s="4">
        <v>6.16</v>
      </c>
      <c r="I36" s="4">
        <v>3.01</v>
      </c>
      <c r="J36" s="4">
        <f>ABS(B36-Election_result!B$2)</f>
        <v>5.0799999999999983</v>
      </c>
      <c r="K36" s="4">
        <f>ABS(C36-Election_result!C$2)</f>
        <v>0.96000000000000085</v>
      </c>
      <c r="L36" s="4">
        <f>ABS(D36-Election_result!D$2)</f>
        <v>4.5499999999999989</v>
      </c>
      <c r="M36" s="4">
        <f>ABS(E36-Election_result!E$2)</f>
        <v>2.41</v>
      </c>
      <c r="N36" s="4">
        <f>ABS(F36-Election_result!F$2)</f>
        <v>1.8099999999999996</v>
      </c>
      <c r="O36" s="4">
        <f>ABS(G36-Election_result!G$2)</f>
        <v>0.52</v>
      </c>
      <c r="P36" s="4">
        <f>ABS(H36-Election_result!H$2)</f>
        <v>1.46</v>
      </c>
      <c r="Q36" s="4">
        <f>ABS(I36-Election_result!I$2)</f>
        <v>1.0899999999999999</v>
      </c>
      <c r="R36" s="4">
        <f t="shared" si="0"/>
        <v>2.2349999999999999</v>
      </c>
    </row>
    <row r="37" spans="1:18" ht="12.75" customHeight="1">
      <c r="A37" s="3">
        <v>41450</v>
      </c>
      <c r="B37" s="4">
        <v>36.67</v>
      </c>
      <c r="C37" s="4">
        <v>24.84</v>
      </c>
      <c r="D37" s="4">
        <v>12.86</v>
      </c>
      <c r="E37" s="4">
        <v>7.2</v>
      </c>
      <c r="F37" s="4">
        <v>6.88</v>
      </c>
      <c r="G37" s="4">
        <v>2.62</v>
      </c>
      <c r="H37" s="4">
        <v>5.92</v>
      </c>
      <c r="I37" s="4">
        <v>3.01</v>
      </c>
      <c r="J37" s="4">
        <f>ABS(B37-Election_result!B$2)</f>
        <v>4.8299999999999983</v>
      </c>
      <c r="K37" s="4">
        <f>ABS(C37-Election_result!C$2)</f>
        <v>0.85999999999999943</v>
      </c>
      <c r="L37" s="4">
        <f>ABS(D37-Election_result!D$2)</f>
        <v>4.4599999999999991</v>
      </c>
      <c r="M37" s="4">
        <f>ABS(E37-Election_result!E$2)</f>
        <v>2.4000000000000004</v>
      </c>
      <c r="N37" s="4">
        <f>ABS(F37-Election_result!F$2)</f>
        <v>1.7199999999999998</v>
      </c>
      <c r="O37" s="4">
        <f>ABS(G37-Election_result!G$2)</f>
        <v>0.41999999999999993</v>
      </c>
      <c r="P37" s="4">
        <f>ABS(H37-Election_result!H$2)</f>
        <v>1.2199999999999998</v>
      </c>
      <c r="Q37" s="4">
        <f>ABS(I37-Election_result!I$2)</f>
        <v>1.0899999999999999</v>
      </c>
      <c r="R37" s="4">
        <f t="shared" si="0"/>
        <v>2.1249999999999996</v>
      </c>
    </row>
    <row r="38" spans="1:18" ht="12.75" customHeight="1">
      <c r="A38" s="3">
        <v>41451</v>
      </c>
      <c r="B38" s="4">
        <v>36.61</v>
      </c>
      <c r="C38" s="4">
        <v>24.89</v>
      </c>
      <c r="D38" s="4">
        <v>12.96</v>
      </c>
      <c r="E38" s="4">
        <v>7.17</v>
      </c>
      <c r="F38" s="4">
        <v>6.82</v>
      </c>
      <c r="G38" s="4">
        <v>2.61</v>
      </c>
      <c r="H38" s="4">
        <v>5.9</v>
      </c>
      <c r="I38" s="4">
        <v>3.04</v>
      </c>
      <c r="J38" s="4">
        <f>ABS(B38-Election_result!B$2)</f>
        <v>4.8900000000000006</v>
      </c>
      <c r="K38" s="4">
        <f>ABS(C38-Election_result!C$2)</f>
        <v>0.80999999999999872</v>
      </c>
      <c r="L38" s="4">
        <f>ABS(D38-Election_result!D$2)</f>
        <v>4.5600000000000005</v>
      </c>
      <c r="M38" s="4">
        <f>ABS(E38-Election_result!E$2)</f>
        <v>2.37</v>
      </c>
      <c r="N38" s="4">
        <f>ABS(F38-Election_result!F$2)</f>
        <v>1.7799999999999994</v>
      </c>
      <c r="O38" s="4">
        <f>ABS(G38-Election_result!G$2)</f>
        <v>0.4099999999999997</v>
      </c>
      <c r="P38" s="4">
        <f>ABS(H38-Election_result!H$2)</f>
        <v>1.2000000000000002</v>
      </c>
      <c r="Q38" s="4">
        <f>ABS(I38-Election_result!I$2)</f>
        <v>1.0599999999999996</v>
      </c>
      <c r="R38" s="4">
        <f t="shared" si="0"/>
        <v>2.1349999999999998</v>
      </c>
    </row>
    <row r="39" spans="1:18" ht="12.75" customHeight="1">
      <c r="A39" s="3">
        <v>41452</v>
      </c>
      <c r="B39" s="4">
        <v>36.46</v>
      </c>
      <c r="C39" s="4">
        <v>24.83</v>
      </c>
      <c r="D39" s="4">
        <v>12.96</v>
      </c>
      <c r="E39" s="4">
        <v>7.15</v>
      </c>
      <c r="F39" s="4">
        <v>6.79</v>
      </c>
      <c r="G39" s="4">
        <v>2.73</v>
      </c>
      <c r="H39" s="4">
        <v>6.1</v>
      </c>
      <c r="I39" s="4">
        <v>2.98</v>
      </c>
      <c r="J39" s="4">
        <f>ABS(B39-Election_result!B$2)</f>
        <v>5.0399999999999991</v>
      </c>
      <c r="K39" s="4">
        <f>ABS(C39-Election_result!C$2)</f>
        <v>0.87000000000000099</v>
      </c>
      <c r="L39" s="4">
        <f>ABS(D39-Election_result!D$2)</f>
        <v>4.5600000000000005</v>
      </c>
      <c r="M39" s="4">
        <f>ABS(E39-Election_result!E$2)</f>
        <v>2.3500000000000005</v>
      </c>
      <c r="N39" s="4">
        <f>ABS(F39-Election_result!F$2)</f>
        <v>1.8099999999999996</v>
      </c>
      <c r="O39" s="4">
        <f>ABS(G39-Election_result!G$2)</f>
        <v>0.5299999999999998</v>
      </c>
      <c r="P39" s="4">
        <f>ABS(H39-Election_result!H$2)</f>
        <v>1.3999999999999995</v>
      </c>
      <c r="Q39" s="4">
        <f>ABS(I39-Election_result!I$2)</f>
        <v>1.1199999999999997</v>
      </c>
      <c r="R39" s="4">
        <f t="shared" si="0"/>
        <v>2.21</v>
      </c>
    </row>
    <row r="40" spans="1:18" ht="12.75" customHeight="1">
      <c r="A40" s="3">
        <v>41453</v>
      </c>
      <c r="B40" s="4">
        <v>36.46</v>
      </c>
      <c r="C40" s="4">
        <v>24.83</v>
      </c>
      <c r="D40" s="4">
        <v>12.96</v>
      </c>
      <c r="E40" s="4">
        <v>7.15</v>
      </c>
      <c r="F40" s="4">
        <v>6.79</v>
      </c>
      <c r="G40" s="4">
        <v>2.73</v>
      </c>
      <c r="H40" s="4">
        <v>6.1</v>
      </c>
      <c r="I40" s="4">
        <v>2.98</v>
      </c>
      <c r="J40" s="4">
        <f>ABS(B40-Election_result!B$2)</f>
        <v>5.0399999999999991</v>
      </c>
      <c r="K40" s="4">
        <f>ABS(C40-Election_result!C$2)</f>
        <v>0.87000000000000099</v>
      </c>
      <c r="L40" s="4">
        <f>ABS(D40-Election_result!D$2)</f>
        <v>4.5600000000000005</v>
      </c>
      <c r="M40" s="4">
        <f>ABS(E40-Election_result!E$2)</f>
        <v>2.3500000000000005</v>
      </c>
      <c r="N40" s="4">
        <f>ABS(F40-Election_result!F$2)</f>
        <v>1.8099999999999996</v>
      </c>
      <c r="O40" s="4">
        <f>ABS(G40-Election_result!G$2)</f>
        <v>0.5299999999999998</v>
      </c>
      <c r="P40" s="4">
        <f>ABS(H40-Election_result!H$2)</f>
        <v>1.3999999999999995</v>
      </c>
      <c r="Q40" s="4">
        <f>ABS(I40-Election_result!I$2)</f>
        <v>1.1199999999999997</v>
      </c>
      <c r="R40" s="4">
        <f t="shared" si="0"/>
        <v>2.21</v>
      </c>
    </row>
    <row r="41" spans="1:18" ht="12.75" customHeight="1">
      <c r="A41" s="3">
        <v>41454</v>
      </c>
      <c r="B41" s="4">
        <v>36.64</v>
      </c>
      <c r="C41" s="4">
        <v>24.81</v>
      </c>
      <c r="D41" s="4">
        <v>12.95</v>
      </c>
      <c r="E41" s="4">
        <v>7.09</v>
      </c>
      <c r="F41" s="4">
        <v>6.77</v>
      </c>
      <c r="G41" s="4">
        <v>2.61</v>
      </c>
      <c r="H41" s="4">
        <v>6.23</v>
      </c>
      <c r="I41" s="4">
        <v>2.9</v>
      </c>
      <c r="J41" s="4">
        <f>ABS(B41-Election_result!B$2)</f>
        <v>4.8599999999999994</v>
      </c>
      <c r="K41" s="4">
        <f>ABS(C41-Election_result!C$2)</f>
        <v>0.89000000000000057</v>
      </c>
      <c r="L41" s="4">
        <f>ABS(D41-Election_result!D$2)</f>
        <v>4.5499999999999989</v>
      </c>
      <c r="M41" s="4">
        <f>ABS(E41-Election_result!E$2)</f>
        <v>2.29</v>
      </c>
      <c r="N41" s="4">
        <f>ABS(F41-Election_result!F$2)</f>
        <v>1.83</v>
      </c>
      <c r="O41" s="4">
        <f>ABS(G41-Election_result!G$2)</f>
        <v>0.4099999999999997</v>
      </c>
      <c r="P41" s="4">
        <f>ABS(H41-Election_result!H$2)</f>
        <v>1.5300000000000002</v>
      </c>
      <c r="Q41" s="4">
        <f>ABS(I41-Election_result!I$2)</f>
        <v>1.1999999999999997</v>
      </c>
      <c r="R41" s="4">
        <f t="shared" si="0"/>
        <v>2.1949999999999998</v>
      </c>
    </row>
    <row r="42" spans="1:18" ht="12.75" customHeight="1">
      <c r="A42" s="3">
        <v>41455</v>
      </c>
      <c r="B42" s="4">
        <v>36.64</v>
      </c>
      <c r="C42" s="4">
        <v>24.81</v>
      </c>
      <c r="D42" s="4">
        <v>12.95</v>
      </c>
      <c r="E42" s="4">
        <v>7.09</v>
      </c>
      <c r="F42" s="4">
        <v>6.77</v>
      </c>
      <c r="G42" s="4">
        <v>2.61</v>
      </c>
      <c r="H42" s="4">
        <v>6.23</v>
      </c>
      <c r="I42" s="4">
        <v>2.9</v>
      </c>
      <c r="J42" s="4">
        <f>ABS(B42-Election_result!B$2)</f>
        <v>4.8599999999999994</v>
      </c>
      <c r="K42" s="4">
        <f>ABS(C42-Election_result!C$2)</f>
        <v>0.89000000000000057</v>
      </c>
      <c r="L42" s="4">
        <f>ABS(D42-Election_result!D$2)</f>
        <v>4.5499999999999989</v>
      </c>
      <c r="M42" s="4">
        <f>ABS(E42-Election_result!E$2)</f>
        <v>2.29</v>
      </c>
      <c r="N42" s="4">
        <f>ABS(F42-Election_result!F$2)</f>
        <v>1.83</v>
      </c>
      <c r="O42" s="4">
        <f>ABS(G42-Election_result!G$2)</f>
        <v>0.4099999999999997</v>
      </c>
      <c r="P42" s="4">
        <f>ABS(H42-Election_result!H$2)</f>
        <v>1.5300000000000002</v>
      </c>
      <c r="Q42" s="4">
        <f>ABS(I42-Election_result!I$2)</f>
        <v>1.1999999999999997</v>
      </c>
      <c r="R42" s="4">
        <f t="shared" si="0"/>
        <v>2.1949999999999998</v>
      </c>
    </row>
    <row r="43" spans="1:18" ht="12.75" customHeight="1">
      <c r="A43" s="3">
        <v>41456</v>
      </c>
      <c r="B43" s="4">
        <v>36.25</v>
      </c>
      <c r="C43" s="4">
        <v>24.58</v>
      </c>
      <c r="D43" s="4">
        <v>12.86</v>
      </c>
      <c r="E43" s="4">
        <v>7.05</v>
      </c>
      <c r="F43" s="4">
        <v>6.72</v>
      </c>
      <c r="G43" s="4">
        <v>2.6</v>
      </c>
      <c r="H43" s="4">
        <v>7.2</v>
      </c>
      <c r="I43" s="4">
        <v>2.74</v>
      </c>
      <c r="J43" s="4">
        <f>ABS(B43-Election_result!B$2)</f>
        <v>5.25</v>
      </c>
      <c r="K43" s="4">
        <f>ABS(C43-Election_result!C$2)</f>
        <v>1.120000000000001</v>
      </c>
      <c r="L43" s="4">
        <f>ABS(D43-Election_result!D$2)</f>
        <v>4.4599999999999991</v>
      </c>
      <c r="M43" s="4">
        <f>ABS(E43-Election_result!E$2)</f>
        <v>2.25</v>
      </c>
      <c r="N43" s="4">
        <f>ABS(F43-Election_result!F$2)</f>
        <v>1.88</v>
      </c>
      <c r="O43" s="4">
        <f>ABS(G43-Election_result!G$2)</f>
        <v>0.39999999999999991</v>
      </c>
      <c r="P43" s="4">
        <f>ABS(H43-Election_result!H$2)</f>
        <v>2.5</v>
      </c>
      <c r="Q43" s="4">
        <f>ABS(I43-Election_result!I$2)</f>
        <v>1.3599999999999994</v>
      </c>
      <c r="R43" s="4">
        <f t="shared" si="0"/>
        <v>2.4024999999999999</v>
      </c>
    </row>
    <row r="44" spans="1:18" ht="12.75" customHeight="1">
      <c r="A44" s="3">
        <v>41457</v>
      </c>
      <c r="B44" s="4">
        <v>36.57</v>
      </c>
      <c r="C44" s="4">
        <v>24.6</v>
      </c>
      <c r="D44" s="4">
        <v>13.1</v>
      </c>
      <c r="E44" s="4">
        <v>7.24</v>
      </c>
      <c r="F44" s="4">
        <v>6.77</v>
      </c>
      <c r="G44" s="4">
        <v>2.77</v>
      </c>
      <c r="H44" s="4">
        <v>6.12</v>
      </c>
      <c r="I44" s="4">
        <v>2.83</v>
      </c>
      <c r="J44" s="4">
        <f>ABS(B44-Election_result!B$2)</f>
        <v>4.93</v>
      </c>
      <c r="K44" s="4">
        <f>ABS(C44-Election_result!C$2)</f>
        <v>1.0999999999999979</v>
      </c>
      <c r="L44" s="4">
        <f>ABS(D44-Election_result!D$2)</f>
        <v>4.6999999999999993</v>
      </c>
      <c r="M44" s="4">
        <f>ABS(E44-Election_result!E$2)</f>
        <v>2.4400000000000004</v>
      </c>
      <c r="N44" s="4">
        <f>ABS(F44-Election_result!F$2)</f>
        <v>1.83</v>
      </c>
      <c r="O44" s="4">
        <f>ABS(G44-Election_result!G$2)</f>
        <v>0.56999999999999984</v>
      </c>
      <c r="P44" s="4">
        <f>ABS(H44-Election_result!H$2)</f>
        <v>1.42</v>
      </c>
      <c r="Q44" s="4">
        <f>ABS(I44-Election_result!I$2)</f>
        <v>1.2699999999999996</v>
      </c>
      <c r="R44" s="4">
        <f t="shared" si="0"/>
        <v>2.2824999999999998</v>
      </c>
    </row>
    <row r="45" spans="1:18" ht="12.75" customHeight="1">
      <c r="A45" s="3">
        <v>41458</v>
      </c>
      <c r="B45" s="4">
        <v>36.56</v>
      </c>
      <c r="C45" s="4">
        <v>24.67</v>
      </c>
      <c r="D45" s="4">
        <v>12.91</v>
      </c>
      <c r="E45" s="4">
        <v>7.14</v>
      </c>
      <c r="F45" s="4">
        <v>6.76</v>
      </c>
      <c r="G45" s="4">
        <v>2.73</v>
      </c>
      <c r="H45" s="4">
        <v>6.29</v>
      </c>
      <c r="I45" s="4">
        <v>2.94</v>
      </c>
      <c r="J45" s="4">
        <f>ABS(B45-Election_result!B$2)</f>
        <v>4.9399999999999977</v>
      </c>
      <c r="K45" s="4">
        <f>ABS(C45-Election_result!C$2)</f>
        <v>1.0299999999999976</v>
      </c>
      <c r="L45" s="4">
        <f>ABS(D45-Election_result!D$2)</f>
        <v>4.51</v>
      </c>
      <c r="M45" s="4">
        <f>ABS(E45-Election_result!E$2)</f>
        <v>2.34</v>
      </c>
      <c r="N45" s="4">
        <f>ABS(F45-Election_result!F$2)</f>
        <v>1.8399999999999999</v>
      </c>
      <c r="O45" s="4">
        <f>ABS(G45-Election_result!G$2)</f>
        <v>0.5299999999999998</v>
      </c>
      <c r="P45" s="4">
        <f>ABS(H45-Election_result!H$2)</f>
        <v>1.5899999999999999</v>
      </c>
      <c r="Q45" s="4">
        <f>ABS(I45-Election_result!I$2)</f>
        <v>1.1599999999999997</v>
      </c>
      <c r="R45" s="4">
        <f t="shared" si="0"/>
        <v>2.2424999999999993</v>
      </c>
    </row>
    <row r="46" spans="1:18" ht="12.75" customHeight="1">
      <c r="A46" s="3">
        <v>41459</v>
      </c>
      <c r="B46" s="4">
        <v>36.479999999999997</v>
      </c>
      <c r="C46" s="4">
        <v>24.42</v>
      </c>
      <c r="D46" s="4">
        <v>12.96</v>
      </c>
      <c r="E46" s="4">
        <v>7.19</v>
      </c>
      <c r="F46" s="4">
        <v>6.8</v>
      </c>
      <c r="G46" s="4">
        <v>2.77</v>
      </c>
      <c r="H46" s="4">
        <v>6.43</v>
      </c>
      <c r="I46" s="4">
        <v>2.95</v>
      </c>
      <c r="J46" s="4">
        <f>ABS(B46-Election_result!B$2)</f>
        <v>5.0200000000000031</v>
      </c>
      <c r="K46" s="4">
        <f>ABS(C46-Election_result!C$2)</f>
        <v>1.2799999999999976</v>
      </c>
      <c r="L46" s="4">
        <f>ABS(D46-Election_result!D$2)</f>
        <v>4.5600000000000005</v>
      </c>
      <c r="M46" s="4">
        <f>ABS(E46-Election_result!E$2)</f>
        <v>2.3900000000000006</v>
      </c>
      <c r="N46" s="4">
        <f>ABS(F46-Election_result!F$2)</f>
        <v>1.7999999999999998</v>
      </c>
      <c r="O46" s="4">
        <f>ABS(G46-Election_result!G$2)</f>
        <v>0.56999999999999984</v>
      </c>
      <c r="P46" s="4">
        <f>ABS(H46-Election_result!H$2)</f>
        <v>1.7299999999999995</v>
      </c>
      <c r="Q46" s="4">
        <f>ABS(I46-Election_result!I$2)</f>
        <v>1.1499999999999995</v>
      </c>
      <c r="R46" s="4">
        <f t="shared" si="0"/>
        <v>2.3125</v>
      </c>
    </row>
    <row r="47" spans="1:18" ht="12.75" customHeight="1">
      <c r="A47" s="3">
        <v>41460</v>
      </c>
      <c r="B47" s="4">
        <v>36.72</v>
      </c>
      <c r="C47" s="4">
        <v>24.44</v>
      </c>
      <c r="D47" s="4">
        <v>12.98</v>
      </c>
      <c r="E47" s="4">
        <v>7.08</v>
      </c>
      <c r="F47" s="4">
        <v>6.9</v>
      </c>
      <c r="G47" s="4">
        <v>2.75</v>
      </c>
      <c r="H47" s="4">
        <v>6.19</v>
      </c>
      <c r="I47" s="4">
        <v>2.94</v>
      </c>
      <c r="J47" s="4">
        <f>ABS(B47-Election_result!B$2)</f>
        <v>4.7800000000000011</v>
      </c>
      <c r="K47" s="4">
        <f>ABS(C47-Election_result!C$2)</f>
        <v>1.259999999999998</v>
      </c>
      <c r="L47" s="4">
        <f>ABS(D47-Election_result!D$2)</f>
        <v>4.58</v>
      </c>
      <c r="M47" s="4">
        <f>ABS(E47-Election_result!E$2)</f>
        <v>2.2800000000000002</v>
      </c>
      <c r="N47" s="4">
        <f>ABS(F47-Election_result!F$2)</f>
        <v>1.6999999999999993</v>
      </c>
      <c r="O47" s="4">
        <f>ABS(G47-Election_result!G$2)</f>
        <v>0.54999999999999982</v>
      </c>
      <c r="P47" s="4">
        <f>ABS(H47-Election_result!H$2)</f>
        <v>1.4900000000000002</v>
      </c>
      <c r="Q47" s="4">
        <f>ABS(I47-Election_result!I$2)</f>
        <v>1.1599999999999997</v>
      </c>
      <c r="R47" s="4">
        <f t="shared" si="0"/>
        <v>2.2250000000000001</v>
      </c>
    </row>
    <row r="48" spans="1:18" ht="12.75" customHeight="1">
      <c r="A48" s="3">
        <v>41461</v>
      </c>
      <c r="B48" s="4">
        <v>36.54</v>
      </c>
      <c r="C48" s="4">
        <v>24.56</v>
      </c>
      <c r="D48" s="4">
        <v>12.94</v>
      </c>
      <c r="E48" s="4">
        <v>7.07</v>
      </c>
      <c r="F48" s="4">
        <v>6.88</v>
      </c>
      <c r="G48" s="4">
        <v>2.79</v>
      </c>
      <c r="H48" s="4">
        <v>6.21</v>
      </c>
      <c r="I48" s="4">
        <v>3.01</v>
      </c>
      <c r="J48" s="4">
        <f>ABS(B48-Election_result!B$2)</f>
        <v>4.9600000000000009</v>
      </c>
      <c r="K48" s="4">
        <f>ABS(C48-Election_result!C$2)</f>
        <v>1.1400000000000006</v>
      </c>
      <c r="L48" s="4">
        <f>ABS(D48-Election_result!D$2)</f>
        <v>4.5399999999999991</v>
      </c>
      <c r="M48" s="4">
        <f>ABS(E48-Election_result!E$2)</f>
        <v>2.2700000000000005</v>
      </c>
      <c r="N48" s="4">
        <f>ABS(F48-Election_result!F$2)</f>
        <v>1.7199999999999998</v>
      </c>
      <c r="O48" s="4">
        <f>ABS(G48-Election_result!G$2)</f>
        <v>0.58999999999999986</v>
      </c>
      <c r="P48" s="4">
        <f>ABS(H48-Election_result!H$2)</f>
        <v>1.5099999999999998</v>
      </c>
      <c r="Q48" s="4">
        <f>ABS(I48-Election_result!I$2)</f>
        <v>1.0899999999999999</v>
      </c>
      <c r="R48" s="4">
        <f t="shared" si="0"/>
        <v>2.2274999999999996</v>
      </c>
    </row>
    <row r="49" spans="1:18" ht="12.75" customHeight="1">
      <c r="A49" s="3">
        <v>41462</v>
      </c>
      <c r="B49" s="4">
        <v>36.549999999999997</v>
      </c>
      <c r="C49" s="4">
        <v>24.54</v>
      </c>
      <c r="D49" s="4">
        <v>13</v>
      </c>
      <c r="E49" s="4">
        <v>7.06</v>
      </c>
      <c r="F49" s="4">
        <v>6.89</v>
      </c>
      <c r="G49" s="4">
        <v>2.8</v>
      </c>
      <c r="H49" s="4">
        <v>6.19</v>
      </c>
      <c r="I49" s="4">
        <v>2.97</v>
      </c>
      <c r="J49" s="4">
        <f>ABS(B49-Election_result!B$2)</f>
        <v>4.9500000000000028</v>
      </c>
      <c r="K49" s="4">
        <f>ABS(C49-Election_result!C$2)</f>
        <v>1.1600000000000001</v>
      </c>
      <c r="L49" s="4">
        <f>ABS(D49-Election_result!D$2)</f>
        <v>4.5999999999999996</v>
      </c>
      <c r="M49" s="4">
        <f>ABS(E49-Election_result!E$2)</f>
        <v>2.2599999999999998</v>
      </c>
      <c r="N49" s="4">
        <f>ABS(F49-Election_result!F$2)</f>
        <v>1.71</v>
      </c>
      <c r="O49" s="4">
        <f>ABS(G49-Election_result!G$2)</f>
        <v>0.59999999999999964</v>
      </c>
      <c r="P49" s="4">
        <f>ABS(H49-Election_result!H$2)</f>
        <v>1.4900000000000002</v>
      </c>
      <c r="Q49" s="4">
        <f>ABS(I49-Election_result!I$2)</f>
        <v>1.1299999999999994</v>
      </c>
      <c r="R49" s="4">
        <f t="shared" si="0"/>
        <v>2.2375000000000003</v>
      </c>
    </row>
    <row r="50" spans="1:18" ht="12.75" customHeight="1">
      <c r="A50" s="3">
        <v>41463</v>
      </c>
      <c r="B50" s="4">
        <v>36.58</v>
      </c>
      <c r="C50" s="4">
        <v>24.53</v>
      </c>
      <c r="D50" s="4">
        <v>12.95</v>
      </c>
      <c r="E50" s="4">
        <v>7.12</v>
      </c>
      <c r="F50" s="4">
        <v>6.87</v>
      </c>
      <c r="G50" s="4">
        <v>2.8</v>
      </c>
      <c r="H50" s="4">
        <v>6.17</v>
      </c>
      <c r="I50" s="4">
        <v>2.98</v>
      </c>
      <c r="J50" s="4">
        <f>ABS(B50-Election_result!B$2)</f>
        <v>4.9200000000000017</v>
      </c>
      <c r="K50" s="4">
        <f>ABS(C50-Election_result!C$2)</f>
        <v>1.1699999999999982</v>
      </c>
      <c r="L50" s="4">
        <f>ABS(D50-Election_result!D$2)</f>
        <v>4.5499999999999989</v>
      </c>
      <c r="M50" s="4">
        <f>ABS(E50-Election_result!E$2)</f>
        <v>2.3200000000000003</v>
      </c>
      <c r="N50" s="4">
        <f>ABS(F50-Election_result!F$2)</f>
        <v>1.7299999999999995</v>
      </c>
      <c r="O50" s="4">
        <f>ABS(G50-Election_result!G$2)</f>
        <v>0.59999999999999964</v>
      </c>
      <c r="P50" s="4">
        <f>ABS(H50-Election_result!H$2)</f>
        <v>1.4699999999999998</v>
      </c>
      <c r="Q50" s="4">
        <f>ABS(I50-Election_result!I$2)</f>
        <v>1.1199999999999997</v>
      </c>
      <c r="R50" s="4">
        <f t="shared" si="0"/>
        <v>2.2349999999999999</v>
      </c>
    </row>
    <row r="51" spans="1:18" ht="12.75" customHeight="1">
      <c r="A51" s="3">
        <v>41464</v>
      </c>
      <c r="B51" s="4">
        <v>36.57</v>
      </c>
      <c r="C51" s="4">
        <v>24.48</v>
      </c>
      <c r="D51" s="4">
        <v>12.98</v>
      </c>
      <c r="E51" s="4">
        <v>7.13</v>
      </c>
      <c r="F51" s="4">
        <v>6.89</v>
      </c>
      <c r="G51" s="4">
        <v>2.79</v>
      </c>
      <c r="H51" s="4">
        <v>6.16</v>
      </c>
      <c r="I51" s="4">
        <v>3</v>
      </c>
      <c r="J51" s="4">
        <f>ABS(B51-Election_result!B$2)</f>
        <v>4.93</v>
      </c>
      <c r="K51" s="4">
        <f>ABS(C51-Election_result!C$2)</f>
        <v>1.2199999999999989</v>
      </c>
      <c r="L51" s="4">
        <f>ABS(D51-Election_result!D$2)</f>
        <v>4.58</v>
      </c>
      <c r="M51" s="4">
        <f>ABS(E51-Election_result!E$2)</f>
        <v>2.33</v>
      </c>
      <c r="N51" s="4">
        <f>ABS(F51-Election_result!F$2)</f>
        <v>1.71</v>
      </c>
      <c r="O51" s="4">
        <f>ABS(G51-Election_result!G$2)</f>
        <v>0.58999999999999986</v>
      </c>
      <c r="P51" s="4">
        <f>ABS(H51-Election_result!H$2)</f>
        <v>1.46</v>
      </c>
      <c r="Q51" s="4">
        <f>ABS(I51-Election_result!I$2)</f>
        <v>1.0999999999999996</v>
      </c>
      <c r="R51" s="4">
        <f t="shared" si="0"/>
        <v>2.2400000000000002</v>
      </c>
    </row>
    <row r="52" spans="1:18" ht="12.75" customHeight="1">
      <c r="A52" s="3">
        <v>41465</v>
      </c>
      <c r="B52" s="4">
        <v>36.56</v>
      </c>
      <c r="C52" s="4">
        <v>24.38</v>
      </c>
      <c r="D52" s="4">
        <v>12.96</v>
      </c>
      <c r="E52" s="4">
        <v>7.37</v>
      </c>
      <c r="F52" s="4">
        <v>6.88</v>
      </c>
      <c r="G52" s="4">
        <v>2.75</v>
      </c>
      <c r="H52" s="4">
        <v>6.14</v>
      </c>
      <c r="I52" s="4">
        <v>2.96</v>
      </c>
      <c r="J52" s="4">
        <f>ABS(B52-Election_result!B$2)</f>
        <v>4.9399999999999977</v>
      </c>
      <c r="K52" s="4">
        <f>ABS(C52-Election_result!C$2)</f>
        <v>1.3200000000000003</v>
      </c>
      <c r="L52" s="4">
        <f>ABS(D52-Election_result!D$2)</f>
        <v>4.5600000000000005</v>
      </c>
      <c r="M52" s="4">
        <f>ABS(E52-Election_result!E$2)</f>
        <v>2.5700000000000003</v>
      </c>
      <c r="N52" s="4">
        <f>ABS(F52-Election_result!F$2)</f>
        <v>1.7199999999999998</v>
      </c>
      <c r="O52" s="4">
        <f>ABS(G52-Election_result!G$2)</f>
        <v>0.54999999999999982</v>
      </c>
      <c r="P52" s="4">
        <f>ABS(H52-Election_result!H$2)</f>
        <v>1.4399999999999995</v>
      </c>
      <c r="Q52" s="4">
        <f>ABS(I52-Election_result!I$2)</f>
        <v>1.1399999999999997</v>
      </c>
      <c r="R52" s="4">
        <f t="shared" si="0"/>
        <v>2.2800000000000002</v>
      </c>
    </row>
    <row r="53" spans="1:18" ht="12.75" customHeight="1">
      <c r="A53" s="3">
        <v>41466</v>
      </c>
      <c r="B53" s="4">
        <v>36.72</v>
      </c>
      <c r="C53" s="4">
        <v>24.42</v>
      </c>
      <c r="D53" s="4">
        <v>13.08</v>
      </c>
      <c r="E53" s="4">
        <v>7.46</v>
      </c>
      <c r="F53" s="4">
        <v>6.84</v>
      </c>
      <c r="G53" s="4">
        <v>2.75</v>
      </c>
      <c r="H53" s="4">
        <v>5.77</v>
      </c>
      <c r="I53" s="4">
        <v>2.96</v>
      </c>
      <c r="J53" s="4">
        <f>ABS(B53-Election_result!B$2)</f>
        <v>4.7800000000000011</v>
      </c>
      <c r="K53" s="4">
        <f>ABS(C53-Election_result!C$2)</f>
        <v>1.2799999999999976</v>
      </c>
      <c r="L53" s="4">
        <f>ABS(D53-Election_result!D$2)</f>
        <v>4.68</v>
      </c>
      <c r="M53" s="4">
        <f>ABS(E53-Election_result!E$2)</f>
        <v>2.66</v>
      </c>
      <c r="N53" s="4">
        <f>ABS(F53-Election_result!F$2)</f>
        <v>1.7599999999999998</v>
      </c>
      <c r="O53" s="4">
        <f>ABS(G53-Election_result!G$2)</f>
        <v>0.54999999999999982</v>
      </c>
      <c r="P53" s="4">
        <f>ABS(H53-Election_result!H$2)</f>
        <v>1.0699999999999994</v>
      </c>
      <c r="Q53" s="4">
        <f>ABS(I53-Election_result!I$2)</f>
        <v>1.1399999999999997</v>
      </c>
      <c r="R53" s="4">
        <f t="shared" si="0"/>
        <v>2.2399999999999998</v>
      </c>
    </row>
    <row r="54" spans="1:18" ht="12.75" customHeight="1">
      <c r="A54" s="3">
        <v>41467</v>
      </c>
      <c r="B54" s="4">
        <v>36.49</v>
      </c>
      <c r="C54" s="4">
        <v>24.55</v>
      </c>
      <c r="D54" s="4">
        <v>12.94</v>
      </c>
      <c r="E54" s="4">
        <v>7.45</v>
      </c>
      <c r="F54" s="4">
        <v>6.86</v>
      </c>
      <c r="G54" s="4">
        <v>2.76</v>
      </c>
      <c r="H54" s="4">
        <v>5.99</v>
      </c>
      <c r="I54" s="4">
        <v>2.96</v>
      </c>
      <c r="J54" s="4">
        <f>ABS(B54-Election_result!B$2)</f>
        <v>5.009999999999998</v>
      </c>
      <c r="K54" s="4">
        <f>ABS(C54-Election_result!C$2)</f>
        <v>1.1499999999999986</v>
      </c>
      <c r="L54" s="4">
        <f>ABS(D54-Election_result!D$2)</f>
        <v>4.5399999999999991</v>
      </c>
      <c r="M54" s="4">
        <f>ABS(E54-Election_result!E$2)</f>
        <v>2.6500000000000004</v>
      </c>
      <c r="N54" s="4">
        <f>ABS(F54-Election_result!F$2)</f>
        <v>1.7399999999999993</v>
      </c>
      <c r="O54" s="4">
        <f>ABS(G54-Election_result!G$2)</f>
        <v>0.55999999999999961</v>
      </c>
      <c r="P54" s="4">
        <f>ABS(H54-Election_result!H$2)</f>
        <v>1.29</v>
      </c>
      <c r="Q54" s="4">
        <f>ABS(I54-Election_result!I$2)</f>
        <v>1.1399999999999997</v>
      </c>
      <c r="R54" s="4">
        <f t="shared" si="0"/>
        <v>2.2599999999999993</v>
      </c>
    </row>
    <row r="55" spans="1:18" ht="12.75" customHeight="1">
      <c r="A55" s="3">
        <v>41468</v>
      </c>
      <c r="B55" s="4">
        <v>36.299999999999997</v>
      </c>
      <c r="C55" s="4">
        <v>24.45</v>
      </c>
      <c r="D55" s="4">
        <v>13.27</v>
      </c>
      <c r="E55" s="4">
        <v>7.51</v>
      </c>
      <c r="F55" s="4">
        <v>6.84</v>
      </c>
      <c r="G55" s="4">
        <v>2.77</v>
      </c>
      <c r="H55" s="4">
        <v>5.93</v>
      </c>
      <c r="I55" s="4">
        <v>2.93</v>
      </c>
      <c r="J55" s="4">
        <f>ABS(B55-Election_result!B$2)</f>
        <v>5.2000000000000028</v>
      </c>
      <c r="K55" s="4">
        <f>ABS(C55-Election_result!C$2)</f>
        <v>1.25</v>
      </c>
      <c r="L55" s="4">
        <f>ABS(D55-Election_result!D$2)</f>
        <v>4.8699999999999992</v>
      </c>
      <c r="M55" s="4">
        <f>ABS(E55-Election_result!E$2)</f>
        <v>2.71</v>
      </c>
      <c r="N55" s="4">
        <f>ABS(F55-Election_result!F$2)</f>
        <v>1.7599999999999998</v>
      </c>
      <c r="O55" s="4">
        <f>ABS(G55-Election_result!G$2)</f>
        <v>0.56999999999999984</v>
      </c>
      <c r="P55" s="4">
        <f>ABS(H55-Election_result!H$2)</f>
        <v>1.2299999999999995</v>
      </c>
      <c r="Q55" s="4">
        <f>ABS(I55-Election_result!I$2)</f>
        <v>1.1699999999999995</v>
      </c>
      <c r="R55" s="4">
        <f t="shared" si="0"/>
        <v>2.3449999999999998</v>
      </c>
    </row>
    <row r="56" spans="1:18" ht="12.75" customHeight="1">
      <c r="A56" s="3">
        <v>41469</v>
      </c>
      <c r="B56" s="4">
        <v>36.380000000000003</v>
      </c>
      <c r="C56" s="4">
        <v>24.45</v>
      </c>
      <c r="D56" s="4">
        <v>12.97</v>
      </c>
      <c r="E56" s="4">
        <v>7.71</v>
      </c>
      <c r="F56" s="4">
        <v>6.84</v>
      </c>
      <c r="G56" s="4">
        <v>2.77</v>
      </c>
      <c r="H56" s="4">
        <v>5.97</v>
      </c>
      <c r="I56" s="4">
        <v>2.91</v>
      </c>
      <c r="J56" s="4">
        <f>ABS(B56-Election_result!B$2)</f>
        <v>5.1199999999999974</v>
      </c>
      <c r="K56" s="4">
        <f>ABS(C56-Election_result!C$2)</f>
        <v>1.25</v>
      </c>
      <c r="L56" s="4">
        <f>ABS(D56-Election_result!D$2)</f>
        <v>4.57</v>
      </c>
      <c r="M56" s="4">
        <f>ABS(E56-Election_result!E$2)</f>
        <v>2.91</v>
      </c>
      <c r="N56" s="4">
        <f>ABS(F56-Election_result!F$2)</f>
        <v>1.7599999999999998</v>
      </c>
      <c r="O56" s="4">
        <f>ABS(G56-Election_result!G$2)</f>
        <v>0.56999999999999984</v>
      </c>
      <c r="P56" s="4">
        <f>ABS(H56-Election_result!H$2)</f>
        <v>1.2699999999999996</v>
      </c>
      <c r="Q56" s="4">
        <f>ABS(I56-Election_result!I$2)</f>
        <v>1.1899999999999995</v>
      </c>
      <c r="R56" s="4">
        <f t="shared" si="0"/>
        <v>2.3299999999999992</v>
      </c>
    </row>
    <row r="57" spans="1:18" ht="12.75" customHeight="1">
      <c r="A57" s="3">
        <v>41470</v>
      </c>
      <c r="B57" s="4">
        <v>36.58</v>
      </c>
      <c r="C57" s="4">
        <v>24.25</v>
      </c>
      <c r="D57" s="4">
        <v>12.93</v>
      </c>
      <c r="E57" s="4">
        <v>7.6</v>
      </c>
      <c r="F57" s="4">
        <v>6.64</v>
      </c>
      <c r="G57" s="4">
        <v>2.65</v>
      </c>
      <c r="H57" s="4">
        <v>6.4</v>
      </c>
      <c r="I57" s="4">
        <v>2.95</v>
      </c>
      <c r="J57" s="4">
        <f>ABS(B57-Election_result!B$2)</f>
        <v>4.9200000000000017</v>
      </c>
      <c r="K57" s="4">
        <f>ABS(C57-Election_result!C$2)</f>
        <v>1.4499999999999993</v>
      </c>
      <c r="L57" s="4">
        <f>ABS(D57-Election_result!D$2)</f>
        <v>4.5299999999999994</v>
      </c>
      <c r="M57" s="4">
        <f>ABS(E57-Election_result!E$2)</f>
        <v>2.8</v>
      </c>
      <c r="N57" s="4">
        <f>ABS(F57-Election_result!F$2)</f>
        <v>1.96</v>
      </c>
      <c r="O57" s="4">
        <f>ABS(G57-Election_result!G$2)</f>
        <v>0.44999999999999973</v>
      </c>
      <c r="P57" s="4">
        <f>ABS(H57-Election_result!H$2)</f>
        <v>1.7000000000000002</v>
      </c>
      <c r="Q57" s="4">
        <f>ABS(I57-Election_result!I$2)</f>
        <v>1.1499999999999995</v>
      </c>
      <c r="R57" s="4">
        <f t="shared" si="0"/>
        <v>2.3699999999999997</v>
      </c>
    </row>
    <row r="58" spans="1:18" ht="12.75" customHeight="1">
      <c r="A58" s="3">
        <v>41471</v>
      </c>
      <c r="B58" s="4">
        <v>36.340000000000003</v>
      </c>
      <c r="C58" s="4">
        <v>24.32</v>
      </c>
      <c r="D58" s="4">
        <v>12.96</v>
      </c>
      <c r="E58" s="4">
        <v>7.48</v>
      </c>
      <c r="F58" s="4">
        <v>6.8</v>
      </c>
      <c r="G58" s="4">
        <v>2.77</v>
      </c>
      <c r="H58" s="4">
        <v>6.4</v>
      </c>
      <c r="I58" s="4">
        <v>2.93</v>
      </c>
      <c r="J58" s="4">
        <f>ABS(B58-Election_result!B$2)</f>
        <v>5.1599999999999966</v>
      </c>
      <c r="K58" s="4">
        <f>ABS(C58-Election_result!C$2)</f>
        <v>1.379999999999999</v>
      </c>
      <c r="L58" s="4">
        <f>ABS(D58-Election_result!D$2)</f>
        <v>4.5600000000000005</v>
      </c>
      <c r="M58" s="4">
        <f>ABS(E58-Election_result!E$2)</f>
        <v>2.6800000000000006</v>
      </c>
      <c r="N58" s="4">
        <f>ABS(F58-Election_result!F$2)</f>
        <v>1.7999999999999998</v>
      </c>
      <c r="O58" s="4">
        <f>ABS(G58-Election_result!G$2)</f>
        <v>0.56999999999999984</v>
      </c>
      <c r="P58" s="4">
        <f>ABS(H58-Election_result!H$2)</f>
        <v>1.7000000000000002</v>
      </c>
      <c r="Q58" s="4">
        <f>ABS(I58-Election_result!I$2)</f>
        <v>1.1699999999999995</v>
      </c>
      <c r="R58" s="4">
        <f t="shared" si="0"/>
        <v>2.3774999999999995</v>
      </c>
    </row>
    <row r="59" spans="1:18" ht="12.75" customHeight="1">
      <c r="A59" s="3">
        <v>41472</v>
      </c>
      <c r="B59" s="4">
        <v>36.29</v>
      </c>
      <c r="C59" s="4">
        <v>24.12</v>
      </c>
      <c r="D59" s="4">
        <v>12.68</v>
      </c>
      <c r="E59" s="4">
        <v>7.47</v>
      </c>
      <c r="F59" s="4">
        <v>6.47</v>
      </c>
      <c r="G59" s="4">
        <v>2.66</v>
      </c>
      <c r="H59" s="4">
        <v>7.55</v>
      </c>
      <c r="I59" s="4">
        <v>2.76</v>
      </c>
      <c r="J59" s="4">
        <f>ABS(B59-Election_result!B$2)</f>
        <v>5.2100000000000009</v>
      </c>
      <c r="K59" s="4">
        <f>ABS(C59-Election_result!C$2)</f>
        <v>1.5799999999999983</v>
      </c>
      <c r="L59" s="4">
        <f>ABS(D59-Election_result!D$2)</f>
        <v>4.2799999999999994</v>
      </c>
      <c r="M59" s="4">
        <f>ABS(E59-Election_result!E$2)</f>
        <v>2.67</v>
      </c>
      <c r="N59" s="4">
        <f>ABS(F59-Election_result!F$2)</f>
        <v>2.13</v>
      </c>
      <c r="O59" s="4">
        <f>ABS(G59-Election_result!G$2)</f>
        <v>0.45999999999999996</v>
      </c>
      <c r="P59" s="4">
        <f>ABS(H59-Election_result!H$2)</f>
        <v>2.8499999999999996</v>
      </c>
      <c r="Q59" s="4">
        <f>ABS(I59-Election_result!I$2)</f>
        <v>1.3399999999999999</v>
      </c>
      <c r="R59" s="4">
        <f t="shared" si="0"/>
        <v>2.5649999999999999</v>
      </c>
    </row>
    <row r="60" spans="1:18" ht="12.75" customHeight="1">
      <c r="A60" s="3">
        <v>41473</v>
      </c>
      <c r="B60" s="4">
        <v>36.11</v>
      </c>
      <c r="C60" s="4">
        <v>24.44</v>
      </c>
      <c r="D60" s="4">
        <v>12.57</v>
      </c>
      <c r="E60" s="4">
        <v>7.43</v>
      </c>
      <c r="F60" s="4">
        <v>6.6</v>
      </c>
      <c r="G60" s="4">
        <v>2.65</v>
      </c>
      <c r="H60" s="4">
        <v>7.51</v>
      </c>
      <c r="I60" s="4">
        <v>2.69</v>
      </c>
      <c r="J60" s="4">
        <f>ABS(B60-Election_result!B$2)</f>
        <v>5.3900000000000006</v>
      </c>
      <c r="K60" s="4">
        <f>ABS(C60-Election_result!C$2)</f>
        <v>1.259999999999998</v>
      </c>
      <c r="L60" s="4">
        <f>ABS(D60-Election_result!D$2)</f>
        <v>4.17</v>
      </c>
      <c r="M60" s="4">
        <f>ABS(E60-Election_result!E$2)</f>
        <v>2.63</v>
      </c>
      <c r="N60" s="4">
        <f>ABS(F60-Election_result!F$2)</f>
        <v>2</v>
      </c>
      <c r="O60" s="4">
        <f>ABS(G60-Election_result!G$2)</f>
        <v>0.44999999999999973</v>
      </c>
      <c r="P60" s="4">
        <f>ABS(H60-Election_result!H$2)</f>
        <v>2.8099999999999996</v>
      </c>
      <c r="Q60" s="4">
        <f>ABS(I60-Election_result!I$2)</f>
        <v>1.4099999999999997</v>
      </c>
      <c r="R60" s="4">
        <f t="shared" si="0"/>
        <v>2.5149999999999997</v>
      </c>
    </row>
    <row r="61" spans="1:18" ht="12.75" customHeight="1">
      <c r="A61" s="3">
        <v>41474</v>
      </c>
      <c r="B61" s="4">
        <v>35.880000000000003</v>
      </c>
      <c r="C61" s="4">
        <v>24.38</v>
      </c>
      <c r="D61" s="4">
        <v>12.73</v>
      </c>
      <c r="E61" s="4">
        <v>7.39</v>
      </c>
      <c r="F61" s="4">
        <v>6.57</v>
      </c>
      <c r="G61" s="4">
        <v>2.61</v>
      </c>
      <c r="H61" s="4">
        <v>7.7</v>
      </c>
      <c r="I61" s="4">
        <v>2.74</v>
      </c>
      <c r="J61" s="4">
        <f>ABS(B61-Election_result!B$2)</f>
        <v>5.6199999999999974</v>
      </c>
      <c r="K61" s="4">
        <f>ABS(C61-Election_result!C$2)</f>
        <v>1.3200000000000003</v>
      </c>
      <c r="L61" s="4">
        <f>ABS(D61-Election_result!D$2)</f>
        <v>4.33</v>
      </c>
      <c r="M61" s="4">
        <f>ABS(E61-Election_result!E$2)</f>
        <v>2.59</v>
      </c>
      <c r="N61" s="4">
        <f>ABS(F61-Election_result!F$2)</f>
        <v>2.0299999999999994</v>
      </c>
      <c r="O61" s="4">
        <f>ABS(G61-Election_result!G$2)</f>
        <v>0.4099999999999997</v>
      </c>
      <c r="P61" s="4">
        <f>ABS(H61-Election_result!H$2)</f>
        <v>3</v>
      </c>
      <c r="Q61" s="4">
        <f>ABS(I61-Election_result!I$2)</f>
        <v>1.3599999999999994</v>
      </c>
      <c r="R61" s="4">
        <f t="shared" si="0"/>
        <v>2.5824999999999996</v>
      </c>
    </row>
    <row r="62" spans="1:18" ht="12.75" customHeight="1">
      <c r="A62" s="3">
        <v>41475</v>
      </c>
      <c r="B62" s="4">
        <v>36.299999999999997</v>
      </c>
      <c r="C62" s="4">
        <v>24.34</v>
      </c>
      <c r="D62" s="4">
        <v>12.37</v>
      </c>
      <c r="E62" s="4">
        <v>7.52</v>
      </c>
      <c r="F62" s="4">
        <v>6.65</v>
      </c>
      <c r="G62" s="4">
        <v>2.64</v>
      </c>
      <c r="H62" s="4">
        <v>7.44</v>
      </c>
      <c r="I62" s="4">
        <v>2.74</v>
      </c>
      <c r="J62" s="4">
        <f>ABS(B62-Election_result!B$2)</f>
        <v>5.2000000000000028</v>
      </c>
      <c r="K62" s="4">
        <f>ABS(C62-Election_result!C$2)</f>
        <v>1.3599999999999994</v>
      </c>
      <c r="L62" s="4">
        <f>ABS(D62-Election_result!D$2)</f>
        <v>3.9699999999999989</v>
      </c>
      <c r="M62" s="4">
        <f>ABS(E62-Election_result!E$2)</f>
        <v>2.7199999999999998</v>
      </c>
      <c r="N62" s="4">
        <f>ABS(F62-Election_result!F$2)</f>
        <v>1.9499999999999993</v>
      </c>
      <c r="O62" s="4">
        <f>ABS(G62-Election_result!G$2)</f>
        <v>0.43999999999999995</v>
      </c>
      <c r="P62" s="4">
        <f>ABS(H62-Election_result!H$2)</f>
        <v>2.74</v>
      </c>
      <c r="Q62" s="4">
        <f>ABS(I62-Election_result!I$2)</f>
        <v>1.3599999999999994</v>
      </c>
      <c r="R62" s="4">
        <f t="shared" si="0"/>
        <v>2.4674999999999998</v>
      </c>
    </row>
    <row r="63" spans="1:18" ht="12.75" customHeight="1">
      <c r="A63" s="3">
        <v>41476</v>
      </c>
      <c r="B63" s="4">
        <v>36.270000000000003</v>
      </c>
      <c r="C63" s="4">
        <v>24.32</v>
      </c>
      <c r="D63" s="4">
        <v>12.42</v>
      </c>
      <c r="E63" s="4">
        <v>7.47</v>
      </c>
      <c r="F63" s="4">
        <v>6.64</v>
      </c>
      <c r="G63" s="4">
        <v>2.65</v>
      </c>
      <c r="H63" s="4">
        <v>7.48</v>
      </c>
      <c r="I63" s="4">
        <v>2.75</v>
      </c>
      <c r="J63" s="4">
        <f>ABS(B63-Election_result!B$2)</f>
        <v>5.2299999999999969</v>
      </c>
      <c r="K63" s="4">
        <f>ABS(C63-Election_result!C$2)</f>
        <v>1.379999999999999</v>
      </c>
      <c r="L63" s="4">
        <f>ABS(D63-Election_result!D$2)</f>
        <v>4.0199999999999996</v>
      </c>
      <c r="M63" s="4">
        <f>ABS(E63-Election_result!E$2)</f>
        <v>2.67</v>
      </c>
      <c r="N63" s="4">
        <f>ABS(F63-Election_result!F$2)</f>
        <v>1.96</v>
      </c>
      <c r="O63" s="4">
        <f>ABS(G63-Election_result!G$2)</f>
        <v>0.44999999999999973</v>
      </c>
      <c r="P63" s="4">
        <f>ABS(H63-Election_result!H$2)</f>
        <v>2.7800000000000002</v>
      </c>
      <c r="Q63" s="4">
        <f>ABS(I63-Election_result!I$2)</f>
        <v>1.3499999999999996</v>
      </c>
      <c r="R63" s="4">
        <f t="shared" si="0"/>
        <v>2.4799999999999995</v>
      </c>
    </row>
    <row r="64" spans="1:18" ht="12.75" customHeight="1">
      <c r="A64" s="3">
        <v>41477</v>
      </c>
      <c r="B64" s="4">
        <v>36.020000000000003</v>
      </c>
      <c r="C64" s="4">
        <v>24.22</v>
      </c>
      <c r="D64" s="4">
        <v>12.86</v>
      </c>
      <c r="E64" s="4">
        <v>7.45</v>
      </c>
      <c r="F64" s="4">
        <v>6.68</v>
      </c>
      <c r="G64" s="4">
        <v>2.62</v>
      </c>
      <c r="H64" s="4">
        <v>7.42</v>
      </c>
      <c r="I64" s="4">
        <v>2.73</v>
      </c>
      <c r="J64" s="4">
        <f>ABS(B64-Election_result!B$2)</f>
        <v>5.4799999999999969</v>
      </c>
      <c r="K64" s="4">
        <f>ABS(C64-Election_result!C$2)</f>
        <v>1.4800000000000004</v>
      </c>
      <c r="L64" s="4">
        <f>ABS(D64-Election_result!D$2)</f>
        <v>4.4599999999999991</v>
      </c>
      <c r="M64" s="4">
        <f>ABS(E64-Election_result!E$2)</f>
        <v>2.6500000000000004</v>
      </c>
      <c r="N64" s="4">
        <f>ABS(F64-Election_result!F$2)</f>
        <v>1.92</v>
      </c>
      <c r="O64" s="4">
        <f>ABS(G64-Election_result!G$2)</f>
        <v>0.41999999999999993</v>
      </c>
      <c r="P64" s="4">
        <f>ABS(H64-Election_result!H$2)</f>
        <v>2.7199999999999998</v>
      </c>
      <c r="Q64" s="4">
        <f>ABS(I64-Election_result!I$2)</f>
        <v>1.3699999999999997</v>
      </c>
      <c r="R64" s="4">
        <f t="shared" si="0"/>
        <v>2.5624999999999996</v>
      </c>
    </row>
    <row r="65" spans="1:18" ht="12.75" customHeight="1">
      <c r="A65" s="3">
        <v>41478</v>
      </c>
      <c r="B65" s="4">
        <v>36.21</v>
      </c>
      <c r="C65" s="4">
        <v>24.11</v>
      </c>
      <c r="D65" s="4">
        <v>12.9</v>
      </c>
      <c r="E65" s="4">
        <v>7.49</v>
      </c>
      <c r="F65" s="4">
        <v>6.66</v>
      </c>
      <c r="G65" s="4">
        <v>2.59</v>
      </c>
      <c r="H65" s="4">
        <v>7.13</v>
      </c>
      <c r="I65" s="4">
        <v>2.91</v>
      </c>
      <c r="J65" s="4">
        <f>ABS(B65-Election_result!B$2)</f>
        <v>5.2899999999999991</v>
      </c>
      <c r="K65" s="4">
        <f>ABS(C65-Election_result!C$2)</f>
        <v>1.5899999999999999</v>
      </c>
      <c r="L65" s="4">
        <f>ABS(D65-Election_result!D$2)</f>
        <v>4.5</v>
      </c>
      <c r="M65" s="4">
        <f>ABS(E65-Election_result!E$2)</f>
        <v>2.6900000000000004</v>
      </c>
      <c r="N65" s="4">
        <f>ABS(F65-Election_result!F$2)</f>
        <v>1.9399999999999995</v>
      </c>
      <c r="O65" s="4">
        <f>ABS(G65-Election_result!G$2)</f>
        <v>0.38999999999999968</v>
      </c>
      <c r="P65" s="4">
        <f>ABS(H65-Election_result!H$2)</f>
        <v>2.4299999999999997</v>
      </c>
      <c r="Q65" s="4">
        <f>ABS(I65-Election_result!I$2)</f>
        <v>1.1899999999999995</v>
      </c>
      <c r="R65" s="4">
        <f t="shared" si="0"/>
        <v>2.5024999999999995</v>
      </c>
    </row>
    <row r="66" spans="1:18" ht="12.75" customHeight="1">
      <c r="A66" s="3">
        <v>41479</v>
      </c>
      <c r="B66" s="4">
        <v>35.880000000000003</v>
      </c>
      <c r="C66" s="4">
        <v>24.26</v>
      </c>
      <c r="D66" s="4">
        <v>12.61</v>
      </c>
      <c r="E66" s="4">
        <v>7.48</v>
      </c>
      <c r="F66" s="4">
        <v>6.72</v>
      </c>
      <c r="G66" s="4">
        <v>2.85</v>
      </c>
      <c r="H66" s="4">
        <v>7.32</v>
      </c>
      <c r="I66" s="4">
        <v>2.88</v>
      </c>
      <c r="J66" s="4">
        <f>ABS(B66-Election_result!B$2)</f>
        <v>5.6199999999999974</v>
      </c>
      <c r="K66" s="4">
        <f>ABS(C66-Election_result!C$2)</f>
        <v>1.4399999999999977</v>
      </c>
      <c r="L66" s="4">
        <f>ABS(D66-Election_result!D$2)</f>
        <v>4.2099999999999991</v>
      </c>
      <c r="M66" s="4">
        <f>ABS(E66-Election_result!E$2)</f>
        <v>2.6800000000000006</v>
      </c>
      <c r="N66" s="4">
        <f>ABS(F66-Election_result!F$2)</f>
        <v>1.88</v>
      </c>
      <c r="O66" s="4">
        <f>ABS(G66-Election_result!G$2)</f>
        <v>0.64999999999999991</v>
      </c>
      <c r="P66" s="4">
        <f>ABS(H66-Election_result!H$2)</f>
        <v>2.62</v>
      </c>
      <c r="Q66" s="4">
        <f>ABS(I66-Election_result!I$2)</f>
        <v>1.2199999999999998</v>
      </c>
      <c r="R66" s="4">
        <f t="shared" si="0"/>
        <v>2.5399999999999991</v>
      </c>
    </row>
    <row r="67" spans="1:18" ht="12.75" customHeight="1">
      <c r="A67" s="3">
        <v>41480</v>
      </c>
      <c r="B67" s="4">
        <v>36.26</v>
      </c>
      <c r="C67" s="4">
        <v>24.1</v>
      </c>
      <c r="D67" s="4">
        <v>12.1</v>
      </c>
      <c r="E67" s="4">
        <v>7.42</v>
      </c>
      <c r="F67" s="4">
        <v>6.85</v>
      </c>
      <c r="G67" s="4">
        <v>2.84</v>
      </c>
      <c r="H67" s="4">
        <v>7.48</v>
      </c>
      <c r="I67" s="4">
        <v>2.95</v>
      </c>
      <c r="J67" s="4">
        <f>ABS(B67-Election_result!B$2)</f>
        <v>5.240000000000002</v>
      </c>
      <c r="K67" s="4">
        <f>ABS(C67-Election_result!C$2)</f>
        <v>1.5999999999999979</v>
      </c>
      <c r="L67" s="4">
        <f>ABS(D67-Election_result!D$2)</f>
        <v>3.6999999999999993</v>
      </c>
      <c r="M67" s="4">
        <f>ABS(E67-Election_result!E$2)</f>
        <v>2.62</v>
      </c>
      <c r="N67" s="4">
        <f>ABS(F67-Election_result!F$2)</f>
        <v>1.75</v>
      </c>
      <c r="O67" s="4">
        <f>ABS(G67-Election_result!G$2)</f>
        <v>0.63999999999999968</v>
      </c>
      <c r="P67" s="4">
        <f>ABS(H67-Election_result!H$2)</f>
        <v>2.7800000000000002</v>
      </c>
      <c r="Q67" s="4">
        <f>ABS(I67-Election_result!I$2)</f>
        <v>1.1499999999999995</v>
      </c>
      <c r="R67" s="4">
        <f t="shared" si="0"/>
        <v>2.4350000000000001</v>
      </c>
    </row>
    <row r="68" spans="1:18" ht="12.75" customHeight="1">
      <c r="A68" s="3">
        <v>41481</v>
      </c>
      <c r="B68" s="4">
        <v>36.25</v>
      </c>
      <c r="C68" s="4">
        <v>24.13</v>
      </c>
      <c r="D68" s="4">
        <v>12.25</v>
      </c>
      <c r="E68" s="4">
        <v>7.45</v>
      </c>
      <c r="F68" s="4">
        <v>6.84</v>
      </c>
      <c r="G68" s="4">
        <v>2.79</v>
      </c>
      <c r="H68" s="4">
        <v>7.27</v>
      </c>
      <c r="I68" s="4">
        <v>3.02</v>
      </c>
      <c r="J68" s="4">
        <f>ABS(B68-Election_result!B$2)</f>
        <v>5.25</v>
      </c>
      <c r="K68" s="4">
        <f>ABS(C68-Election_result!C$2)</f>
        <v>1.5700000000000003</v>
      </c>
      <c r="L68" s="4">
        <f>ABS(D68-Election_result!D$2)</f>
        <v>3.8499999999999996</v>
      </c>
      <c r="M68" s="4">
        <f>ABS(E68-Election_result!E$2)</f>
        <v>2.6500000000000004</v>
      </c>
      <c r="N68" s="4">
        <f>ABS(F68-Election_result!F$2)</f>
        <v>1.7599999999999998</v>
      </c>
      <c r="O68" s="4">
        <f>ABS(G68-Election_result!G$2)</f>
        <v>0.58999999999999986</v>
      </c>
      <c r="P68" s="4">
        <f>ABS(H68-Election_result!H$2)</f>
        <v>2.5699999999999994</v>
      </c>
      <c r="Q68" s="4">
        <f>ABS(I68-Election_result!I$2)</f>
        <v>1.0799999999999996</v>
      </c>
      <c r="R68" s="4">
        <f t="shared" ref="R68:R126" si="1">AVERAGE(J68:Q68)</f>
        <v>2.4149999999999996</v>
      </c>
    </row>
    <row r="69" spans="1:18" ht="12.75" customHeight="1">
      <c r="A69" s="3">
        <v>41482</v>
      </c>
      <c r="B69" s="4">
        <v>36.06</v>
      </c>
      <c r="C69" s="4">
        <v>24.17</v>
      </c>
      <c r="D69" s="4">
        <v>11.95</v>
      </c>
      <c r="E69" s="4">
        <v>7.4</v>
      </c>
      <c r="F69" s="4">
        <v>7.11</v>
      </c>
      <c r="G69" s="4">
        <v>2.85</v>
      </c>
      <c r="H69" s="4">
        <v>7.38</v>
      </c>
      <c r="I69" s="4">
        <v>3.08</v>
      </c>
      <c r="J69" s="4">
        <f>ABS(B69-Election_result!B$2)</f>
        <v>5.4399999999999977</v>
      </c>
      <c r="K69" s="4">
        <f>ABS(C69-Election_result!C$2)</f>
        <v>1.5299999999999976</v>
      </c>
      <c r="L69" s="4">
        <f>ABS(D69-Election_result!D$2)</f>
        <v>3.5499999999999989</v>
      </c>
      <c r="M69" s="4">
        <f>ABS(E69-Election_result!E$2)</f>
        <v>2.6000000000000005</v>
      </c>
      <c r="N69" s="4">
        <f>ABS(F69-Election_result!F$2)</f>
        <v>1.4899999999999993</v>
      </c>
      <c r="O69" s="4">
        <f>ABS(G69-Election_result!G$2)</f>
        <v>0.64999999999999991</v>
      </c>
      <c r="P69" s="4">
        <f>ABS(H69-Election_result!H$2)</f>
        <v>2.6799999999999997</v>
      </c>
      <c r="Q69" s="4">
        <f>ABS(I69-Election_result!I$2)</f>
        <v>1.0199999999999996</v>
      </c>
      <c r="R69" s="4">
        <f t="shared" si="1"/>
        <v>2.3699999999999988</v>
      </c>
    </row>
    <row r="70" spans="1:18" ht="12.75" customHeight="1">
      <c r="A70" s="3">
        <v>41483</v>
      </c>
      <c r="B70" s="4">
        <v>36.06</v>
      </c>
      <c r="C70" s="4">
        <v>23.95</v>
      </c>
      <c r="D70" s="4">
        <v>12.02</v>
      </c>
      <c r="E70" s="4">
        <v>7.42</v>
      </c>
      <c r="F70" s="4">
        <v>7.3</v>
      </c>
      <c r="G70" s="4">
        <v>2.84</v>
      </c>
      <c r="H70" s="4">
        <v>7.32</v>
      </c>
      <c r="I70" s="4">
        <v>3.09</v>
      </c>
      <c r="J70" s="4">
        <f>ABS(B70-Election_result!B$2)</f>
        <v>5.4399999999999977</v>
      </c>
      <c r="K70" s="4">
        <f>ABS(C70-Election_result!C$2)</f>
        <v>1.75</v>
      </c>
      <c r="L70" s="4">
        <f>ABS(D70-Election_result!D$2)</f>
        <v>3.6199999999999992</v>
      </c>
      <c r="M70" s="4">
        <f>ABS(E70-Election_result!E$2)</f>
        <v>2.62</v>
      </c>
      <c r="N70" s="4">
        <f>ABS(F70-Election_result!F$2)</f>
        <v>1.2999999999999998</v>
      </c>
      <c r="O70" s="4">
        <f>ABS(G70-Election_result!G$2)</f>
        <v>0.63999999999999968</v>
      </c>
      <c r="P70" s="4">
        <f>ABS(H70-Election_result!H$2)</f>
        <v>2.62</v>
      </c>
      <c r="Q70" s="4">
        <f>ABS(I70-Election_result!I$2)</f>
        <v>1.0099999999999998</v>
      </c>
      <c r="R70" s="4">
        <f t="shared" si="1"/>
        <v>2.375</v>
      </c>
    </row>
    <row r="71" spans="1:18" ht="12.75" customHeight="1">
      <c r="A71" s="3">
        <v>41484</v>
      </c>
      <c r="B71" s="4">
        <v>36.200000000000003</v>
      </c>
      <c r="C71" s="4">
        <v>24.01</v>
      </c>
      <c r="D71" s="4">
        <v>12.06</v>
      </c>
      <c r="E71" s="4">
        <v>7.28</v>
      </c>
      <c r="F71" s="4">
        <v>7.17</v>
      </c>
      <c r="G71" s="4">
        <v>2.84</v>
      </c>
      <c r="H71" s="4">
        <v>7.34</v>
      </c>
      <c r="I71" s="4">
        <v>3.1</v>
      </c>
      <c r="J71" s="4">
        <f>ABS(B71-Election_result!B$2)</f>
        <v>5.2999999999999972</v>
      </c>
      <c r="K71" s="4">
        <f>ABS(C71-Election_result!C$2)</f>
        <v>1.6899999999999977</v>
      </c>
      <c r="L71" s="4">
        <f>ABS(D71-Election_result!D$2)</f>
        <v>3.66</v>
      </c>
      <c r="M71" s="4">
        <f>ABS(E71-Election_result!E$2)</f>
        <v>2.4800000000000004</v>
      </c>
      <c r="N71" s="4">
        <f>ABS(F71-Election_result!F$2)</f>
        <v>1.4299999999999997</v>
      </c>
      <c r="O71" s="4">
        <f>ABS(G71-Election_result!G$2)</f>
        <v>0.63999999999999968</v>
      </c>
      <c r="P71" s="4">
        <f>ABS(H71-Election_result!H$2)</f>
        <v>2.6399999999999997</v>
      </c>
      <c r="Q71" s="4">
        <f>ABS(I71-Election_result!I$2)</f>
        <v>0.99999999999999956</v>
      </c>
      <c r="R71" s="4">
        <f t="shared" si="1"/>
        <v>2.3549999999999995</v>
      </c>
    </row>
    <row r="72" spans="1:18" ht="12.75" customHeight="1">
      <c r="A72" s="3">
        <v>41485</v>
      </c>
      <c r="B72" s="4">
        <v>35.97</v>
      </c>
      <c r="C72" s="4">
        <v>24.08</v>
      </c>
      <c r="D72" s="4">
        <v>12.39</v>
      </c>
      <c r="E72" s="4">
        <v>7.23</v>
      </c>
      <c r="F72" s="4">
        <v>7.14</v>
      </c>
      <c r="G72" s="4">
        <v>2.8</v>
      </c>
      <c r="H72" s="4">
        <v>7.21</v>
      </c>
      <c r="I72" s="4">
        <v>3.18</v>
      </c>
      <c r="J72" s="4">
        <f>ABS(B72-Election_result!B$2)</f>
        <v>5.5300000000000011</v>
      </c>
      <c r="K72" s="4">
        <f>ABS(C72-Election_result!C$2)</f>
        <v>1.620000000000001</v>
      </c>
      <c r="L72" s="4">
        <f>ABS(D72-Election_result!D$2)</f>
        <v>3.99</v>
      </c>
      <c r="M72" s="4">
        <f>ABS(E72-Election_result!E$2)</f>
        <v>2.4300000000000006</v>
      </c>
      <c r="N72" s="4">
        <f>ABS(F72-Election_result!F$2)</f>
        <v>1.46</v>
      </c>
      <c r="O72" s="4">
        <f>ABS(G72-Election_result!G$2)</f>
        <v>0.59999999999999964</v>
      </c>
      <c r="P72" s="4">
        <f>ABS(H72-Election_result!H$2)</f>
        <v>2.5099999999999998</v>
      </c>
      <c r="Q72" s="4">
        <f>ABS(I72-Election_result!I$2)</f>
        <v>0.91999999999999948</v>
      </c>
      <c r="R72" s="4">
        <f t="shared" si="1"/>
        <v>2.3825000000000003</v>
      </c>
    </row>
    <row r="73" spans="1:18" ht="12.75" customHeight="1">
      <c r="A73" s="3">
        <v>41486</v>
      </c>
      <c r="B73" s="4">
        <v>36.11</v>
      </c>
      <c r="C73" s="4">
        <v>24</v>
      </c>
      <c r="D73" s="4">
        <v>12.32</v>
      </c>
      <c r="E73" s="4">
        <v>6.97</v>
      </c>
      <c r="F73" s="4">
        <v>7.12</v>
      </c>
      <c r="G73" s="4">
        <v>3.14</v>
      </c>
      <c r="H73" s="4">
        <v>7.14</v>
      </c>
      <c r="I73" s="4">
        <v>3.2</v>
      </c>
      <c r="J73" s="4">
        <f>ABS(B73-Election_result!B$2)</f>
        <v>5.3900000000000006</v>
      </c>
      <c r="K73" s="4">
        <f>ABS(C73-Election_result!C$2)</f>
        <v>1.6999999999999993</v>
      </c>
      <c r="L73" s="4">
        <f>ABS(D73-Election_result!D$2)</f>
        <v>3.92</v>
      </c>
      <c r="M73" s="4">
        <f>ABS(E73-Election_result!E$2)</f>
        <v>2.17</v>
      </c>
      <c r="N73" s="4">
        <f>ABS(F73-Election_result!F$2)</f>
        <v>1.4799999999999995</v>
      </c>
      <c r="O73" s="4">
        <f>ABS(G73-Election_result!G$2)</f>
        <v>0.94</v>
      </c>
      <c r="P73" s="4">
        <f>ABS(H73-Election_result!H$2)</f>
        <v>2.4399999999999995</v>
      </c>
      <c r="Q73" s="4">
        <f>ABS(I73-Election_result!I$2)</f>
        <v>0.89999999999999947</v>
      </c>
      <c r="R73" s="4">
        <f t="shared" si="1"/>
        <v>2.3674999999999997</v>
      </c>
    </row>
    <row r="74" spans="1:18" ht="12.75" customHeight="1">
      <c r="A74" s="3">
        <v>41487</v>
      </c>
      <c r="B74" s="4">
        <v>36.07</v>
      </c>
      <c r="C74" s="4">
        <v>23.86</v>
      </c>
      <c r="D74" s="4">
        <v>12.29</v>
      </c>
      <c r="E74" s="4">
        <v>7.01</v>
      </c>
      <c r="F74" s="4">
        <v>7.19</v>
      </c>
      <c r="G74" s="4">
        <v>3.19</v>
      </c>
      <c r="H74" s="4">
        <v>7.26</v>
      </c>
      <c r="I74" s="4">
        <v>3.13</v>
      </c>
      <c r="J74" s="4">
        <f>ABS(B74-Election_result!B$2)</f>
        <v>5.43</v>
      </c>
      <c r="K74" s="4">
        <f>ABS(C74-Election_result!C$2)</f>
        <v>1.8399999999999999</v>
      </c>
      <c r="L74" s="4">
        <f>ABS(D74-Election_result!D$2)</f>
        <v>3.8899999999999988</v>
      </c>
      <c r="M74" s="4">
        <f>ABS(E74-Election_result!E$2)</f>
        <v>2.21</v>
      </c>
      <c r="N74" s="4">
        <f>ABS(F74-Election_result!F$2)</f>
        <v>1.4099999999999993</v>
      </c>
      <c r="O74" s="4">
        <f>ABS(G74-Election_result!G$2)</f>
        <v>0.98999999999999977</v>
      </c>
      <c r="P74" s="4">
        <f>ABS(H74-Election_result!H$2)</f>
        <v>2.5599999999999996</v>
      </c>
      <c r="Q74" s="4">
        <f>ABS(I74-Election_result!I$2)</f>
        <v>0.96999999999999975</v>
      </c>
      <c r="R74" s="4">
        <f t="shared" si="1"/>
        <v>2.4124999999999996</v>
      </c>
    </row>
    <row r="75" spans="1:18" ht="12.75" customHeight="1">
      <c r="A75" s="3">
        <v>41488</v>
      </c>
      <c r="B75" s="4">
        <v>36.04</v>
      </c>
      <c r="C75" s="4">
        <v>24.17</v>
      </c>
      <c r="D75" s="4">
        <v>12.3</v>
      </c>
      <c r="E75" s="4">
        <v>7.12</v>
      </c>
      <c r="F75" s="4">
        <v>7.13</v>
      </c>
      <c r="G75" s="4">
        <v>3.06</v>
      </c>
      <c r="H75" s="4">
        <v>7.04</v>
      </c>
      <c r="I75" s="4">
        <v>3.14</v>
      </c>
      <c r="J75" s="4">
        <f>ABS(B75-Election_result!B$2)</f>
        <v>5.4600000000000009</v>
      </c>
      <c r="K75" s="4">
        <f>ABS(C75-Election_result!C$2)</f>
        <v>1.5299999999999976</v>
      </c>
      <c r="L75" s="4">
        <f>ABS(D75-Election_result!D$2)</f>
        <v>3.9000000000000004</v>
      </c>
      <c r="M75" s="4">
        <f>ABS(E75-Election_result!E$2)</f>
        <v>2.3200000000000003</v>
      </c>
      <c r="N75" s="4">
        <f>ABS(F75-Election_result!F$2)</f>
        <v>1.4699999999999998</v>
      </c>
      <c r="O75" s="4">
        <f>ABS(G75-Election_result!G$2)</f>
        <v>0.85999999999999988</v>
      </c>
      <c r="P75" s="4">
        <f>ABS(H75-Election_result!H$2)</f>
        <v>2.34</v>
      </c>
      <c r="Q75" s="4">
        <f>ABS(I75-Election_result!I$2)</f>
        <v>0.95999999999999952</v>
      </c>
      <c r="R75" s="4">
        <f t="shared" si="1"/>
        <v>2.355</v>
      </c>
    </row>
    <row r="76" spans="1:18" ht="12.75" customHeight="1">
      <c r="A76" s="3">
        <v>41489</v>
      </c>
      <c r="B76" s="4">
        <v>36.22</v>
      </c>
      <c r="C76" s="4">
        <v>24.02</v>
      </c>
      <c r="D76" s="4">
        <v>12.34</v>
      </c>
      <c r="E76" s="4">
        <v>6.95</v>
      </c>
      <c r="F76" s="4">
        <v>7.17</v>
      </c>
      <c r="G76" s="4">
        <v>3.1</v>
      </c>
      <c r="H76" s="4">
        <v>7.07</v>
      </c>
      <c r="I76" s="4">
        <v>3.13</v>
      </c>
      <c r="J76" s="4">
        <f>ABS(B76-Election_result!B$2)</f>
        <v>5.2800000000000011</v>
      </c>
      <c r="K76" s="4">
        <f>ABS(C76-Election_result!C$2)</f>
        <v>1.6799999999999997</v>
      </c>
      <c r="L76" s="4">
        <f>ABS(D76-Election_result!D$2)</f>
        <v>3.9399999999999995</v>
      </c>
      <c r="M76" s="4">
        <f>ABS(E76-Election_result!E$2)</f>
        <v>2.1500000000000004</v>
      </c>
      <c r="N76" s="4">
        <f>ABS(F76-Election_result!F$2)</f>
        <v>1.4299999999999997</v>
      </c>
      <c r="O76" s="4">
        <f>ABS(G76-Election_result!G$2)</f>
        <v>0.89999999999999991</v>
      </c>
      <c r="P76" s="4">
        <f>ABS(H76-Election_result!H$2)</f>
        <v>2.37</v>
      </c>
      <c r="Q76" s="4">
        <f>ABS(I76-Election_result!I$2)</f>
        <v>0.96999999999999975</v>
      </c>
      <c r="R76" s="4">
        <f t="shared" si="1"/>
        <v>2.34</v>
      </c>
    </row>
    <row r="77" spans="1:18" ht="12.75" customHeight="1">
      <c r="A77" s="3">
        <v>41490</v>
      </c>
      <c r="B77" s="4">
        <v>36.15</v>
      </c>
      <c r="C77" s="4">
        <v>24.1</v>
      </c>
      <c r="D77" s="4">
        <v>12.34</v>
      </c>
      <c r="E77" s="4">
        <v>6.97</v>
      </c>
      <c r="F77" s="4">
        <v>7.13</v>
      </c>
      <c r="G77" s="4">
        <v>3.08</v>
      </c>
      <c r="H77" s="4">
        <v>7.05</v>
      </c>
      <c r="I77" s="4">
        <v>3.18</v>
      </c>
      <c r="J77" s="4">
        <f>ABS(B77-Election_result!B$2)</f>
        <v>5.3500000000000014</v>
      </c>
      <c r="K77" s="4">
        <f>ABS(C77-Election_result!C$2)</f>
        <v>1.5999999999999979</v>
      </c>
      <c r="L77" s="4">
        <f>ABS(D77-Election_result!D$2)</f>
        <v>3.9399999999999995</v>
      </c>
      <c r="M77" s="4">
        <f>ABS(E77-Election_result!E$2)</f>
        <v>2.17</v>
      </c>
      <c r="N77" s="4">
        <f>ABS(F77-Election_result!F$2)</f>
        <v>1.4699999999999998</v>
      </c>
      <c r="O77" s="4">
        <f>ABS(G77-Election_result!G$2)</f>
        <v>0.87999999999999989</v>
      </c>
      <c r="P77" s="4">
        <f>ABS(H77-Election_result!H$2)</f>
        <v>2.3499999999999996</v>
      </c>
      <c r="Q77" s="4">
        <f>ABS(I77-Election_result!I$2)</f>
        <v>0.91999999999999948</v>
      </c>
      <c r="R77" s="4">
        <f t="shared" si="1"/>
        <v>2.3349999999999995</v>
      </c>
    </row>
    <row r="78" spans="1:18" ht="12.75" customHeight="1">
      <c r="A78" s="3">
        <v>41491</v>
      </c>
      <c r="B78" s="4">
        <v>36.26</v>
      </c>
      <c r="C78" s="4">
        <v>24.05</v>
      </c>
      <c r="D78" s="4">
        <v>12.33</v>
      </c>
      <c r="E78" s="4">
        <v>7.01</v>
      </c>
      <c r="F78" s="4">
        <v>7.14</v>
      </c>
      <c r="G78" s="4">
        <v>3.1</v>
      </c>
      <c r="H78" s="4">
        <v>6.97</v>
      </c>
      <c r="I78" s="4">
        <v>3.14</v>
      </c>
      <c r="J78" s="4">
        <f>ABS(B78-Election_result!B$2)</f>
        <v>5.240000000000002</v>
      </c>
      <c r="K78" s="4">
        <f>ABS(C78-Election_result!C$2)</f>
        <v>1.6499999999999986</v>
      </c>
      <c r="L78" s="4">
        <f>ABS(D78-Election_result!D$2)</f>
        <v>3.9299999999999997</v>
      </c>
      <c r="M78" s="4">
        <f>ABS(E78-Election_result!E$2)</f>
        <v>2.21</v>
      </c>
      <c r="N78" s="4">
        <f>ABS(F78-Election_result!F$2)</f>
        <v>1.46</v>
      </c>
      <c r="O78" s="4">
        <f>ABS(G78-Election_result!G$2)</f>
        <v>0.89999999999999991</v>
      </c>
      <c r="P78" s="4">
        <f>ABS(H78-Election_result!H$2)</f>
        <v>2.2699999999999996</v>
      </c>
      <c r="Q78" s="4">
        <f>ABS(I78-Election_result!I$2)</f>
        <v>0.95999999999999952</v>
      </c>
      <c r="R78" s="4">
        <f t="shared" si="1"/>
        <v>2.3275000000000006</v>
      </c>
    </row>
    <row r="79" spans="1:18" ht="12.75" customHeight="1">
      <c r="A79" s="3">
        <v>41492</v>
      </c>
      <c r="B79" s="4">
        <v>36.29</v>
      </c>
      <c r="C79" s="4">
        <v>24.08</v>
      </c>
      <c r="D79" s="4">
        <v>12.39</v>
      </c>
      <c r="E79" s="4">
        <v>6.95</v>
      </c>
      <c r="F79" s="4">
        <v>7.13</v>
      </c>
      <c r="G79" s="4">
        <v>3.12</v>
      </c>
      <c r="H79" s="4">
        <v>6.92</v>
      </c>
      <c r="I79" s="4">
        <v>3.12</v>
      </c>
      <c r="J79" s="4">
        <f>ABS(B79-Election_result!B$2)</f>
        <v>5.2100000000000009</v>
      </c>
      <c r="K79" s="4">
        <f>ABS(C79-Election_result!C$2)</f>
        <v>1.620000000000001</v>
      </c>
      <c r="L79" s="4">
        <f>ABS(D79-Election_result!D$2)</f>
        <v>3.99</v>
      </c>
      <c r="M79" s="4">
        <f>ABS(E79-Election_result!E$2)</f>
        <v>2.1500000000000004</v>
      </c>
      <c r="N79" s="4">
        <f>ABS(F79-Election_result!F$2)</f>
        <v>1.4699999999999998</v>
      </c>
      <c r="O79" s="4">
        <f>ABS(G79-Election_result!G$2)</f>
        <v>0.91999999999999993</v>
      </c>
      <c r="P79" s="4">
        <f>ABS(H79-Election_result!H$2)</f>
        <v>2.2199999999999998</v>
      </c>
      <c r="Q79" s="4">
        <f>ABS(I79-Election_result!I$2)</f>
        <v>0.97999999999999954</v>
      </c>
      <c r="R79" s="4">
        <f t="shared" si="1"/>
        <v>2.3200000000000003</v>
      </c>
    </row>
    <row r="80" spans="1:18" ht="12.75" customHeight="1">
      <c r="A80" s="3">
        <v>41493</v>
      </c>
      <c r="B80" s="4">
        <v>36.4</v>
      </c>
      <c r="C80" s="4">
        <v>24.07</v>
      </c>
      <c r="D80" s="4">
        <v>12.43</v>
      </c>
      <c r="E80" s="4">
        <v>6.99</v>
      </c>
      <c r="F80" s="4">
        <v>7.1</v>
      </c>
      <c r="G80" s="4">
        <v>3.06</v>
      </c>
      <c r="H80" s="4">
        <v>6.77</v>
      </c>
      <c r="I80" s="4">
        <v>3.18</v>
      </c>
      <c r="J80" s="4">
        <f>ABS(B80-Election_result!B$2)</f>
        <v>5.1000000000000014</v>
      </c>
      <c r="K80" s="4">
        <f>ABS(C80-Election_result!C$2)</f>
        <v>1.629999999999999</v>
      </c>
      <c r="L80" s="4">
        <f>ABS(D80-Election_result!D$2)</f>
        <v>4.0299999999999994</v>
      </c>
      <c r="M80" s="4">
        <f>ABS(E80-Election_result!E$2)</f>
        <v>2.1900000000000004</v>
      </c>
      <c r="N80" s="4">
        <f>ABS(F80-Election_result!F$2)</f>
        <v>1.5</v>
      </c>
      <c r="O80" s="4">
        <f>ABS(G80-Election_result!G$2)</f>
        <v>0.85999999999999988</v>
      </c>
      <c r="P80" s="4">
        <f>ABS(H80-Election_result!H$2)</f>
        <v>2.0699999999999994</v>
      </c>
      <c r="Q80" s="4">
        <f>ABS(I80-Election_result!I$2)</f>
        <v>0.91999999999999948</v>
      </c>
      <c r="R80" s="4">
        <f t="shared" si="1"/>
        <v>2.2874999999999996</v>
      </c>
    </row>
    <row r="81" spans="1:18" ht="12.75" customHeight="1">
      <c r="A81" s="3">
        <v>41494</v>
      </c>
      <c r="B81" s="4">
        <v>36.32</v>
      </c>
      <c r="C81" s="4">
        <v>23.98</v>
      </c>
      <c r="D81" s="4">
        <v>12.35</v>
      </c>
      <c r="E81" s="4">
        <v>7.04</v>
      </c>
      <c r="F81" s="4">
        <v>6.95</v>
      </c>
      <c r="G81" s="4">
        <v>3.3</v>
      </c>
      <c r="H81" s="4">
        <v>6.89</v>
      </c>
      <c r="I81" s="4">
        <v>3.17</v>
      </c>
      <c r="J81" s="4">
        <f>ABS(B81-Election_result!B$2)</f>
        <v>5.18</v>
      </c>
      <c r="K81" s="4">
        <f>ABS(C81-Election_result!C$2)</f>
        <v>1.7199999999999989</v>
      </c>
      <c r="L81" s="4">
        <f>ABS(D81-Election_result!D$2)</f>
        <v>3.9499999999999993</v>
      </c>
      <c r="M81" s="4">
        <f>ABS(E81-Election_result!E$2)</f>
        <v>2.2400000000000002</v>
      </c>
      <c r="N81" s="4">
        <f>ABS(F81-Election_result!F$2)</f>
        <v>1.6499999999999995</v>
      </c>
      <c r="O81" s="4">
        <f>ABS(G81-Election_result!G$2)</f>
        <v>1.0999999999999996</v>
      </c>
      <c r="P81" s="4">
        <f>ABS(H81-Election_result!H$2)</f>
        <v>2.1899999999999995</v>
      </c>
      <c r="Q81" s="4">
        <f>ABS(I81-Election_result!I$2)</f>
        <v>0.92999999999999972</v>
      </c>
      <c r="R81" s="4">
        <f t="shared" si="1"/>
        <v>2.3699999999999997</v>
      </c>
    </row>
    <row r="82" spans="1:18" ht="12.75" customHeight="1">
      <c r="A82" s="3">
        <v>41495</v>
      </c>
      <c r="B82" s="4">
        <v>36.68</v>
      </c>
      <c r="C82" s="4">
        <v>24.16</v>
      </c>
      <c r="D82" s="4">
        <v>12.36</v>
      </c>
      <c r="E82" s="4">
        <v>6.95</v>
      </c>
      <c r="F82" s="4">
        <v>6.74</v>
      </c>
      <c r="G82" s="4">
        <v>3.29</v>
      </c>
      <c r="H82" s="4">
        <v>6.67</v>
      </c>
      <c r="I82" s="4">
        <v>3.15</v>
      </c>
      <c r="J82" s="4">
        <f>ABS(B82-Election_result!B$2)</f>
        <v>4.82</v>
      </c>
      <c r="K82" s="4">
        <f>ABS(C82-Election_result!C$2)</f>
        <v>1.5399999999999991</v>
      </c>
      <c r="L82" s="4">
        <f>ABS(D82-Election_result!D$2)</f>
        <v>3.9599999999999991</v>
      </c>
      <c r="M82" s="4">
        <f>ABS(E82-Election_result!E$2)</f>
        <v>2.1500000000000004</v>
      </c>
      <c r="N82" s="4">
        <f>ABS(F82-Election_result!F$2)</f>
        <v>1.8599999999999994</v>
      </c>
      <c r="O82" s="4">
        <f>ABS(G82-Election_result!G$2)</f>
        <v>1.0899999999999999</v>
      </c>
      <c r="P82" s="4">
        <f>ABS(H82-Election_result!H$2)</f>
        <v>1.9699999999999998</v>
      </c>
      <c r="Q82" s="4">
        <f>ABS(I82-Election_result!I$2)</f>
        <v>0.94999999999999973</v>
      </c>
      <c r="R82" s="4">
        <f t="shared" si="1"/>
        <v>2.2924999999999995</v>
      </c>
    </row>
    <row r="83" spans="1:18" ht="12.75" customHeight="1">
      <c r="A83" s="3">
        <v>41496</v>
      </c>
      <c r="B83" s="4">
        <v>36.549999999999997</v>
      </c>
      <c r="C83" s="4">
        <v>24.12</v>
      </c>
      <c r="D83" s="4">
        <v>12.49</v>
      </c>
      <c r="E83" s="4">
        <v>6.96</v>
      </c>
      <c r="F83" s="4">
        <v>6.88</v>
      </c>
      <c r="G83" s="4">
        <v>3.35</v>
      </c>
      <c r="H83" s="4">
        <v>6.51</v>
      </c>
      <c r="I83" s="4">
        <v>3.14</v>
      </c>
      <c r="J83" s="4">
        <f>ABS(B83-Election_result!B$2)</f>
        <v>4.9500000000000028</v>
      </c>
      <c r="K83" s="4">
        <f>ABS(C83-Election_result!C$2)</f>
        <v>1.5799999999999983</v>
      </c>
      <c r="L83" s="4">
        <f>ABS(D83-Election_result!D$2)</f>
        <v>4.09</v>
      </c>
      <c r="M83" s="4">
        <f>ABS(E83-Election_result!E$2)</f>
        <v>2.16</v>
      </c>
      <c r="N83" s="4">
        <f>ABS(F83-Election_result!F$2)</f>
        <v>1.7199999999999998</v>
      </c>
      <c r="O83" s="4">
        <f>ABS(G83-Election_result!G$2)</f>
        <v>1.1499999999999999</v>
      </c>
      <c r="P83" s="4">
        <f>ABS(H83-Election_result!H$2)</f>
        <v>1.8099999999999996</v>
      </c>
      <c r="Q83" s="4">
        <f>ABS(I83-Election_result!I$2)</f>
        <v>0.95999999999999952</v>
      </c>
      <c r="R83" s="4">
        <f t="shared" si="1"/>
        <v>2.3025000000000002</v>
      </c>
    </row>
    <row r="84" spans="1:18" ht="12.75" customHeight="1">
      <c r="A84" s="3">
        <v>41497</v>
      </c>
      <c r="B84" s="4">
        <v>36.51</v>
      </c>
      <c r="C84" s="4">
        <v>24.24</v>
      </c>
      <c r="D84" s="4">
        <v>12.49</v>
      </c>
      <c r="E84" s="4">
        <v>6.92</v>
      </c>
      <c r="F84" s="4">
        <v>6.88</v>
      </c>
      <c r="G84" s="4">
        <v>3.58</v>
      </c>
      <c r="H84" s="4">
        <v>6.27</v>
      </c>
      <c r="I84" s="4">
        <v>3.11</v>
      </c>
      <c r="J84" s="4">
        <f>ABS(B84-Election_result!B$2)</f>
        <v>4.990000000000002</v>
      </c>
      <c r="K84" s="4">
        <f>ABS(C84-Election_result!C$2)</f>
        <v>1.4600000000000009</v>
      </c>
      <c r="L84" s="4">
        <f>ABS(D84-Election_result!D$2)</f>
        <v>4.09</v>
      </c>
      <c r="M84" s="4">
        <f>ABS(E84-Election_result!E$2)</f>
        <v>2.12</v>
      </c>
      <c r="N84" s="4">
        <f>ABS(F84-Election_result!F$2)</f>
        <v>1.7199999999999998</v>
      </c>
      <c r="O84" s="4">
        <f>ABS(G84-Election_result!G$2)</f>
        <v>1.38</v>
      </c>
      <c r="P84" s="4">
        <f>ABS(H84-Election_result!H$2)</f>
        <v>1.5699999999999994</v>
      </c>
      <c r="Q84" s="4">
        <f>ABS(I84-Election_result!I$2)</f>
        <v>0.98999999999999977</v>
      </c>
      <c r="R84" s="4">
        <f t="shared" si="1"/>
        <v>2.29</v>
      </c>
    </row>
    <row r="85" spans="1:18" ht="12.75" customHeight="1">
      <c r="A85" s="3">
        <v>41498</v>
      </c>
      <c r="B85" s="4">
        <v>36.770000000000003</v>
      </c>
      <c r="C85" s="4">
        <v>24.2</v>
      </c>
      <c r="D85" s="4">
        <v>12.47</v>
      </c>
      <c r="E85" s="4">
        <v>6.92</v>
      </c>
      <c r="F85" s="4">
        <v>7</v>
      </c>
      <c r="G85" s="4">
        <v>3.58</v>
      </c>
      <c r="H85" s="4">
        <v>5.91</v>
      </c>
      <c r="I85" s="4">
        <v>3.15</v>
      </c>
      <c r="J85" s="4">
        <f>ABS(B85-Election_result!B$2)</f>
        <v>4.7299999999999969</v>
      </c>
      <c r="K85" s="4">
        <f>ABS(C85-Election_result!C$2)</f>
        <v>1.5</v>
      </c>
      <c r="L85" s="4">
        <f>ABS(D85-Election_result!D$2)</f>
        <v>4.07</v>
      </c>
      <c r="M85" s="4">
        <f>ABS(E85-Election_result!E$2)</f>
        <v>2.12</v>
      </c>
      <c r="N85" s="4">
        <f>ABS(F85-Election_result!F$2)</f>
        <v>1.5999999999999996</v>
      </c>
      <c r="O85" s="4">
        <f>ABS(G85-Election_result!G$2)</f>
        <v>1.38</v>
      </c>
      <c r="P85" s="4">
        <f>ABS(H85-Election_result!H$2)</f>
        <v>1.21</v>
      </c>
      <c r="Q85" s="4">
        <f>ABS(I85-Election_result!I$2)</f>
        <v>0.94999999999999973</v>
      </c>
      <c r="R85" s="4">
        <f t="shared" si="1"/>
        <v>2.1949999999999998</v>
      </c>
    </row>
    <row r="86" spans="1:18" ht="12.75" customHeight="1">
      <c r="A86" s="3">
        <v>41499</v>
      </c>
      <c r="B86" s="4">
        <v>36.880000000000003</v>
      </c>
      <c r="C86" s="4">
        <v>24.12</v>
      </c>
      <c r="D86" s="4">
        <v>12.43</v>
      </c>
      <c r="E86" s="4">
        <v>7.01</v>
      </c>
      <c r="F86" s="4">
        <v>7.03</v>
      </c>
      <c r="G86" s="4">
        <v>3.42</v>
      </c>
      <c r="H86" s="4">
        <v>6</v>
      </c>
      <c r="I86" s="4">
        <v>3.11</v>
      </c>
      <c r="J86" s="4">
        <f>ABS(B86-Election_result!B$2)</f>
        <v>4.6199999999999974</v>
      </c>
      <c r="K86" s="4">
        <f>ABS(C86-Election_result!C$2)</f>
        <v>1.5799999999999983</v>
      </c>
      <c r="L86" s="4">
        <f>ABS(D86-Election_result!D$2)</f>
        <v>4.0299999999999994</v>
      </c>
      <c r="M86" s="4">
        <f>ABS(E86-Election_result!E$2)</f>
        <v>2.21</v>
      </c>
      <c r="N86" s="4">
        <f>ABS(F86-Election_result!F$2)</f>
        <v>1.5699999999999994</v>
      </c>
      <c r="O86" s="4">
        <f>ABS(G86-Election_result!G$2)</f>
        <v>1.2199999999999998</v>
      </c>
      <c r="P86" s="4">
        <f>ABS(H86-Election_result!H$2)</f>
        <v>1.2999999999999998</v>
      </c>
      <c r="Q86" s="4">
        <f>ABS(I86-Election_result!I$2)</f>
        <v>0.98999999999999977</v>
      </c>
      <c r="R86" s="4">
        <f t="shared" si="1"/>
        <v>2.1899999999999991</v>
      </c>
    </row>
    <row r="87" spans="1:18" ht="12.75" customHeight="1">
      <c r="A87" s="3">
        <v>41500</v>
      </c>
      <c r="B87" s="4">
        <v>37.090000000000003</v>
      </c>
      <c r="C87" s="4">
        <v>24.19</v>
      </c>
      <c r="D87" s="4">
        <v>12.5</v>
      </c>
      <c r="E87" s="4">
        <v>7.16</v>
      </c>
      <c r="F87" s="4">
        <v>6.83</v>
      </c>
      <c r="G87" s="4">
        <v>3.51</v>
      </c>
      <c r="H87" s="4">
        <v>5.64</v>
      </c>
      <c r="I87" s="4">
        <v>3.08</v>
      </c>
      <c r="J87" s="4">
        <f>ABS(B87-Election_result!B$2)</f>
        <v>4.4099999999999966</v>
      </c>
      <c r="K87" s="4">
        <f>ABS(C87-Election_result!C$2)</f>
        <v>1.509999999999998</v>
      </c>
      <c r="L87" s="4">
        <f>ABS(D87-Election_result!D$2)</f>
        <v>4.0999999999999996</v>
      </c>
      <c r="M87" s="4">
        <f>ABS(E87-Election_result!E$2)</f>
        <v>2.3600000000000003</v>
      </c>
      <c r="N87" s="4">
        <f>ABS(F87-Election_result!F$2)</f>
        <v>1.7699999999999996</v>
      </c>
      <c r="O87" s="4">
        <f>ABS(G87-Election_result!G$2)</f>
        <v>1.3099999999999996</v>
      </c>
      <c r="P87" s="4">
        <f>ABS(H87-Election_result!H$2)</f>
        <v>0.9399999999999995</v>
      </c>
      <c r="Q87" s="4">
        <f>ABS(I87-Election_result!I$2)</f>
        <v>1.0199999999999996</v>
      </c>
      <c r="R87" s="4">
        <f t="shared" si="1"/>
        <v>2.1774999999999989</v>
      </c>
    </row>
    <row r="88" spans="1:18" ht="12.75" customHeight="1">
      <c r="A88" s="3">
        <v>41501</v>
      </c>
      <c r="B88" s="4">
        <v>37.07</v>
      </c>
      <c r="C88" s="4">
        <v>24.22</v>
      </c>
      <c r="D88" s="4">
        <v>12.48</v>
      </c>
      <c r="E88" s="4">
        <v>7.13</v>
      </c>
      <c r="F88" s="4">
        <v>6.98</v>
      </c>
      <c r="G88" s="4">
        <v>3.58</v>
      </c>
      <c r="H88" s="4">
        <v>5.45</v>
      </c>
      <c r="I88" s="4">
        <v>3.09</v>
      </c>
      <c r="J88" s="4">
        <f>ABS(B88-Election_result!B$2)</f>
        <v>4.43</v>
      </c>
      <c r="K88" s="4">
        <f>ABS(C88-Election_result!C$2)</f>
        <v>1.4800000000000004</v>
      </c>
      <c r="L88" s="4">
        <f>ABS(D88-Election_result!D$2)</f>
        <v>4.08</v>
      </c>
      <c r="M88" s="4">
        <f>ABS(E88-Election_result!E$2)</f>
        <v>2.33</v>
      </c>
      <c r="N88" s="4">
        <f>ABS(F88-Election_result!F$2)</f>
        <v>1.6199999999999992</v>
      </c>
      <c r="O88" s="4">
        <f>ABS(G88-Election_result!G$2)</f>
        <v>1.38</v>
      </c>
      <c r="P88" s="4">
        <f>ABS(H88-Election_result!H$2)</f>
        <v>0.75</v>
      </c>
      <c r="Q88" s="4">
        <f>ABS(I88-Election_result!I$2)</f>
        <v>1.0099999999999998</v>
      </c>
      <c r="R88" s="4">
        <f t="shared" si="1"/>
        <v>2.1349999999999998</v>
      </c>
    </row>
    <row r="89" spans="1:18" ht="12.75" customHeight="1">
      <c r="A89" s="3">
        <v>41502</v>
      </c>
      <c r="B89" s="4">
        <v>37.11</v>
      </c>
      <c r="C89" s="4">
        <v>24.16</v>
      </c>
      <c r="D89" s="4">
        <v>12.5</v>
      </c>
      <c r="E89" s="4">
        <v>7.04</v>
      </c>
      <c r="F89" s="4">
        <v>7.09</v>
      </c>
      <c r="G89" s="4">
        <v>3.49</v>
      </c>
      <c r="H89" s="4">
        <v>5.46</v>
      </c>
      <c r="I89" s="4">
        <v>3.15</v>
      </c>
      <c r="J89" s="4">
        <f>ABS(B89-Election_result!B$2)</f>
        <v>4.3900000000000006</v>
      </c>
      <c r="K89" s="4">
        <f>ABS(C89-Election_result!C$2)</f>
        <v>1.5399999999999991</v>
      </c>
      <c r="L89" s="4">
        <f>ABS(D89-Election_result!D$2)</f>
        <v>4.0999999999999996</v>
      </c>
      <c r="M89" s="4">
        <f>ABS(E89-Election_result!E$2)</f>
        <v>2.2400000000000002</v>
      </c>
      <c r="N89" s="4">
        <f>ABS(F89-Election_result!F$2)</f>
        <v>1.5099999999999998</v>
      </c>
      <c r="O89" s="4">
        <f>ABS(G89-Election_result!G$2)</f>
        <v>1.29</v>
      </c>
      <c r="P89" s="4">
        <f>ABS(H89-Election_result!H$2)</f>
        <v>0.75999999999999979</v>
      </c>
      <c r="Q89" s="4">
        <f>ABS(I89-Election_result!I$2)</f>
        <v>0.94999999999999973</v>
      </c>
      <c r="R89" s="4">
        <f t="shared" si="1"/>
        <v>2.0975000000000001</v>
      </c>
    </row>
    <row r="90" spans="1:18" ht="12.75" customHeight="1">
      <c r="A90" s="3">
        <v>41503</v>
      </c>
      <c r="B90" s="4">
        <v>37.17</v>
      </c>
      <c r="C90" s="4">
        <v>24.31</v>
      </c>
      <c r="D90" s="4">
        <v>12.52</v>
      </c>
      <c r="E90" s="4">
        <v>7.02</v>
      </c>
      <c r="F90" s="4">
        <v>7.1</v>
      </c>
      <c r="G90" s="4">
        <v>3.51</v>
      </c>
      <c r="H90" s="4">
        <v>5.23</v>
      </c>
      <c r="I90" s="4">
        <v>3.14</v>
      </c>
      <c r="J90" s="4">
        <f>ABS(B90-Election_result!B$2)</f>
        <v>4.3299999999999983</v>
      </c>
      <c r="K90" s="4">
        <f>ABS(C90-Election_result!C$2)</f>
        <v>1.3900000000000006</v>
      </c>
      <c r="L90" s="4">
        <f>ABS(D90-Election_result!D$2)</f>
        <v>4.1199999999999992</v>
      </c>
      <c r="M90" s="4">
        <f>ABS(E90-Election_result!E$2)</f>
        <v>2.2199999999999998</v>
      </c>
      <c r="N90" s="4">
        <f>ABS(F90-Election_result!F$2)</f>
        <v>1.5</v>
      </c>
      <c r="O90" s="4">
        <f>ABS(G90-Election_result!G$2)</f>
        <v>1.3099999999999996</v>
      </c>
      <c r="P90" s="4">
        <f>ABS(H90-Election_result!H$2)</f>
        <v>0.53000000000000025</v>
      </c>
      <c r="Q90" s="4">
        <f>ABS(I90-Election_result!I$2)</f>
        <v>0.95999999999999952</v>
      </c>
      <c r="R90" s="4">
        <f t="shared" si="1"/>
        <v>2.0449999999999999</v>
      </c>
    </row>
    <row r="91" spans="1:18" ht="12.75" customHeight="1">
      <c r="A91" s="3">
        <v>41504</v>
      </c>
      <c r="B91" s="4">
        <v>37.26</v>
      </c>
      <c r="C91" s="4">
        <v>24.34</v>
      </c>
      <c r="D91" s="4">
        <v>12.5</v>
      </c>
      <c r="E91" s="4">
        <v>7.01</v>
      </c>
      <c r="F91" s="4">
        <v>7.13</v>
      </c>
      <c r="G91" s="4">
        <v>3.41</v>
      </c>
      <c r="H91" s="4">
        <v>5.16</v>
      </c>
      <c r="I91" s="4">
        <v>3.19</v>
      </c>
      <c r="J91" s="4">
        <f>ABS(B91-Election_result!B$2)</f>
        <v>4.240000000000002</v>
      </c>
      <c r="K91" s="4">
        <f>ABS(C91-Election_result!C$2)</f>
        <v>1.3599999999999994</v>
      </c>
      <c r="L91" s="4">
        <f>ABS(D91-Election_result!D$2)</f>
        <v>4.0999999999999996</v>
      </c>
      <c r="M91" s="4">
        <f>ABS(E91-Election_result!E$2)</f>
        <v>2.21</v>
      </c>
      <c r="N91" s="4">
        <f>ABS(F91-Election_result!F$2)</f>
        <v>1.4699999999999998</v>
      </c>
      <c r="O91" s="4">
        <f>ABS(G91-Election_result!G$2)</f>
        <v>1.21</v>
      </c>
      <c r="P91" s="4">
        <f>ABS(H91-Election_result!H$2)</f>
        <v>0.45999999999999996</v>
      </c>
      <c r="Q91" s="4">
        <f>ABS(I91-Election_result!I$2)</f>
        <v>0.9099999999999997</v>
      </c>
      <c r="R91" s="4">
        <f t="shared" si="1"/>
        <v>1.9950000000000001</v>
      </c>
    </row>
    <row r="92" spans="1:18" ht="12.75" customHeight="1">
      <c r="A92" s="3">
        <v>41505</v>
      </c>
      <c r="B92" s="4">
        <v>37.270000000000003</v>
      </c>
      <c r="C92" s="4">
        <v>24.31</v>
      </c>
      <c r="D92" s="4">
        <v>12.43</v>
      </c>
      <c r="E92" s="4">
        <v>6.95</v>
      </c>
      <c r="F92" s="4">
        <v>7.14</v>
      </c>
      <c r="G92" s="4">
        <v>3.5</v>
      </c>
      <c r="H92" s="4">
        <v>5.27</v>
      </c>
      <c r="I92" s="4">
        <v>3.13</v>
      </c>
      <c r="J92" s="4">
        <f>ABS(B92-Election_result!B$2)</f>
        <v>4.2299999999999969</v>
      </c>
      <c r="K92" s="4">
        <f>ABS(C92-Election_result!C$2)</f>
        <v>1.3900000000000006</v>
      </c>
      <c r="L92" s="4">
        <f>ABS(D92-Election_result!D$2)</f>
        <v>4.0299999999999994</v>
      </c>
      <c r="M92" s="4">
        <f>ABS(E92-Election_result!E$2)</f>
        <v>2.1500000000000004</v>
      </c>
      <c r="N92" s="4">
        <f>ABS(F92-Election_result!F$2)</f>
        <v>1.46</v>
      </c>
      <c r="O92" s="4">
        <f>ABS(G92-Election_result!G$2)</f>
        <v>1.2999999999999998</v>
      </c>
      <c r="P92" s="4">
        <f>ABS(H92-Election_result!H$2)</f>
        <v>0.5699999999999994</v>
      </c>
      <c r="Q92" s="4">
        <f>ABS(I92-Election_result!I$2)</f>
        <v>0.96999999999999975</v>
      </c>
      <c r="R92" s="4">
        <f t="shared" si="1"/>
        <v>2.0124999999999997</v>
      </c>
    </row>
    <row r="93" spans="1:18" ht="12.75" customHeight="1">
      <c r="A93" s="3">
        <v>41506</v>
      </c>
      <c r="B93" s="4">
        <v>37.26</v>
      </c>
      <c r="C93" s="4">
        <v>24.61</v>
      </c>
      <c r="D93" s="4">
        <v>12.48</v>
      </c>
      <c r="E93" s="4">
        <v>6.94</v>
      </c>
      <c r="F93" s="4">
        <v>7.13</v>
      </c>
      <c r="G93" s="4">
        <v>3.39</v>
      </c>
      <c r="H93" s="4">
        <v>5.08</v>
      </c>
      <c r="I93" s="4">
        <v>3.11</v>
      </c>
      <c r="J93" s="4">
        <f>ABS(B93-Election_result!B$2)</f>
        <v>4.240000000000002</v>
      </c>
      <c r="K93" s="4">
        <f>ABS(C93-Election_result!C$2)</f>
        <v>1.0899999999999999</v>
      </c>
      <c r="L93" s="4">
        <f>ABS(D93-Election_result!D$2)</f>
        <v>4.08</v>
      </c>
      <c r="M93" s="4">
        <f>ABS(E93-Election_result!E$2)</f>
        <v>2.1400000000000006</v>
      </c>
      <c r="N93" s="4">
        <f>ABS(F93-Election_result!F$2)</f>
        <v>1.4699999999999998</v>
      </c>
      <c r="O93" s="4">
        <f>ABS(G93-Election_result!G$2)</f>
        <v>1.19</v>
      </c>
      <c r="P93" s="4">
        <f>ABS(H93-Election_result!H$2)</f>
        <v>0.37999999999999989</v>
      </c>
      <c r="Q93" s="4">
        <f>ABS(I93-Election_result!I$2)</f>
        <v>0.98999999999999977</v>
      </c>
      <c r="R93" s="4">
        <f t="shared" si="1"/>
        <v>1.9475000000000005</v>
      </c>
    </row>
    <row r="94" spans="1:18" ht="12.75" customHeight="1">
      <c r="A94" s="3">
        <v>41507</v>
      </c>
      <c r="B94" s="4">
        <v>37.29</v>
      </c>
      <c r="C94" s="4">
        <v>24.39</v>
      </c>
      <c r="D94" s="4">
        <v>12.44</v>
      </c>
      <c r="E94" s="4">
        <v>6.97</v>
      </c>
      <c r="F94" s="4">
        <v>7.14</v>
      </c>
      <c r="G94" s="4">
        <v>3.47</v>
      </c>
      <c r="H94" s="4">
        <v>5.2</v>
      </c>
      <c r="I94" s="4">
        <v>3.1</v>
      </c>
      <c r="J94" s="4">
        <f>ABS(B94-Election_result!B$2)</f>
        <v>4.2100000000000009</v>
      </c>
      <c r="K94" s="4">
        <f>ABS(C94-Election_result!C$2)</f>
        <v>1.3099999999999987</v>
      </c>
      <c r="L94" s="4">
        <f>ABS(D94-Election_result!D$2)</f>
        <v>4.0399999999999991</v>
      </c>
      <c r="M94" s="4">
        <f>ABS(E94-Election_result!E$2)</f>
        <v>2.17</v>
      </c>
      <c r="N94" s="4">
        <f>ABS(F94-Election_result!F$2)</f>
        <v>1.46</v>
      </c>
      <c r="O94" s="4">
        <f>ABS(G94-Election_result!G$2)</f>
        <v>1.27</v>
      </c>
      <c r="P94" s="4">
        <f>ABS(H94-Election_result!H$2)</f>
        <v>0.5</v>
      </c>
      <c r="Q94" s="4">
        <f>ABS(I94-Election_result!I$2)</f>
        <v>0.99999999999999956</v>
      </c>
      <c r="R94" s="4">
        <f t="shared" si="1"/>
        <v>1.9949999999999997</v>
      </c>
    </row>
    <row r="95" spans="1:18" ht="12.75" customHeight="1">
      <c r="A95" s="3">
        <v>41508</v>
      </c>
      <c r="B95" s="4">
        <v>37.31</v>
      </c>
      <c r="C95" s="4">
        <v>24.04</v>
      </c>
      <c r="D95" s="4">
        <v>12.48</v>
      </c>
      <c r="E95" s="4">
        <v>7.07</v>
      </c>
      <c r="F95" s="4">
        <v>7.13</v>
      </c>
      <c r="G95" s="4">
        <v>3.38</v>
      </c>
      <c r="H95" s="4">
        <v>5.46</v>
      </c>
      <c r="I95" s="4">
        <v>3.13</v>
      </c>
      <c r="J95" s="4">
        <f>ABS(B95-Election_result!B$2)</f>
        <v>4.1899999999999977</v>
      </c>
      <c r="K95" s="4">
        <f>ABS(C95-Election_result!C$2)</f>
        <v>1.6600000000000001</v>
      </c>
      <c r="L95" s="4">
        <f>ABS(D95-Election_result!D$2)</f>
        <v>4.08</v>
      </c>
      <c r="M95" s="4">
        <f>ABS(E95-Election_result!E$2)</f>
        <v>2.2700000000000005</v>
      </c>
      <c r="N95" s="4">
        <f>ABS(F95-Election_result!F$2)</f>
        <v>1.4699999999999998</v>
      </c>
      <c r="O95" s="4">
        <f>ABS(G95-Election_result!G$2)</f>
        <v>1.1799999999999997</v>
      </c>
      <c r="P95" s="4">
        <f>ABS(H95-Election_result!H$2)</f>
        <v>0.75999999999999979</v>
      </c>
      <c r="Q95" s="4">
        <f>ABS(I95-Election_result!I$2)</f>
        <v>0.96999999999999975</v>
      </c>
      <c r="R95" s="4">
        <f t="shared" si="1"/>
        <v>2.0724999999999998</v>
      </c>
    </row>
    <row r="96" spans="1:18" ht="12.75" customHeight="1">
      <c r="A96" s="3">
        <v>41509</v>
      </c>
      <c r="B96" s="4">
        <v>36.96</v>
      </c>
      <c r="C96" s="4">
        <v>24.19</v>
      </c>
      <c r="D96" s="4">
        <v>12.31</v>
      </c>
      <c r="E96" s="4">
        <v>6.84</v>
      </c>
      <c r="F96" s="4">
        <v>7.07</v>
      </c>
      <c r="G96" s="4">
        <v>3.44</v>
      </c>
      <c r="H96" s="4">
        <v>6.2</v>
      </c>
      <c r="I96" s="4">
        <v>2.99</v>
      </c>
      <c r="J96" s="4">
        <f>ABS(B96-Election_result!B$2)</f>
        <v>4.5399999999999991</v>
      </c>
      <c r="K96" s="4">
        <f>ABS(C96-Election_result!C$2)</f>
        <v>1.509999999999998</v>
      </c>
      <c r="L96" s="4">
        <f>ABS(D96-Election_result!D$2)</f>
        <v>3.91</v>
      </c>
      <c r="M96" s="4">
        <f>ABS(E96-Election_result!E$2)</f>
        <v>2.04</v>
      </c>
      <c r="N96" s="4">
        <f>ABS(F96-Election_result!F$2)</f>
        <v>1.5299999999999994</v>
      </c>
      <c r="O96" s="4">
        <f>ABS(G96-Election_result!G$2)</f>
        <v>1.2399999999999998</v>
      </c>
      <c r="P96" s="4">
        <f>ABS(H96-Election_result!H$2)</f>
        <v>1.5</v>
      </c>
      <c r="Q96" s="4">
        <f>ABS(I96-Election_result!I$2)</f>
        <v>1.1099999999999994</v>
      </c>
      <c r="R96" s="4">
        <f t="shared" si="1"/>
        <v>2.1724999999999994</v>
      </c>
    </row>
    <row r="97" spans="1:18" ht="12.75" customHeight="1">
      <c r="A97" s="3">
        <v>41510</v>
      </c>
      <c r="B97" s="4">
        <v>36.869999999999997</v>
      </c>
      <c r="C97" s="4">
        <v>24.2</v>
      </c>
      <c r="D97" s="4">
        <v>12.33</v>
      </c>
      <c r="E97" s="4">
        <v>6.95</v>
      </c>
      <c r="F97" s="4">
        <v>7.19</v>
      </c>
      <c r="G97" s="4">
        <v>3.55</v>
      </c>
      <c r="H97" s="4">
        <v>5.79</v>
      </c>
      <c r="I97" s="4">
        <v>3.12</v>
      </c>
      <c r="J97" s="4">
        <f>ABS(B97-Election_result!B$2)</f>
        <v>4.6300000000000026</v>
      </c>
      <c r="K97" s="4">
        <f>ABS(C97-Election_result!C$2)</f>
        <v>1.5</v>
      </c>
      <c r="L97" s="4">
        <f>ABS(D97-Election_result!D$2)</f>
        <v>3.9299999999999997</v>
      </c>
      <c r="M97" s="4">
        <f>ABS(E97-Election_result!E$2)</f>
        <v>2.1500000000000004</v>
      </c>
      <c r="N97" s="4">
        <f>ABS(F97-Election_result!F$2)</f>
        <v>1.4099999999999993</v>
      </c>
      <c r="O97" s="4">
        <f>ABS(G97-Election_result!G$2)</f>
        <v>1.3499999999999996</v>
      </c>
      <c r="P97" s="4">
        <f>ABS(H97-Election_result!H$2)</f>
        <v>1.0899999999999999</v>
      </c>
      <c r="Q97" s="4">
        <f>ABS(I97-Election_result!I$2)</f>
        <v>0.97999999999999954</v>
      </c>
      <c r="R97" s="4">
        <f t="shared" si="1"/>
        <v>2.1300000000000003</v>
      </c>
    </row>
    <row r="98" spans="1:18" ht="12.75" customHeight="1">
      <c r="A98" s="3">
        <v>41511</v>
      </c>
      <c r="B98" s="4">
        <v>37.14</v>
      </c>
      <c r="C98" s="4">
        <v>23.74</v>
      </c>
      <c r="D98" s="4">
        <v>12.43</v>
      </c>
      <c r="E98" s="4">
        <v>6.88</v>
      </c>
      <c r="F98" s="4">
        <v>7.12</v>
      </c>
      <c r="G98" s="4">
        <v>3.59</v>
      </c>
      <c r="H98" s="4">
        <v>5.93</v>
      </c>
      <c r="I98" s="4">
        <v>3.17</v>
      </c>
      <c r="J98" s="4">
        <f>ABS(B98-Election_result!B$2)</f>
        <v>4.3599999999999994</v>
      </c>
      <c r="K98" s="4">
        <f>ABS(C98-Election_result!C$2)</f>
        <v>1.9600000000000009</v>
      </c>
      <c r="L98" s="4">
        <f>ABS(D98-Election_result!D$2)</f>
        <v>4.0299999999999994</v>
      </c>
      <c r="M98" s="4">
        <f>ABS(E98-Election_result!E$2)</f>
        <v>2.08</v>
      </c>
      <c r="N98" s="4">
        <f>ABS(F98-Election_result!F$2)</f>
        <v>1.4799999999999995</v>
      </c>
      <c r="O98" s="4">
        <f>ABS(G98-Election_result!G$2)</f>
        <v>1.3899999999999997</v>
      </c>
      <c r="P98" s="4">
        <f>ABS(H98-Election_result!H$2)</f>
        <v>1.2299999999999995</v>
      </c>
      <c r="Q98" s="4">
        <f>ABS(I98-Election_result!I$2)</f>
        <v>0.92999999999999972</v>
      </c>
      <c r="R98" s="4">
        <f t="shared" si="1"/>
        <v>2.1825000000000001</v>
      </c>
    </row>
    <row r="99" spans="1:18" ht="12.75" customHeight="1">
      <c r="A99" s="3">
        <v>41512</v>
      </c>
      <c r="B99" s="4">
        <v>36.909999999999997</v>
      </c>
      <c r="C99" s="4">
        <v>24.01</v>
      </c>
      <c r="D99" s="4">
        <v>12.08</v>
      </c>
      <c r="E99" s="4">
        <v>6.9</v>
      </c>
      <c r="F99" s="4">
        <v>7.11</v>
      </c>
      <c r="G99" s="4">
        <v>3.5</v>
      </c>
      <c r="H99" s="4">
        <v>6.31</v>
      </c>
      <c r="I99" s="4">
        <v>3.18</v>
      </c>
      <c r="J99" s="4">
        <f>ABS(B99-Election_result!B$2)</f>
        <v>4.5900000000000034</v>
      </c>
      <c r="K99" s="4">
        <f>ABS(C99-Election_result!C$2)</f>
        <v>1.6899999999999977</v>
      </c>
      <c r="L99" s="4">
        <f>ABS(D99-Election_result!D$2)</f>
        <v>3.6799999999999997</v>
      </c>
      <c r="M99" s="4">
        <f>ABS(E99-Election_result!E$2)</f>
        <v>2.1000000000000005</v>
      </c>
      <c r="N99" s="4">
        <f>ABS(F99-Election_result!F$2)</f>
        <v>1.4899999999999993</v>
      </c>
      <c r="O99" s="4">
        <f>ABS(G99-Election_result!G$2)</f>
        <v>1.2999999999999998</v>
      </c>
      <c r="P99" s="4">
        <f>ABS(H99-Election_result!H$2)</f>
        <v>1.6099999999999994</v>
      </c>
      <c r="Q99" s="4">
        <f>ABS(I99-Election_result!I$2)</f>
        <v>0.91999999999999948</v>
      </c>
      <c r="R99" s="4">
        <f t="shared" si="1"/>
        <v>2.1724999999999999</v>
      </c>
    </row>
    <row r="100" spans="1:18" ht="12.75" customHeight="1">
      <c r="A100" s="3">
        <v>41513</v>
      </c>
      <c r="B100" s="4">
        <v>37.03</v>
      </c>
      <c r="C100" s="4">
        <v>24</v>
      </c>
      <c r="D100" s="4">
        <v>12.19</v>
      </c>
      <c r="E100" s="4">
        <v>6.95</v>
      </c>
      <c r="F100" s="4">
        <v>7.08</v>
      </c>
      <c r="G100" s="4">
        <v>3.49</v>
      </c>
      <c r="H100" s="4">
        <v>6.09</v>
      </c>
      <c r="I100" s="4">
        <v>3.17</v>
      </c>
      <c r="J100" s="4">
        <f>ABS(B100-Election_result!B$2)</f>
        <v>4.4699999999999989</v>
      </c>
      <c r="K100" s="4">
        <f>ABS(C100-Election_result!C$2)</f>
        <v>1.6999999999999993</v>
      </c>
      <c r="L100" s="4">
        <f>ABS(D100-Election_result!D$2)</f>
        <v>3.7899999999999991</v>
      </c>
      <c r="M100" s="4">
        <f>ABS(E100-Election_result!E$2)</f>
        <v>2.1500000000000004</v>
      </c>
      <c r="N100" s="4">
        <f>ABS(F100-Election_result!F$2)</f>
        <v>1.5199999999999996</v>
      </c>
      <c r="O100" s="4">
        <f>ABS(G100-Election_result!G$2)</f>
        <v>1.29</v>
      </c>
      <c r="P100" s="4">
        <f>ABS(H100-Election_result!H$2)</f>
        <v>1.3899999999999997</v>
      </c>
      <c r="Q100" s="4">
        <f>ABS(I100-Election_result!I$2)</f>
        <v>0.92999999999999972</v>
      </c>
      <c r="R100" s="4">
        <f t="shared" si="1"/>
        <v>2.1549999999999998</v>
      </c>
    </row>
    <row r="101" spans="1:18" ht="12.75" customHeight="1">
      <c r="A101" s="3">
        <v>41514</v>
      </c>
      <c r="B101" s="4">
        <v>36.85</v>
      </c>
      <c r="C101" s="4">
        <v>23.91</v>
      </c>
      <c r="D101" s="4">
        <v>12.2</v>
      </c>
      <c r="E101" s="4">
        <v>6.86</v>
      </c>
      <c r="F101" s="4">
        <v>7.44</v>
      </c>
      <c r="G101" s="4">
        <v>3.35</v>
      </c>
      <c r="H101" s="4">
        <v>6.22</v>
      </c>
      <c r="I101" s="4">
        <v>3.17</v>
      </c>
      <c r="J101" s="4">
        <f>ABS(B101-Election_result!B$2)</f>
        <v>4.6499999999999986</v>
      </c>
      <c r="K101" s="4">
        <f>ABS(C101-Election_result!C$2)</f>
        <v>1.7899999999999991</v>
      </c>
      <c r="L101" s="4">
        <f>ABS(D101-Election_result!D$2)</f>
        <v>3.7999999999999989</v>
      </c>
      <c r="M101" s="4">
        <f>ABS(E101-Election_result!E$2)</f>
        <v>2.0600000000000005</v>
      </c>
      <c r="N101" s="4">
        <f>ABS(F101-Election_result!F$2)</f>
        <v>1.1599999999999993</v>
      </c>
      <c r="O101" s="4">
        <f>ABS(G101-Election_result!G$2)</f>
        <v>1.1499999999999999</v>
      </c>
      <c r="P101" s="4">
        <f>ABS(H101-Election_result!H$2)</f>
        <v>1.5199999999999996</v>
      </c>
      <c r="Q101" s="4">
        <f>ABS(I101-Election_result!I$2)</f>
        <v>0.92999999999999972</v>
      </c>
      <c r="R101" s="4">
        <f t="shared" si="1"/>
        <v>2.1324999999999994</v>
      </c>
    </row>
    <row r="102" spans="1:18" ht="12.75" customHeight="1">
      <c r="A102" s="3">
        <v>41515</v>
      </c>
      <c r="B102" s="4">
        <v>36.909999999999997</v>
      </c>
      <c r="C102" s="4">
        <v>23.85</v>
      </c>
      <c r="D102" s="4">
        <v>12.14</v>
      </c>
      <c r="E102" s="4">
        <v>6.63</v>
      </c>
      <c r="F102" s="4">
        <v>7.55</v>
      </c>
      <c r="G102" s="4">
        <v>3.46</v>
      </c>
      <c r="H102" s="4">
        <v>6.28</v>
      </c>
      <c r="I102" s="4">
        <v>3.18</v>
      </c>
      <c r="J102" s="4">
        <f>ABS(B102-Election_result!B$2)</f>
        <v>4.5900000000000034</v>
      </c>
      <c r="K102" s="4">
        <f>ABS(C102-Election_result!C$2)</f>
        <v>1.8499999999999979</v>
      </c>
      <c r="L102" s="4">
        <f>ABS(D102-Election_result!D$2)</f>
        <v>3.74</v>
      </c>
      <c r="M102" s="4">
        <f>ABS(E102-Election_result!E$2)</f>
        <v>1.83</v>
      </c>
      <c r="N102" s="4">
        <f>ABS(F102-Election_result!F$2)</f>
        <v>1.0499999999999998</v>
      </c>
      <c r="O102" s="4">
        <f>ABS(G102-Election_result!G$2)</f>
        <v>1.2599999999999998</v>
      </c>
      <c r="P102" s="4">
        <f>ABS(H102-Election_result!H$2)</f>
        <v>1.58</v>
      </c>
      <c r="Q102" s="4">
        <f>ABS(I102-Election_result!I$2)</f>
        <v>0.91999999999999948</v>
      </c>
      <c r="R102" s="4">
        <f t="shared" si="1"/>
        <v>2.1025</v>
      </c>
    </row>
    <row r="103" spans="1:18" ht="12.75" customHeight="1">
      <c r="A103" s="3">
        <v>41516</v>
      </c>
      <c r="B103" s="4">
        <v>36.76</v>
      </c>
      <c r="C103" s="4">
        <v>23.91</v>
      </c>
      <c r="D103" s="4">
        <v>12.15</v>
      </c>
      <c r="E103" s="4">
        <v>6.68</v>
      </c>
      <c r="F103" s="4">
        <v>7.59</v>
      </c>
      <c r="G103" s="4">
        <v>3.31</v>
      </c>
      <c r="H103" s="4">
        <v>6.39</v>
      </c>
      <c r="I103" s="4">
        <v>3.21</v>
      </c>
      <c r="J103" s="4">
        <f>ABS(B103-Election_result!B$2)</f>
        <v>4.740000000000002</v>
      </c>
      <c r="K103" s="4">
        <f>ABS(C103-Election_result!C$2)</f>
        <v>1.7899999999999991</v>
      </c>
      <c r="L103" s="4">
        <f>ABS(D103-Election_result!D$2)</f>
        <v>3.75</v>
      </c>
      <c r="M103" s="4">
        <f>ABS(E103-Election_result!E$2)</f>
        <v>1.88</v>
      </c>
      <c r="N103" s="4">
        <f>ABS(F103-Election_result!F$2)</f>
        <v>1.0099999999999998</v>
      </c>
      <c r="O103" s="4">
        <f>ABS(G103-Election_result!G$2)</f>
        <v>1.1099999999999999</v>
      </c>
      <c r="P103" s="4">
        <f>ABS(H103-Election_result!H$2)</f>
        <v>1.6899999999999995</v>
      </c>
      <c r="Q103" s="4">
        <f>ABS(I103-Election_result!I$2)</f>
        <v>0.88999999999999968</v>
      </c>
      <c r="R103" s="4">
        <f t="shared" si="1"/>
        <v>2.1074999999999999</v>
      </c>
    </row>
    <row r="104" spans="1:18" ht="12.75" customHeight="1">
      <c r="A104" s="3">
        <v>41517</v>
      </c>
      <c r="B104" s="4">
        <v>36.92</v>
      </c>
      <c r="C104" s="4">
        <v>23.99</v>
      </c>
      <c r="D104" s="4">
        <v>12.21</v>
      </c>
      <c r="E104" s="4">
        <v>6.66</v>
      </c>
      <c r="F104" s="4">
        <v>7.64</v>
      </c>
      <c r="G104" s="4">
        <v>3.33</v>
      </c>
      <c r="H104" s="4">
        <v>6</v>
      </c>
      <c r="I104" s="4">
        <v>3.25</v>
      </c>
      <c r="J104" s="4">
        <f>ABS(B104-Election_result!B$2)</f>
        <v>4.5799999999999983</v>
      </c>
      <c r="K104" s="4">
        <f>ABS(C104-Election_result!C$2)</f>
        <v>1.7100000000000009</v>
      </c>
      <c r="L104" s="4">
        <f>ABS(D104-Election_result!D$2)</f>
        <v>3.8100000000000005</v>
      </c>
      <c r="M104" s="4">
        <f>ABS(E104-Election_result!E$2)</f>
        <v>1.8600000000000003</v>
      </c>
      <c r="N104" s="4">
        <f>ABS(F104-Election_result!F$2)</f>
        <v>0.96</v>
      </c>
      <c r="O104" s="4">
        <f>ABS(G104-Election_result!G$2)</f>
        <v>1.1299999999999999</v>
      </c>
      <c r="P104" s="4">
        <f>ABS(H104-Election_result!H$2)</f>
        <v>1.2999999999999998</v>
      </c>
      <c r="Q104" s="4">
        <f>ABS(I104-Election_result!I$2)</f>
        <v>0.84999999999999964</v>
      </c>
      <c r="R104" s="4">
        <f t="shared" si="1"/>
        <v>2.0250000000000004</v>
      </c>
    </row>
    <row r="105" spans="1:18" ht="12.75" customHeight="1">
      <c r="A105" s="3">
        <v>41518</v>
      </c>
      <c r="B105" s="4">
        <v>36.86</v>
      </c>
      <c r="C105" s="4">
        <v>23.87</v>
      </c>
      <c r="D105" s="4">
        <v>12.03</v>
      </c>
      <c r="E105" s="4">
        <v>6.73</v>
      </c>
      <c r="F105" s="4">
        <v>7.88</v>
      </c>
      <c r="G105" s="4">
        <v>3.3</v>
      </c>
      <c r="H105" s="4">
        <v>6.08</v>
      </c>
      <c r="I105" s="4">
        <v>3.25</v>
      </c>
      <c r="J105" s="4">
        <f>ABS(B105-Election_result!B$2)</f>
        <v>4.6400000000000006</v>
      </c>
      <c r="K105" s="4">
        <f>ABS(C105-Election_result!C$2)</f>
        <v>1.8299999999999983</v>
      </c>
      <c r="L105" s="4">
        <f>ABS(D105-Election_result!D$2)</f>
        <v>3.629999999999999</v>
      </c>
      <c r="M105" s="4">
        <f>ABS(E105-Election_result!E$2)</f>
        <v>1.9300000000000006</v>
      </c>
      <c r="N105" s="4">
        <f>ABS(F105-Election_result!F$2)</f>
        <v>0.71999999999999975</v>
      </c>
      <c r="O105" s="4">
        <f>ABS(G105-Election_result!G$2)</f>
        <v>1.0999999999999996</v>
      </c>
      <c r="P105" s="4">
        <f>ABS(H105-Election_result!H$2)</f>
        <v>1.38</v>
      </c>
      <c r="Q105" s="4">
        <f>ABS(I105-Election_result!I$2)</f>
        <v>0.84999999999999964</v>
      </c>
      <c r="R105" s="4">
        <f t="shared" si="1"/>
        <v>2.0099999999999998</v>
      </c>
    </row>
    <row r="106" spans="1:18" ht="12.75" customHeight="1">
      <c r="A106" s="3">
        <v>41519</v>
      </c>
      <c r="B106" s="4">
        <v>36.99</v>
      </c>
      <c r="C106" s="4">
        <v>24.05</v>
      </c>
      <c r="D106" s="4">
        <v>12.07</v>
      </c>
      <c r="E106" s="4">
        <v>6.75</v>
      </c>
      <c r="F106" s="4">
        <v>7.74</v>
      </c>
      <c r="G106" s="4">
        <v>3.31</v>
      </c>
      <c r="H106" s="4">
        <v>5.84</v>
      </c>
      <c r="I106" s="4">
        <v>3.25</v>
      </c>
      <c r="J106" s="4">
        <f>ABS(B106-Election_result!B$2)</f>
        <v>4.509999999999998</v>
      </c>
      <c r="K106" s="4">
        <f>ABS(C106-Election_result!C$2)</f>
        <v>1.6499999999999986</v>
      </c>
      <c r="L106" s="4">
        <f>ABS(D106-Election_result!D$2)</f>
        <v>3.67</v>
      </c>
      <c r="M106" s="4">
        <f>ABS(E106-Election_result!E$2)</f>
        <v>1.9500000000000002</v>
      </c>
      <c r="N106" s="4">
        <f>ABS(F106-Election_result!F$2)</f>
        <v>0.85999999999999943</v>
      </c>
      <c r="O106" s="4">
        <f>ABS(G106-Election_result!G$2)</f>
        <v>1.1099999999999999</v>
      </c>
      <c r="P106" s="4">
        <f>ABS(H106-Election_result!H$2)</f>
        <v>1.1399999999999997</v>
      </c>
      <c r="Q106" s="4">
        <f>ABS(I106-Election_result!I$2)</f>
        <v>0.84999999999999964</v>
      </c>
      <c r="R106" s="4">
        <f t="shared" si="1"/>
        <v>1.9674999999999996</v>
      </c>
    </row>
    <row r="107" spans="1:18" ht="12.75" customHeight="1">
      <c r="A107" s="3">
        <v>41520</v>
      </c>
      <c r="B107" s="4">
        <v>36.950000000000003</v>
      </c>
      <c r="C107" s="4">
        <v>24.02</v>
      </c>
      <c r="D107" s="4">
        <v>12.03</v>
      </c>
      <c r="E107" s="4">
        <v>6.72</v>
      </c>
      <c r="F107" s="4">
        <v>7.77</v>
      </c>
      <c r="G107" s="4">
        <v>3.26</v>
      </c>
      <c r="H107" s="4">
        <v>5.96</v>
      </c>
      <c r="I107" s="4">
        <v>3.29</v>
      </c>
      <c r="J107" s="4">
        <f>ABS(B107-Election_result!B$2)</f>
        <v>4.5499999999999972</v>
      </c>
      <c r="K107" s="4">
        <f>ABS(C107-Election_result!C$2)</f>
        <v>1.6799999999999997</v>
      </c>
      <c r="L107" s="4">
        <f>ABS(D107-Election_result!D$2)</f>
        <v>3.629999999999999</v>
      </c>
      <c r="M107" s="4">
        <f>ABS(E107-Election_result!E$2)</f>
        <v>1.92</v>
      </c>
      <c r="N107" s="4">
        <f>ABS(F107-Election_result!F$2)</f>
        <v>0.83000000000000007</v>
      </c>
      <c r="O107" s="4">
        <f>ABS(G107-Election_result!G$2)</f>
        <v>1.0599999999999996</v>
      </c>
      <c r="P107" s="4">
        <f>ABS(H107-Election_result!H$2)</f>
        <v>1.2599999999999998</v>
      </c>
      <c r="Q107" s="4">
        <f>ABS(I107-Election_result!I$2)</f>
        <v>0.80999999999999961</v>
      </c>
      <c r="R107" s="4">
        <f t="shared" si="1"/>
        <v>1.9674999999999994</v>
      </c>
    </row>
    <row r="108" spans="1:18" ht="12.75" customHeight="1">
      <c r="A108" s="3">
        <v>41521</v>
      </c>
      <c r="B108" s="4">
        <v>36.96</v>
      </c>
      <c r="C108" s="4">
        <v>23.98</v>
      </c>
      <c r="D108" s="4">
        <v>12.08</v>
      </c>
      <c r="E108" s="4">
        <v>6.83</v>
      </c>
      <c r="F108" s="4">
        <v>7.73</v>
      </c>
      <c r="G108" s="4">
        <v>3.25</v>
      </c>
      <c r="H108" s="4">
        <v>5.94</v>
      </c>
      <c r="I108" s="4">
        <v>3.23</v>
      </c>
      <c r="J108" s="4">
        <f>ABS(B108-Election_result!B$2)</f>
        <v>4.5399999999999991</v>
      </c>
      <c r="K108" s="4">
        <f>ABS(C108-Election_result!C$2)</f>
        <v>1.7199999999999989</v>
      </c>
      <c r="L108" s="4">
        <f>ABS(D108-Election_result!D$2)</f>
        <v>3.6799999999999997</v>
      </c>
      <c r="M108" s="4">
        <f>ABS(E108-Election_result!E$2)</f>
        <v>2.0300000000000002</v>
      </c>
      <c r="N108" s="4">
        <f>ABS(F108-Election_result!F$2)</f>
        <v>0.86999999999999922</v>
      </c>
      <c r="O108" s="4">
        <f>ABS(G108-Election_result!G$2)</f>
        <v>1.0499999999999998</v>
      </c>
      <c r="P108" s="4">
        <f>ABS(H108-Election_result!H$2)</f>
        <v>1.2400000000000002</v>
      </c>
      <c r="Q108" s="4">
        <f>ABS(I108-Election_result!I$2)</f>
        <v>0.86999999999999966</v>
      </c>
      <c r="R108" s="4">
        <f t="shared" si="1"/>
        <v>1.9999999999999996</v>
      </c>
    </row>
    <row r="109" spans="1:18" ht="12.75" customHeight="1">
      <c r="A109" s="3">
        <v>41522</v>
      </c>
      <c r="B109" s="4">
        <v>37.11</v>
      </c>
      <c r="C109" s="4">
        <v>23.93</v>
      </c>
      <c r="D109" s="4">
        <v>11.61</v>
      </c>
      <c r="E109" s="4">
        <v>6.74</v>
      </c>
      <c r="F109" s="4">
        <v>7.9</v>
      </c>
      <c r="G109" s="4">
        <v>3.31</v>
      </c>
      <c r="H109" s="4">
        <v>5.98</v>
      </c>
      <c r="I109" s="4">
        <v>3.42</v>
      </c>
      <c r="J109" s="4">
        <f>ABS(B109-Election_result!B$2)</f>
        <v>4.3900000000000006</v>
      </c>
      <c r="K109" s="4">
        <f>ABS(C109-Election_result!C$2)</f>
        <v>1.7699999999999996</v>
      </c>
      <c r="L109" s="4">
        <f>ABS(D109-Election_result!D$2)</f>
        <v>3.2099999999999991</v>
      </c>
      <c r="M109" s="4">
        <f>ABS(E109-Election_result!E$2)</f>
        <v>1.9400000000000004</v>
      </c>
      <c r="N109" s="4">
        <f>ABS(F109-Election_result!F$2)</f>
        <v>0.69999999999999929</v>
      </c>
      <c r="O109" s="4">
        <f>ABS(G109-Election_result!G$2)</f>
        <v>1.1099999999999999</v>
      </c>
      <c r="P109" s="4">
        <f>ABS(H109-Election_result!H$2)</f>
        <v>1.2800000000000002</v>
      </c>
      <c r="Q109" s="4">
        <f>ABS(I109-Election_result!I$2)</f>
        <v>0.67999999999999972</v>
      </c>
      <c r="R109" s="4">
        <f t="shared" si="1"/>
        <v>1.8849999999999998</v>
      </c>
    </row>
    <row r="110" spans="1:18" ht="12.75" customHeight="1">
      <c r="A110" s="3">
        <v>41523</v>
      </c>
      <c r="B110" s="4">
        <v>37.1</v>
      </c>
      <c r="C110" s="4">
        <v>24.06</v>
      </c>
      <c r="D110" s="4">
        <v>11.49</v>
      </c>
      <c r="E110" s="4">
        <v>6.74</v>
      </c>
      <c r="F110" s="4">
        <v>7.94</v>
      </c>
      <c r="G110" s="4">
        <v>3.27</v>
      </c>
      <c r="H110" s="4">
        <v>5.98</v>
      </c>
      <c r="I110" s="4">
        <v>3.42</v>
      </c>
      <c r="J110" s="4">
        <f>ABS(B110-Election_result!B$2)</f>
        <v>4.3999999999999986</v>
      </c>
      <c r="K110" s="4">
        <f>ABS(C110-Election_result!C$2)</f>
        <v>1.6400000000000006</v>
      </c>
      <c r="L110" s="4">
        <f>ABS(D110-Election_result!D$2)</f>
        <v>3.09</v>
      </c>
      <c r="M110" s="4">
        <f>ABS(E110-Election_result!E$2)</f>
        <v>1.9400000000000004</v>
      </c>
      <c r="N110" s="4">
        <f>ABS(F110-Election_result!F$2)</f>
        <v>0.65999999999999925</v>
      </c>
      <c r="O110" s="4">
        <f>ABS(G110-Election_result!G$2)</f>
        <v>1.0699999999999998</v>
      </c>
      <c r="P110" s="4">
        <f>ABS(H110-Election_result!H$2)</f>
        <v>1.2800000000000002</v>
      </c>
      <c r="Q110" s="4">
        <f>ABS(I110-Election_result!I$2)</f>
        <v>0.67999999999999972</v>
      </c>
      <c r="R110" s="4">
        <f t="shared" si="1"/>
        <v>1.8450000000000002</v>
      </c>
    </row>
    <row r="111" spans="1:18" ht="12.75" customHeight="1">
      <c r="A111" s="3">
        <v>41524</v>
      </c>
      <c r="B111" s="4">
        <v>37.090000000000003</v>
      </c>
      <c r="C111" s="4">
        <v>24.1</v>
      </c>
      <c r="D111" s="4">
        <v>11.46</v>
      </c>
      <c r="E111" s="4">
        <v>6.78</v>
      </c>
      <c r="F111" s="4">
        <v>7.94</v>
      </c>
      <c r="G111" s="4">
        <v>3.27</v>
      </c>
      <c r="H111" s="4">
        <v>5.97</v>
      </c>
      <c r="I111" s="4">
        <v>3.39</v>
      </c>
      <c r="J111" s="4">
        <f>ABS(B111-Election_result!B$2)</f>
        <v>4.4099999999999966</v>
      </c>
      <c r="K111" s="4">
        <f>ABS(C111-Election_result!C$2)</f>
        <v>1.5999999999999979</v>
      </c>
      <c r="L111" s="4">
        <f>ABS(D111-Election_result!D$2)</f>
        <v>3.0600000000000005</v>
      </c>
      <c r="M111" s="4">
        <f>ABS(E111-Election_result!E$2)</f>
        <v>1.9800000000000004</v>
      </c>
      <c r="N111" s="4">
        <f>ABS(F111-Election_result!F$2)</f>
        <v>0.65999999999999925</v>
      </c>
      <c r="O111" s="4">
        <f>ABS(G111-Election_result!G$2)</f>
        <v>1.0699999999999998</v>
      </c>
      <c r="P111" s="4">
        <f>ABS(H111-Election_result!H$2)</f>
        <v>1.2699999999999996</v>
      </c>
      <c r="Q111" s="4">
        <f>ABS(I111-Election_result!I$2)</f>
        <v>0.70999999999999952</v>
      </c>
      <c r="R111" s="4">
        <f t="shared" si="1"/>
        <v>1.8449999999999991</v>
      </c>
    </row>
    <row r="112" spans="1:18" ht="12.75" customHeight="1">
      <c r="A112" s="3">
        <v>41525</v>
      </c>
      <c r="B112" s="4">
        <v>37.1</v>
      </c>
      <c r="C112" s="4">
        <v>24.02</v>
      </c>
      <c r="D112" s="4">
        <v>11.46</v>
      </c>
      <c r="E112" s="4">
        <v>6.77</v>
      </c>
      <c r="F112" s="4">
        <v>8.02</v>
      </c>
      <c r="G112" s="4">
        <v>3.27</v>
      </c>
      <c r="H112" s="4">
        <v>5.96</v>
      </c>
      <c r="I112" s="4">
        <v>3.4</v>
      </c>
      <c r="J112" s="4">
        <f>ABS(B112-Election_result!B$2)</f>
        <v>4.3999999999999986</v>
      </c>
      <c r="K112" s="4">
        <f>ABS(C112-Election_result!C$2)</f>
        <v>1.6799999999999997</v>
      </c>
      <c r="L112" s="4">
        <f>ABS(D112-Election_result!D$2)</f>
        <v>3.0600000000000005</v>
      </c>
      <c r="M112" s="4">
        <f>ABS(E112-Election_result!E$2)</f>
        <v>1.9699999999999998</v>
      </c>
      <c r="N112" s="4">
        <f>ABS(F112-Election_result!F$2)</f>
        <v>0.58000000000000007</v>
      </c>
      <c r="O112" s="4">
        <f>ABS(G112-Election_result!G$2)</f>
        <v>1.0699999999999998</v>
      </c>
      <c r="P112" s="4">
        <f>ABS(H112-Election_result!H$2)</f>
        <v>1.2599999999999998</v>
      </c>
      <c r="Q112" s="4">
        <f>ABS(I112-Election_result!I$2)</f>
        <v>0.69999999999999973</v>
      </c>
      <c r="R112" s="4">
        <f t="shared" si="1"/>
        <v>1.8399999999999999</v>
      </c>
    </row>
    <row r="113" spans="1:18" ht="12.75" customHeight="1">
      <c r="A113" s="3">
        <v>41526</v>
      </c>
      <c r="B113" s="4">
        <v>37.01</v>
      </c>
      <c r="C113" s="4">
        <v>24.14</v>
      </c>
      <c r="D113" s="4">
        <v>11.63</v>
      </c>
      <c r="E113" s="4">
        <v>6.83</v>
      </c>
      <c r="F113" s="4">
        <v>8.0299999999999994</v>
      </c>
      <c r="G113" s="4">
        <v>3.31</v>
      </c>
      <c r="H113" s="4">
        <v>5.7</v>
      </c>
      <c r="I113" s="4">
        <v>3.35</v>
      </c>
      <c r="J113" s="4">
        <f>ABS(B113-Election_result!B$2)</f>
        <v>4.490000000000002</v>
      </c>
      <c r="K113" s="4">
        <f>ABS(C113-Election_result!C$2)</f>
        <v>1.5599999999999987</v>
      </c>
      <c r="L113" s="4">
        <f>ABS(D113-Election_result!D$2)</f>
        <v>3.2300000000000004</v>
      </c>
      <c r="M113" s="4">
        <f>ABS(E113-Election_result!E$2)</f>
        <v>2.0300000000000002</v>
      </c>
      <c r="N113" s="4">
        <f>ABS(F113-Election_result!F$2)</f>
        <v>0.57000000000000028</v>
      </c>
      <c r="O113" s="4">
        <f>ABS(G113-Election_result!G$2)</f>
        <v>1.1099999999999999</v>
      </c>
      <c r="P113" s="4">
        <f>ABS(H113-Election_result!H$2)</f>
        <v>1</v>
      </c>
      <c r="Q113" s="4">
        <f>ABS(I113-Election_result!I$2)</f>
        <v>0.74999999999999956</v>
      </c>
      <c r="R113" s="4">
        <f t="shared" si="1"/>
        <v>1.8425000000000002</v>
      </c>
    </row>
    <row r="114" spans="1:18" ht="12.75" customHeight="1">
      <c r="A114" s="3">
        <v>41527</v>
      </c>
      <c r="B114" s="4">
        <v>37.07</v>
      </c>
      <c r="C114" s="4">
        <v>24.2</v>
      </c>
      <c r="D114" s="4">
        <v>11.62</v>
      </c>
      <c r="E114" s="4">
        <v>6.78</v>
      </c>
      <c r="F114" s="4">
        <v>8.0399999999999991</v>
      </c>
      <c r="G114" s="4">
        <v>3.3</v>
      </c>
      <c r="H114" s="4">
        <v>5.64</v>
      </c>
      <c r="I114" s="4">
        <v>3.35</v>
      </c>
      <c r="J114" s="4">
        <f>ABS(B114-Election_result!B$2)</f>
        <v>4.43</v>
      </c>
      <c r="K114" s="4">
        <f>ABS(C114-Election_result!C$2)</f>
        <v>1.5</v>
      </c>
      <c r="L114" s="4">
        <f>ABS(D114-Election_result!D$2)</f>
        <v>3.2199999999999989</v>
      </c>
      <c r="M114" s="4">
        <f>ABS(E114-Election_result!E$2)</f>
        <v>1.9800000000000004</v>
      </c>
      <c r="N114" s="4">
        <f>ABS(F114-Election_result!F$2)</f>
        <v>0.5600000000000005</v>
      </c>
      <c r="O114" s="4">
        <f>ABS(G114-Election_result!G$2)</f>
        <v>1.0999999999999996</v>
      </c>
      <c r="P114" s="4">
        <f>ABS(H114-Election_result!H$2)</f>
        <v>0.9399999999999995</v>
      </c>
      <c r="Q114" s="4">
        <f>ABS(I114-Election_result!I$2)</f>
        <v>0.74999999999999956</v>
      </c>
      <c r="R114" s="4">
        <f t="shared" si="1"/>
        <v>1.8099999999999998</v>
      </c>
    </row>
    <row r="115" spans="1:18" ht="12.75" customHeight="1">
      <c r="A115" s="3">
        <v>41528</v>
      </c>
      <c r="B115" s="4">
        <v>37</v>
      </c>
      <c r="C115" s="4">
        <v>24.31</v>
      </c>
      <c r="D115" s="4">
        <v>11.38</v>
      </c>
      <c r="E115" s="4">
        <v>6.81</v>
      </c>
      <c r="F115" s="4">
        <v>8.1999999999999993</v>
      </c>
      <c r="G115" s="4">
        <v>3.42</v>
      </c>
      <c r="H115" s="4">
        <v>5.53</v>
      </c>
      <c r="I115" s="4">
        <v>3.35</v>
      </c>
      <c r="J115" s="4">
        <f>ABS(B115-Election_result!B$2)</f>
        <v>4.5</v>
      </c>
      <c r="K115" s="4">
        <f>ABS(C115-Election_result!C$2)</f>
        <v>1.3900000000000006</v>
      </c>
      <c r="L115" s="4">
        <f>ABS(D115-Election_result!D$2)</f>
        <v>2.9800000000000004</v>
      </c>
      <c r="M115" s="4">
        <f>ABS(E115-Election_result!E$2)</f>
        <v>2.0099999999999998</v>
      </c>
      <c r="N115" s="4">
        <f>ABS(F115-Election_result!F$2)</f>
        <v>0.40000000000000036</v>
      </c>
      <c r="O115" s="4">
        <f>ABS(G115-Election_result!G$2)</f>
        <v>1.2199999999999998</v>
      </c>
      <c r="P115" s="4">
        <f>ABS(H115-Election_result!H$2)</f>
        <v>0.83000000000000007</v>
      </c>
      <c r="Q115" s="4">
        <f>ABS(I115-Election_result!I$2)</f>
        <v>0.74999999999999956</v>
      </c>
      <c r="R115" s="4">
        <f t="shared" si="1"/>
        <v>1.76</v>
      </c>
    </row>
    <row r="116" spans="1:18" ht="12.75" customHeight="1">
      <c r="A116" s="3">
        <v>41529</v>
      </c>
      <c r="B116" s="4">
        <v>37.1</v>
      </c>
      <c r="C116" s="4">
        <v>24.75</v>
      </c>
      <c r="D116" s="4">
        <v>11.26</v>
      </c>
      <c r="E116" s="4">
        <v>6.75</v>
      </c>
      <c r="F116" s="4">
        <v>8.0399999999999991</v>
      </c>
      <c r="G116" s="4">
        <v>3.37</v>
      </c>
      <c r="H116" s="4">
        <v>5.45</v>
      </c>
      <c r="I116" s="4">
        <v>3.28</v>
      </c>
      <c r="J116" s="4">
        <f>ABS(B116-Election_result!B$2)</f>
        <v>4.3999999999999986</v>
      </c>
      <c r="K116" s="4">
        <f>ABS(C116-Election_result!C$2)</f>
        <v>0.94999999999999929</v>
      </c>
      <c r="L116" s="4">
        <f>ABS(D116-Election_result!D$2)</f>
        <v>2.8599999999999994</v>
      </c>
      <c r="M116" s="4">
        <f>ABS(E116-Election_result!E$2)</f>
        <v>1.9500000000000002</v>
      </c>
      <c r="N116" s="4">
        <f>ABS(F116-Election_result!F$2)</f>
        <v>0.5600000000000005</v>
      </c>
      <c r="O116" s="4">
        <f>ABS(G116-Election_result!G$2)</f>
        <v>1.17</v>
      </c>
      <c r="P116" s="4">
        <f>ABS(H116-Election_result!H$2)</f>
        <v>0.75</v>
      </c>
      <c r="Q116" s="4">
        <f>ABS(I116-Election_result!I$2)</f>
        <v>0.81999999999999984</v>
      </c>
      <c r="R116" s="4">
        <f t="shared" si="1"/>
        <v>1.6824999999999997</v>
      </c>
    </row>
    <row r="117" spans="1:18" ht="12.75" customHeight="1">
      <c r="A117" s="3">
        <v>41530</v>
      </c>
      <c r="B117" s="4">
        <v>36.94</v>
      </c>
      <c r="C117" s="4">
        <v>24.6</v>
      </c>
      <c r="D117" s="4">
        <v>11.36</v>
      </c>
      <c r="E117" s="4">
        <v>6.74</v>
      </c>
      <c r="F117" s="4">
        <v>8.14</v>
      </c>
      <c r="G117" s="4">
        <v>3.33</v>
      </c>
      <c r="H117" s="4">
        <v>5.46</v>
      </c>
      <c r="I117" s="4">
        <v>3.43</v>
      </c>
      <c r="J117" s="4">
        <f>ABS(B117-Election_result!B$2)</f>
        <v>4.5600000000000023</v>
      </c>
      <c r="K117" s="4">
        <f>ABS(C117-Election_result!C$2)</f>
        <v>1.0999999999999979</v>
      </c>
      <c r="L117" s="4">
        <f>ABS(D117-Election_result!D$2)</f>
        <v>2.9599999999999991</v>
      </c>
      <c r="M117" s="4">
        <f>ABS(E117-Election_result!E$2)</f>
        <v>1.9400000000000004</v>
      </c>
      <c r="N117" s="4">
        <f>ABS(F117-Election_result!F$2)</f>
        <v>0.45999999999999908</v>
      </c>
      <c r="O117" s="4">
        <f>ABS(G117-Election_result!G$2)</f>
        <v>1.1299999999999999</v>
      </c>
      <c r="P117" s="4">
        <f>ABS(H117-Election_result!H$2)</f>
        <v>0.75999999999999979</v>
      </c>
      <c r="Q117" s="4">
        <f>ABS(I117-Election_result!I$2)</f>
        <v>0.66999999999999948</v>
      </c>
      <c r="R117" s="4">
        <f t="shared" si="1"/>
        <v>1.6974999999999998</v>
      </c>
    </row>
    <row r="118" spans="1:18" ht="12.75" customHeight="1">
      <c r="A118" s="3">
        <v>41531</v>
      </c>
      <c r="B118" s="4">
        <v>37.18</v>
      </c>
      <c r="C118" s="4">
        <v>24.87</v>
      </c>
      <c r="D118" s="4">
        <v>11.2</v>
      </c>
      <c r="E118" s="4">
        <v>6.77</v>
      </c>
      <c r="F118" s="4">
        <v>8.2200000000000006</v>
      </c>
      <c r="G118" s="4">
        <v>3.29</v>
      </c>
      <c r="H118" s="4">
        <v>5.05</v>
      </c>
      <c r="I118" s="4">
        <v>3.42</v>
      </c>
      <c r="J118" s="4">
        <f>ABS(B118-Election_result!B$2)</f>
        <v>4.32</v>
      </c>
      <c r="K118" s="4">
        <f>ABS(C118-Election_result!C$2)</f>
        <v>0.82999999999999829</v>
      </c>
      <c r="L118" s="4">
        <f>ABS(D118-Election_result!D$2)</f>
        <v>2.7999999999999989</v>
      </c>
      <c r="M118" s="4">
        <f>ABS(E118-Election_result!E$2)</f>
        <v>1.9699999999999998</v>
      </c>
      <c r="N118" s="4">
        <f>ABS(F118-Election_result!F$2)</f>
        <v>0.37999999999999901</v>
      </c>
      <c r="O118" s="4">
        <f>ABS(G118-Election_result!G$2)</f>
        <v>1.0899999999999999</v>
      </c>
      <c r="P118" s="4">
        <f>ABS(H118-Election_result!H$2)</f>
        <v>0.34999999999999964</v>
      </c>
      <c r="Q118" s="4">
        <f>ABS(I118-Election_result!I$2)</f>
        <v>0.67999999999999972</v>
      </c>
      <c r="R118" s="4">
        <f t="shared" si="1"/>
        <v>1.5524999999999995</v>
      </c>
    </row>
    <row r="119" spans="1:18" ht="12.75" customHeight="1">
      <c r="A119" s="3">
        <v>41532</v>
      </c>
      <c r="B119" s="4">
        <v>37.35</v>
      </c>
      <c r="C119" s="4">
        <v>24.95</v>
      </c>
      <c r="D119" s="4">
        <v>10.61</v>
      </c>
      <c r="E119" s="4">
        <v>6.81</v>
      </c>
      <c r="F119" s="4">
        <v>8.33</v>
      </c>
      <c r="G119" s="4">
        <v>3.32</v>
      </c>
      <c r="H119" s="4">
        <v>5.26</v>
      </c>
      <c r="I119" s="4">
        <v>3.37</v>
      </c>
      <c r="J119" s="4">
        <f>ABS(B119-Election_result!B$2)</f>
        <v>4.1499999999999986</v>
      </c>
      <c r="K119" s="4">
        <f>ABS(C119-Election_result!C$2)</f>
        <v>0.75</v>
      </c>
      <c r="L119" s="4">
        <f>ABS(D119-Election_result!D$2)</f>
        <v>2.2099999999999991</v>
      </c>
      <c r="M119" s="4">
        <f>ABS(E119-Election_result!E$2)</f>
        <v>2.0099999999999998</v>
      </c>
      <c r="N119" s="4">
        <f>ABS(F119-Election_result!F$2)</f>
        <v>0.26999999999999957</v>
      </c>
      <c r="O119" s="4">
        <f>ABS(G119-Election_result!G$2)</f>
        <v>1.1199999999999997</v>
      </c>
      <c r="P119" s="4">
        <f>ABS(H119-Election_result!H$2)</f>
        <v>0.55999999999999961</v>
      </c>
      <c r="Q119" s="4">
        <f>ABS(I119-Election_result!I$2)</f>
        <v>0.72999999999999954</v>
      </c>
      <c r="R119" s="4">
        <f t="shared" si="1"/>
        <v>1.4749999999999996</v>
      </c>
    </row>
    <row r="120" spans="1:18" ht="12.75" customHeight="1">
      <c r="A120" s="3">
        <v>41533</v>
      </c>
      <c r="B120" s="4">
        <v>37.19</v>
      </c>
      <c r="C120" s="4">
        <v>24.99</v>
      </c>
      <c r="D120" s="4">
        <v>10.76</v>
      </c>
      <c r="E120" s="4">
        <v>6.8</v>
      </c>
      <c r="F120" s="4">
        <v>8.33</v>
      </c>
      <c r="G120" s="4">
        <v>3.26</v>
      </c>
      <c r="H120" s="4">
        <v>5.16</v>
      </c>
      <c r="I120" s="4">
        <v>3.51</v>
      </c>
      <c r="J120" s="4">
        <f>ABS(B120-Election_result!B$2)</f>
        <v>4.3100000000000023</v>
      </c>
      <c r="K120" s="4">
        <f>ABS(C120-Election_result!C$2)</f>
        <v>0.71000000000000085</v>
      </c>
      <c r="L120" s="4">
        <f>ABS(D120-Election_result!D$2)</f>
        <v>2.3599999999999994</v>
      </c>
      <c r="M120" s="4">
        <f>ABS(E120-Election_result!E$2)</f>
        <v>2</v>
      </c>
      <c r="N120" s="4">
        <f>ABS(F120-Election_result!F$2)</f>
        <v>0.26999999999999957</v>
      </c>
      <c r="O120" s="4">
        <f>ABS(G120-Election_result!G$2)</f>
        <v>1.0599999999999996</v>
      </c>
      <c r="P120" s="4">
        <f>ABS(H120-Election_result!H$2)</f>
        <v>0.45999999999999996</v>
      </c>
      <c r="Q120" s="4">
        <f>ABS(I120-Election_result!I$2)</f>
        <v>0.58999999999999986</v>
      </c>
      <c r="R120" s="4">
        <f t="shared" si="1"/>
        <v>1.4700000000000002</v>
      </c>
    </row>
    <row r="121" spans="1:18" ht="12.75" customHeight="1">
      <c r="A121" s="3">
        <v>41534</v>
      </c>
      <c r="B121" s="4">
        <v>37.200000000000003</v>
      </c>
      <c r="C121" s="4">
        <v>24.98</v>
      </c>
      <c r="D121" s="4">
        <v>10.47</v>
      </c>
      <c r="E121" s="4">
        <v>6.79</v>
      </c>
      <c r="F121" s="4">
        <v>8.59</v>
      </c>
      <c r="G121" s="4">
        <v>3.21</v>
      </c>
      <c r="H121" s="4">
        <v>5.15</v>
      </c>
      <c r="I121" s="4">
        <v>3.61</v>
      </c>
      <c r="J121" s="4">
        <f>ABS(B121-Election_result!B$2)</f>
        <v>4.2999999999999972</v>
      </c>
      <c r="K121" s="4">
        <f>ABS(C121-Election_result!C$2)</f>
        <v>0.71999999999999886</v>
      </c>
      <c r="L121" s="4">
        <f>ABS(D121-Election_result!D$2)</f>
        <v>2.0700000000000003</v>
      </c>
      <c r="M121" s="4">
        <f>ABS(E121-Election_result!E$2)</f>
        <v>1.9900000000000002</v>
      </c>
      <c r="N121" s="4">
        <f>ABS(F121-Election_result!F$2)</f>
        <v>9.9999999999997868E-3</v>
      </c>
      <c r="O121" s="4">
        <f>ABS(G121-Election_result!G$2)</f>
        <v>1.0099999999999998</v>
      </c>
      <c r="P121" s="4">
        <f>ABS(H121-Election_result!H$2)</f>
        <v>0.45000000000000018</v>
      </c>
      <c r="Q121" s="4">
        <f>ABS(I121-Election_result!I$2)</f>
        <v>0.48999999999999977</v>
      </c>
      <c r="R121" s="4">
        <f t="shared" si="1"/>
        <v>1.3799999999999997</v>
      </c>
    </row>
    <row r="122" spans="1:18" ht="12.75" customHeight="1">
      <c r="A122" s="3">
        <v>41535</v>
      </c>
      <c r="B122" s="4">
        <v>37.619999999999997</v>
      </c>
      <c r="C122" s="4">
        <v>25.4</v>
      </c>
      <c r="D122" s="4">
        <v>10.67</v>
      </c>
      <c r="E122" s="4">
        <v>6.84</v>
      </c>
      <c r="F122" s="4">
        <v>8.93</v>
      </c>
      <c r="G122" s="4">
        <v>3.19</v>
      </c>
      <c r="H122" s="4">
        <v>3.75</v>
      </c>
      <c r="I122" s="4">
        <v>3.6</v>
      </c>
      <c r="J122" s="4">
        <f>ABS(B122-Election_result!B$2)</f>
        <v>3.8800000000000026</v>
      </c>
      <c r="K122" s="4">
        <f>ABS(C122-Election_result!C$2)</f>
        <v>0.30000000000000071</v>
      </c>
      <c r="L122" s="4">
        <f>ABS(D122-Election_result!D$2)</f>
        <v>2.2699999999999996</v>
      </c>
      <c r="M122" s="4">
        <f>ABS(E122-Election_result!E$2)</f>
        <v>2.04</v>
      </c>
      <c r="N122" s="4">
        <f>ABS(F122-Election_result!F$2)</f>
        <v>0.33000000000000007</v>
      </c>
      <c r="O122" s="4">
        <f>ABS(G122-Election_result!G$2)</f>
        <v>0.98999999999999977</v>
      </c>
      <c r="P122" s="4">
        <f>ABS(H122-Election_result!H$2)</f>
        <v>0.95000000000000018</v>
      </c>
      <c r="Q122" s="4">
        <f>ABS(I122-Election_result!I$2)</f>
        <v>0.49999999999999956</v>
      </c>
      <c r="R122" s="4">
        <f t="shared" si="1"/>
        <v>1.4075000000000002</v>
      </c>
    </row>
    <row r="123" spans="1:18" ht="12.75" customHeight="1">
      <c r="A123" s="3">
        <v>41536</v>
      </c>
      <c r="B123" s="4">
        <v>36.86</v>
      </c>
      <c r="C123" s="4">
        <v>25.41</v>
      </c>
      <c r="D123" s="4">
        <v>10.48</v>
      </c>
      <c r="E123" s="4">
        <v>6.64</v>
      </c>
      <c r="F123" s="4">
        <v>8.86</v>
      </c>
      <c r="G123" s="4">
        <v>2.83</v>
      </c>
      <c r="H123" s="4">
        <v>5.12</v>
      </c>
      <c r="I123" s="4">
        <v>3.8</v>
      </c>
      <c r="J123" s="4">
        <f>ABS(B123-Election_result!B$2)</f>
        <v>4.6400000000000006</v>
      </c>
      <c r="K123" s="4">
        <f>ABS(C123-Election_result!C$2)</f>
        <v>0.28999999999999915</v>
      </c>
      <c r="L123" s="4">
        <f>ABS(D123-Election_result!D$2)</f>
        <v>2.08</v>
      </c>
      <c r="M123" s="4">
        <f>ABS(E123-Election_result!E$2)</f>
        <v>1.8399999999999999</v>
      </c>
      <c r="N123" s="4">
        <f>ABS(F123-Election_result!F$2)</f>
        <v>0.25999999999999979</v>
      </c>
      <c r="O123" s="4">
        <f>ABS(G123-Election_result!G$2)</f>
        <v>0.62999999999999989</v>
      </c>
      <c r="P123" s="4">
        <f>ABS(H123-Election_result!H$2)</f>
        <v>0.41999999999999993</v>
      </c>
      <c r="Q123" s="4">
        <f>ABS(I123-Election_result!I$2)</f>
        <v>0.29999999999999982</v>
      </c>
      <c r="R123" s="4">
        <f t="shared" si="1"/>
        <v>1.3074999999999997</v>
      </c>
    </row>
    <row r="124" spans="1:18" ht="12.75" customHeight="1">
      <c r="A124" s="3">
        <v>41537</v>
      </c>
      <c r="B124" s="4">
        <v>36.86</v>
      </c>
      <c r="C124" s="4">
        <v>25.41</v>
      </c>
      <c r="D124" s="4">
        <v>10.48</v>
      </c>
      <c r="E124" s="4">
        <v>6.64</v>
      </c>
      <c r="F124" s="4">
        <v>8.86</v>
      </c>
      <c r="G124" s="4">
        <v>2.83</v>
      </c>
      <c r="H124" s="4">
        <v>5.12</v>
      </c>
      <c r="I124" s="4">
        <v>3.8</v>
      </c>
      <c r="J124" s="4">
        <f>ABS(B124-Election_result!B$2)</f>
        <v>4.6400000000000006</v>
      </c>
      <c r="K124" s="4">
        <f>ABS(C124-Election_result!C$2)</f>
        <v>0.28999999999999915</v>
      </c>
      <c r="L124" s="4">
        <f>ABS(D124-Election_result!D$2)</f>
        <v>2.08</v>
      </c>
      <c r="M124" s="4">
        <f>ABS(E124-Election_result!E$2)</f>
        <v>1.8399999999999999</v>
      </c>
      <c r="N124" s="4">
        <f>ABS(F124-Election_result!F$2)</f>
        <v>0.25999999999999979</v>
      </c>
      <c r="O124" s="4">
        <f>ABS(G124-Election_result!G$2)</f>
        <v>0.62999999999999989</v>
      </c>
      <c r="P124" s="4">
        <f>ABS(H124-Election_result!H$2)</f>
        <v>0.41999999999999993</v>
      </c>
      <c r="Q124" s="4">
        <f>ABS(I124-Election_result!I$2)</f>
        <v>0.29999999999999982</v>
      </c>
      <c r="R124" s="4">
        <f t="shared" si="1"/>
        <v>1.3074999999999997</v>
      </c>
    </row>
    <row r="125" spans="1:18" ht="12.75" customHeight="1">
      <c r="A125" s="3">
        <v>41538</v>
      </c>
      <c r="B125" s="4">
        <v>37.270000000000003</v>
      </c>
      <c r="C125" s="4">
        <v>25.59</v>
      </c>
      <c r="D125" s="4">
        <v>10.37</v>
      </c>
      <c r="E125" s="4">
        <v>6.62</v>
      </c>
      <c r="F125" s="4">
        <v>8.8699999999999992</v>
      </c>
      <c r="G125" s="4">
        <v>2.5299999999999998</v>
      </c>
      <c r="H125" s="4">
        <v>5.13</v>
      </c>
      <c r="I125" s="4">
        <v>3.62</v>
      </c>
      <c r="J125" s="4">
        <f>ABS(B125-Election_result!B$2)</f>
        <v>4.2299999999999969</v>
      </c>
      <c r="K125" s="4">
        <f>ABS(C125-Election_result!C$2)</f>
        <v>0.10999999999999943</v>
      </c>
      <c r="L125" s="4">
        <f>ABS(D125-Election_result!D$2)</f>
        <v>1.9699999999999989</v>
      </c>
      <c r="M125" s="4">
        <f>ABS(E125-Election_result!E$2)</f>
        <v>1.8200000000000003</v>
      </c>
      <c r="N125" s="4">
        <f>ABS(F125-Election_result!F$2)</f>
        <v>0.26999999999999957</v>
      </c>
      <c r="O125" s="4">
        <f>ABS(G125-Election_result!G$2)</f>
        <v>0.32999999999999963</v>
      </c>
      <c r="P125" s="4">
        <f>ABS(H125-Election_result!H$2)</f>
        <v>0.42999999999999972</v>
      </c>
      <c r="Q125" s="4">
        <f>ABS(I125-Election_result!I$2)</f>
        <v>0.47999999999999954</v>
      </c>
      <c r="R125" s="4">
        <f t="shared" si="1"/>
        <v>1.2049999999999992</v>
      </c>
    </row>
    <row r="126" spans="1:18" ht="12.75" customHeight="1">
      <c r="A126" s="3">
        <v>41539</v>
      </c>
      <c r="B126" s="4">
        <v>37.409999999999997</v>
      </c>
      <c r="C126" s="4">
        <v>25.71</v>
      </c>
      <c r="D126" s="4">
        <v>10.33</v>
      </c>
      <c r="E126" s="4">
        <v>6.29</v>
      </c>
      <c r="F126" s="4">
        <v>8.85</v>
      </c>
      <c r="G126" s="4">
        <v>2.59</v>
      </c>
      <c r="H126" s="4">
        <v>5.2</v>
      </c>
      <c r="I126" s="4">
        <v>3.62</v>
      </c>
      <c r="J126" s="4">
        <f>ABS(B126-Election_result!B$2)</f>
        <v>4.0900000000000034</v>
      </c>
      <c r="K126" s="4">
        <f>ABS(C126-Election_result!C$2)</f>
        <v>1.0000000000001563E-2</v>
      </c>
      <c r="L126" s="4">
        <f>ABS(D126-Election_result!D$2)</f>
        <v>1.9299999999999997</v>
      </c>
      <c r="M126" s="4">
        <f>ABS(E126-Election_result!E$2)</f>
        <v>1.4900000000000002</v>
      </c>
      <c r="N126" s="4">
        <f>ABS(F126-Election_result!F$2)</f>
        <v>0.25</v>
      </c>
      <c r="O126" s="4">
        <f>ABS(G126-Election_result!G$2)</f>
        <v>0.38999999999999968</v>
      </c>
      <c r="P126" s="4">
        <f>ABS(H126-Election_result!H$2)</f>
        <v>0.5</v>
      </c>
      <c r="Q126" s="4">
        <f>ABS(I126-Election_result!I$2)</f>
        <v>0.47999999999999954</v>
      </c>
      <c r="R126" s="4">
        <f t="shared" si="1"/>
        <v>1.1425000000000005</v>
      </c>
    </row>
    <row r="127" spans="1:18" ht="12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A500" s="3"/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A501" s="3"/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A502" s="3"/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A503" s="3"/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A504" s="3"/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A505" s="3"/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A506" s="3"/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A507" s="3"/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A508" s="3"/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A509" s="3"/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A510" s="3"/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A511" s="3"/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A512" s="3"/>
      <c r="B512" s="4"/>
      <c r="C512" s="4"/>
      <c r="D512" s="4"/>
      <c r="E512" s="4"/>
      <c r="F512" s="4"/>
      <c r="G512" s="4"/>
      <c r="H512" s="4"/>
      <c r="I512" s="4"/>
    </row>
    <row r="513" spans="1:9" ht="12.75" customHeight="1">
      <c r="A513" s="3"/>
      <c r="B513" s="4"/>
      <c r="C513" s="4"/>
      <c r="D513" s="4"/>
      <c r="E513" s="4"/>
      <c r="F513" s="4"/>
      <c r="G513" s="4"/>
      <c r="H513" s="4"/>
      <c r="I513" s="4"/>
    </row>
    <row r="514" spans="1:9" ht="12.75" customHeight="1">
      <c r="A514" s="3"/>
      <c r="B514" s="4"/>
      <c r="C514" s="4"/>
      <c r="D514" s="4"/>
      <c r="E514" s="4"/>
      <c r="F514" s="4"/>
      <c r="G514" s="4"/>
      <c r="H514" s="4"/>
      <c r="I514" s="4"/>
    </row>
    <row r="515" spans="1:9" ht="12.75" customHeight="1">
      <c r="A515" s="3"/>
      <c r="B515" s="4"/>
      <c r="C515" s="4"/>
      <c r="D515" s="4"/>
      <c r="E515" s="4"/>
      <c r="F515" s="4"/>
      <c r="G515" s="4"/>
      <c r="H515" s="4"/>
      <c r="I515" s="4"/>
    </row>
    <row r="516" spans="1:9" ht="12.75" customHeight="1">
      <c r="A516" s="3"/>
      <c r="B516" s="4"/>
      <c r="C516" s="4"/>
      <c r="D516" s="4"/>
      <c r="E516" s="4"/>
      <c r="F516" s="4"/>
      <c r="G516" s="4"/>
      <c r="H516" s="4"/>
      <c r="I516" s="4"/>
    </row>
    <row r="517" spans="1:9" ht="12.75" customHeight="1">
      <c r="A517" s="3"/>
      <c r="B517" s="4"/>
      <c r="C517" s="4"/>
      <c r="D517" s="4"/>
      <c r="E517" s="4"/>
      <c r="F517" s="4"/>
      <c r="G517" s="4"/>
      <c r="H517" s="4"/>
      <c r="I517" s="4"/>
    </row>
    <row r="518" spans="1:9" ht="12.75" customHeight="1">
      <c r="A518" s="3"/>
      <c r="B518" s="4"/>
      <c r="C518" s="4"/>
      <c r="D518" s="4"/>
      <c r="E518" s="4"/>
      <c r="F518" s="4"/>
      <c r="G518" s="4"/>
      <c r="H518" s="4"/>
      <c r="I518" s="4"/>
    </row>
    <row r="519" spans="1:9" ht="12.75" customHeight="1">
      <c r="A519" s="3"/>
      <c r="B519" s="4"/>
      <c r="C519" s="4"/>
      <c r="D519" s="4"/>
      <c r="E519" s="4"/>
      <c r="F519" s="4"/>
      <c r="G519" s="4"/>
      <c r="H519" s="4"/>
      <c r="I519" s="4"/>
    </row>
    <row r="520" spans="1:9" ht="12.75" customHeight="1">
      <c r="A520" s="3"/>
      <c r="B520" s="4"/>
      <c r="C520" s="4"/>
      <c r="D520" s="4"/>
      <c r="E520" s="4"/>
      <c r="F520" s="4"/>
      <c r="G520" s="4"/>
      <c r="H520" s="4"/>
      <c r="I520" s="4"/>
    </row>
    <row r="521" spans="1:9" ht="12.75" customHeight="1">
      <c r="A521" s="3"/>
      <c r="B521" s="4"/>
      <c r="C521" s="4"/>
      <c r="D521" s="4"/>
      <c r="E521" s="4"/>
      <c r="F521" s="4"/>
      <c r="G521" s="4"/>
      <c r="H521" s="4"/>
      <c r="I521" s="4"/>
    </row>
    <row r="522" spans="1:9" ht="12.75" customHeight="1">
      <c r="A522" s="3"/>
      <c r="B522" s="4"/>
      <c r="C522" s="4"/>
      <c r="D522" s="4"/>
      <c r="E522" s="4"/>
      <c r="F522" s="4"/>
      <c r="G522" s="4"/>
      <c r="H522" s="4"/>
      <c r="I522" s="4"/>
    </row>
    <row r="523" spans="1:9" ht="12.75" customHeight="1">
      <c r="A523" s="3"/>
      <c r="B523" s="4"/>
      <c r="C523" s="4"/>
      <c r="D523" s="4"/>
      <c r="E523" s="4"/>
      <c r="F523" s="4"/>
      <c r="G523" s="4"/>
      <c r="H523" s="4"/>
      <c r="I523" s="4"/>
    </row>
    <row r="524" spans="1:9" ht="12.75" customHeight="1">
      <c r="A524" s="3"/>
      <c r="B524" s="4"/>
      <c r="C524" s="4"/>
      <c r="D524" s="4"/>
      <c r="E524" s="4"/>
      <c r="F524" s="4"/>
      <c r="G524" s="4"/>
      <c r="H524" s="4"/>
      <c r="I524" s="4"/>
    </row>
    <row r="525" spans="1:9" ht="12.75" customHeight="1">
      <c r="A525" s="3"/>
      <c r="B525" s="4"/>
      <c r="C525" s="4"/>
      <c r="D525" s="4"/>
      <c r="E525" s="4"/>
      <c r="F525" s="4"/>
      <c r="G525" s="4"/>
      <c r="H525" s="4"/>
      <c r="I525" s="4"/>
    </row>
    <row r="526" spans="1:9" ht="12.75" customHeight="1">
      <c r="A526" s="3"/>
      <c r="B526" s="4"/>
      <c r="C526" s="4"/>
      <c r="D526" s="4"/>
      <c r="E526" s="4"/>
      <c r="F526" s="4"/>
      <c r="G526" s="4"/>
      <c r="H526" s="4"/>
      <c r="I526" s="4"/>
    </row>
    <row r="527" spans="1:9" ht="12.75" customHeight="1">
      <c r="A527" s="3"/>
      <c r="B527" s="4"/>
      <c r="C527" s="4"/>
      <c r="D527" s="4"/>
      <c r="E527" s="4"/>
      <c r="F527" s="4"/>
      <c r="G527" s="4"/>
      <c r="H527" s="4"/>
      <c r="I527" s="4"/>
    </row>
    <row r="528" spans="1:9" ht="12.75" customHeight="1">
      <c r="A528" s="3"/>
      <c r="B528" s="4"/>
      <c r="C528" s="4"/>
      <c r="D528" s="4"/>
      <c r="E528" s="4"/>
      <c r="F528" s="4"/>
      <c r="G528" s="4"/>
      <c r="H528" s="4"/>
      <c r="I528" s="4"/>
    </row>
    <row r="529" spans="1:9" ht="12.75" customHeight="1">
      <c r="A529" s="3"/>
      <c r="B529" s="4"/>
      <c r="C529" s="4"/>
      <c r="D529" s="4"/>
      <c r="E529" s="4"/>
      <c r="F529" s="4"/>
      <c r="G529" s="4"/>
      <c r="H529" s="4"/>
      <c r="I529" s="4"/>
    </row>
    <row r="530" spans="1:9" ht="12.75" customHeight="1">
      <c r="A530" s="3"/>
      <c r="B530" s="4"/>
      <c r="C530" s="4"/>
      <c r="D530" s="4"/>
      <c r="E530" s="4"/>
      <c r="F530" s="4"/>
      <c r="G530" s="4"/>
      <c r="H530" s="4"/>
      <c r="I530" s="4"/>
    </row>
    <row r="531" spans="1:9" ht="12.75" customHeight="1">
      <c r="A531" s="3"/>
      <c r="B531" s="4"/>
      <c r="C531" s="4"/>
      <c r="D531" s="4"/>
      <c r="E531" s="4"/>
      <c r="F531" s="4"/>
      <c r="G531" s="4"/>
      <c r="H531" s="4"/>
      <c r="I531" s="4"/>
    </row>
    <row r="532" spans="1:9" ht="12.75" customHeight="1">
      <c r="A532" s="3"/>
      <c r="B532" s="4"/>
      <c r="C532" s="4"/>
      <c r="D532" s="4"/>
      <c r="E532" s="4"/>
      <c r="F532" s="4"/>
      <c r="G532" s="4"/>
      <c r="H532" s="4"/>
      <c r="I532" s="4"/>
    </row>
    <row r="533" spans="1:9" ht="12.75" customHeight="1">
      <c r="A533" s="3"/>
      <c r="B533" s="4"/>
      <c r="C533" s="4"/>
      <c r="D533" s="4"/>
      <c r="E533" s="4"/>
      <c r="F533" s="4"/>
      <c r="G533" s="4"/>
      <c r="H533" s="4"/>
      <c r="I533" s="4"/>
    </row>
    <row r="534" spans="1:9" ht="12.75" customHeight="1">
      <c r="A534" s="3"/>
      <c r="B534" s="4"/>
      <c r="C534" s="4"/>
      <c r="D534" s="4"/>
      <c r="E534" s="4"/>
      <c r="F534" s="4"/>
      <c r="G534" s="4"/>
      <c r="H534" s="4"/>
      <c r="I534" s="4"/>
    </row>
    <row r="535" spans="1:9" ht="12.75" customHeight="1">
      <c r="A535" s="3"/>
      <c r="B535" s="4"/>
      <c r="C535" s="4"/>
      <c r="D535" s="4"/>
      <c r="E535" s="4"/>
      <c r="F535" s="4"/>
      <c r="G535" s="4"/>
      <c r="H535" s="4"/>
      <c r="I535" s="4"/>
    </row>
    <row r="536" spans="1:9" ht="12.75" customHeight="1">
      <c r="A536" s="3"/>
      <c r="B536" s="4"/>
      <c r="C536" s="4"/>
      <c r="D536" s="4"/>
      <c r="E536" s="4"/>
      <c r="F536" s="4"/>
      <c r="G536" s="4"/>
      <c r="H536" s="4"/>
      <c r="I536" s="4"/>
    </row>
    <row r="537" spans="1:9" ht="12.75" customHeight="1">
      <c r="A537" s="3"/>
      <c r="B537" s="4"/>
      <c r="C537" s="4"/>
      <c r="D537" s="4"/>
      <c r="E537" s="4"/>
      <c r="F537" s="4"/>
      <c r="G537" s="4"/>
      <c r="H537" s="4"/>
      <c r="I537" s="4"/>
    </row>
    <row r="538" spans="1:9" ht="12.75" customHeight="1">
      <c r="A538" s="3"/>
      <c r="B538" s="4"/>
      <c r="C538" s="4"/>
      <c r="D538" s="4"/>
      <c r="E538" s="4"/>
      <c r="F538" s="4"/>
      <c r="G538" s="4"/>
      <c r="H538" s="4"/>
      <c r="I538" s="4"/>
    </row>
    <row r="539" spans="1:9" ht="12.75" customHeight="1">
      <c r="A539" s="3"/>
      <c r="B539" s="4"/>
      <c r="C539" s="4"/>
      <c r="D539" s="4"/>
      <c r="E539" s="4"/>
      <c r="F539" s="4"/>
      <c r="G539" s="4"/>
      <c r="H539" s="4"/>
      <c r="I539" s="4"/>
    </row>
    <row r="540" spans="1:9" ht="12.75" customHeight="1">
      <c r="A540" s="3"/>
      <c r="B540" s="4"/>
      <c r="C540" s="4"/>
      <c r="D540" s="4"/>
      <c r="E540" s="4"/>
      <c r="F540" s="4"/>
      <c r="G540" s="4"/>
      <c r="H540" s="4"/>
      <c r="I540" s="4"/>
    </row>
    <row r="541" spans="1:9" ht="12.75" customHeight="1">
      <c r="A541" s="3"/>
      <c r="B541" s="4"/>
      <c r="C541" s="4"/>
      <c r="D541" s="4"/>
      <c r="E541" s="4"/>
      <c r="F541" s="4"/>
      <c r="G541" s="4"/>
      <c r="H541" s="4"/>
      <c r="I541" s="4"/>
    </row>
    <row r="542" spans="1:9" ht="12.75" customHeight="1">
      <c r="A542" s="3"/>
      <c r="B542" s="4"/>
      <c r="C542" s="4"/>
      <c r="D542" s="4"/>
      <c r="E542" s="4"/>
      <c r="F542" s="4"/>
      <c r="G542" s="4"/>
      <c r="H542" s="4"/>
      <c r="I542" s="4"/>
    </row>
    <row r="543" spans="1:9" ht="12.75" customHeight="1">
      <c r="A543" s="3"/>
      <c r="B543" s="4"/>
      <c r="C543" s="4"/>
      <c r="D543" s="4"/>
      <c r="E543" s="4"/>
      <c r="F543" s="4"/>
      <c r="G543" s="4"/>
      <c r="H543" s="4"/>
      <c r="I543" s="4"/>
    </row>
    <row r="544" spans="1:9" ht="12.75" customHeight="1">
      <c r="A544" s="3"/>
      <c r="B544" s="4"/>
      <c r="C544" s="4"/>
      <c r="D544" s="4"/>
      <c r="E544" s="4"/>
      <c r="F544" s="4"/>
      <c r="G544" s="4"/>
      <c r="H544" s="4"/>
      <c r="I544" s="4"/>
    </row>
    <row r="545" spans="1:9" ht="12.75" customHeight="1">
      <c r="A545" s="3"/>
      <c r="B545" s="4"/>
      <c r="C545" s="4"/>
      <c r="D545" s="4"/>
      <c r="E545" s="4"/>
      <c r="F545" s="4"/>
      <c r="G545" s="4"/>
      <c r="H545" s="4"/>
      <c r="I545" s="4"/>
    </row>
    <row r="546" spans="1:9" ht="12.75" customHeight="1">
      <c r="A546" s="3"/>
      <c r="B546" s="4"/>
      <c r="C546" s="4"/>
      <c r="D546" s="4"/>
      <c r="E546" s="4"/>
      <c r="F546" s="4"/>
      <c r="G546" s="4"/>
      <c r="H546" s="4"/>
      <c r="I546" s="4"/>
    </row>
    <row r="547" spans="1:9" ht="12.75" customHeight="1">
      <c r="A547" s="3"/>
      <c r="B547" s="4"/>
      <c r="C547" s="4"/>
      <c r="D547" s="4"/>
      <c r="E547" s="4"/>
      <c r="F547" s="4"/>
      <c r="G547" s="4"/>
      <c r="H547" s="4"/>
      <c r="I547" s="4"/>
    </row>
    <row r="548" spans="1:9" ht="12.75" customHeight="1">
      <c r="A548" s="3"/>
      <c r="B548" s="4"/>
      <c r="C548" s="4"/>
      <c r="D548" s="4"/>
      <c r="E548" s="4"/>
      <c r="F548" s="4"/>
      <c r="G548" s="4"/>
      <c r="H548" s="4"/>
      <c r="I548" s="4"/>
    </row>
    <row r="549" spans="1:9" ht="12.75" customHeight="1">
      <c r="A549" s="3"/>
      <c r="B549" s="4"/>
      <c r="C549" s="4"/>
      <c r="D549" s="4"/>
      <c r="E549" s="4"/>
      <c r="F549" s="4"/>
      <c r="G549" s="4"/>
      <c r="H549" s="4"/>
      <c r="I549" s="4"/>
    </row>
    <row r="550" spans="1:9" ht="12.75" customHeight="1">
      <c r="A550" s="3"/>
      <c r="B550" s="4"/>
      <c r="C550" s="4"/>
      <c r="D550" s="4"/>
      <c r="E550" s="4"/>
      <c r="F550" s="4"/>
      <c r="G550" s="4"/>
      <c r="H550" s="4"/>
      <c r="I550" s="4"/>
    </row>
    <row r="551" spans="1:9" ht="12.75" customHeight="1">
      <c r="A551" s="3"/>
      <c r="B551" s="4"/>
      <c r="C551" s="4"/>
      <c r="D551" s="4"/>
      <c r="E551" s="4"/>
      <c r="F551" s="4"/>
      <c r="G551" s="4"/>
      <c r="H551" s="4"/>
      <c r="I551" s="4"/>
    </row>
    <row r="552" spans="1:9" ht="12.75" customHeight="1">
      <c r="A552" s="3"/>
      <c r="B552" s="4"/>
      <c r="C552" s="4"/>
      <c r="D552" s="4"/>
      <c r="E552" s="4"/>
      <c r="F552" s="4"/>
      <c r="G552" s="4"/>
      <c r="H552" s="4"/>
      <c r="I552" s="4"/>
    </row>
    <row r="553" spans="1:9" ht="12.75" customHeight="1">
      <c r="A553" s="3"/>
      <c r="B553" s="4"/>
      <c r="C553" s="4"/>
      <c r="D553" s="4"/>
      <c r="E553" s="4"/>
      <c r="F553" s="4"/>
      <c r="G553" s="4"/>
      <c r="H553" s="4"/>
      <c r="I553" s="4"/>
    </row>
    <row r="554" spans="1:9" ht="12.75" customHeight="1">
      <c r="A554" s="3"/>
      <c r="B554" s="4"/>
      <c r="C554" s="4"/>
      <c r="D554" s="4"/>
      <c r="E554" s="4"/>
      <c r="F554" s="4"/>
      <c r="G554" s="4"/>
      <c r="H554" s="4"/>
      <c r="I554" s="4"/>
    </row>
    <row r="555" spans="1:9" ht="12.75" customHeight="1">
      <c r="A555" s="3"/>
      <c r="B555" s="4"/>
      <c r="C555" s="4"/>
      <c r="D555" s="4"/>
      <c r="E555" s="4"/>
      <c r="F555" s="4"/>
      <c r="G555" s="4"/>
      <c r="H555" s="4"/>
      <c r="I555" s="4"/>
    </row>
    <row r="556" spans="1:9" ht="12.75" customHeight="1">
      <c r="A556" s="3"/>
      <c r="B556" s="4"/>
      <c r="C556" s="4"/>
      <c r="D556" s="4"/>
      <c r="E556" s="4"/>
      <c r="F556" s="4"/>
      <c r="G556" s="4"/>
      <c r="H556" s="4"/>
      <c r="I556" s="4"/>
    </row>
    <row r="557" spans="1:9" ht="12.75" customHeight="1">
      <c r="A557" s="3"/>
      <c r="B557" s="4"/>
      <c r="C557" s="4"/>
      <c r="D557" s="4"/>
      <c r="E557" s="4"/>
      <c r="F557" s="4"/>
      <c r="G557" s="4"/>
      <c r="H557" s="4"/>
      <c r="I557" s="4"/>
    </row>
    <row r="558" spans="1:9" ht="12.75" customHeight="1">
      <c r="A558" s="3"/>
      <c r="B558" s="4"/>
      <c r="C558" s="4"/>
      <c r="D558" s="4"/>
      <c r="E558" s="4"/>
      <c r="F558" s="4"/>
      <c r="G558" s="4"/>
      <c r="H558" s="4"/>
      <c r="I558" s="4"/>
    </row>
    <row r="559" spans="1:9" ht="12.75" customHeight="1">
      <c r="A559" s="3"/>
      <c r="B559" s="4"/>
      <c r="C559" s="4"/>
      <c r="D559" s="4"/>
      <c r="E559" s="4"/>
      <c r="F559" s="4"/>
      <c r="G559" s="4"/>
      <c r="H559" s="4"/>
      <c r="I559" s="4"/>
    </row>
    <row r="560" spans="1:9" ht="12.75" customHeight="1">
      <c r="A560" s="3"/>
      <c r="B560" s="4"/>
      <c r="C560" s="4"/>
      <c r="D560" s="4"/>
      <c r="E560" s="4"/>
      <c r="F560" s="4"/>
      <c r="G560" s="4"/>
      <c r="H560" s="4"/>
      <c r="I560" s="4"/>
    </row>
    <row r="561" spans="1:9" ht="12.75" customHeight="1">
      <c r="A561" s="3"/>
      <c r="B561" s="4"/>
      <c r="C561" s="4"/>
      <c r="D561" s="4"/>
      <c r="E561" s="4"/>
      <c r="F561" s="4"/>
      <c r="G561" s="4"/>
      <c r="H561" s="4"/>
      <c r="I561" s="4"/>
    </row>
    <row r="562" spans="1:9" ht="12.75" customHeight="1">
      <c r="A562" s="3"/>
      <c r="B562" s="4"/>
      <c r="C562" s="4"/>
      <c r="D562" s="4"/>
      <c r="E562" s="4"/>
      <c r="F562" s="4"/>
      <c r="G562" s="4"/>
      <c r="H562" s="4"/>
      <c r="I562" s="4"/>
    </row>
    <row r="563" spans="1:9" ht="12.75" customHeight="1">
      <c r="A563" s="3"/>
      <c r="B563" s="4"/>
      <c r="C563" s="4"/>
      <c r="D563" s="4"/>
      <c r="E563" s="4"/>
      <c r="F563" s="4"/>
      <c r="G563" s="4"/>
      <c r="H563" s="4"/>
      <c r="I563" s="4"/>
    </row>
    <row r="564" spans="1:9" ht="12.75" customHeight="1">
      <c r="A564" s="3"/>
      <c r="B564" s="4"/>
      <c r="C564" s="4"/>
      <c r="D564" s="4"/>
      <c r="E564" s="4"/>
      <c r="F564" s="4"/>
      <c r="G564" s="4"/>
      <c r="H564" s="4"/>
      <c r="I564" s="4"/>
    </row>
    <row r="565" spans="1:9" ht="12.75" customHeight="1">
      <c r="A565" s="3"/>
      <c r="B565" s="4"/>
      <c r="C565" s="4"/>
      <c r="D565" s="4"/>
      <c r="E565" s="4"/>
      <c r="F565" s="4"/>
      <c r="G565" s="4"/>
      <c r="H565" s="4"/>
      <c r="I565" s="4"/>
    </row>
    <row r="566" spans="1:9" ht="12.75" customHeight="1">
      <c r="A566" s="3"/>
      <c r="B566" s="4"/>
      <c r="C566" s="4"/>
      <c r="D566" s="4"/>
      <c r="E566" s="4"/>
      <c r="F566" s="4"/>
      <c r="G566" s="4"/>
      <c r="H566" s="4"/>
      <c r="I566" s="4"/>
    </row>
    <row r="567" spans="1:9" ht="12.75" customHeight="1">
      <c r="A567" s="3"/>
      <c r="B567" s="4"/>
      <c r="C567" s="4"/>
      <c r="D567" s="4"/>
      <c r="E567" s="4"/>
      <c r="F567" s="4"/>
      <c r="G567" s="4"/>
      <c r="H567" s="4"/>
      <c r="I567" s="4"/>
    </row>
    <row r="568" spans="1:9" ht="12.75" customHeight="1">
      <c r="A568" s="3"/>
      <c r="B568" s="4"/>
      <c r="C568" s="4"/>
      <c r="D568" s="4"/>
      <c r="E568" s="4"/>
      <c r="F568" s="4"/>
      <c r="G568" s="4"/>
      <c r="H568" s="4"/>
      <c r="I568" s="4"/>
    </row>
    <row r="569" spans="1:9" ht="12.75" customHeight="1">
      <c r="A569" s="3"/>
      <c r="B569" s="4"/>
      <c r="C569" s="4"/>
      <c r="D569" s="4"/>
      <c r="E569" s="4"/>
      <c r="F569" s="4"/>
      <c r="G569" s="4"/>
      <c r="H569" s="4"/>
      <c r="I569" s="4"/>
    </row>
    <row r="570" spans="1:9" ht="12.75" customHeight="1">
      <c r="A570" s="3"/>
      <c r="B570" s="4"/>
      <c r="C570" s="4"/>
      <c r="D570" s="4"/>
      <c r="E570" s="4"/>
      <c r="F570" s="4"/>
      <c r="G570" s="4"/>
      <c r="H570" s="4"/>
      <c r="I570" s="4"/>
    </row>
    <row r="571" spans="1:9" ht="12.75" customHeight="1">
      <c r="A571" s="3"/>
      <c r="B571" s="4"/>
      <c r="C571" s="4"/>
      <c r="D571" s="4"/>
      <c r="E571" s="4"/>
      <c r="F571" s="4"/>
      <c r="G571" s="4"/>
      <c r="H571" s="4"/>
      <c r="I571" s="4"/>
    </row>
    <row r="572" spans="1:9" ht="12.75" customHeight="1">
      <c r="A572" s="3"/>
      <c r="B572" s="4"/>
      <c r="C572" s="4"/>
      <c r="D572" s="4"/>
      <c r="E572" s="4"/>
      <c r="F572" s="4"/>
      <c r="G572" s="4"/>
      <c r="H572" s="4"/>
      <c r="I572" s="4"/>
    </row>
    <row r="573" spans="1:9" ht="12.75" customHeight="1">
      <c r="A573" s="3"/>
      <c r="B573" s="4"/>
      <c r="C573" s="4"/>
      <c r="D573" s="4"/>
      <c r="E573" s="4"/>
      <c r="F573" s="4"/>
      <c r="G573" s="4"/>
      <c r="H573" s="4"/>
      <c r="I573" s="4"/>
    </row>
    <row r="574" spans="1:9" ht="12.75" customHeight="1">
      <c r="A574" s="3"/>
      <c r="B574" s="4"/>
      <c r="C574" s="4"/>
      <c r="D574" s="4"/>
      <c r="E574" s="4"/>
      <c r="F574" s="4"/>
      <c r="G574" s="4"/>
      <c r="H574" s="4"/>
      <c r="I574" s="4"/>
    </row>
    <row r="575" spans="1:9" ht="12.75" customHeight="1">
      <c r="A575" s="3"/>
      <c r="B575" s="4"/>
      <c r="C575" s="4"/>
      <c r="D575" s="4"/>
      <c r="E575" s="4"/>
      <c r="F575" s="4"/>
      <c r="G575" s="4"/>
      <c r="H575" s="4"/>
      <c r="I575" s="4"/>
    </row>
    <row r="576" spans="1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R589"/>
  <sheetViews>
    <sheetView workbookViewId="0">
      <selection activeCell="K3" sqref="K3:R140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41461</v>
      </c>
      <c r="B3" s="4">
        <v>41.76</v>
      </c>
      <c r="C3" s="4">
        <v>22.84</v>
      </c>
      <c r="D3" s="4">
        <v>13.11</v>
      </c>
      <c r="E3" s="4">
        <v>5.94</v>
      </c>
      <c r="F3" s="4">
        <v>5.76</v>
      </c>
      <c r="G3" s="4">
        <v>2.74</v>
      </c>
      <c r="H3" s="4">
        <v>3.01</v>
      </c>
      <c r="I3" s="4">
        <v>4.84</v>
      </c>
      <c r="J3" s="4">
        <f>ABS(B3-Election_result!B$2)</f>
        <v>0.25999999999999801</v>
      </c>
      <c r="K3" s="4">
        <f>ABS(C3-Election_result!C$2)</f>
        <v>2.8599999999999994</v>
      </c>
      <c r="L3" s="4">
        <f>ABS(D3-Election_result!D$2)</f>
        <v>4.7099999999999991</v>
      </c>
      <c r="M3" s="4">
        <f>ABS(E3-Election_result!E$2)</f>
        <v>1.1400000000000006</v>
      </c>
      <c r="N3" s="4">
        <f>ABS(F3-Election_result!F$2)</f>
        <v>2.84</v>
      </c>
      <c r="O3" s="4">
        <f>ABS(G3-Election_result!G$2)</f>
        <v>0.54</v>
      </c>
      <c r="P3" s="4">
        <f>ABS(H3-Election_result!H$2)</f>
        <v>1.6900000000000004</v>
      </c>
      <c r="Q3" s="4">
        <f>ABS(I3-Election_result!I$2)</f>
        <v>0.74000000000000021</v>
      </c>
      <c r="R3" s="4">
        <f>AVERAGE(J3:Q3)</f>
        <v>1.8474999999999999</v>
      </c>
    </row>
    <row r="4" spans="1:18" ht="12.75" customHeight="1">
      <c r="A4" s="3">
        <v>41462</v>
      </c>
      <c r="B4" s="4">
        <v>42.11</v>
      </c>
      <c r="C4" s="4">
        <v>23.09</v>
      </c>
      <c r="D4" s="4">
        <v>12.98</v>
      </c>
      <c r="E4" s="4">
        <v>5.98</v>
      </c>
      <c r="F4" s="4">
        <v>5.82</v>
      </c>
      <c r="G4" s="4">
        <v>2.61</v>
      </c>
      <c r="H4" s="4">
        <v>2.92</v>
      </c>
      <c r="I4" s="4">
        <v>4.4800000000000004</v>
      </c>
      <c r="J4" s="4">
        <f>ABS(B4-Election_result!B$2)</f>
        <v>0.60999999999999943</v>
      </c>
      <c r="K4" s="4">
        <f>ABS(C4-Election_result!C$2)</f>
        <v>2.6099999999999994</v>
      </c>
      <c r="L4" s="4">
        <f>ABS(D4-Election_result!D$2)</f>
        <v>4.58</v>
      </c>
      <c r="M4" s="4">
        <f>ABS(E4-Election_result!E$2)</f>
        <v>1.1800000000000006</v>
      </c>
      <c r="N4" s="4">
        <f>ABS(F4-Election_result!F$2)</f>
        <v>2.7799999999999994</v>
      </c>
      <c r="O4" s="4">
        <f>ABS(G4-Election_result!G$2)</f>
        <v>0.4099999999999997</v>
      </c>
      <c r="P4" s="4">
        <f>ABS(H4-Election_result!H$2)</f>
        <v>1.7800000000000002</v>
      </c>
      <c r="Q4" s="4">
        <f>ABS(I4-Election_result!I$2)</f>
        <v>0.38000000000000078</v>
      </c>
      <c r="R4" s="4">
        <f t="shared" ref="R4:R67" si="0">AVERAGE(J4:Q4)</f>
        <v>1.79125</v>
      </c>
    </row>
    <row r="5" spans="1:18" ht="12.75" customHeight="1">
      <c r="A5" s="3">
        <v>41463</v>
      </c>
      <c r="B5" s="4">
        <v>41.98</v>
      </c>
      <c r="C5" s="4">
        <v>23.19</v>
      </c>
      <c r="D5" s="4">
        <v>13.12</v>
      </c>
      <c r="E5" s="4">
        <v>6.04</v>
      </c>
      <c r="F5" s="4">
        <v>5.88</v>
      </c>
      <c r="G5" s="4">
        <v>2.58</v>
      </c>
      <c r="H5" s="4">
        <v>2.86</v>
      </c>
      <c r="I5" s="4">
        <v>4.3499999999999996</v>
      </c>
      <c r="J5" s="4">
        <f>ABS(B5-Election_result!B$2)</f>
        <v>0.47999999999999687</v>
      </c>
      <c r="K5" s="4">
        <f>ABS(C5-Election_result!C$2)</f>
        <v>2.509999999999998</v>
      </c>
      <c r="L5" s="4">
        <f>ABS(D5-Election_result!D$2)</f>
        <v>4.7199999999999989</v>
      </c>
      <c r="M5" s="4">
        <f>ABS(E5-Election_result!E$2)</f>
        <v>1.2400000000000002</v>
      </c>
      <c r="N5" s="4">
        <f>ABS(F5-Election_result!F$2)</f>
        <v>2.7199999999999998</v>
      </c>
      <c r="O5" s="4">
        <f>ABS(G5-Election_result!G$2)</f>
        <v>0.37999999999999989</v>
      </c>
      <c r="P5" s="4">
        <f>ABS(H5-Election_result!H$2)</f>
        <v>1.8400000000000003</v>
      </c>
      <c r="Q5" s="4">
        <f>ABS(I5-Election_result!I$2)</f>
        <v>0.25</v>
      </c>
      <c r="R5" s="4">
        <f t="shared" si="0"/>
        <v>1.7674999999999992</v>
      </c>
    </row>
    <row r="6" spans="1:18" ht="12.75" customHeight="1">
      <c r="A6" s="3">
        <v>41464</v>
      </c>
      <c r="B6" s="4">
        <v>41.98</v>
      </c>
      <c r="C6" s="4">
        <v>23.19</v>
      </c>
      <c r="D6" s="4">
        <v>13.12</v>
      </c>
      <c r="E6" s="4">
        <v>6.04</v>
      </c>
      <c r="F6" s="4">
        <v>5.88</v>
      </c>
      <c r="G6" s="4">
        <v>2.58</v>
      </c>
      <c r="H6" s="4">
        <v>2.86</v>
      </c>
      <c r="I6" s="4">
        <v>4.3499999999999996</v>
      </c>
      <c r="J6" s="4">
        <f>ABS(B6-Election_result!B$2)</f>
        <v>0.47999999999999687</v>
      </c>
      <c r="K6" s="4">
        <f>ABS(C6-Election_result!C$2)</f>
        <v>2.509999999999998</v>
      </c>
      <c r="L6" s="4">
        <f>ABS(D6-Election_result!D$2)</f>
        <v>4.7199999999999989</v>
      </c>
      <c r="M6" s="4">
        <f>ABS(E6-Election_result!E$2)</f>
        <v>1.2400000000000002</v>
      </c>
      <c r="N6" s="4">
        <f>ABS(F6-Election_result!F$2)</f>
        <v>2.7199999999999998</v>
      </c>
      <c r="O6" s="4">
        <f>ABS(G6-Election_result!G$2)</f>
        <v>0.37999999999999989</v>
      </c>
      <c r="P6" s="4">
        <f>ABS(H6-Election_result!H$2)</f>
        <v>1.8400000000000003</v>
      </c>
      <c r="Q6" s="4">
        <f>ABS(I6-Election_result!I$2)</f>
        <v>0.25</v>
      </c>
      <c r="R6" s="4">
        <f t="shared" si="0"/>
        <v>1.7674999999999992</v>
      </c>
    </row>
    <row r="7" spans="1:18" ht="12.75" customHeight="1">
      <c r="A7" s="3">
        <v>41465</v>
      </c>
      <c r="B7" s="4">
        <v>41.44</v>
      </c>
      <c r="C7" s="4">
        <v>23.56</v>
      </c>
      <c r="D7" s="4">
        <v>13.26</v>
      </c>
      <c r="E7" s="4">
        <v>6.09</v>
      </c>
      <c r="F7" s="4">
        <v>6.2</v>
      </c>
      <c r="G7" s="4">
        <v>2.21</v>
      </c>
      <c r="H7" s="4">
        <v>2.96</v>
      </c>
      <c r="I7" s="4">
        <v>4.28</v>
      </c>
      <c r="J7" s="4">
        <f>ABS(B7-Election_result!B$2)</f>
        <v>6.0000000000002274E-2</v>
      </c>
      <c r="K7" s="4">
        <f>ABS(C7-Election_result!C$2)</f>
        <v>2.1400000000000006</v>
      </c>
      <c r="L7" s="4">
        <f>ABS(D7-Election_result!D$2)</f>
        <v>4.8599999999999994</v>
      </c>
      <c r="M7" s="4">
        <f>ABS(E7-Election_result!E$2)</f>
        <v>1.29</v>
      </c>
      <c r="N7" s="4">
        <f>ABS(F7-Election_result!F$2)</f>
        <v>2.3999999999999995</v>
      </c>
      <c r="O7" s="4">
        <f>ABS(G7-Election_result!G$2)</f>
        <v>9.9999999999997868E-3</v>
      </c>
      <c r="P7" s="4">
        <f>ABS(H7-Election_result!H$2)</f>
        <v>1.7400000000000002</v>
      </c>
      <c r="Q7" s="4">
        <f>ABS(I7-Election_result!I$2)</f>
        <v>0.1800000000000006</v>
      </c>
      <c r="R7" s="4">
        <f t="shared" si="0"/>
        <v>1.585</v>
      </c>
    </row>
    <row r="8" spans="1:18" ht="12.75" customHeight="1">
      <c r="A8" s="3">
        <v>41466</v>
      </c>
      <c r="B8" s="4">
        <v>41.54</v>
      </c>
      <c r="C8" s="4">
        <v>23</v>
      </c>
      <c r="D8" s="4">
        <v>13.32</v>
      </c>
      <c r="E8" s="4">
        <v>6.08</v>
      </c>
      <c r="F8" s="4">
        <v>6.71</v>
      </c>
      <c r="G8" s="4">
        <v>2.2200000000000002</v>
      </c>
      <c r="H8" s="4">
        <v>3.35</v>
      </c>
      <c r="I8" s="4">
        <v>3.78</v>
      </c>
      <c r="J8" s="4">
        <f>ABS(B8-Election_result!B$2)</f>
        <v>3.9999999999999147E-2</v>
      </c>
      <c r="K8" s="4">
        <f>ABS(C8-Election_result!C$2)</f>
        <v>2.6999999999999993</v>
      </c>
      <c r="L8" s="4">
        <f>ABS(D8-Election_result!D$2)</f>
        <v>4.92</v>
      </c>
      <c r="M8" s="4">
        <f>ABS(E8-Election_result!E$2)</f>
        <v>1.2800000000000002</v>
      </c>
      <c r="N8" s="4">
        <f>ABS(F8-Election_result!F$2)</f>
        <v>1.8899999999999997</v>
      </c>
      <c r="O8" s="4">
        <f>ABS(G8-Election_result!G$2)</f>
        <v>2.0000000000000018E-2</v>
      </c>
      <c r="P8" s="4">
        <f>ABS(H8-Election_result!H$2)</f>
        <v>1.35</v>
      </c>
      <c r="Q8" s="4">
        <f>ABS(I8-Election_result!I$2)</f>
        <v>0.31999999999999984</v>
      </c>
      <c r="R8" s="4">
        <f t="shared" si="0"/>
        <v>1.5649999999999997</v>
      </c>
    </row>
    <row r="9" spans="1:18" ht="12.75" customHeight="1">
      <c r="A9" s="3">
        <v>41467</v>
      </c>
      <c r="B9" s="4">
        <v>40.4</v>
      </c>
      <c r="C9" s="4">
        <v>23.11</v>
      </c>
      <c r="D9" s="4">
        <v>14.29</v>
      </c>
      <c r="E9" s="4">
        <v>5.61</v>
      </c>
      <c r="F9" s="4">
        <v>7.5</v>
      </c>
      <c r="G9" s="4">
        <v>2.3199999999999998</v>
      </c>
      <c r="H9" s="4">
        <v>3.05</v>
      </c>
      <c r="I9" s="4">
        <v>3.73</v>
      </c>
      <c r="J9" s="4">
        <f>ABS(B9-Election_result!B$2)</f>
        <v>1.1000000000000014</v>
      </c>
      <c r="K9" s="4">
        <f>ABS(C9-Election_result!C$2)</f>
        <v>2.59</v>
      </c>
      <c r="L9" s="4">
        <f>ABS(D9-Election_result!D$2)</f>
        <v>5.8899999999999988</v>
      </c>
      <c r="M9" s="4">
        <f>ABS(E9-Election_result!E$2)</f>
        <v>0.8100000000000005</v>
      </c>
      <c r="N9" s="4">
        <f>ABS(F9-Election_result!F$2)</f>
        <v>1.0999999999999996</v>
      </c>
      <c r="O9" s="4">
        <f>ABS(G9-Election_result!G$2)</f>
        <v>0.11999999999999966</v>
      </c>
      <c r="P9" s="4">
        <f>ABS(H9-Election_result!H$2)</f>
        <v>1.6500000000000004</v>
      </c>
      <c r="Q9" s="4">
        <f>ABS(I9-Election_result!I$2)</f>
        <v>0.36999999999999966</v>
      </c>
      <c r="R9" s="4">
        <f t="shared" si="0"/>
        <v>1.7037499999999999</v>
      </c>
    </row>
    <row r="10" spans="1:18" ht="12.75" customHeight="1">
      <c r="A10" s="3">
        <v>41468</v>
      </c>
      <c r="B10" s="4">
        <v>40.46</v>
      </c>
      <c r="C10" s="4">
        <v>23.14</v>
      </c>
      <c r="D10" s="4">
        <v>14.31</v>
      </c>
      <c r="E10" s="4">
        <v>5.62</v>
      </c>
      <c r="F10" s="4">
        <v>7.51</v>
      </c>
      <c r="G10" s="4">
        <v>2.2799999999999998</v>
      </c>
      <c r="H10" s="4">
        <v>3.05</v>
      </c>
      <c r="I10" s="4">
        <v>3.63</v>
      </c>
      <c r="J10" s="4">
        <f>ABS(B10-Election_result!B$2)</f>
        <v>1.0399999999999991</v>
      </c>
      <c r="K10" s="4">
        <f>ABS(C10-Election_result!C$2)</f>
        <v>2.5599999999999987</v>
      </c>
      <c r="L10" s="4">
        <f>ABS(D10-Election_result!D$2)</f>
        <v>5.91</v>
      </c>
      <c r="M10" s="4">
        <f>ABS(E10-Election_result!E$2)</f>
        <v>0.82000000000000028</v>
      </c>
      <c r="N10" s="4">
        <f>ABS(F10-Election_result!F$2)</f>
        <v>1.0899999999999999</v>
      </c>
      <c r="O10" s="4">
        <f>ABS(G10-Election_result!G$2)</f>
        <v>7.9999999999999627E-2</v>
      </c>
      <c r="P10" s="4">
        <f>ABS(H10-Election_result!H$2)</f>
        <v>1.6500000000000004</v>
      </c>
      <c r="Q10" s="4">
        <f>ABS(I10-Election_result!I$2)</f>
        <v>0.46999999999999975</v>
      </c>
      <c r="R10" s="4">
        <f t="shared" si="0"/>
        <v>1.7024999999999997</v>
      </c>
    </row>
    <row r="11" spans="1:18" ht="12.75" customHeight="1">
      <c r="A11" s="3">
        <v>41469</v>
      </c>
      <c r="B11" s="4">
        <v>40.590000000000003</v>
      </c>
      <c r="C11" s="4">
        <v>23.22</v>
      </c>
      <c r="D11" s="4">
        <v>14.36</v>
      </c>
      <c r="E11" s="4">
        <v>5.64</v>
      </c>
      <c r="F11" s="4">
        <v>7.53</v>
      </c>
      <c r="G11" s="4">
        <v>2.09</v>
      </c>
      <c r="H11" s="4">
        <v>3.06</v>
      </c>
      <c r="I11" s="4">
        <v>3.51</v>
      </c>
      <c r="J11" s="4">
        <f>ABS(B11-Election_result!B$2)</f>
        <v>0.90999999999999659</v>
      </c>
      <c r="K11" s="4">
        <f>ABS(C11-Election_result!C$2)</f>
        <v>2.4800000000000004</v>
      </c>
      <c r="L11" s="4">
        <f>ABS(D11-Election_result!D$2)</f>
        <v>5.9599999999999991</v>
      </c>
      <c r="M11" s="4">
        <f>ABS(E11-Election_result!E$2)</f>
        <v>0.83999999999999986</v>
      </c>
      <c r="N11" s="4">
        <f>ABS(F11-Election_result!F$2)</f>
        <v>1.0699999999999994</v>
      </c>
      <c r="O11" s="4">
        <f>ABS(G11-Election_result!G$2)</f>
        <v>0.11000000000000032</v>
      </c>
      <c r="P11" s="4">
        <f>ABS(H11-Election_result!H$2)</f>
        <v>1.6400000000000001</v>
      </c>
      <c r="Q11" s="4">
        <f>ABS(I11-Election_result!I$2)</f>
        <v>0.58999999999999986</v>
      </c>
      <c r="R11" s="4">
        <f t="shared" si="0"/>
        <v>1.6999999999999993</v>
      </c>
    </row>
    <row r="12" spans="1:18" ht="12.75" customHeight="1">
      <c r="A12" s="3">
        <v>41470</v>
      </c>
      <c r="B12" s="4">
        <v>40.729999999999997</v>
      </c>
      <c r="C12" s="4">
        <v>23.3</v>
      </c>
      <c r="D12" s="4">
        <v>14.41</v>
      </c>
      <c r="E12" s="4">
        <v>5.66</v>
      </c>
      <c r="F12" s="4">
        <v>7.56</v>
      </c>
      <c r="G12" s="4">
        <v>2.1</v>
      </c>
      <c r="H12" s="4">
        <v>3.07</v>
      </c>
      <c r="I12" s="4">
        <v>3.18</v>
      </c>
      <c r="J12" s="4">
        <f>ABS(B12-Election_result!B$2)</f>
        <v>0.77000000000000313</v>
      </c>
      <c r="K12" s="4">
        <f>ABS(C12-Election_result!C$2)</f>
        <v>2.3999999999999986</v>
      </c>
      <c r="L12" s="4">
        <f>ABS(D12-Election_result!D$2)</f>
        <v>6.01</v>
      </c>
      <c r="M12" s="4">
        <f>ABS(E12-Election_result!E$2)</f>
        <v>0.86000000000000032</v>
      </c>
      <c r="N12" s="4">
        <f>ABS(F12-Election_result!F$2)</f>
        <v>1.04</v>
      </c>
      <c r="O12" s="4">
        <f>ABS(G12-Election_result!G$2)</f>
        <v>0.10000000000000009</v>
      </c>
      <c r="P12" s="4">
        <f>ABS(H12-Election_result!H$2)</f>
        <v>1.6300000000000003</v>
      </c>
      <c r="Q12" s="4">
        <f>ABS(I12-Election_result!I$2)</f>
        <v>0.91999999999999948</v>
      </c>
      <c r="R12" s="4">
        <f t="shared" si="0"/>
        <v>1.7162500000000003</v>
      </c>
    </row>
    <row r="13" spans="1:18" ht="12.75" customHeight="1">
      <c r="A13" s="3">
        <v>41471</v>
      </c>
      <c r="B13" s="4">
        <v>40.840000000000003</v>
      </c>
      <c r="C13" s="4">
        <v>23.89</v>
      </c>
      <c r="D13" s="4">
        <v>14.21</v>
      </c>
      <c r="E13" s="4">
        <v>5.8</v>
      </c>
      <c r="F13" s="4">
        <v>7.2</v>
      </c>
      <c r="G13" s="4">
        <v>2.3199999999999998</v>
      </c>
      <c r="H13" s="4">
        <v>3.15</v>
      </c>
      <c r="I13" s="4">
        <v>2.59</v>
      </c>
      <c r="J13" s="4">
        <f>ABS(B13-Election_result!B$2)</f>
        <v>0.65999999999999659</v>
      </c>
      <c r="K13" s="4">
        <f>ABS(C13-Election_result!C$2)</f>
        <v>1.8099999999999987</v>
      </c>
      <c r="L13" s="4">
        <f>ABS(D13-Election_result!D$2)</f>
        <v>5.8100000000000005</v>
      </c>
      <c r="M13" s="4">
        <f>ABS(E13-Election_result!E$2)</f>
        <v>1</v>
      </c>
      <c r="N13" s="4">
        <f>ABS(F13-Election_result!F$2)</f>
        <v>1.3999999999999995</v>
      </c>
      <c r="O13" s="4">
        <f>ABS(G13-Election_result!G$2)</f>
        <v>0.11999999999999966</v>
      </c>
      <c r="P13" s="4">
        <f>ABS(H13-Election_result!H$2)</f>
        <v>1.5500000000000003</v>
      </c>
      <c r="Q13" s="4">
        <f>ABS(I13-Election_result!I$2)</f>
        <v>1.5099999999999998</v>
      </c>
      <c r="R13" s="4">
        <f t="shared" si="0"/>
        <v>1.7324999999999995</v>
      </c>
    </row>
    <row r="14" spans="1:18" ht="12.75" customHeight="1">
      <c r="A14" s="3">
        <v>41472</v>
      </c>
      <c r="B14" s="4">
        <v>40.840000000000003</v>
      </c>
      <c r="C14" s="4">
        <v>23.89</v>
      </c>
      <c r="D14" s="4">
        <v>14.21</v>
      </c>
      <c r="E14" s="4">
        <v>5.8</v>
      </c>
      <c r="F14" s="4">
        <v>7.2</v>
      </c>
      <c r="G14" s="4">
        <v>2.3199999999999998</v>
      </c>
      <c r="H14" s="4">
        <v>3.15</v>
      </c>
      <c r="I14" s="4">
        <v>2.59</v>
      </c>
      <c r="J14" s="4">
        <f>ABS(B14-Election_result!B$2)</f>
        <v>0.65999999999999659</v>
      </c>
      <c r="K14" s="4">
        <f>ABS(C14-Election_result!C$2)</f>
        <v>1.8099999999999987</v>
      </c>
      <c r="L14" s="4">
        <f>ABS(D14-Election_result!D$2)</f>
        <v>5.8100000000000005</v>
      </c>
      <c r="M14" s="4">
        <f>ABS(E14-Election_result!E$2)</f>
        <v>1</v>
      </c>
      <c r="N14" s="4">
        <f>ABS(F14-Election_result!F$2)</f>
        <v>1.3999999999999995</v>
      </c>
      <c r="O14" s="4">
        <f>ABS(G14-Election_result!G$2)</f>
        <v>0.11999999999999966</v>
      </c>
      <c r="P14" s="4">
        <f>ABS(H14-Election_result!H$2)</f>
        <v>1.5500000000000003</v>
      </c>
      <c r="Q14" s="4">
        <f>ABS(I14-Election_result!I$2)</f>
        <v>1.5099999999999998</v>
      </c>
      <c r="R14" s="4">
        <f t="shared" si="0"/>
        <v>1.7324999999999995</v>
      </c>
    </row>
    <row r="15" spans="1:18" ht="12.75" customHeight="1">
      <c r="A15" s="3">
        <v>41473</v>
      </c>
      <c r="B15" s="4">
        <v>41.02</v>
      </c>
      <c r="C15" s="4">
        <v>23.85</v>
      </c>
      <c r="D15" s="4">
        <v>14.15</v>
      </c>
      <c r="E15" s="4">
        <v>5.78</v>
      </c>
      <c r="F15" s="4">
        <v>7.18</v>
      </c>
      <c r="G15" s="4">
        <v>2.31</v>
      </c>
      <c r="H15" s="4">
        <v>3.14</v>
      </c>
      <c r="I15" s="4">
        <v>2.56</v>
      </c>
      <c r="J15" s="4">
        <f>ABS(B15-Election_result!B$2)</f>
        <v>0.47999999999999687</v>
      </c>
      <c r="K15" s="4">
        <f>ABS(C15-Election_result!C$2)</f>
        <v>1.8499999999999979</v>
      </c>
      <c r="L15" s="4">
        <f>ABS(D15-Election_result!D$2)</f>
        <v>5.75</v>
      </c>
      <c r="M15" s="4">
        <f>ABS(E15-Election_result!E$2)</f>
        <v>0.98000000000000043</v>
      </c>
      <c r="N15" s="4">
        <f>ABS(F15-Election_result!F$2)</f>
        <v>1.42</v>
      </c>
      <c r="O15" s="4">
        <f>ABS(G15-Election_result!G$2)</f>
        <v>0.10999999999999988</v>
      </c>
      <c r="P15" s="4">
        <f>ABS(H15-Election_result!H$2)</f>
        <v>1.56</v>
      </c>
      <c r="Q15" s="4">
        <f>ABS(I15-Election_result!I$2)</f>
        <v>1.5399999999999996</v>
      </c>
      <c r="R15" s="4">
        <f t="shared" si="0"/>
        <v>1.7112499999999993</v>
      </c>
    </row>
    <row r="16" spans="1:18" ht="12.75" customHeight="1">
      <c r="A16" s="3">
        <v>41474</v>
      </c>
      <c r="B16" s="4">
        <v>41.02</v>
      </c>
      <c r="C16" s="4">
        <v>23.85</v>
      </c>
      <c r="D16" s="4">
        <v>14.15</v>
      </c>
      <c r="E16" s="4">
        <v>5.78</v>
      </c>
      <c r="F16" s="4">
        <v>7.18</v>
      </c>
      <c r="G16" s="4">
        <v>2.31</v>
      </c>
      <c r="H16" s="4">
        <v>3.14</v>
      </c>
      <c r="I16" s="4">
        <v>2.56</v>
      </c>
      <c r="J16" s="4">
        <f>ABS(B16-Election_result!B$2)</f>
        <v>0.47999999999999687</v>
      </c>
      <c r="K16" s="4">
        <f>ABS(C16-Election_result!C$2)</f>
        <v>1.8499999999999979</v>
      </c>
      <c r="L16" s="4">
        <f>ABS(D16-Election_result!D$2)</f>
        <v>5.75</v>
      </c>
      <c r="M16" s="4">
        <f>ABS(E16-Election_result!E$2)</f>
        <v>0.98000000000000043</v>
      </c>
      <c r="N16" s="4">
        <f>ABS(F16-Election_result!F$2)</f>
        <v>1.42</v>
      </c>
      <c r="O16" s="4">
        <f>ABS(G16-Election_result!G$2)</f>
        <v>0.10999999999999988</v>
      </c>
      <c r="P16" s="4">
        <f>ABS(H16-Election_result!H$2)</f>
        <v>1.56</v>
      </c>
      <c r="Q16" s="4">
        <f>ABS(I16-Election_result!I$2)</f>
        <v>1.5399999999999996</v>
      </c>
      <c r="R16" s="4">
        <f t="shared" si="0"/>
        <v>1.7112499999999993</v>
      </c>
    </row>
    <row r="17" spans="1:18" ht="12.75" customHeight="1">
      <c r="A17" s="3">
        <v>41475</v>
      </c>
      <c r="B17" s="4">
        <v>40.67</v>
      </c>
      <c r="C17" s="4">
        <v>23.71</v>
      </c>
      <c r="D17" s="4">
        <v>14.07</v>
      </c>
      <c r="E17" s="4">
        <v>5.75</v>
      </c>
      <c r="F17" s="4">
        <v>7.13</v>
      </c>
      <c r="G17" s="4">
        <v>2.2999999999999998</v>
      </c>
      <c r="H17" s="4">
        <v>3.12</v>
      </c>
      <c r="I17" s="4">
        <v>3.25</v>
      </c>
      <c r="J17" s="4">
        <f>ABS(B17-Election_result!B$2)</f>
        <v>0.82999999999999829</v>
      </c>
      <c r="K17" s="4">
        <f>ABS(C17-Election_result!C$2)</f>
        <v>1.9899999999999984</v>
      </c>
      <c r="L17" s="4">
        <f>ABS(D17-Election_result!D$2)</f>
        <v>5.67</v>
      </c>
      <c r="M17" s="4">
        <f>ABS(E17-Election_result!E$2)</f>
        <v>0.95000000000000018</v>
      </c>
      <c r="N17" s="4">
        <f>ABS(F17-Election_result!F$2)</f>
        <v>1.4699999999999998</v>
      </c>
      <c r="O17" s="4">
        <f>ABS(G17-Election_result!G$2)</f>
        <v>9.9999999999999645E-2</v>
      </c>
      <c r="P17" s="4">
        <f>ABS(H17-Election_result!H$2)</f>
        <v>1.58</v>
      </c>
      <c r="Q17" s="4">
        <f>ABS(I17-Election_result!I$2)</f>
        <v>0.84999999999999964</v>
      </c>
      <c r="R17" s="4">
        <f t="shared" si="0"/>
        <v>1.6799999999999995</v>
      </c>
    </row>
    <row r="18" spans="1:18" ht="12.75" customHeight="1">
      <c r="A18" s="3">
        <v>41476</v>
      </c>
      <c r="B18" s="4">
        <v>40.61</v>
      </c>
      <c r="C18" s="4">
        <v>23.73</v>
      </c>
      <c r="D18" s="4">
        <v>14.08</v>
      </c>
      <c r="E18" s="4">
        <v>5.75</v>
      </c>
      <c r="F18" s="4">
        <v>7.14</v>
      </c>
      <c r="G18" s="4">
        <v>2.2999999999999998</v>
      </c>
      <c r="H18" s="4">
        <v>3.12</v>
      </c>
      <c r="I18" s="4">
        <v>3.25</v>
      </c>
      <c r="J18" s="4">
        <f>ABS(B18-Election_result!B$2)</f>
        <v>0.89000000000000057</v>
      </c>
      <c r="K18" s="4">
        <f>ABS(C18-Election_result!C$2)</f>
        <v>1.9699999999999989</v>
      </c>
      <c r="L18" s="4">
        <f>ABS(D18-Election_result!D$2)</f>
        <v>5.68</v>
      </c>
      <c r="M18" s="4">
        <f>ABS(E18-Election_result!E$2)</f>
        <v>0.95000000000000018</v>
      </c>
      <c r="N18" s="4">
        <f>ABS(F18-Election_result!F$2)</f>
        <v>1.46</v>
      </c>
      <c r="O18" s="4">
        <f>ABS(G18-Election_result!G$2)</f>
        <v>9.9999999999999645E-2</v>
      </c>
      <c r="P18" s="4">
        <f>ABS(H18-Election_result!H$2)</f>
        <v>1.58</v>
      </c>
      <c r="Q18" s="4">
        <f>ABS(I18-Election_result!I$2)</f>
        <v>0.84999999999999964</v>
      </c>
      <c r="R18" s="4">
        <f t="shared" si="0"/>
        <v>1.6849999999999998</v>
      </c>
    </row>
    <row r="19" spans="1:18" ht="12.75" customHeight="1">
      <c r="A19" s="3">
        <v>41477</v>
      </c>
      <c r="B19" s="4">
        <v>40.36</v>
      </c>
      <c r="C19" s="4">
        <v>23.59</v>
      </c>
      <c r="D19" s="4">
        <v>13.99</v>
      </c>
      <c r="E19" s="4">
        <v>6.3</v>
      </c>
      <c r="F19" s="4">
        <v>7.15</v>
      </c>
      <c r="G19" s="4">
        <v>2.29</v>
      </c>
      <c r="H19" s="4">
        <v>3.1</v>
      </c>
      <c r="I19" s="4">
        <v>3.23</v>
      </c>
      <c r="J19" s="4">
        <f>ABS(B19-Election_result!B$2)</f>
        <v>1.1400000000000006</v>
      </c>
      <c r="K19" s="4">
        <f>ABS(C19-Election_result!C$2)</f>
        <v>2.1099999999999994</v>
      </c>
      <c r="L19" s="4">
        <f>ABS(D19-Election_result!D$2)</f>
        <v>5.59</v>
      </c>
      <c r="M19" s="4">
        <f>ABS(E19-Election_result!E$2)</f>
        <v>1.5</v>
      </c>
      <c r="N19" s="4">
        <f>ABS(F19-Election_result!F$2)</f>
        <v>1.4499999999999993</v>
      </c>
      <c r="O19" s="4">
        <f>ABS(G19-Election_result!G$2)</f>
        <v>8.9999999999999858E-2</v>
      </c>
      <c r="P19" s="4">
        <f>ABS(H19-Election_result!H$2)</f>
        <v>1.6</v>
      </c>
      <c r="Q19" s="4">
        <f>ABS(I19-Election_result!I$2)</f>
        <v>0.86999999999999966</v>
      </c>
      <c r="R19" s="4">
        <f t="shared" si="0"/>
        <v>1.7937499999999997</v>
      </c>
    </row>
    <row r="20" spans="1:18" ht="12.75" customHeight="1">
      <c r="A20" s="3">
        <v>41478</v>
      </c>
      <c r="B20" s="4">
        <v>40.36</v>
      </c>
      <c r="C20" s="4">
        <v>23.59</v>
      </c>
      <c r="D20" s="4">
        <v>13.99</v>
      </c>
      <c r="E20" s="4">
        <v>6.3</v>
      </c>
      <c r="F20" s="4">
        <v>7.15</v>
      </c>
      <c r="G20" s="4">
        <v>2.29</v>
      </c>
      <c r="H20" s="4">
        <v>3.1</v>
      </c>
      <c r="I20" s="4">
        <v>3.23</v>
      </c>
      <c r="J20" s="4">
        <f>ABS(B20-Election_result!B$2)</f>
        <v>1.1400000000000006</v>
      </c>
      <c r="K20" s="4">
        <f>ABS(C20-Election_result!C$2)</f>
        <v>2.1099999999999994</v>
      </c>
      <c r="L20" s="4">
        <f>ABS(D20-Election_result!D$2)</f>
        <v>5.59</v>
      </c>
      <c r="M20" s="4">
        <f>ABS(E20-Election_result!E$2)</f>
        <v>1.5</v>
      </c>
      <c r="N20" s="4">
        <f>ABS(F20-Election_result!F$2)</f>
        <v>1.4499999999999993</v>
      </c>
      <c r="O20" s="4">
        <f>ABS(G20-Election_result!G$2)</f>
        <v>8.9999999999999858E-2</v>
      </c>
      <c r="P20" s="4">
        <f>ABS(H20-Election_result!H$2)</f>
        <v>1.6</v>
      </c>
      <c r="Q20" s="4">
        <f>ABS(I20-Election_result!I$2)</f>
        <v>0.86999999999999966</v>
      </c>
      <c r="R20" s="4">
        <f t="shared" si="0"/>
        <v>1.7937499999999997</v>
      </c>
    </row>
    <row r="21" spans="1:18" ht="12.75" customHeight="1">
      <c r="A21" s="3">
        <v>41479</v>
      </c>
      <c r="B21" s="4">
        <v>40.590000000000003</v>
      </c>
      <c r="C21" s="4">
        <v>23.81</v>
      </c>
      <c r="D21" s="4">
        <v>14</v>
      </c>
      <c r="E21" s="4">
        <v>6.37</v>
      </c>
      <c r="F21" s="4">
        <v>7.22</v>
      </c>
      <c r="G21" s="4">
        <v>2.31</v>
      </c>
      <c r="H21" s="4">
        <v>3.14</v>
      </c>
      <c r="I21" s="4">
        <v>2.57</v>
      </c>
      <c r="J21" s="4">
        <f>ABS(B21-Election_result!B$2)</f>
        <v>0.90999999999999659</v>
      </c>
      <c r="K21" s="4">
        <f>ABS(C21-Election_result!C$2)</f>
        <v>1.8900000000000006</v>
      </c>
      <c r="L21" s="4">
        <f>ABS(D21-Election_result!D$2)</f>
        <v>5.6</v>
      </c>
      <c r="M21" s="4">
        <f>ABS(E21-Election_result!E$2)</f>
        <v>1.5700000000000003</v>
      </c>
      <c r="N21" s="4">
        <f>ABS(F21-Election_result!F$2)</f>
        <v>1.38</v>
      </c>
      <c r="O21" s="4">
        <f>ABS(G21-Election_result!G$2)</f>
        <v>0.10999999999999988</v>
      </c>
      <c r="P21" s="4">
        <f>ABS(H21-Election_result!H$2)</f>
        <v>1.56</v>
      </c>
      <c r="Q21" s="4">
        <f>ABS(I21-Election_result!I$2)</f>
        <v>1.5299999999999998</v>
      </c>
      <c r="R21" s="4">
        <f t="shared" si="0"/>
        <v>1.8187499999999996</v>
      </c>
    </row>
    <row r="22" spans="1:18" ht="12.75" customHeight="1">
      <c r="A22" s="3">
        <v>41480</v>
      </c>
      <c r="B22" s="4">
        <v>40.590000000000003</v>
      </c>
      <c r="C22" s="4">
        <v>23.81</v>
      </c>
      <c r="D22" s="4">
        <v>14</v>
      </c>
      <c r="E22" s="4">
        <v>6.37</v>
      </c>
      <c r="F22" s="4">
        <v>7.22</v>
      </c>
      <c r="G22" s="4">
        <v>2.31</v>
      </c>
      <c r="H22" s="4">
        <v>3.14</v>
      </c>
      <c r="I22" s="4">
        <v>2.57</v>
      </c>
      <c r="J22" s="4">
        <f>ABS(B22-Election_result!B$2)</f>
        <v>0.90999999999999659</v>
      </c>
      <c r="K22" s="4">
        <f>ABS(C22-Election_result!C$2)</f>
        <v>1.8900000000000006</v>
      </c>
      <c r="L22" s="4">
        <f>ABS(D22-Election_result!D$2)</f>
        <v>5.6</v>
      </c>
      <c r="M22" s="4">
        <f>ABS(E22-Election_result!E$2)</f>
        <v>1.5700000000000003</v>
      </c>
      <c r="N22" s="4">
        <f>ABS(F22-Election_result!F$2)</f>
        <v>1.38</v>
      </c>
      <c r="O22" s="4">
        <f>ABS(G22-Election_result!G$2)</f>
        <v>0.10999999999999988</v>
      </c>
      <c r="P22" s="4">
        <f>ABS(H22-Election_result!H$2)</f>
        <v>1.56</v>
      </c>
      <c r="Q22" s="4">
        <f>ABS(I22-Election_result!I$2)</f>
        <v>1.5299999999999998</v>
      </c>
      <c r="R22" s="4">
        <f t="shared" si="0"/>
        <v>1.8187499999999996</v>
      </c>
    </row>
    <row r="23" spans="1:18" ht="12.75" customHeight="1">
      <c r="A23" s="3">
        <v>41481</v>
      </c>
      <c r="B23" s="4">
        <v>40.590000000000003</v>
      </c>
      <c r="C23" s="4">
        <v>23.81</v>
      </c>
      <c r="D23" s="4">
        <v>14</v>
      </c>
      <c r="E23" s="4">
        <v>6.37</v>
      </c>
      <c r="F23" s="4">
        <v>7.22</v>
      </c>
      <c r="G23" s="4">
        <v>2.31</v>
      </c>
      <c r="H23" s="4">
        <v>3.14</v>
      </c>
      <c r="I23" s="4">
        <v>2.57</v>
      </c>
      <c r="J23" s="4">
        <f>ABS(B23-Election_result!B$2)</f>
        <v>0.90999999999999659</v>
      </c>
      <c r="K23" s="4">
        <f>ABS(C23-Election_result!C$2)</f>
        <v>1.8900000000000006</v>
      </c>
      <c r="L23" s="4">
        <f>ABS(D23-Election_result!D$2)</f>
        <v>5.6</v>
      </c>
      <c r="M23" s="4">
        <f>ABS(E23-Election_result!E$2)</f>
        <v>1.5700000000000003</v>
      </c>
      <c r="N23" s="4">
        <f>ABS(F23-Election_result!F$2)</f>
        <v>1.38</v>
      </c>
      <c r="O23" s="4">
        <f>ABS(G23-Election_result!G$2)</f>
        <v>0.10999999999999988</v>
      </c>
      <c r="P23" s="4">
        <f>ABS(H23-Election_result!H$2)</f>
        <v>1.56</v>
      </c>
      <c r="Q23" s="4">
        <f>ABS(I23-Election_result!I$2)</f>
        <v>1.5299999999999998</v>
      </c>
      <c r="R23" s="4">
        <f t="shared" si="0"/>
        <v>1.8187499999999996</v>
      </c>
    </row>
    <row r="24" spans="1:18" ht="12.75" customHeight="1">
      <c r="A24" s="3">
        <v>41482</v>
      </c>
      <c r="B24" s="4">
        <v>39.770000000000003</v>
      </c>
      <c r="C24" s="4">
        <v>23.32</v>
      </c>
      <c r="D24" s="4">
        <v>13.71</v>
      </c>
      <c r="E24" s="4">
        <v>6.24</v>
      </c>
      <c r="F24" s="4">
        <v>7.08</v>
      </c>
      <c r="G24" s="4">
        <v>4.29</v>
      </c>
      <c r="H24" s="4">
        <v>3.07</v>
      </c>
      <c r="I24" s="4">
        <v>2.52</v>
      </c>
      <c r="J24" s="4">
        <f>ABS(B24-Election_result!B$2)</f>
        <v>1.7299999999999969</v>
      </c>
      <c r="K24" s="4">
        <f>ABS(C24-Election_result!C$2)</f>
        <v>2.379999999999999</v>
      </c>
      <c r="L24" s="4">
        <f>ABS(D24-Election_result!D$2)</f>
        <v>5.3100000000000005</v>
      </c>
      <c r="M24" s="4">
        <f>ABS(E24-Election_result!E$2)</f>
        <v>1.4400000000000004</v>
      </c>
      <c r="N24" s="4">
        <f>ABS(F24-Election_result!F$2)</f>
        <v>1.5199999999999996</v>
      </c>
      <c r="O24" s="4">
        <f>ABS(G24-Election_result!G$2)</f>
        <v>2.09</v>
      </c>
      <c r="P24" s="4">
        <f>ABS(H24-Election_result!H$2)</f>
        <v>1.6300000000000003</v>
      </c>
      <c r="Q24" s="4">
        <f>ABS(I24-Election_result!I$2)</f>
        <v>1.5799999999999996</v>
      </c>
      <c r="R24" s="4">
        <f t="shared" si="0"/>
        <v>2.2099999999999991</v>
      </c>
    </row>
    <row r="25" spans="1:18" ht="12.75" customHeight="1">
      <c r="A25" s="3">
        <v>41483</v>
      </c>
      <c r="B25" s="4">
        <v>39.81</v>
      </c>
      <c r="C25" s="4">
        <v>23.25</v>
      </c>
      <c r="D25" s="4">
        <v>13.73</v>
      </c>
      <c r="E25" s="4">
        <v>6.24</v>
      </c>
      <c r="F25" s="4">
        <v>7.08</v>
      </c>
      <c r="G25" s="4">
        <v>4.3</v>
      </c>
      <c r="H25" s="4">
        <v>3.08</v>
      </c>
      <c r="I25" s="4">
        <v>2.5</v>
      </c>
      <c r="J25" s="4">
        <f>ABS(B25-Election_result!B$2)</f>
        <v>1.6899999999999977</v>
      </c>
      <c r="K25" s="4">
        <f>ABS(C25-Election_result!C$2)</f>
        <v>2.4499999999999993</v>
      </c>
      <c r="L25" s="4">
        <f>ABS(D25-Election_result!D$2)</f>
        <v>5.33</v>
      </c>
      <c r="M25" s="4">
        <f>ABS(E25-Election_result!E$2)</f>
        <v>1.4400000000000004</v>
      </c>
      <c r="N25" s="4">
        <f>ABS(F25-Election_result!F$2)</f>
        <v>1.5199999999999996</v>
      </c>
      <c r="O25" s="4">
        <f>ABS(G25-Election_result!G$2)</f>
        <v>2.0999999999999996</v>
      </c>
      <c r="P25" s="4">
        <f>ABS(H25-Election_result!H$2)</f>
        <v>1.62</v>
      </c>
      <c r="Q25" s="4">
        <f>ABS(I25-Election_result!I$2)</f>
        <v>1.5999999999999996</v>
      </c>
      <c r="R25" s="4">
        <f t="shared" si="0"/>
        <v>2.2187499999999991</v>
      </c>
    </row>
    <row r="26" spans="1:18" ht="12.75" customHeight="1">
      <c r="A26" s="3">
        <v>41484</v>
      </c>
      <c r="B26" s="4">
        <v>40.42</v>
      </c>
      <c r="C26" s="4">
        <v>23.61</v>
      </c>
      <c r="D26" s="4">
        <v>13.94</v>
      </c>
      <c r="E26" s="4">
        <v>6.34</v>
      </c>
      <c r="F26" s="4">
        <v>7.19</v>
      </c>
      <c r="G26" s="4">
        <v>2.88</v>
      </c>
      <c r="H26" s="4">
        <v>3.12</v>
      </c>
      <c r="I26" s="4">
        <v>2.5</v>
      </c>
      <c r="J26" s="4">
        <f>ABS(B26-Election_result!B$2)</f>
        <v>1.0799999999999983</v>
      </c>
      <c r="K26" s="4">
        <f>ABS(C26-Election_result!C$2)</f>
        <v>2.09</v>
      </c>
      <c r="L26" s="4">
        <f>ABS(D26-Election_result!D$2)</f>
        <v>5.5399999999999991</v>
      </c>
      <c r="M26" s="4">
        <f>ABS(E26-Election_result!E$2)</f>
        <v>1.54</v>
      </c>
      <c r="N26" s="4">
        <f>ABS(F26-Election_result!F$2)</f>
        <v>1.4099999999999993</v>
      </c>
      <c r="O26" s="4">
        <f>ABS(G26-Election_result!G$2)</f>
        <v>0.67999999999999972</v>
      </c>
      <c r="P26" s="4">
        <f>ABS(H26-Election_result!H$2)</f>
        <v>1.58</v>
      </c>
      <c r="Q26" s="4">
        <f>ABS(I26-Election_result!I$2)</f>
        <v>1.5999999999999996</v>
      </c>
      <c r="R26" s="4">
        <f t="shared" si="0"/>
        <v>1.9399999999999995</v>
      </c>
    </row>
    <row r="27" spans="1:18" ht="12.75" customHeight="1">
      <c r="A27" s="3">
        <v>41485</v>
      </c>
      <c r="B27" s="4">
        <v>40.43</v>
      </c>
      <c r="C27" s="4">
        <v>23.57</v>
      </c>
      <c r="D27" s="4">
        <v>13.94</v>
      </c>
      <c r="E27" s="4">
        <v>6.34</v>
      </c>
      <c r="F27" s="4">
        <v>7.2</v>
      </c>
      <c r="G27" s="4">
        <v>2.89</v>
      </c>
      <c r="H27" s="4">
        <v>3.13</v>
      </c>
      <c r="I27" s="4">
        <v>2.5</v>
      </c>
      <c r="J27" s="4">
        <f>ABS(B27-Election_result!B$2)</f>
        <v>1.0700000000000003</v>
      </c>
      <c r="K27" s="4">
        <f>ABS(C27-Election_result!C$2)</f>
        <v>2.129999999999999</v>
      </c>
      <c r="L27" s="4">
        <f>ABS(D27-Election_result!D$2)</f>
        <v>5.5399999999999991</v>
      </c>
      <c r="M27" s="4">
        <f>ABS(E27-Election_result!E$2)</f>
        <v>1.54</v>
      </c>
      <c r="N27" s="4">
        <f>ABS(F27-Election_result!F$2)</f>
        <v>1.3999999999999995</v>
      </c>
      <c r="O27" s="4">
        <f>ABS(G27-Election_result!G$2)</f>
        <v>0.69</v>
      </c>
      <c r="P27" s="4">
        <f>ABS(H27-Election_result!H$2)</f>
        <v>1.5700000000000003</v>
      </c>
      <c r="Q27" s="4">
        <f>ABS(I27-Election_result!I$2)</f>
        <v>1.5999999999999996</v>
      </c>
      <c r="R27" s="4">
        <f t="shared" si="0"/>
        <v>1.9424999999999994</v>
      </c>
    </row>
    <row r="28" spans="1:18" ht="12.75" customHeight="1">
      <c r="A28" s="3">
        <v>41486</v>
      </c>
      <c r="B28" s="4">
        <v>42.1</v>
      </c>
      <c r="C28" s="4">
        <v>22.67</v>
      </c>
      <c r="D28" s="4">
        <v>12.68</v>
      </c>
      <c r="E28" s="4">
        <v>6.7</v>
      </c>
      <c r="F28" s="4">
        <v>7.21</v>
      </c>
      <c r="G28" s="4">
        <v>3</v>
      </c>
      <c r="H28" s="4">
        <v>3.3</v>
      </c>
      <c r="I28" s="4">
        <v>2.35</v>
      </c>
      <c r="J28" s="4">
        <f>ABS(B28-Election_result!B$2)</f>
        <v>0.60000000000000142</v>
      </c>
      <c r="K28" s="4">
        <f>ABS(C28-Election_result!C$2)</f>
        <v>3.0299999999999976</v>
      </c>
      <c r="L28" s="4">
        <f>ABS(D28-Election_result!D$2)</f>
        <v>4.2799999999999994</v>
      </c>
      <c r="M28" s="4">
        <f>ABS(E28-Election_result!E$2)</f>
        <v>1.9000000000000004</v>
      </c>
      <c r="N28" s="4">
        <f>ABS(F28-Election_result!F$2)</f>
        <v>1.3899999999999997</v>
      </c>
      <c r="O28" s="4">
        <f>ABS(G28-Election_result!G$2)</f>
        <v>0.79999999999999982</v>
      </c>
      <c r="P28" s="4">
        <f>ABS(H28-Election_result!H$2)</f>
        <v>1.4000000000000004</v>
      </c>
      <c r="Q28" s="4">
        <f>ABS(I28-Election_result!I$2)</f>
        <v>1.7499999999999996</v>
      </c>
      <c r="R28" s="4">
        <f t="shared" si="0"/>
        <v>1.89375</v>
      </c>
    </row>
    <row r="29" spans="1:18" ht="12.75" customHeight="1">
      <c r="A29" s="3">
        <v>41487</v>
      </c>
      <c r="B29" s="4">
        <v>40.47</v>
      </c>
      <c r="C29" s="4">
        <v>23.44</v>
      </c>
      <c r="D29" s="4">
        <v>13.82</v>
      </c>
      <c r="E29" s="4">
        <v>6.43</v>
      </c>
      <c r="F29" s="4">
        <v>6.92</v>
      </c>
      <c r="G29" s="4">
        <v>3.46</v>
      </c>
      <c r="H29" s="4">
        <v>3.17</v>
      </c>
      <c r="I29" s="4">
        <v>2.2799999999999998</v>
      </c>
      <c r="J29" s="4">
        <f>ABS(B29-Election_result!B$2)</f>
        <v>1.0300000000000011</v>
      </c>
      <c r="K29" s="4">
        <f>ABS(C29-Election_result!C$2)</f>
        <v>2.259999999999998</v>
      </c>
      <c r="L29" s="4">
        <f>ABS(D29-Election_result!D$2)</f>
        <v>5.42</v>
      </c>
      <c r="M29" s="4">
        <f>ABS(E29-Election_result!E$2)</f>
        <v>1.63</v>
      </c>
      <c r="N29" s="4">
        <f>ABS(F29-Election_result!F$2)</f>
        <v>1.6799999999999997</v>
      </c>
      <c r="O29" s="4">
        <f>ABS(G29-Election_result!G$2)</f>
        <v>1.2599999999999998</v>
      </c>
      <c r="P29" s="4">
        <f>ABS(H29-Election_result!H$2)</f>
        <v>1.5300000000000002</v>
      </c>
      <c r="Q29" s="4">
        <f>ABS(I29-Election_result!I$2)</f>
        <v>1.8199999999999998</v>
      </c>
      <c r="R29" s="4">
        <f t="shared" si="0"/>
        <v>2.0787499999999999</v>
      </c>
    </row>
    <row r="30" spans="1:18" ht="12.75" customHeight="1">
      <c r="A30" s="3">
        <v>41488</v>
      </c>
      <c r="B30" s="4">
        <v>42.3</v>
      </c>
      <c r="C30" s="4">
        <v>22.68</v>
      </c>
      <c r="D30" s="4">
        <v>13.37</v>
      </c>
      <c r="E30" s="4">
        <v>6.22</v>
      </c>
      <c r="F30" s="4">
        <v>6.7</v>
      </c>
      <c r="G30" s="4">
        <v>3.35</v>
      </c>
      <c r="H30" s="4">
        <v>3.06</v>
      </c>
      <c r="I30" s="4">
        <v>2.31</v>
      </c>
      <c r="J30" s="4">
        <f>ABS(B30-Election_result!B$2)</f>
        <v>0.79999999999999716</v>
      </c>
      <c r="K30" s="4">
        <f>ABS(C30-Election_result!C$2)</f>
        <v>3.0199999999999996</v>
      </c>
      <c r="L30" s="4">
        <f>ABS(D30-Election_result!D$2)</f>
        <v>4.9699999999999989</v>
      </c>
      <c r="M30" s="4">
        <f>ABS(E30-Election_result!E$2)</f>
        <v>1.42</v>
      </c>
      <c r="N30" s="4">
        <f>ABS(F30-Election_result!F$2)</f>
        <v>1.8999999999999995</v>
      </c>
      <c r="O30" s="4">
        <f>ABS(G30-Election_result!G$2)</f>
        <v>1.1499999999999999</v>
      </c>
      <c r="P30" s="4">
        <f>ABS(H30-Election_result!H$2)</f>
        <v>1.6400000000000001</v>
      </c>
      <c r="Q30" s="4">
        <f>ABS(I30-Election_result!I$2)</f>
        <v>1.7899999999999996</v>
      </c>
      <c r="R30" s="4">
        <f t="shared" si="0"/>
        <v>2.0862499999999997</v>
      </c>
    </row>
    <row r="31" spans="1:18" ht="12.75" customHeight="1">
      <c r="A31" s="3">
        <v>41489</v>
      </c>
      <c r="B31" s="4">
        <v>42.06</v>
      </c>
      <c r="C31" s="4">
        <v>22.94</v>
      </c>
      <c r="D31" s="4">
        <v>13.53</v>
      </c>
      <c r="E31" s="4">
        <v>6.29</v>
      </c>
      <c r="F31" s="4">
        <v>6.69</v>
      </c>
      <c r="G31" s="4">
        <v>3.39</v>
      </c>
      <c r="H31" s="4">
        <v>2.9</v>
      </c>
      <c r="I31" s="4">
        <v>2.21</v>
      </c>
      <c r="J31" s="4">
        <f>ABS(B31-Election_result!B$2)</f>
        <v>0.56000000000000227</v>
      </c>
      <c r="K31" s="4">
        <f>ABS(C31-Election_result!C$2)</f>
        <v>2.759999999999998</v>
      </c>
      <c r="L31" s="4">
        <f>ABS(D31-Election_result!D$2)</f>
        <v>5.129999999999999</v>
      </c>
      <c r="M31" s="4">
        <f>ABS(E31-Election_result!E$2)</f>
        <v>1.4900000000000002</v>
      </c>
      <c r="N31" s="4">
        <f>ABS(F31-Election_result!F$2)</f>
        <v>1.9099999999999993</v>
      </c>
      <c r="O31" s="4">
        <f>ABS(G31-Election_result!G$2)</f>
        <v>1.19</v>
      </c>
      <c r="P31" s="4">
        <f>ABS(H31-Election_result!H$2)</f>
        <v>1.8000000000000003</v>
      </c>
      <c r="Q31" s="4">
        <f>ABS(I31-Election_result!I$2)</f>
        <v>1.8899999999999997</v>
      </c>
      <c r="R31" s="4">
        <f t="shared" si="0"/>
        <v>2.0912499999999996</v>
      </c>
    </row>
    <row r="32" spans="1:18" ht="12.75" customHeight="1">
      <c r="A32" s="3">
        <v>41490</v>
      </c>
      <c r="B32" s="4">
        <v>42.04</v>
      </c>
      <c r="C32" s="4">
        <v>22.89</v>
      </c>
      <c r="D32" s="4">
        <v>13.55</v>
      </c>
      <c r="E32" s="4">
        <v>6.3</v>
      </c>
      <c r="F32" s="4">
        <v>6.7</v>
      </c>
      <c r="G32" s="4">
        <v>3.39</v>
      </c>
      <c r="H32" s="4">
        <v>2.91</v>
      </c>
      <c r="I32" s="4">
        <v>2.21</v>
      </c>
      <c r="J32" s="4">
        <f>ABS(B32-Election_result!B$2)</f>
        <v>0.53999999999999915</v>
      </c>
      <c r="K32" s="4">
        <f>ABS(C32-Election_result!C$2)</f>
        <v>2.8099999999999987</v>
      </c>
      <c r="L32" s="4">
        <f>ABS(D32-Election_result!D$2)</f>
        <v>5.15</v>
      </c>
      <c r="M32" s="4">
        <f>ABS(E32-Election_result!E$2)</f>
        <v>1.5</v>
      </c>
      <c r="N32" s="4">
        <f>ABS(F32-Election_result!F$2)</f>
        <v>1.8999999999999995</v>
      </c>
      <c r="O32" s="4">
        <f>ABS(G32-Election_result!G$2)</f>
        <v>1.19</v>
      </c>
      <c r="P32" s="4">
        <f>ABS(H32-Election_result!H$2)</f>
        <v>1.79</v>
      </c>
      <c r="Q32" s="4">
        <f>ABS(I32-Election_result!I$2)</f>
        <v>1.8899999999999997</v>
      </c>
      <c r="R32" s="4">
        <f t="shared" si="0"/>
        <v>2.0962499999999999</v>
      </c>
    </row>
    <row r="33" spans="1:18" ht="12.75" customHeight="1">
      <c r="A33" s="3">
        <v>41491</v>
      </c>
      <c r="B33" s="4">
        <v>42.63</v>
      </c>
      <c r="C33" s="4">
        <v>23.14</v>
      </c>
      <c r="D33" s="4">
        <v>12.18</v>
      </c>
      <c r="E33" s="4">
        <v>6.4</v>
      </c>
      <c r="F33" s="4">
        <v>6.88</v>
      </c>
      <c r="G33" s="4">
        <v>3.45</v>
      </c>
      <c r="H33" s="4">
        <v>2.95</v>
      </c>
      <c r="I33" s="4">
        <v>2.36</v>
      </c>
      <c r="J33" s="4">
        <f>ABS(B33-Election_result!B$2)</f>
        <v>1.1300000000000026</v>
      </c>
      <c r="K33" s="4">
        <f>ABS(C33-Election_result!C$2)</f>
        <v>2.5599999999999987</v>
      </c>
      <c r="L33" s="4">
        <f>ABS(D33-Election_result!D$2)</f>
        <v>3.7799999999999994</v>
      </c>
      <c r="M33" s="4">
        <f>ABS(E33-Election_result!E$2)</f>
        <v>1.6000000000000005</v>
      </c>
      <c r="N33" s="4">
        <f>ABS(F33-Election_result!F$2)</f>
        <v>1.7199999999999998</v>
      </c>
      <c r="O33" s="4">
        <f>ABS(G33-Election_result!G$2)</f>
        <v>1.25</v>
      </c>
      <c r="P33" s="4">
        <f>ABS(H33-Election_result!H$2)</f>
        <v>1.75</v>
      </c>
      <c r="Q33" s="4">
        <f>ABS(I33-Election_result!I$2)</f>
        <v>1.7399999999999998</v>
      </c>
      <c r="R33" s="4">
        <f t="shared" si="0"/>
        <v>1.9412499999999999</v>
      </c>
    </row>
    <row r="34" spans="1:18" ht="12.75" customHeight="1">
      <c r="A34" s="3">
        <v>41492</v>
      </c>
      <c r="B34" s="4">
        <v>42</v>
      </c>
      <c r="C34" s="4">
        <v>22.8</v>
      </c>
      <c r="D34" s="4">
        <v>13.48</v>
      </c>
      <c r="E34" s="4">
        <v>6.31</v>
      </c>
      <c r="F34" s="4">
        <v>6.78</v>
      </c>
      <c r="G34" s="4">
        <v>3.4</v>
      </c>
      <c r="H34" s="4">
        <v>2.91</v>
      </c>
      <c r="I34" s="4">
        <v>2.33</v>
      </c>
      <c r="J34" s="4">
        <f>ABS(B34-Election_result!B$2)</f>
        <v>0.5</v>
      </c>
      <c r="K34" s="4">
        <f>ABS(C34-Election_result!C$2)</f>
        <v>2.8999999999999986</v>
      </c>
      <c r="L34" s="4">
        <f>ABS(D34-Election_result!D$2)</f>
        <v>5.08</v>
      </c>
      <c r="M34" s="4">
        <f>ABS(E34-Election_result!E$2)</f>
        <v>1.5099999999999998</v>
      </c>
      <c r="N34" s="4">
        <f>ABS(F34-Election_result!F$2)</f>
        <v>1.8199999999999994</v>
      </c>
      <c r="O34" s="4">
        <f>ABS(G34-Election_result!G$2)</f>
        <v>1.1999999999999997</v>
      </c>
      <c r="P34" s="4">
        <f>ABS(H34-Election_result!H$2)</f>
        <v>1.79</v>
      </c>
      <c r="Q34" s="4">
        <f>ABS(I34-Election_result!I$2)</f>
        <v>1.7699999999999996</v>
      </c>
      <c r="R34" s="4">
        <f t="shared" si="0"/>
        <v>2.0712499999999996</v>
      </c>
    </row>
    <row r="35" spans="1:18" ht="12.75" customHeight="1">
      <c r="A35" s="3">
        <v>41493</v>
      </c>
      <c r="B35" s="4">
        <v>41.99</v>
      </c>
      <c r="C35" s="4">
        <v>22.82</v>
      </c>
      <c r="D35" s="4">
        <v>13.5</v>
      </c>
      <c r="E35" s="4">
        <v>6.31</v>
      </c>
      <c r="F35" s="4">
        <v>6.79</v>
      </c>
      <c r="G35" s="4">
        <v>3.4</v>
      </c>
      <c r="H35" s="4">
        <v>2.91</v>
      </c>
      <c r="I35" s="4">
        <v>2.2799999999999998</v>
      </c>
      <c r="J35" s="4">
        <f>ABS(B35-Election_result!B$2)</f>
        <v>0.49000000000000199</v>
      </c>
      <c r="K35" s="4">
        <f>ABS(C35-Election_result!C$2)</f>
        <v>2.879999999999999</v>
      </c>
      <c r="L35" s="4">
        <f>ABS(D35-Election_result!D$2)</f>
        <v>5.0999999999999996</v>
      </c>
      <c r="M35" s="4">
        <f>ABS(E35-Election_result!E$2)</f>
        <v>1.5099999999999998</v>
      </c>
      <c r="N35" s="4">
        <f>ABS(F35-Election_result!F$2)</f>
        <v>1.8099999999999996</v>
      </c>
      <c r="O35" s="4">
        <f>ABS(G35-Election_result!G$2)</f>
        <v>1.1999999999999997</v>
      </c>
      <c r="P35" s="4">
        <f>ABS(H35-Election_result!H$2)</f>
        <v>1.79</v>
      </c>
      <c r="Q35" s="4">
        <f>ABS(I35-Election_result!I$2)</f>
        <v>1.8199999999999998</v>
      </c>
      <c r="R35" s="4">
        <f t="shared" si="0"/>
        <v>2.0749999999999997</v>
      </c>
    </row>
    <row r="36" spans="1:18" ht="12.75" customHeight="1">
      <c r="A36" s="3">
        <v>41494</v>
      </c>
      <c r="B36" s="4">
        <v>42</v>
      </c>
      <c r="C36" s="4">
        <v>22.8</v>
      </c>
      <c r="D36" s="4">
        <v>13.5</v>
      </c>
      <c r="E36" s="4">
        <v>6.31</v>
      </c>
      <c r="F36" s="4">
        <v>6.79</v>
      </c>
      <c r="G36" s="4">
        <v>3.4</v>
      </c>
      <c r="H36" s="4">
        <v>2.91</v>
      </c>
      <c r="I36" s="4">
        <v>2.2799999999999998</v>
      </c>
      <c r="J36" s="4">
        <f>ABS(B36-Election_result!B$2)</f>
        <v>0.5</v>
      </c>
      <c r="K36" s="4">
        <f>ABS(C36-Election_result!C$2)</f>
        <v>2.8999999999999986</v>
      </c>
      <c r="L36" s="4">
        <f>ABS(D36-Election_result!D$2)</f>
        <v>5.0999999999999996</v>
      </c>
      <c r="M36" s="4">
        <f>ABS(E36-Election_result!E$2)</f>
        <v>1.5099999999999998</v>
      </c>
      <c r="N36" s="4">
        <f>ABS(F36-Election_result!F$2)</f>
        <v>1.8099999999999996</v>
      </c>
      <c r="O36" s="4">
        <f>ABS(G36-Election_result!G$2)</f>
        <v>1.1999999999999997</v>
      </c>
      <c r="P36" s="4">
        <f>ABS(H36-Election_result!H$2)</f>
        <v>1.79</v>
      </c>
      <c r="Q36" s="4">
        <f>ABS(I36-Election_result!I$2)</f>
        <v>1.8199999999999998</v>
      </c>
      <c r="R36" s="4">
        <f t="shared" si="0"/>
        <v>2.0787499999999994</v>
      </c>
    </row>
    <row r="37" spans="1:18" ht="12.75" customHeight="1">
      <c r="A37" s="3">
        <v>41495</v>
      </c>
      <c r="B37" s="4">
        <v>42</v>
      </c>
      <c r="C37" s="4">
        <v>22.8</v>
      </c>
      <c r="D37" s="4">
        <v>13.5</v>
      </c>
      <c r="E37" s="4">
        <v>6.31</v>
      </c>
      <c r="F37" s="4">
        <v>6.8</v>
      </c>
      <c r="G37" s="4">
        <v>3.4</v>
      </c>
      <c r="H37" s="4">
        <v>2.91</v>
      </c>
      <c r="I37" s="4">
        <v>2.2799999999999998</v>
      </c>
      <c r="J37" s="4">
        <f>ABS(B37-Election_result!B$2)</f>
        <v>0.5</v>
      </c>
      <c r="K37" s="4">
        <f>ABS(C37-Election_result!C$2)</f>
        <v>2.8999999999999986</v>
      </c>
      <c r="L37" s="4">
        <f>ABS(D37-Election_result!D$2)</f>
        <v>5.0999999999999996</v>
      </c>
      <c r="M37" s="4">
        <f>ABS(E37-Election_result!E$2)</f>
        <v>1.5099999999999998</v>
      </c>
      <c r="N37" s="4">
        <f>ABS(F37-Election_result!F$2)</f>
        <v>1.7999999999999998</v>
      </c>
      <c r="O37" s="4">
        <f>ABS(G37-Election_result!G$2)</f>
        <v>1.1999999999999997</v>
      </c>
      <c r="P37" s="4">
        <f>ABS(H37-Election_result!H$2)</f>
        <v>1.79</v>
      </c>
      <c r="Q37" s="4">
        <f>ABS(I37-Election_result!I$2)</f>
        <v>1.8199999999999998</v>
      </c>
      <c r="R37" s="4">
        <f t="shared" si="0"/>
        <v>2.0774999999999997</v>
      </c>
    </row>
    <row r="38" spans="1:18" ht="12.75" customHeight="1">
      <c r="A38" s="3">
        <v>41496</v>
      </c>
      <c r="B38" s="4">
        <v>41.91</v>
      </c>
      <c r="C38" s="4">
        <v>22.86</v>
      </c>
      <c r="D38" s="4">
        <v>13.39</v>
      </c>
      <c r="E38" s="4">
        <v>6.35</v>
      </c>
      <c r="F38" s="4">
        <v>6.84</v>
      </c>
      <c r="G38" s="4">
        <v>3.42</v>
      </c>
      <c r="H38" s="4">
        <v>2.93</v>
      </c>
      <c r="I38" s="4">
        <v>2.2999999999999998</v>
      </c>
      <c r="J38" s="4">
        <f>ABS(B38-Election_result!B$2)</f>
        <v>0.40999999999999659</v>
      </c>
      <c r="K38" s="4">
        <f>ABS(C38-Election_result!C$2)</f>
        <v>2.84</v>
      </c>
      <c r="L38" s="4">
        <f>ABS(D38-Election_result!D$2)</f>
        <v>4.99</v>
      </c>
      <c r="M38" s="4">
        <f>ABS(E38-Election_result!E$2)</f>
        <v>1.5499999999999998</v>
      </c>
      <c r="N38" s="4">
        <f>ABS(F38-Election_result!F$2)</f>
        <v>1.7599999999999998</v>
      </c>
      <c r="O38" s="4">
        <f>ABS(G38-Election_result!G$2)</f>
        <v>1.2199999999999998</v>
      </c>
      <c r="P38" s="4">
        <f>ABS(H38-Election_result!H$2)</f>
        <v>1.77</v>
      </c>
      <c r="Q38" s="4">
        <f>ABS(I38-Election_result!I$2)</f>
        <v>1.7999999999999998</v>
      </c>
      <c r="R38" s="4">
        <f t="shared" si="0"/>
        <v>2.0424999999999995</v>
      </c>
    </row>
    <row r="39" spans="1:18" ht="12.75" customHeight="1">
      <c r="A39" s="3">
        <v>41497</v>
      </c>
      <c r="B39" s="4">
        <v>40.68</v>
      </c>
      <c r="C39" s="4">
        <v>23.39</v>
      </c>
      <c r="D39" s="4">
        <v>13.59</v>
      </c>
      <c r="E39" s="4">
        <v>6.5</v>
      </c>
      <c r="F39" s="4">
        <v>7</v>
      </c>
      <c r="G39" s="4">
        <v>3.5</v>
      </c>
      <c r="H39" s="4">
        <v>3</v>
      </c>
      <c r="I39" s="4">
        <v>2.35</v>
      </c>
      <c r="J39" s="4">
        <f>ABS(B39-Election_result!B$2)</f>
        <v>0.82000000000000028</v>
      </c>
      <c r="K39" s="4">
        <f>ABS(C39-Election_result!C$2)</f>
        <v>2.3099999999999987</v>
      </c>
      <c r="L39" s="4">
        <f>ABS(D39-Election_result!D$2)</f>
        <v>5.1899999999999995</v>
      </c>
      <c r="M39" s="4">
        <f>ABS(E39-Election_result!E$2)</f>
        <v>1.7000000000000002</v>
      </c>
      <c r="N39" s="4">
        <f>ABS(F39-Election_result!F$2)</f>
        <v>1.5999999999999996</v>
      </c>
      <c r="O39" s="4">
        <f>ABS(G39-Election_result!G$2)</f>
        <v>1.2999999999999998</v>
      </c>
      <c r="P39" s="4">
        <f>ABS(H39-Election_result!H$2)</f>
        <v>1.7000000000000002</v>
      </c>
      <c r="Q39" s="4">
        <f>ABS(I39-Election_result!I$2)</f>
        <v>1.7499999999999996</v>
      </c>
      <c r="R39" s="4">
        <f t="shared" si="0"/>
        <v>2.0462499999999997</v>
      </c>
    </row>
    <row r="40" spans="1:18" ht="12.75" customHeight="1">
      <c r="A40" s="3">
        <v>41498</v>
      </c>
      <c r="B40" s="4">
        <v>40.68</v>
      </c>
      <c r="C40" s="4">
        <v>23.39</v>
      </c>
      <c r="D40" s="4">
        <v>13.59</v>
      </c>
      <c r="E40" s="4">
        <v>6.5</v>
      </c>
      <c r="F40" s="4">
        <v>7</v>
      </c>
      <c r="G40" s="4">
        <v>3.5</v>
      </c>
      <c r="H40" s="4">
        <v>3</v>
      </c>
      <c r="I40" s="4">
        <v>2.35</v>
      </c>
      <c r="J40" s="4">
        <f>ABS(B40-Election_result!B$2)</f>
        <v>0.82000000000000028</v>
      </c>
      <c r="K40" s="4">
        <f>ABS(C40-Election_result!C$2)</f>
        <v>2.3099999999999987</v>
      </c>
      <c r="L40" s="4">
        <f>ABS(D40-Election_result!D$2)</f>
        <v>5.1899999999999995</v>
      </c>
      <c r="M40" s="4">
        <f>ABS(E40-Election_result!E$2)</f>
        <v>1.7000000000000002</v>
      </c>
      <c r="N40" s="4">
        <f>ABS(F40-Election_result!F$2)</f>
        <v>1.5999999999999996</v>
      </c>
      <c r="O40" s="4">
        <f>ABS(G40-Election_result!G$2)</f>
        <v>1.2999999999999998</v>
      </c>
      <c r="P40" s="4">
        <f>ABS(H40-Election_result!H$2)</f>
        <v>1.7000000000000002</v>
      </c>
      <c r="Q40" s="4">
        <f>ABS(I40-Election_result!I$2)</f>
        <v>1.7499999999999996</v>
      </c>
      <c r="R40" s="4">
        <f t="shared" si="0"/>
        <v>2.0462499999999997</v>
      </c>
    </row>
    <row r="41" spans="1:18" ht="12.75" customHeight="1">
      <c r="A41" s="3">
        <v>41499</v>
      </c>
      <c r="B41" s="4">
        <v>40.42</v>
      </c>
      <c r="C41" s="4">
        <v>23.24</v>
      </c>
      <c r="D41" s="4">
        <v>13.51</v>
      </c>
      <c r="E41" s="4">
        <v>6.45</v>
      </c>
      <c r="F41" s="4">
        <v>6.95</v>
      </c>
      <c r="G41" s="4">
        <v>3.48</v>
      </c>
      <c r="H41" s="4">
        <v>3.23</v>
      </c>
      <c r="I41" s="4">
        <v>2.73</v>
      </c>
      <c r="J41" s="4">
        <f>ABS(B41-Election_result!B$2)</f>
        <v>1.0799999999999983</v>
      </c>
      <c r="K41" s="4">
        <f>ABS(C41-Election_result!C$2)</f>
        <v>2.4600000000000009</v>
      </c>
      <c r="L41" s="4">
        <f>ABS(D41-Election_result!D$2)</f>
        <v>5.1099999999999994</v>
      </c>
      <c r="M41" s="4">
        <f>ABS(E41-Election_result!E$2)</f>
        <v>1.6500000000000004</v>
      </c>
      <c r="N41" s="4">
        <f>ABS(F41-Election_result!F$2)</f>
        <v>1.6499999999999995</v>
      </c>
      <c r="O41" s="4">
        <f>ABS(G41-Election_result!G$2)</f>
        <v>1.2799999999999998</v>
      </c>
      <c r="P41" s="4">
        <f>ABS(H41-Election_result!H$2)</f>
        <v>1.4700000000000002</v>
      </c>
      <c r="Q41" s="4">
        <f>ABS(I41-Election_result!I$2)</f>
        <v>1.3699999999999997</v>
      </c>
      <c r="R41" s="4">
        <f t="shared" si="0"/>
        <v>2.00875</v>
      </c>
    </row>
    <row r="42" spans="1:18" ht="12.75" customHeight="1">
      <c r="A42" s="3">
        <v>41500</v>
      </c>
      <c r="B42" s="4">
        <v>40.5</v>
      </c>
      <c r="C42" s="4">
        <v>23.4</v>
      </c>
      <c r="D42" s="4">
        <v>13.55</v>
      </c>
      <c r="E42" s="4">
        <v>6.45</v>
      </c>
      <c r="F42" s="4">
        <v>7</v>
      </c>
      <c r="G42" s="4">
        <v>3.5</v>
      </c>
      <c r="H42" s="4">
        <v>3.25</v>
      </c>
      <c r="I42" s="4">
        <v>2.35</v>
      </c>
      <c r="J42" s="4">
        <f>ABS(B42-Election_result!B$2)</f>
        <v>1</v>
      </c>
      <c r="K42" s="4">
        <f>ABS(C42-Election_result!C$2)</f>
        <v>2.3000000000000007</v>
      </c>
      <c r="L42" s="4">
        <f>ABS(D42-Election_result!D$2)</f>
        <v>5.15</v>
      </c>
      <c r="M42" s="4">
        <f>ABS(E42-Election_result!E$2)</f>
        <v>1.6500000000000004</v>
      </c>
      <c r="N42" s="4">
        <f>ABS(F42-Election_result!F$2)</f>
        <v>1.5999999999999996</v>
      </c>
      <c r="O42" s="4">
        <f>ABS(G42-Election_result!G$2)</f>
        <v>1.2999999999999998</v>
      </c>
      <c r="P42" s="4">
        <f>ABS(H42-Election_result!H$2)</f>
        <v>1.4500000000000002</v>
      </c>
      <c r="Q42" s="4">
        <f>ABS(I42-Election_result!I$2)</f>
        <v>1.7499999999999996</v>
      </c>
      <c r="R42" s="4">
        <f t="shared" si="0"/>
        <v>2.0249999999999999</v>
      </c>
    </row>
    <row r="43" spans="1:18" ht="12.75" customHeight="1">
      <c r="A43" s="3">
        <v>41501</v>
      </c>
      <c r="B43" s="4">
        <v>40.51</v>
      </c>
      <c r="C43" s="4">
        <v>23.02</v>
      </c>
      <c r="D43" s="4">
        <v>13.56</v>
      </c>
      <c r="E43" s="4">
        <v>6</v>
      </c>
      <c r="F43" s="4">
        <v>7</v>
      </c>
      <c r="G43" s="4">
        <v>3.78</v>
      </c>
      <c r="H43" s="4">
        <v>3.25</v>
      </c>
      <c r="I43" s="4">
        <v>2.87</v>
      </c>
      <c r="J43" s="4">
        <f>ABS(B43-Election_result!B$2)</f>
        <v>0.99000000000000199</v>
      </c>
      <c r="K43" s="4">
        <f>ABS(C43-Election_result!C$2)</f>
        <v>2.6799999999999997</v>
      </c>
      <c r="L43" s="4">
        <f>ABS(D43-Election_result!D$2)</f>
        <v>5.16</v>
      </c>
      <c r="M43" s="4">
        <f>ABS(E43-Election_result!E$2)</f>
        <v>1.2000000000000002</v>
      </c>
      <c r="N43" s="4">
        <f>ABS(F43-Election_result!F$2)</f>
        <v>1.5999999999999996</v>
      </c>
      <c r="O43" s="4">
        <f>ABS(G43-Election_result!G$2)</f>
        <v>1.5799999999999996</v>
      </c>
      <c r="P43" s="4">
        <f>ABS(H43-Election_result!H$2)</f>
        <v>1.4500000000000002</v>
      </c>
      <c r="Q43" s="4">
        <f>ABS(I43-Election_result!I$2)</f>
        <v>1.2299999999999995</v>
      </c>
      <c r="R43" s="4">
        <f t="shared" si="0"/>
        <v>1.9862500000000001</v>
      </c>
    </row>
    <row r="44" spans="1:18" ht="12.75" customHeight="1">
      <c r="A44" s="3">
        <v>41502</v>
      </c>
      <c r="B44" s="4">
        <v>40.47</v>
      </c>
      <c r="C44" s="4">
        <v>22.99</v>
      </c>
      <c r="D44" s="4">
        <v>13.55</v>
      </c>
      <c r="E44" s="4">
        <v>6.45</v>
      </c>
      <c r="F44" s="4">
        <v>7</v>
      </c>
      <c r="G44" s="4">
        <v>3.78</v>
      </c>
      <c r="H44" s="4">
        <v>2.9</v>
      </c>
      <c r="I44" s="4">
        <v>2.87</v>
      </c>
      <c r="J44" s="4">
        <f>ABS(B44-Election_result!B$2)</f>
        <v>1.0300000000000011</v>
      </c>
      <c r="K44" s="4">
        <f>ABS(C44-Election_result!C$2)</f>
        <v>2.7100000000000009</v>
      </c>
      <c r="L44" s="4">
        <f>ABS(D44-Election_result!D$2)</f>
        <v>5.15</v>
      </c>
      <c r="M44" s="4">
        <f>ABS(E44-Election_result!E$2)</f>
        <v>1.6500000000000004</v>
      </c>
      <c r="N44" s="4">
        <f>ABS(F44-Election_result!F$2)</f>
        <v>1.5999999999999996</v>
      </c>
      <c r="O44" s="4">
        <f>ABS(G44-Election_result!G$2)</f>
        <v>1.5799999999999996</v>
      </c>
      <c r="P44" s="4">
        <f>ABS(H44-Election_result!H$2)</f>
        <v>1.8000000000000003</v>
      </c>
      <c r="Q44" s="4">
        <f>ABS(I44-Election_result!I$2)</f>
        <v>1.2299999999999995</v>
      </c>
      <c r="R44" s="4">
        <f t="shared" si="0"/>
        <v>2.0937500000000004</v>
      </c>
    </row>
    <row r="45" spans="1:18" ht="12.75" customHeight="1">
      <c r="A45" s="3">
        <v>41503</v>
      </c>
      <c r="B45" s="4">
        <v>40.47</v>
      </c>
      <c r="C45" s="4">
        <v>22.99</v>
      </c>
      <c r="D45" s="4">
        <v>13.55</v>
      </c>
      <c r="E45" s="4">
        <v>6.45</v>
      </c>
      <c r="F45" s="4">
        <v>7</v>
      </c>
      <c r="G45" s="4">
        <v>3.78</v>
      </c>
      <c r="H45" s="4">
        <v>2.9</v>
      </c>
      <c r="I45" s="4">
        <v>2.87</v>
      </c>
      <c r="J45" s="4">
        <f>ABS(B45-Election_result!B$2)</f>
        <v>1.0300000000000011</v>
      </c>
      <c r="K45" s="4">
        <f>ABS(C45-Election_result!C$2)</f>
        <v>2.7100000000000009</v>
      </c>
      <c r="L45" s="4">
        <f>ABS(D45-Election_result!D$2)</f>
        <v>5.15</v>
      </c>
      <c r="M45" s="4">
        <f>ABS(E45-Election_result!E$2)</f>
        <v>1.6500000000000004</v>
      </c>
      <c r="N45" s="4">
        <f>ABS(F45-Election_result!F$2)</f>
        <v>1.5999999999999996</v>
      </c>
      <c r="O45" s="4">
        <f>ABS(G45-Election_result!G$2)</f>
        <v>1.5799999999999996</v>
      </c>
      <c r="P45" s="4">
        <f>ABS(H45-Election_result!H$2)</f>
        <v>1.8000000000000003</v>
      </c>
      <c r="Q45" s="4">
        <f>ABS(I45-Election_result!I$2)</f>
        <v>1.2299999999999995</v>
      </c>
      <c r="R45" s="4">
        <f t="shared" si="0"/>
        <v>2.0937500000000004</v>
      </c>
    </row>
    <row r="46" spans="1:18" ht="12.75" customHeight="1">
      <c r="A46" s="3">
        <v>41504</v>
      </c>
      <c r="B46" s="4">
        <v>40.94</v>
      </c>
      <c r="C46" s="4">
        <v>22.81</v>
      </c>
      <c r="D46" s="4">
        <v>13.44</v>
      </c>
      <c r="E46" s="4">
        <v>6.4</v>
      </c>
      <c r="F46" s="4">
        <v>6.94</v>
      </c>
      <c r="G46" s="4">
        <v>3.75</v>
      </c>
      <c r="H46" s="4">
        <v>2.88</v>
      </c>
      <c r="I46" s="4">
        <v>2.85</v>
      </c>
      <c r="J46" s="4">
        <f>ABS(B46-Election_result!B$2)</f>
        <v>0.56000000000000227</v>
      </c>
      <c r="K46" s="4">
        <f>ABS(C46-Election_result!C$2)</f>
        <v>2.8900000000000006</v>
      </c>
      <c r="L46" s="4">
        <f>ABS(D46-Election_result!D$2)</f>
        <v>5.0399999999999991</v>
      </c>
      <c r="M46" s="4">
        <f>ABS(E46-Election_result!E$2)</f>
        <v>1.6000000000000005</v>
      </c>
      <c r="N46" s="4">
        <f>ABS(F46-Election_result!F$2)</f>
        <v>1.6599999999999993</v>
      </c>
      <c r="O46" s="4">
        <f>ABS(G46-Election_result!G$2)</f>
        <v>1.5499999999999998</v>
      </c>
      <c r="P46" s="4">
        <f>ABS(H46-Election_result!H$2)</f>
        <v>1.8200000000000003</v>
      </c>
      <c r="Q46" s="4">
        <f>ABS(I46-Election_result!I$2)</f>
        <v>1.2499999999999996</v>
      </c>
      <c r="R46" s="4">
        <f t="shared" si="0"/>
        <v>2.0462500000000006</v>
      </c>
    </row>
    <row r="47" spans="1:18" ht="12.75" customHeight="1">
      <c r="A47" s="3">
        <v>41505</v>
      </c>
      <c r="B47" s="4">
        <v>40.94</v>
      </c>
      <c r="C47" s="4">
        <v>22.81</v>
      </c>
      <c r="D47" s="4">
        <v>13.44</v>
      </c>
      <c r="E47" s="4">
        <v>6.4</v>
      </c>
      <c r="F47" s="4">
        <v>6.94</v>
      </c>
      <c r="G47" s="4">
        <v>3.75</v>
      </c>
      <c r="H47" s="4">
        <v>2.88</v>
      </c>
      <c r="I47" s="4">
        <v>2.85</v>
      </c>
      <c r="J47" s="4">
        <f>ABS(B47-Election_result!B$2)</f>
        <v>0.56000000000000227</v>
      </c>
      <c r="K47" s="4">
        <f>ABS(C47-Election_result!C$2)</f>
        <v>2.8900000000000006</v>
      </c>
      <c r="L47" s="4">
        <f>ABS(D47-Election_result!D$2)</f>
        <v>5.0399999999999991</v>
      </c>
      <c r="M47" s="4">
        <f>ABS(E47-Election_result!E$2)</f>
        <v>1.6000000000000005</v>
      </c>
      <c r="N47" s="4">
        <f>ABS(F47-Election_result!F$2)</f>
        <v>1.6599999999999993</v>
      </c>
      <c r="O47" s="4">
        <f>ABS(G47-Election_result!G$2)</f>
        <v>1.5499999999999998</v>
      </c>
      <c r="P47" s="4">
        <f>ABS(H47-Election_result!H$2)</f>
        <v>1.8200000000000003</v>
      </c>
      <c r="Q47" s="4">
        <f>ABS(I47-Election_result!I$2)</f>
        <v>1.2499999999999996</v>
      </c>
      <c r="R47" s="4">
        <f t="shared" si="0"/>
        <v>2.0462500000000006</v>
      </c>
    </row>
    <row r="48" spans="1:18" ht="12.75" customHeight="1">
      <c r="A48" s="3">
        <v>41506</v>
      </c>
      <c r="B48" s="4">
        <v>40.94</v>
      </c>
      <c r="C48" s="4">
        <v>22.81</v>
      </c>
      <c r="D48" s="4">
        <v>13.44</v>
      </c>
      <c r="E48" s="4">
        <v>6.4</v>
      </c>
      <c r="F48" s="4">
        <v>6.94</v>
      </c>
      <c r="G48" s="4">
        <v>3.75</v>
      </c>
      <c r="H48" s="4">
        <v>2.88</v>
      </c>
      <c r="I48" s="4">
        <v>2.85</v>
      </c>
      <c r="J48" s="4">
        <f>ABS(B48-Election_result!B$2)</f>
        <v>0.56000000000000227</v>
      </c>
      <c r="K48" s="4">
        <f>ABS(C48-Election_result!C$2)</f>
        <v>2.8900000000000006</v>
      </c>
      <c r="L48" s="4">
        <f>ABS(D48-Election_result!D$2)</f>
        <v>5.0399999999999991</v>
      </c>
      <c r="M48" s="4">
        <f>ABS(E48-Election_result!E$2)</f>
        <v>1.6000000000000005</v>
      </c>
      <c r="N48" s="4">
        <f>ABS(F48-Election_result!F$2)</f>
        <v>1.6599999999999993</v>
      </c>
      <c r="O48" s="4">
        <f>ABS(G48-Election_result!G$2)</f>
        <v>1.5499999999999998</v>
      </c>
      <c r="P48" s="4">
        <f>ABS(H48-Election_result!H$2)</f>
        <v>1.8200000000000003</v>
      </c>
      <c r="Q48" s="4">
        <f>ABS(I48-Election_result!I$2)</f>
        <v>1.2499999999999996</v>
      </c>
      <c r="R48" s="4">
        <f t="shared" si="0"/>
        <v>2.0462500000000006</v>
      </c>
    </row>
    <row r="49" spans="1:18" ht="12.75" customHeight="1">
      <c r="A49" s="3">
        <v>41507</v>
      </c>
      <c r="B49" s="4">
        <v>40.58</v>
      </c>
      <c r="C49" s="4">
        <v>23.49</v>
      </c>
      <c r="D49" s="4">
        <v>13.32</v>
      </c>
      <c r="E49" s="4">
        <v>6.34</v>
      </c>
      <c r="F49" s="4">
        <v>6.88</v>
      </c>
      <c r="G49" s="4">
        <v>3.72</v>
      </c>
      <c r="H49" s="4">
        <v>2.85</v>
      </c>
      <c r="I49" s="4">
        <v>2.82</v>
      </c>
      <c r="J49" s="4">
        <f>ABS(B49-Election_result!B$2)</f>
        <v>0.92000000000000171</v>
      </c>
      <c r="K49" s="4">
        <f>ABS(C49-Election_result!C$2)</f>
        <v>2.2100000000000009</v>
      </c>
      <c r="L49" s="4">
        <f>ABS(D49-Election_result!D$2)</f>
        <v>4.92</v>
      </c>
      <c r="M49" s="4">
        <f>ABS(E49-Election_result!E$2)</f>
        <v>1.54</v>
      </c>
      <c r="N49" s="4">
        <f>ABS(F49-Election_result!F$2)</f>
        <v>1.7199999999999998</v>
      </c>
      <c r="O49" s="4">
        <f>ABS(G49-Election_result!G$2)</f>
        <v>1.52</v>
      </c>
      <c r="P49" s="4">
        <f>ABS(H49-Election_result!H$2)</f>
        <v>1.85</v>
      </c>
      <c r="Q49" s="4">
        <f>ABS(I49-Election_result!I$2)</f>
        <v>1.2799999999999998</v>
      </c>
      <c r="R49" s="4">
        <f t="shared" si="0"/>
        <v>1.9950000000000001</v>
      </c>
    </row>
    <row r="50" spans="1:18" ht="12.75" customHeight="1">
      <c r="A50" s="3">
        <v>41508</v>
      </c>
      <c r="B50" s="4">
        <v>41.34</v>
      </c>
      <c r="C50" s="4">
        <v>22.14</v>
      </c>
      <c r="D50" s="4">
        <v>13.57</v>
      </c>
      <c r="E50" s="4">
        <v>6.46</v>
      </c>
      <c r="F50" s="4">
        <v>7.01</v>
      </c>
      <c r="G50" s="4">
        <v>3.71</v>
      </c>
      <c r="H50" s="4">
        <v>2.89</v>
      </c>
      <c r="I50" s="4">
        <v>2.87</v>
      </c>
      <c r="J50" s="4">
        <f>ABS(B50-Election_result!B$2)</f>
        <v>0.15999999999999659</v>
      </c>
      <c r="K50" s="4">
        <f>ABS(C50-Election_result!C$2)</f>
        <v>3.5599999999999987</v>
      </c>
      <c r="L50" s="4">
        <f>ABS(D50-Election_result!D$2)</f>
        <v>5.17</v>
      </c>
      <c r="M50" s="4">
        <f>ABS(E50-Election_result!E$2)</f>
        <v>1.6600000000000001</v>
      </c>
      <c r="N50" s="4">
        <f>ABS(F50-Election_result!F$2)</f>
        <v>1.5899999999999999</v>
      </c>
      <c r="O50" s="4">
        <f>ABS(G50-Election_result!G$2)</f>
        <v>1.5099999999999998</v>
      </c>
      <c r="P50" s="4">
        <f>ABS(H50-Election_result!H$2)</f>
        <v>1.81</v>
      </c>
      <c r="Q50" s="4">
        <f>ABS(I50-Election_result!I$2)</f>
        <v>1.2299999999999995</v>
      </c>
      <c r="R50" s="4">
        <f t="shared" si="0"/>
        <v>2.0862499999999993</v>
      </c>
    </row>
    <row r="51" spans="1:18" ht="12.75" customHeight="1">
      <c r="A51" s="3">
        <v>41509</v>
      </c>
      <c r="B51" s="4">
        <v>41.85</v>
      </c>
      <c r="C51" s="4">
        <v>22.51</v>
      </c>
      <c r="D51" s="4">
        <v>13.78</v>
      </c>
      <c r="E51" s="4">
        <v>6.56</v>
      </c>
      <c r="F51" s="4">
        <v>7.12</v>
      </c>
      <c r="G51" s="4">
        <v>2.36</v>
      </c>
      <c r="H51" s="4">
        <v>2.94</v>
      </c>
      <c r="I51" s="4">
        <v>2.9</v>
      </c>
      <c r="J51" s="4">
        <f>ABS(B51-Election_result!B$2)</f>
        <v>0.35000000000000142</v>
      </c>
      <c r="K51" s="4">
        <f>ABS(C51-Election_result!C$2)</f>
        <v>3.1899999999999977</v>
      </c>
      <c r="L51" s="4">
        <f>ABS(D51-Election_result!D$2)</f>
        <v>5.379999999999999</v>
      </c>
      <c r="M51" s="4">
        <f>ABS(E51-Election_result!E$2)</f>
        <v>1.7599999999999998</v>
      </c>
      <c r="N51" s="4">
        <f>ABS(F51-Election_result!F$2)</f>
        <v>1.4799999999999995</v>
      </c>
      <c r="O51" s="4">
        <f>ABS(G51-Election_result!G$2)</f>
        <v>0.1599999999999997</v>
      </c>
      <c r="P51" s="4">
        <f>ABS(H51-Election_result!H$2)</f>
        <v>1.7600000000000002</v>
      </c>
      <c r="Q51" s="4">
        <f>ABS(I51-Election_result!I$2)</f>
        <v>1.1999999999999997</v>
      </c>
      <c r="R51" s="4">
        <f t="shared" si="0"/>
        <v>1.9099999999999995</v>
      </c>
    </row>
    <row r="52" spans="1:18" ht="12.75" customHeight="1">
      <c r="A52" s="3">
        <v>41510</v>
      </c>
      <c r="B52" s="4">
        <v>40.909999999999997</v>
      </c>
      <c r="C52" s="4">
        <v>23.63</v>
      </c>
      <c r="D52" s="4">
        <v>13.47</v>
      </c>
      <c r="E52" s="4">
        <v>6.41</v>
      </c>
      <c r="F52" s="4">
        <v>7.55</v>
      </c>
      <c r="G52" s="4">
        <v>2.35</v>
      </c>
      <c r="H52" s="4">
        <v>2.87</v>
      </c>
      <c r="I52" s="4">
        <v>2.81</v>
      </c>
      <c r="J52" s="4">
        <f>ABS(B52-Election_result!B$2)</f>
        <v>0.59000000000000341</v>
      </c>
      <c r="K52" s="4">
        <f>ABS(C52-Election_result!C$2)</f>
        <v>2.0700000000000003</v>
      </c>
      <c r="L52" s="4">
        <f>ABS(D52-Election_result!D$2)</f>
        <v>5.07</v>
      </c>
      <c r="M52" s="4">
        <f>ABS(E52-Election_result!E$2)</f>
        <v>1.6100000000000003</v>
      </c>
      <c r="N52" s="4">
        <f>ABS(F52-Election_result!F$2)</f>
        <v>1.0499999999999998</v>
      </c>
      <c r="O52" s="4">
        <f>ABS(G52-Election_result!G$2)</f>
        <v>0.14999999999999991</v>
      </c>
      <c r="P52" s="4">
        <f>ABS(H52-Election_result!H$2)</f>
        <v>1.83</v>
      </c>
      <c r="Q52" s="4">
        <f>ABS(I52-Election_result!I$2)</f>
        <v>1.2899999999999996</v>
      </c>
      <c r="R52" s="4">
        <f t="shared" si="0"/>
        <v>1.7075000000000005</v>
      </c>
    </row>
    <row r="53" spans="1:18" ht="12.75" customHeight="1">
      <c r="A53" s="3">
        <v>41511</v>
      </c>
      <c r="B53" s="4">
        <v>41.05</v>
      </c>
      <c r="C53" s="4">
        <v>23.44</v>
      </c>
      <c r="D53" s="4">
        <v>13.51</v>
      </c>
      <c r="E53" s="4">
        <v>6.43</v>
      </c>
      <c r="F53" s="4">
        <v>7.58</v>
      </c>
      <c r="G53" s="4">
        <v>2.35</v>
      </c>
      <c r="H53" s="4">
        <v>2.88</v>
      </c>
      <c r="I53" s="4">
        <v>2.75</v>
      </c>
      <c r="J53" s="4">
        <f>ABS(B53-Election_result!B$2)</f>
        <v>0.45000000000000284</v>
      </c>
      <c r="K53" s="4">
        <f>ABS(C53-Election_result!C$2)</f>
        <v>2.259999999999998</v>
      </c>
      <c r="L53" s="4">
        <f>ABS(D53-Election_result!D$2)</f>
        <v>5.1099999999999994</v>
      </c>
      <c r="M53" s="4">
        <f>ABS(E53-Election_result!E$2)</f>
        <v>1.63</v>
      </c>
      <c r="N53" s="4">
        <f>ABS(F53-Election_result!F$2)</f>
        <v>1.0199999999999996</v>
      </c>
      <c r="O53" s="4">
        <f>ABS(G53-Election_result!G$2)</f>
        <v>0.14999999999999991</v>
      </c>
      <c r="P53" s="4">
        <f>ABS(H53-Election_result!H$2)</f>
        <v>1.8200000000000003</v>
      </c>
      <c r="Q53" s="4">
        <f>ABS(I53-Election_result!I$2)</f>
        <v>1.3499999999999996</v>
      </c>
      <c r="R53" s="4">
        <f t="shared" si="0"/>
        <v>1.7237499999999999</v>
      </c>
    </row>
    <row r="54" spans="1:18" ht="12.75" customHeight="1">
      <c r="A54" s="3">
        <v>41512</v>
      </c>
      <c r="B54" s="4">
        <v>40.93</v>
      </c>
      <c r="C54" s="4">
        <v>23.46</v>
      </c>
      <c r="D54" s="4">
        <v>13.52</v>
      </c>
      <c r="E54" s="4">
        <v>6.44</v>
      </c>
      <c r="F54" s="4">
        <v>7.59</v>
      </c>
      <c r="G54" s="4">
        <v>2.42</v>
      </c>
      <c r="H54" s="4">
        <v>2.89</v>
      </c>
      <c r="I54" s="4">
        <v>2.75</v>
      </c>
      <c r="J54" s="4">
        <f>ABS(B54-Election_result!B$2)</f>
        <v>0.57000000000000028</v>
      </c>
      <c r="K54" s="4">
        <f>ABS(C54-Election_result!C$2)</f>
        <v>2.2399999999999984</v>
      </c>
      <c r="L54" s="4">
        <f>ABS(D54-Election_result!D$2)</f>
        <v>5.1199999999999992</v>
      </c>
      <c r="M54" s="4">
        <f>ABS(E54-Election_result!E$2)</f>
        <v>1.6400000000000006</v>
      </c>
      <c r="N54" s="4">
        <f>ABS(F54-Election_result!F$2)</f>
        <v>1.0099999999999998</v>
      </c>
      <c r="O54" s="4">
        <f>ABS(G54-Election_result!G$2)</f>
        <v>0.21999999999999975</v>
      </c>
      <c r="P54" s="4">
        <f>ABS(H54-Election_result!H$2)</f>
        <v>1.81</v>
      </c>
      <c r="Q54" s="4">
        <f>ABS(I54-Election_result!I$2)</f>
        <v>1.3499999999999996</v>
      </c>
      <c r="R54" s="4">
        <f t="shared" si="0"/>
        <v>1.7449999999999997</v>
      </c>
    </row>
    <row r="55" spans="1:18" ht="12.75" customHeight="1">
      <c r="A55" s="3">
        <v>41513</v>
      </c>
      <c r="B55" s="4">
        <v>40.93</v>
      </c>
      <c r="C55" s="4">
        <v>23.46</v>
      </c>
      <c r="D55" s="4">
        <v>13.52</v>
      </c>
      <c r="E55" s="4">
        <v>6.44</v>
      </c>
      <c r="F55" s="4">
        <v>7.59</v>
      </c>
      <c r="G55" s="4">
        <v>2.42</v>
      </c>
      <c r="H55" s="4">
        <v>2.89</v>
      </c>
      <c r="I55" s="4">
        <v>2.75</v>
      </c>
      <c r="J55" s="4">
        <f>ABS(B55-Election_result!B$2)</f>
        <v>0.57000000000000028</v>
      </c>
      <c r="K55" s="4">
        <f>ABS(C55-Election_result!C$2)</f>
        <v>2.2399999999999984</v>
      </c>
      <c r="L55" s="4">
        <f>ABS(D55-Election_result!D$2)</f>
        <v>5.1199999999999992</v>
      </c>
      <c r="M55" s="4">
        <f>ABS(E55-Election_result!E$2)</f>
        <v>1.6400000000000006</v>
      </c>
      <c r="N55" s="4">
        <f>ABS(F55-Election_result!F$2)</f>
        <v>1.0099999999999998</v>
      </c>
      <c r="O55" s="4">
        <f>ABS(G55-Election_result!G$2)</f>
        <v>0.21999999999999975</v>
      </c>
      <c r="P55" s="4">
        <f>ABS(H55-Election_result!H$2)</f>
        <v>1.81</v>
      </c>
      <c r="Q55" s="4">
        <f>ABS(I55-Election_result!I$2)</f>
        <v>1.3499999999999996</v>
      </c>
      <c r="R55" s="4">
        <f t="shared" si="0"/>
        <v>1.7449999999999997</v>
      </c>
    </row>
    <row r="56" spans="1:18" ht="12.75" customHeight="1">
      <c r="A56" s="3">
        <v>41514</v>
      </c>
      <c r="B56" s="4">
        <v>38.950000000000003</v>
      </c>
      <c r="C56" s="4">
        <v>23.35</v>
      </c>
      <c r="D56" s="4">
        <v>13.46</v>
      </c>
      <c r="E56" s="4">
        <v>6.41</v>
      </c>
      <c r="F56" s="4">
        <v>7.55</v>
      </c>
      <c r="G56" s="4">
        <v>3.25</v>
      </c>
      <c r="H56" s="4">
        <v>4.29</v>
      </c>
      <c r="I56" s="4">
        <v>2.74</v>
      </c>
      <c r="J56" s="4">
        <f>ABS(B56-Election_result!B$2)</f>
        <v>2.5499999999999972</v>
      </c>
      <c r="K56" s="4">
        <f>ABS(C56-Election_result!C$2)</f>
        <v>2.3499999999999979</v>
      </c>
      <c r="L56" s="4">
        <f>ABS(D56-Election_result!D$2)</f>
        <v>5.0600000000000005</v>
      </c>
      <c r="M56" s="4">
        <f>ABS(E56-Election_result!E$2)</f>
        <v>1.6100000000000003</v>
      </c>
      <c r="N56" s="4">
        <f>ABS(F56-Election_result!F$2)</f>
        <v>1.0499999999999998</v>
      </c>
      <c r="O56" s="4">
        <f>ABS(G56-Election_result!G$2)</f>
        <v>1.0499999999999998</v>
      </c>
      <c r="P56" s="4">
        <f>ABS(H56-Election_result!H$2)</f>
        <v>0.41000000000000014</v>
      </c>
      <c r="Q56" s="4">
        <f>ABS(I56-Election_result!I$2)</f>
        <v>1.3599999999999994</v>
      </c>
      <c r="R56" s="4">
        <f t="shared" si="0"/>
        <v>1.9299999999999997</v>
      </c>
    </row>
    <row r="57" spans="1:18" ht="12.75" customHeight="1">
      <c r="A57" s="3">
        <v>41515</v>
      </c>
      <c r="B57" s="4">
        <v>39.07</v>
      </c>
      <c r="C57" s="4">
        <v>23.3</v>
      </c>
      <c r="D57" s="4">
        <v>13.43</v>
      </c>
      <c r="E57" s="4">
        <v>6.4</v>
      </c>
      <c r="F57" s="4">
        <v>7.54</v>
      </c>
      <c r="G57" s="4">
        <v>3.24</v>
      </c>
      <c r="H57" s="4">
        <v>4.28</v>
      </c>
      <c r="I57" s="4">
        <v>2.74</v>
      </c>
      <c r="J57" s="4">
        <f>ABS(B57-Election_result!B$2)</f>
        <v>2.4299999999999997</v>
      </c>
      <c r="K57" s="4">
        <f>ABS(C57-Election_result!C$2)</f>
        <v>2.3999999999999986</v>
      </c>
      <c r="L57" s="4">
        <f>ABS(D57-Election_result!D$2)</f>
        <v>5.0299999999999994</v>
      </c>
      <c r="M57" s="4">
        <f>ABS(E57-Election_result!E$2)</f>
        <v>1.6000000000000005</v>
      </c>
      <c r="N57" s="4">
        <f>ABS(F57-Election_result!F$2)</f>
        <v>1.0599999999999996</v>
      </c>
      <c r="O57" s="4">
        <f>ABS(G57-Election_result!G$2)</f>
        <v>1.04</v>
      </c>
      <c r="P57" s="4">
        <f>ABS(H57-Election_result!H$2)</f>
        <v>0.41999999999999993</v>
      </c>
      <c r="Q57" s="4">
        <f>ABS(I57-Election_result!I$2)</f>
        <v>1.3599999999999994</v>
      </c>
      <c r="R57" s="4">
        <f t="shared" si="0"/>
        <v>1.9174999999999993</v>
      </c>
    </row>
    <row r="58" spans="1:18" ht="12.75" customHeight="1">
      <c r="A58" s="3">
        <v>41516</v>
      </c>
      <c r="B58" s="4">
        <v>39.369999999999997</v>
      </c>
      <c r="C58" s="4">
        <v>23.44</v>
      </c>
      <c r="D58" s="4">
        <v>12.87</v>
      </c>
      <c r="E58" s="4">
        <v>6.43</v>
      </c>
      <c r="F58" s="4">
        <v>7.58</v>
      </c>
      <c r="G58" s="4">
        <v>3.26</v>
      </c>
      <c r="H58" s="4">
        <v>4.3099999999999996</v>
      </c>
      <c r="I58" s="4">
        <v>2.73</v>
      </c>
      <c r="J58" s="4">
        <f>ABS(B58-Election_result!B$2)</f>
        <v>2.1300000000000026</v>
      </c>
      <c r="K58" s="4">
        <f>ABS(C58-Election_result!C$2)</f>
        <v>2.259999999999998</v>
      </c>
      <c r="L58" s="4">
        <f>ABS(D58-Election_result!D$2)</f>
        <v>4.4699999999999989</v>
      </c>
      <c r="M58" s="4">
        <f>ABS(E58-Election_result!E$2)</f>
        <v>1.63</v>
      </c>
      <c r="N58" s="4">
        <f>ABS(F58-Election_result!F$2)</f>
        <v>1.0199999999999996</v>
      </c>
      <c r="O58" s="4">
        <f>ABS(G58-Election_result!G$2)</f>
        <v>1.0599999999999996</v>
      </c>
      <c r="P58" s="4">
        <f>ABS(H58-Election_result!H$2)</f>
        <v>0.39000000000000057</v>
      </c>
      <c r="Q58" s="4">
        <f>ABS(I58-Election_result!I$2)</f>
        <v>1.3699999999999997</v>
      </c>
      <c r="R58" s="4">
        <f t="shared" si="0"/>
        <v>1.7912499999999996</v>
      </c>
    </row>
    <row r="59" spans="1:18" ht="12.75" customHeight="1">
      <c r="A59" s="3">
        <v>41517</v>
      </c>
      <c r="B59" s="4">
        <v>39.369999999999997</v>
      </c>
      <c r="C59" s="4">
        <v>23.44</v>
      </c>
      <c r="D59" s="4">
        <v>12.87</v>
      </c>
      <c r="E59" s="4">
        <v>6.43</v>
      </c>
      <c r="F59" s="4">
        <v>7.58</v>
      </c>
      <c r="G59" s="4">
        <v>3.26</v>
      </c>
      <c r="H59" s="4">
        <v>4.3099999999999996</v>
      </c>
      <c r="I59" s="4">
        <v>2.73</v>
      </c>
      <c r="J59" s="4">
        <f>ABS(B59-Election_result!B$2)</f>
        <v>2.1300000000000026</v>
      </c>
      <c r="K59" s="4">
        <f>ABS(C59-Election_result!C$2)</f>
        <v>2.259999999999998</v>
      </c>
      <c r="L59" s="4">
        <f>ABS(D59-Election_result!D$2)</f>
        <v>4.4699999999999989</v>
      </c>
      <c r="M59" s="4">
        <f>ABS(E59-Election_result!E$2)</f>
        <v>1.63</v>
      </c>
      <c r="N59" s="4">
        <f>ABS(F59-Election_result!F$2)</f>
        <v>1.0199999999999996</v>
      </c>
      <c r="O59" s="4">
        <f>ABS(G59-Election_result!G$2)</f>
        <v>1.0599999999999996</v>
      </c>
      <c r="P59" s="4">
        <f>ABS(H59-Election_result!H$2)</f>
        <v>0.39000000000000057</v>
      </c>
      <c r="Q59" s="4">
        <f>ABS(I59-Election_result!I$2)</f>
        <v>1.3699999999999997</v>
      </c>
      <c r="R59" s="4">
        <f t="shared" si="0"/>
        <v>1.7912499999999996</v>
      </c>
    </row>
    <row r="60" spans="1:18" ht="12.75" customHeight="1">
      <c r="A60" s="3">
        <v>41518</v>
      </c>
      <c r="B60" s="4">
        <v>39.21</v>
      </c>
      <c r="C60" s="4">
        <v>23.35</v>
      </c>
      <c r="D60" s="4">
        <v>13.12</v>
      </c>
      <c r="E60" s="4">
        <v>6.41</v>
      </c>
      <c r="F60" s="4">
        <v>7.94</v>
      </c>
      <c r="G60" s="4">
        <v>3.18</v>
      </c>
      <c r="H60" s="4">
        <v>4.07</v>
      </c>
      <c r="I60" s="4">
        <v>2.72</v>
      </c>
      <c r="J60" s="4">
        <f>ABS(B60-Election_result!B$2)</f>
        <v>2.2899999999999991</v>
      </c>
      <c r="K60" s="4">
        <f>ABS(C60-Election_result!C$2)</f>
        <v>2.3499999999999979</v>
      </c>
      <c r="L60" s="4">
        <f>ABS(D60-Election_result!D$2)</f>
        <v>4.7199999999999989</v>
      </c>
      <c r="M60" s="4">
        <f>ABS(E60-Election_result!E$2)</f>
        <v>1.6100000000000003</v>
      </c>
      <c r="N60" s="4">
        <f>ABS(F60-Election_result!F$2)</f>
        <v>0.65999999999999925</v>
      </c>
      <c r="O60" s="4">
        <f>ABS(G60-Election_result!G$2)</f>
        <v>0.98</v>
      </c>
      <c r="P60" s="4">
        <f>ABS(H60-Election_result!H$2)</f>
        <v>0.62999999999999989</v>
      </c>
      <c r="Q60" s="4">
        <f>ABS(I60-Election_result!I$2)</f>
        <v>1.3799999999999994</v>
      </c>
      <c r="R60" s="4">
        <f t="shared" si="0"/>
        <v>1.8274999999999992</v>
      </c>
    </row>
    <row r="61" spans="1:18" ht="12.75" customHeight="1">
      <c r="A61" s="3">
        <v>41519</v>
      </c>
      <c r="B61" s="4">
        <v>39.31</v>
      </c>
      <c r="C61" s="4">
        <v>23.41</v>
      </c>
      <c r="D61" s="4">
        <v>12.9</v>
      </c>
      <c r="E61" s="4">
        <v>6.43</v>
      </c>
      <c r="F61" s="4">
        <v>7.96</v>
      </c>
      <c r="G61" s="4">
        <v>3.18</v>
      </c>
      <c r="H61" s="4">
        <v>4.08</v>
      </c>
      <c r="I61" s="4">
        <v>2.73</v>
      </c>
      <c r="J61" s="4">
        <f>ABS(B61-Election_result!B$2)</f>
        <v>2.1899999999999977</v>
      </c>
      <c r="K61" s="4">
        <f>ABS(C61-Election_result!C$2)</f>
        <v>2.2899999999999991</v>
      </c>
      <c r="L61" s="4">
        <f>ABS(D61-Election_result!D$2)</f>
        <v>4.5</v>
      </c>
      <c r="M61" s="4">
        <f>ABS(E61-Election_result!E$2)</f>
        <v>1.63</v>
      </c>
      <c r="N61" s="4">
        <f>ABS(F61-Election_result!F$2)</f>
        <v>0.63999999999999968</v>
      </c>
      <c r="O61" s="4">
        <f>ABS(G61-Election_result!G$2)</f>
        <v>0.98</v>
      </c>
      <c r="P61" s="4">
        <f>ABS(H61-Election_result!H$2)</f>
        <v>0.62000000000000011</v>
      </c>
      <c r="Q61" s="4">
        <f>ABS(I61-Election_result!I$2)</f>
        <v>1.3699999999999997</v>
      </c>
      <c r="R61" s="4">
        <f t="shared" si="0"/>
        <v>1.7774999999999996</v>
      </c>
    </row>
    <row r="62" spans="1:18" ht="12.75" customHeight="1">
      <c r="A62" s="3">
        <v>41520</v>
      </c>
      <c r="B62" s="4">
        <v>39.270000000000003</v>
      </c>
      <c r="C62" s="4">
        <v>23.57</v>
      </c>
      <c r="D62" s="4">
        <v>12.83</v>
      </c>
      <c r="E62" s="4">
        <v>6.42</v>
      </c>
      <c r="F62" s="4">
        <v>7.95</v>
      </c>
      <c r="G62" s="4">
        <v>3.18</v>
      </c>
      <c r="H62" s="4">
        <v>4.08</v>
      </c>
      <c r="I62" s="4">
        <v>2.71</v>
      </c>
      <c r="J62" s="4">
        <f>ABS(B62-Election_result!B$2)</f>
        <v>2.2299999999999969</v>
      </c>
      <c r="K62" s="4">
        <f>ABS(C62-Election_result!C$2)</f>
        <v>2.129999999999999</v>
      </c>
      <c r="L62" s="4">
        <f>ABS(D62-Election_result!D$2)</f>
        <v>4.43</v>
      </c>
      <c r="M62" s="4">
        <f>ABS(E62-Election_result!E$2)</f>
        <v>1.62</v>
      </c>
      <c r="N62" s="4">
        <f>ABS(F62-Election_result!F$2)</f>
        <v>0.64999999999999947</v>
      </c>
      <c r="O62" s="4">
        <f>ABS(G62-Election_result!G$2)</f>
        <v>0.98</v>
      </c>
      <c r="P62" s="4">
        <f>ABS(H62-Election_result!H$2)</f>
        <v>0.62000000000000011</v>
      </c>
      <c r="Q62" s="4">
        <f>ABS(I62-Election_result!I$2)</f>
        <v>1.3899999999999997</v>
      </c>
      <c r="R62" s="4">
        <f t="shared" si="0"/>
        <v>1.7562499999999996</v>
      </c>
    </row>
    <row r="63" spans="1:18" ht="12.75" customHeight="1">
      <c r="A63" s="3">
        <v>41521</v>
      </c>
      <c r="B63" s="4">
        <v>39.31</v>
      </c>
      <c r="C63" s="4">
        <v>23.59</v>
      </c>
      <c r="D63" s="4">
        <v>12.74</v>
      </c>
      <c r="E63" s="4">
        <v>6.42</v>
      </c>
      <c r="F63" s="4">
        <v>7.95</v>
      </c>
      <c r="G63" s="4">
        <v>3.19</v>
      </c>
      <c r="H63" s="4">
        <v>4.08</v>
      </c>
      <c r="I63" s="4">
        <v>2.72</v>
      </c>
      <c r="J63" s="4">
        <f>ABS(B63-Election_result!B$2)</f>
        <v>2.1899999999999977</v>
      </c>
      <c r="K63" s="4">
        <f>ABS(C63-Election_result!C$2)</f>
        <v>2.1099999999999994</v>
      </c>
      <c r="L63" s="4">
        <f>ABS(D63-Election_result!D$2)</f>
        <v>4.34</v>
      </c>
      <c r="M63" s="4">
        <f>ABS(E63-Election_result!E$2)</f>
        <v>1.62</v>
      </c>
      <c r="N63" s="4">
        <f>ABS(F63-Election_result!F$2)</f>
        <v>0.64999999999999947</v>
      </c>
      <c r="O63" s="4">
        <f>ABS(G63-Election_result!G$2)</f>
        <v>0.98999999999999977</v>
      </c>
      <c r="P63" s="4">
        <f>ABS(H63-Election_result!H$2)</f>
        <v>0.62000000000000011</v>
      </c>
      <c r="Q63" s="4">
        <f>ABS(I63-Election_result!I$2)</f>
        <v>1.3799999999999994</v>
      </c>
      <c r="R63" s="4">
        <f t="shared" si="0"/>
        <v>1.7374999999999994</v>
      </c>
    </row>
    <row r="64" spans="1:18" ht="12.75" customHeight="1">
      <c r="A64" s="3">
        <v>41522</v>
      </c>
      <c r="B64" s="4">
        <v>39.549999999999997</v>
      </c>
      <c r="C64" s="4">
        <v>23.73</v>
      </c>
      <c r="D64" s="4">
        <v>12.22</v>
      </c>
      <c r="E64" s="4">
        <v>6.46</v>
      </c>
      <c r="F64" s="4">
        <v>8</v>
      </c>
      <c r="G64" s="4">
        <v>3.2</v>
      </c>
      <c r="H64" s="4">
        <v>4.1100000000000003</v>
      </c>
      <c r="I64" s="4">
        <v>2.73</v>
      </c>
      <c r="J64" s="4">
        <f>ABS(B64-Election_result!B$2)</f>
        <v>1.9500000000000028</v>
      </c>
      <c r="K64" s="4">
        <f>ABS(C64-Election_result!C$2)</f>
        <v>1.9699999999999989</v>
      </c>
      <c r="L64" s="4">
        <f>ABS(D64-Election_result!D$2)</f>
        <v>3.8200000000000003</v>
      </c>
      <c r="M64" s="4">
        <f>ABS(E64-Election_result!E$2)</f>
        <v>1.6600000000000001</v>
      </c>
      <c r="N64" s="4">
        <f>ABS(F64-Election_result!F$2)</f>
        <v>0.59999999999999964</v>
      </c>
      <c r="O64" s="4">
        <f>ABS(G64-Election_result!G$2)</f>
        <v>1</v>
      </c>
      <c r="P64" s="4">
        <f>ABS(H64-Election_result!H$2)</f>
        <v>0.58999999999999986</v>
      </c>
      <c r="Q64" s="4">
        <f>ABS(I64-Election_result!I$2)</f>
        <v>1.3699999999999997</v>
      </c>
      <c r="R64" s="4">
        <f t="shared" si="0"/>
        <v>1.62</v>
      </c>
    </row>
    <row r="65" spans="1:18" ht="12.75" customHeight="1">
      <c r="A65" s="3">
        <v>41523</v>
      </c>
      <c r="B65" s="4">
        <v>40.11</v>
      </c>
      <c r="C65" s="4">
        <v>23.48</v>
      </c>
      <c r="D65" s="4">
        <v>12.08</v>
      </c>
      <c r="E65" s="4">
        <v>6.39</v>
      </c>
      <c r="F65" s="4">
        <v>7.92</v>
      </c>
      <c r="G65" s="4">
        <v>3.17</v>
      </c>
      <c r="H65" s="4">
        <v>4.0599999999999996</v>
      </c>
      <c r="I65" s="4">
        <v>2.79</v>
      </c>
      <c r="J65" s="4">
        <f>ABS(B65-Election_result!B$2)</f>
        <v>1.3900000000000006</v>
      </c>
      <c r="K65" s="4">
        <f>ABS(C65-Election_result!C$2)</f>
        <v>2.2199999999999989</v>
      </c>
      <c r="L65" s="4">
        <f>ABS(D65-Election_result!D$2)</f>
        <v>3.6799999999999997</v>
      </c>
      <c r="M65" s="4">
        <f>ABS(E65-Election_result!E$2)</f>
        <v>1.5899999999999999</v>
      </c>
      <c r="N65" s="4">
        <f>ABS(F65-Election_result!F$2)</f>
        <v>0.67999999999999972</v>
      </c>
      <c r="O65" s="4">
        <f>ABS(G65-Election_result!G$2)</f>
        <v>0.96999999999999975</v>
      </c>
      <c r="P65" s="4">
        <f>ABS(H65-Election_result!H$2)</f>
        <v>0.64000000000000057</v>
      </c>
      <c r="Q65" s="4">
        <f>ABS(I65-Election_result!I$2)</f>
        <v>1.3099999999999996</v>
      </c>
      <c r="R65" s="4">
        <f t="shared" si="0"/>
        <v>1.5599999999999996</v>
      </c>
    </row>
    <row r="66" spans="1:18" ht="12.75" customHeight="1">
      <c r="A66" s="3">
        <v>41524</v>
      </c>
      <c r="B66" s="4">
        <v>39.33</v>
      </c>
      <c r="C66" s="4">
        <v>23.9</v>
      </c>
      <c r="D66" s="4">
        <v>12.19</v>
      </c>
      <c r="E66" s="4">
        <v>6.41</v>
      </c>
      <c r="F66" s="4">
        <v>7.99</v>
      </c>
      <c r="G66" s="4">
        <v>3.2</v>
      </c>
      <c r="H66" s="4">
        <v>4.07</v>
      </c>
      <c r="I66" s="4">
        <v>2.91</v>
      </c>
      <c r="J66" s="4">
        <f>ABS(B66-Election_result!B$2)</f>
        <v>2.1700000000000017</v>
      </c>
      <c r="K66" s="4">
        <f>ABS(C66-Election_result!C$2)</f>
        <v>1.8000000000000007</v>
      </c>
      <c r="L66" s="4">
        <f>ABS(D66-Election_result!D$2)</f>
        <v>3.7899999999999991</v>
      </c>
      <c r="M66" s="4">
        <f>ABS(E66-Election_result!E$2)</f>
        <v>1.6100000000000003</v>
      </c>
      <c r="N66" s="4">
        <f>ABS(F66-Election_result!F$2)</f>
        <v>0.60999999999999943</v>
      </c>
      <c r="O66" s="4">
        <f>ABS(G66-Election_result!G$2)</f>
        <v>1</v>
      </c>
      <c r="P66" s="4">
        <f>ABS(H66-Election_result!H$2)</f>
        <v>0.62999999999999989</v>
      </c>
      <c r="Q66" s="4">
        <f>ABS(I66-Election_result!I$2)</f>
        <v>1.1899999999999995</v>
      </c>
      <c r="R66" s="4">
        <f t="shared" si="0"/>
        <v>1.5999999999999999</v>
      </c>
    </row>
    <row r="67" spans="1:18" ht="12.75" customHeight="1">
      <c r="A67" s="3">
        <v>41525</v>
      </c>
      <c r="B67" s="4">
        <v>39.130000000000003</v>
      </c>
      <c r="C67" s="4">
        <v>24.37</v>
      </c>
      <c r="D67" s="4">
        <v>12.04</v>
      </c>
      <c r="E67" s="4">
        <v>6.38</v>
      </c>
      <c r="F67" s="4">
        <v>7.95</v>
      </c>
      <c r="G67" s="4">
        <v>3.18</v>
      </c>
      <c r="H67" s="4">
        <v>4.05</v>
      </c>
      <c r="I67" s="4">
        <v>2.9</v>
      </c>
      <c r="J67" s="4">
        <f>ABS(B67-Election_result!B$2)</f>
        <v>2.3699999999999974</v>
      </c>
      <c r="K67" s="4">
        <f>ABS(C67-Election_result!C$2)</f>
        <v>1.3299999999999983</v>
      </c>
      <c r="L67" s="4">
        <f>ABS(D67-Election_result!D$2)</f>
        <v>3.6399999999999988</v>
      </c>
      <c r="M67" s="4">
        <f>ABS(E67-Election_result!E$2)</f>
        <v>1.58</v>
      </c>
      <c r="N67" s="4">
        <f>ABS(F67-Election_result!F$2)</f>
        <v>0.64999999999999947</v>
      </c>
      <c r="O67" s="4">
        <f>ABS(G67-Election_result!G$2)</f>
        <v>0.98</v>
      </c>
      <c r="P67" s="4">
        <f>ABS(H67-Election_result!H$2)</f>
        <v>0.65000000000000036</v>
      </c>
      <c r="Q67" s="4">
        <f>ABS(I67-Election_result!I$2)</f>
        <v>1.1999999999999997</v>
      </c>
      <c r="R67" s="4">
        <f t="shared" si="0"/>
        <v>1.5499999999999992</v>
      </c>
    </row>
    <row r="68" spans="1:18" ht="12.75" customHeight="1">
      <c r="A68" s="3">
        <v>41526</v>
      </c>
      <c r="B68" s="4">
        <v>39.130000000000003</v>
      </c>
      <c r="C68" s="4">
        <v>24.37</v>
      </c>
      <c r="D68" s="4">
        <v>12.04</v>
      </c>
      <c r="E68" s="4">
        <v>6.38</v>
      </c>
      <c r="F68" s="4">
        <v>7.95</v>
      </c>
      <c r="G68" s="4">
        <v>3.18</v>
      </c>
      <c r="H68" s="4">
        <v>4.05</v>
      </c>
      <c r="I68" s="4">
        <v>2.9</v>
      </c>
      <c r="J68" s="4">
        <f>ABS(B68-Election_result!B$2)</f>
        <v>2.3699999999999974</v>
      </c>
      <c r="K68" s="4">
        <f>ABS(C68-Election_result!C$2)</f>
        <v>1.3299999999999983</v>
      </c>
      <c r="L68" s="4">
        <f>ABS(D68-Election_result!D$2)</f>
        <v>3.6399999999999988</v>
      </c>
      <c r="M68" s="4">
        <f>ABS(E68-Election_result!E$2)</f>
        <v>1.58</v>
      </c>
      <c r="N68" s="4">
        <f>ABS(F68-Election_result!F$2)</f>
        <v>0.64999999999999947</v>
      </c>
      <c r="O68" s="4">
        <f>ABS(G68-Election_result!G$2)</f>
        <v>0.98</v>
      </c>
      <c r="P68" s="4">
        <f>ABS(H68-Election_result!H$2)</f>
        <v>0.65000000000000036</v>
      </c>
      <c r="Q68" s="4">
        <f>ABS(I68-Election_result!I$2)</f>
        <v>1.1999999999999997</v>
      </c>
      <c r="R68" s="4">
        <f t="shared" ref="R68:R81" si="1">AVERAGE(J68:Q68)</f>
        <v>1.5499999999999992</v>
      </c>
    </row>
    <row r="69" spans="1:18" ht="12.75" customHeight="1">
      <c r="A69" s="3">
        <v>41527</v>
      </c>
      <c r="B69" s="4">
        <v>39.130000000000003</v>
      </c>
      <c r="C69" s="4">
        <v>24.37</v>
      </c>
      <c r="D69" s="4">
        <v>12.04</v>
      </c>
      <c r="E69" s="4">
        <v>6.38</v>
      </c>
      <c r="F69" s="4">
        <v>7.95</v>
      </c>
      <c r="G69" s="4">
        <v>3.18</v>
      </c>
      <c r="H69" s="4">
        <v>4.05</v>
      </c>
      <c r="I69" s="4">
        <v>2.9</v>
      </c>
      <c r="J69" s="4">
        <f>ABS(B69-Election_result!B$2)</f>
        <v>2.3699999999999974</v>
      </c>
      <c r="K69" s="4">
        <f>ABS(C69-Election_result!C$2)</f>
        <v>1.3299999999999983</v>
      </c>
      <c r="L69" s="4">
        <f>ABS(D69-Election_result!D$2)</f>
        <v>3.6399999999999988</v>
      </c>
      <c r="M69" s="4">
        <f>ABS(E69-Election_result!E$2)</f>
        <v>1.58</v>
      </c>
      <c r="N69" s="4">
        <f>ABS(F69-Election_result!F$2)</f>
        <v>0.64999999999999947</v>
      </c>
      <c r="O69" s="4">
        <f>ABS(G69-Election_result!G$2)</f>
        <v>0.98</v>
      </c>
      <c r="P69" s="4">
        <f>ABS(H69-Election_result!H$2)</f>
        <v>0.65000000000000036</v>
      </c>
      <c r="Q69" s="4">
        <f>ABS(I69-Election_result!I$2)</f>
        <v>1.1999999999999997</v>
      </c>
      <c r="R69" s="4">
        <f t="shared" si="1"/>
        <v>1.5499999999999992</v>
      </c>
    </row>
    <row r="70" spans="1:18" ht="12.75" customHeight="1">
      <c r="A70" s="3">
        <v>41528</v>
      </c>
      <c r="B70" s="4">
        <v>38.880000000000003</v>
      </c>
      <c r="C70" s="4">
        <v>24.49</v>
      </c>
      <c r="D70" s="4">
        <v>11.9</v>
      </c>
      <c r="E70" s="4">
        <v>6.41</v>
      </c>
      <c r="F70" s="4">
        <v>8.4</v>
      </c>
      <c r="G70" s="4">
        <v>2.95</v>
      </c>
      <c r="H70" s="4">
        <v>4</v>
      </c>
      <c r="I70" s="4">
        <v>2.96</v>
      </c>
      <c r="J70" s="4">
        <f>ABS(B70-Election_result!B$2)</f>
        <v>2.6199999999999974</v>
      </c>
      <c r="K70" s="4">
        <f>ABS(C70-Election_result!C$2)</f>
        <v>1.2100000000000009</v>
      </c>
      <c r="L70" s="4">
        <f>ABS(D70-Election_result!D$2)</f>
        <v>3.5</v>
      </c>
      <c r="M70" s="4">
        <f>ABS(E70-Election_result!E$2)</f>
        <v>1.6100000000000003</v>
      </c>
      <c r="N70" s="4">
        <f>ABS(F70-Election_result!F$2)</f>
        <v>0.19999999999999929</v>
      </c>
      <c r="O70" s="4">
        <f>ABS(G70-Election_result!G$2)</f>
        <v>0.75</v>
      </c>
      <c r="P70" s="4">
        <f>ABS(H70-Election_result!H$2)</f>
        <v>0.70000000000000018</v>
      </c>
      <c r="Q70" s="4">
        <f>ABS(I70-Election_result!I$2)</f>
        <v>1.1399999999999997</v>
      </c>
      <c r="R70" s="4">
        <f t="shared" si="1"/>
        <v>1.4662499999999996</v>
      </c>
    </row>
    <row r="71" spans="1:18" ht="12.75" customHeight="1">
      <c r="A71" s="3">
        <v>41529</v>
      </c>
      <c r="B71" s="4">
        <v>38.97</v>
      </c>
      <c r="C71" s="4">
        <v>24.55</v>
      </c>
      <c r="D71" s="4">
        <v>11.93</v>
      </c>
      <c r="E71" s="4">
        <v>6.01</v>
      </c>
      <c r="F71" s="4">
        <v>8.42</v>
      </c>
      <c r="G71" s="4">
        <v>2.96</v>
      </c>
      <c r="H71" s="4">
        <v>4.01</v>
      </c>
      <c r="I71" s="4">
        <v>3.16</v>
      </c>
      <c r="J71" s="4">
        <f>ABS(B71-Election_result!B$2)</f>
        <v>2.5300000000000011</v>
      </c>
      <c r="K71" s="4">
        <f>ABS(C71-Election_result!C$2)</f>
        <v>1.1499999999999986</v>
      </c>
      <c r="L71" s="4">
        <f>ABS(D71-Election_result!D$2)</f>
        <v>3.5299999999999994</v>
      </c>
      <c r="M71" s="4">
        <f>ABS(E71-Election_result!E$2)</f>
        <v>1.21</v>
      </c>
      <c r="N71" s="4">
        <f>ABS(F71-Election_result!F$2)</f>
        <v>0.17999999999999972</v>
      </c>
      <c r="O71" s="4">
        <f>ABS(G71-Election_result!G$2)</f>
        <v>0.75999999999999979</v>
      </c>
      <c r="P71" s="4">
        <f>ABS(H71-Election_result!H$2)</f>
        <v>0.69000000000000039</v>
      </c>
      <c r="Q71" s="4">
        <f>ABS(I71-Election_result!I$2)</f>
        <v>0.9399999999999995</v>
      </c>
      <c r="R71" s="4">
        <f t="shared" si="1"/>
        <v>1.3737499999999996</v>
      </c>
    </row>
    <row r="72" spans="1:18" ht="12.75" customHeight="1">
      <c r="A72" s="3">
        <v>41530</v>
      </c>
      <c r="B72" s="4">
        <v>38.97</v>
      </c>
      <c r="C72" s="4">
        <v>24.55</v>
      </c>
      <c r="D72" s="4">
        <v>11.93</v>
      </c>
      <c r="E72" s="4">
        <v>6.01</v>
      </c>
      <c r="F72" s="4">
        <v>8.42</v>
      </c>
      <c r="G72" s="4">
        <v>2.96</v>
      </c>
      <c r="H72" s="4">
        <v>4.01</v>
      </c>
      <c r="I72" s="4">
        <v>3.16</v>
      </c>
      <c r="J72" s="4">
        <f>ABS(B72-Election_result!B$2)</f>
        <v>2.5300000000000011</v>
      </c>
      <c r="K72" s="4">
        <f>ABS(C72-Election_result!C$2)</f>
        <v>1.1499999999999986</v>
      </c>
      <c r="L72" s="4">
        <f>ABS(D72-Election_result!D$2)</f>
        <v>3.5299999999999994</v>
      </c>
      <c r="M72" s="4">
        <f>ABS(E72-Election_result!E$2)</f>
        <v>1.21</v>
      </c>
      <c r="N72" s="4">
        <f>ABS(F72-Election_result!F$2)</f>
        <v>0.17999999999999972</v>
      </c>
      <c r="O72" s="4">
        <f>ABS(G72-Election_result!G$2)</f>
        <v>0.75999999999999979</v>
      </c>
      <c r="P72" s="4">
        <f>ABS(H72-Election_result!H$2)</f>
        <v>0.69000000000000039</v>
      </c>
      <c r="Q72" s="4">
        <f>ABS(I72-Election_result!I$2)</f>
        <v>0.9399999999999995</v>
      </c>
      <c r="R72" s="4">
        <f t="shared" si="1"/>
        <v>1.3737499999999996</v>
      </c>
    </row>
    <row r="73" spans="1:18" ht="12.75" customHeight="1">
      <c r="A73" s="3">
        <v>41531</v>
      </c>
      <c r="B73" s="4">
        <v>38.97</v>
      </c>
      <c r="C73" s="4">
        <v>24.55</v>
      </c>
      <c r="D73" s="4">
        <v>11.93</v>
      </c>
      <c r="E73" s="4">
        <v>6.01</v>
      </c>
      <c r="F73" s="4">
        <v>8.42</v>
      </c>
      <c r="G73" s="4">
        <v>2.96</v>
      </c>
      <c r="H73" s="4">
        <v>4.01</v>
      </c>
      <c r="I73" s="4">
        <v>3.16</v>
      </c>
      <c r="J73" s="4">
        <f>ABS(B73-Election_result!B$2)</f>
        <v>2.5300000000000011</v>
      </c>
      <c r="K73" s="4">
        <f>ABS(C73-Election_result!C$2)</f>
        <v>1.1499999999999986</v>
      </c>
      <c r="L73" s="4">
        <f>ABS(D73-Election_result!D$2)</f>
        <v>3.5299999999999994</v>
      </c>
      <c r="M73" s="4">
        <f>ABS(E73-Election_result!E$2)</f>
        <v>1.21</v>
      </c>
      <c r="N73" s="4">
        <f>ABS(F73-Election_result!F$2)</f>
        <v>0.17999999999999972</v>
      </c>
      <c r="O73" s="4">
        <f>ABS(G73-Election_result!G$2)</f>
        <v>0.75999999999999979</v>
      </c>
      <c r="P73" s="4">
        <f>ABS(H73-Election_result!H$2)</f>
        <v>0.69000000000000039</v>
      </c>
      <c r="Q73" s="4">
        <f>ABS(I73-Election_result!I$2)</f>
        <v>0.9399999999999995</v>
      </c>
      <c r="R73" s="4">
        <f t="shared" si="1"/>
        <v>1.3737499999999996</v>
      </c>
    </row>
    <row r="74" spans="1:18" ht="12.75" customHeight="1">
      <c r="A74" s="3">
        <v>41532</v>
      </c>
      <c r="B74" s="4">
        <v>39.01</v>
      </c>
      <c r="C74" s="4">
        <v>24.57</v>
      </c>
      <c r="D74" s="4">
        <v>11.94</v>
      </c>
      <c r="E74" s="4">
        <v>6.02</v>
      </c>
      <c r="F74" s="4">
        <v>8.43</v>
      </c>
      <c r="G74" s="4">
        <v>2.86</v>
      </c>
      <c r="H74" s="4">
        <v>4.01</v>
      </c>
      <c r="I74" s="4">
        <v>3.16</v>
      </c>
      <c r="J74" s="4">
        <f>ABS(B74-Election_result!B$2)</f>
        <v>2.490000000000002</v>
      </c>
      <c r="K74" s="4">
        <f>ABS(C74-Election_result!C$2)</f>
        <v>1.129999999999999</v>
      </c>
      <c r="L74" s="4">
        <f>ABS(D74-Election_result!D$2)</f>
        <v>3.5399999999999991</v>
      </c>
      <c r="M74" s="4">
        <f>ABS(E74-Election_result!E$2)</f>
        <v>1.2199999999999998</v>
      </c>
      <c r="N74" s="4">
        <f>ABS(F74-Election_result!F$2)</f>
        <v>0.16999999999999993</v>
      </c>
      <c r="O74" s="4">
        <f>ABS(G74-Election_result!G$2)</f>
        <v>0.6599999999999997</v>
      </c>
      <c r="P74" s="4">
        <f>ABS(H74-Election_result!H$2)</f>
        <v>0.69000000000000039</v>
      </c>
      <c r="Q74" s="4">
        <f>ABS(I74-Election_result!I$2)</f>
        <v>0.9399999999999995</v>
      </c>
      <c r="R74" s="4">
        <f t="shared" si="1"/>
        <v>1.3549999999999998</v>
      </c>
    </row>
    <row r="75" spans="1:18" ht="12.75" customHeight="1">
      <c r="A75" s="3">
        <v>41533</v>
      </c>
      <c r="B75" s="4">
        <v>40.53</v>
      </c>
      <c r="C75" s="4">
        <v>24.49</v>
      </c>
      <c r="D75" s="4">
        <v>11</v>
      </c>
      <c r="E75" s="4">
        <v>6.4</v>
      </c>
      <c r="F75" s="4">
        <v>8.4</v>
      </c>
      <c r="G75" s="4">
        <v>3</v>
      </c>
      <c r="H75" s="4">
        <v>3.04</v>
      </c>
      <c r="I75" s="4">
        <v>3.15</v>
      </c>
      <c r="J75" s="4">
        <f>ABS(B75-Election_result!B$2)</f>
        <v>0.96999999999999886</v>
      </c>
      <c r="K75" s="4">
        <f>ABS(C75-Election_result!C$2)</f>
        <v>1.2100000000000009</v>
      </c>
      <c r="L75" s="4">
        <f>ABS(D75-Election_result!D$2)</f>
        <v>2.5999999999999996</v>
      </c>
      <c r="M75" s="4">
        <f>ABS(E75-Election_result!E$2)</f>
        <v>1.6000000000000005</v>
      </c>
      <c r="N75" s="4">
        <f>ABS(F75-Election_result!F$2)</f>
        <v>0.19999999999999929</v>
      </c>
      <c r="O75" s="4">
        <f>ABS(G75-Election_result!G$2)</f>
        <v>0.79999999999999982</v>
      </c>
      <c r="P75" s="4">
        <f>ABS(H75-Election_result!H$2)</f>
        <v>1.6600000000000001</v>
      </c>
      <c r="Q75" s="4">
        <f>ABS(I75-Election_result!I$2)</f>
        <v>0.94999999999999973</v>
      </c>
      <c r="R75" s="4">
        <f t="shared" si="1"/>
        <v>1.2487499999999998</v>
      </c>
    </row>
    <row r="76" spans="1:18" ht="12.75" customHeight="1">
      <c r="A76" s="3">
        <v>41534</v>
      </c>
      <c r="B76" s="4">
        <v>38.44</v>
      </c>
      <c r="C76" s="4">
        <v>24.71</v>
      </c>
      <c r="D76" s="4">
        <v>10.69</v>
      </c>
      <c r="E76" s="4">
        <v>6.4</v>
      </c>
      <c r="F76" s="4">
        <v>8.3000000000000007</v>
      </c>
      <c r="G76" s="4">
        <v>3.22</v>
      </c>
      <c r="H76" s="4">
        <v>4.93</v>
      </c>
      <c r="I76" s="4">
        <v>3.3</v>
      </c>
      <c r="J76" s="4">
        <f>ABS(B76-Election_result!B$2)</f>
        <v>3.0600000000000023</v>
      </c>
      <c r="K76" s="4">
        <f>ABS(C76-Election_result!C$2)</f>
        <v>0.98999999999999844</v>
      </c>
      <c r="L76" s="4">
        <f>ABS(D76-Election_result!D$2)</f>
        <v>2.2899999999999991</v>
      </c>
      <c r="M76" s="4">
        <f>ABS(E76-Election_result!E$2)</f>
        <v>1.6000000000000005</v>
      </c>
      <c r="N76" s="4">
        <f>ABS(F76-Election_result!F$2)</f>
        <v>0.29999999999999893</v>
      </c>
      <c r="O76" s="4">
        <f>ABS(G76-Election_result!G$2)</f>
        <v>1.02</v>
      </c>
      <c r="P76" s="4">
        <f>ABS(H76-Election_result!H$2)</f>
        <v>0.22999999999999954</v>
      </c>
      <c r="Q76" s="4">
        <f>ABS(I76-Election_result!I$2)</f>
        <v>0.79999999999999982</v>
      </c>
      <c r="R76" s="4">
        <f t="shared" si="1"/>
        <v>1.2862499999999999</v>
      </c>
    </row>
    <row r="77" spans="1:18" ht="12.75" customHeight="1">
      <c r="A77" s="3">
        <v>41535</v>
      </c>
      <c r="B77" s="4">
        <v>38.44</v>
      </c>
      <c r="C77" s="4">
        <v>24.71</v>
      </c>
      <c r="D77" s="4">
        <v>10.69</v>
      </c>
      <c r="E77" s="4">
        <v>6.4</v>
      </c>
      <c r="F77" s="4">
        <v>8.3000000000000007</v>
      </c>
      <c r="G77" s="4">
        <v>3.22</v>
      </c>
      <c r="H77" s="4">
        <v>4.93</v>
      </c>
      <c r="I77" s="4">
        <v>3.3</v>
      </c>
      <c r="J77" s="4">
        <f>ABS(B77-Election_result!B$2)</f>
        <v>3.0600000000000023</v>
      </c>
      <c r="K77" s="4">
        <f>ABS(C77-Election_result!C$2)</f>
        <v>0.98999999999999844</v>
      </c>
      <c r="L77" s="4">
        <f>ABS(D77-Election_result!D$2)</f>
        <v>2.2899999999999991</v>
      </c>
      <c r="M77" s="4">
        <f>ABS(E77-Election_result!E$2)</f>
        <v>1.6000000000000005</v>
      </c>
      <c r="N77" s="4">
        <f>ABS(F77-Election_result!F$2)</f>
        <v>0.29999999999999893</v>
      </c>
      <c r="O77" s="4">
        <f>ABS(G77-Election_result!G$2)</f>
        <v>1.02</v>
      </c>
      <c r="P77" s="4">
        <f>ABS(H77-Election_result!H$2)</f>
        <v>0.22999999999999954</v>
      </c>
      <c r="Q77" s="4">
        <f>ABS(I77-Election_result!I$2)</f>
        <v>0.79999999999999982</v>
      </c>
      <c r="R77" s="4">
        <f t="shared" si="1"/>
        <v>1.2862499999999999</v>
      </c>
    </row>
    <row r="78" spans="1:18" ht="12.75" customHeight="1">
      <c r="A78" s="3">
        <v>41536</v>
      </c>
      <c r="B78" s="4">
        <v>38.44</v>
      </c>
      <c r="C78" s="4">
        <v>24.71</v>
      </c>
      <c r="D78" s="4">
        <v>10.69</v>
      </c>
      <c r="E78" s="4">
        <v>6.4</v>
      </c>
      <c r="F78" s="4">
        <v>8.3000000000000007</v>
      </c>
      <c r="G78" s="4">
        <v>3.22</v>
      </c>
      <c r="H78" s="4">
        <v>4.93</v>
      </c>
      <c r="I78" s="4">
        <v>3.3</v>
      </c>
      <c r="J78" s="4">
        <f>ABS(B78-Election_result!B$2)</f>
        <v>3.0600000000000023</v>
      </c>
      <c r="K78" s="4">
        <f>ABS(C78-Election_result!C$2)</f>
        <v>0.98999999999999844</v>
      </c>
      <c r="L78" s="4">
        <f>ABS(D78-Election_result!D$2)</f>
        <v>2.2899999999999991</v>
      </c>
      <c r="M78" s="4">
        <f>ABS(E78-Election_result!E$2)</f>
        <v>1.6000000000000005</v>
      </c>
      <c r="N78" s="4">
        <f>ABS(F78-Election_result!F$2)</f>
        <v>0.29999999999999893</v>
      </c>
      <c r="O78" s="4">
        <f>ABS(G78-Election_result!G$2)</f>
        <v>1.02</v>
      </c>
      <c r="P78" s="4">
        <f>ABS(H78-Election_result!H$2)</f>
        <v>0.22999999999999954</v>
      </c>
      <c r="Q78" s="4">
        <f>ABS(I78-Election_result!I$2)</f>
        <v>0.79999999999999982</v>
      </c>
      <c r="R78" s="4">
        <f t="shared" si="1"/>
        <v>1.2862499999999999</v>
      </c>
    </row>
    <row r="79" spans="1:18" ht="12.75" customHeight="1">
      <c r="A79" s="3">
        <v>41537</v>
      </c>
      <c r="B79" s="4">
        <v>38.82</v>
      </c>
      <c r="C79" s="4">
        <v>25.09</v>
      </c>
      <c r="D79" s="4">
        <v>10.74</v>
      </c>
      <c r="E79" s="4">
        <v>6.41</v>
      </c>
      <c r="F79" s="4">
        <v>9.2200000000000006</v>
      </c>
      <c r="G79" s="4">
        <v>3.01</v>
      </c>
      <c r="H79" s="4">
        <v>3.39</v>
      </c>
      <c r="I79" s="4">
        <v>3.33</v>
      </c>
      <c r="J79" s="4">
        <f>ABS(B79-Election_result!B$2)</f>
        <v>2.6799999999999997</v>
      </c>
      <c r="K79" s="4">
        <f>ABS(C79-Election_result!C$2)</f>
        <v>0.60999999999999943</v>
      </c>
      <c r="L79" s="4">
        <f>ABS(D79-Election_result!D$2)</f>
        <v>2.34</v>
      </c>
      <c r="M79" s="4">
        <f>ABS(E79-Election_result!E$2)</f>
        <v>1.6100000000000003</v>
      </c>
      <c r="N79" s="4">
        <f>ABS(F79-Election_result!F$2)</f>
        <v>0.62000000000000099</v>
      </c>
      <c r="O79" s="4">
        <f>ABS(G79-Election_result!G$2)</f>
        <v>0.80999999999999961</v>
      </c>
      <c r="P79" s="4">
        <f>ABS(H79-Election_result!H$2)</f>
        <v>1.31</v>
      </c>
      <c r="Q79" s="4">
        <f>ABS(I79-Election_result!I$2)</f>
        <v>0.76999999999999957</v>
      </c>
      <c r="R79" s="4">
        <f t="shared" si="1"/>
        <v>1.34375</v>
      </c>
    </row>
    <row r="80" spans="1:18" ht="12.75" customHeight="1">
      <c r="A80" s="3">
        <v>41538</v>
      </c>
      <c r="B80" s="4">
        <v>38.78</v>
      </c>
      <c r="C80" s="4">
        <v>26.55</v>
      </c>
      <c r="D80" s="4">
        <v>9.92</v>
      </c>
      <c r="E80" s="4">
        <v>6.3</v>
      </c>
      <c r="F80" s="4">
        <v>9.02</v>
      </c>
      <c r="G80" s="4">
        <v>3.16</v>
      </c>
      <c r="H80" s="4">
        <v>3.52</v>
      </c>
      <c r="I80" s="4">
        <v>2.76</v>
      </c>
      <c r="J80" s="4">
        <f>ABS(B80-Election_result!B$2)</f>
        <v>2.7199999999999989</v>
      </c>
      <c r="K80" s="4">
        <f>ABS(C80-Election_result!C$2)</f>
        <v>0.85000000000000142</v>
      </c>
      <c r="L80" s="4">
        <f>ABS(D80-Election_result!D$2)</f>
        <v>1.5199999999999996</v>
      </c>
      <c r="M80" s="4">
        <f>ABS(E80-Election_result!E$2)</f>
        <v>1.5</v>
      </c>
      <c r="N80" s="4">
        <f>ABS(F80-Election_result!F$2)</f>
        <v>0.41999999999999993</v>
      </c>
      <c r="O80" s="4">
        <f>ABS(G80-Election_result!G$2)</f>
        <v>0.96</v>
      </c>
      <c r="P80" s="4">
        <f>ABS(H80-Election_result!H$2)</f>
        <v>1.1800000000000002</v>
      </c>
      <c r="Q80" s="4">
        <f>ABS(I80-Election_result!I$2)</f>
        <v>1.3399999999999999</v>
      </c>
      <c r="R80" s="4">
        <f t="shared" si="1"/>
        <v>1.31125</v>
      </c>
    </row>
    <row r="81" spans="1:18" ht="12.75" customHeight="1">
      <c r="A81" s="3">
        <v>41539</v>
      </c>
      <c r="B81" s="4">
        <v>38.380000000000003</v>
      </c>
      <c r="C81" s="4">
        <v>26.28</v>
      </c>
      <c r="D81" s="4">
        <v>9.42</v>
      </c>
      <c r="E81" s="4">
        <v>6.15</v>
      </c>
      <c r="F81" s="4">
        <v>8.94</v>
      </c>
      <c r="G81" s="4">
        <v>3.12</v>
      </c>
      <c r="H81" s="4">
        <v>4.95</v>
      </c>
      <c r="I81" s="4">
        <v>2.76</v>
      </c>
      <c r="J81" s="4">
        <f>ABS(B81-Election_result!B$2)</f>
        <v>3.1199999999999974</v>
      </c>
      <c r="K81" s="4">
        <f>ABS(C81-Election_result!C$2)</f>
        <v>0.58000000000000185</v>
      </c>
      <c r="L81" s="4">
        <f>ABS(D81-Election_result!D$2)</f>
        <v>1.0199999999999996</v>
      </c>
      <c r="M81" s="4">
        <f>ABS(E81-Election_result!E$2)</f>
        <v>1.3500000000000005</v>
      </c>
      <c r="N81" s="4">
        <f>ABS(F81-Election_result!F$2)</f>
        <v>0.33999999999999986</v>
      </c>
      <c r="O81" s="4">
        <f>ABS(G81-Election_result!G$2)</f>
        <v>0.91999999999999993</v>
      </c>
      <c r="P81" s="4">
        <f>ABS(H81-Election_result!H$2)</f>
        <v>0.25</v>
      </c>
      <c r="Q81" s="4">
        <f>ABS(I81-Election_result!I$2)</f>
        <v>1.3399999999999999</v>
      </c>
      <c r="R81" s="4">
        <f t="shared" si="1"/>
        <v>1.1149999999999998</v>
      </c>
    </row>
    <row r="82" spans="1:18" ht="12.75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A500" s="3"/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A501" s="3"/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A502" s="3"/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A503" s="3"/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A504" s="3"/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A505" s="3"/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A506" s="3"/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A507" s="3"/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A508" s="3"/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A509" s="3"/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A510" s="3"/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A511" s="3"/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A512" s="3"/>
      <c r="B512" s="4"/>
      <c r="C512" s="4"/>
      <c r="D512" s="4"/>
      <c r="E512" s="4"/>
      <c r="F512" s="4"/>
      <c r="G512" s="4"/>
      <c r="H512" s="4"/>
      <c r="I512" s="4"/>
    </row>
    <row r="513" spans="1:9" ht="12.75" customHeight="1">
      <c r="A513" s="3"/>
      <c r="B513" s="4"/>
      <c r="C513" s="4"/>
      <c r="D513" s="4"/>
      <c r="E513" s="4"/>
      <c r="F513" s="4"/>
      <c r="G513" s="4"/>
      <c r="H513" s="4"/>
      <c r="I513" s="4"/>
    </row>
    <row r="514" spans="1:9" ht="12.75" customHeight="1">
      <c r="A514" s="3"/>
      <c r="B514" s="4"/>
      <c r="C514" s="4"/>
      <c r="D514" s="4"/>
      <c r="E514" s="4"/>
      <c r="F514" s="4"/>
      <c r="G514" s="4"/>
      <c r="H514" s="4"/>
      <c r="I514" s="4"/>
    </row>
    <row r="515" spans="1:9" ht="12.75" customHeight="1">
      <c r="A515" s="3"/>
      <c r="B515" s="4"/>
      <c r="C515" s="4"/>
      <c r="D515" s="4"/>
      <c r="E515" s="4"/>
      <c r="F515" s="4"/>
      <c r="G515" s="4"/>
      <c r="H515" s="4"/>
      <c r="I515" s="4"/>
    </row>
    <row r="516" spans="1:9" ht="12.75" customHeight="1">
      <c r="A516" s="3"/>
      <c r="B516" s="4"/>
      <c r="C516" s="4"/>
      <c r="D516" s="4"/>
      <c r="E516" s="4"/>
      <c r="F516" s="4"/>
      <c r="G516" s="4"/>
      <c r="H516" s="4"/>
      <c r="I516" s="4"/>
    </row>
    <row r="517" spans="1:9" ht="12.75" customHeight="1">
      <c r="A517" s="3"/>
      <c r="B517" s="4"/>
      <c r="C517" s="4"/>
      <c r="D517" s="4"/>
      <c r="E517" s="4"/>
      <c r="F517" s="4"/>
      <c r="G517" s="4"/>
      <c r="H517" s="4"/>
      <c r="I517" s="4"/>
    </row>
    <row r="518" spans="1:9" ht="12.75" customHeight="1">
      <c r="A518" s="3"/>
      <c r="B518" s="4"/>
      <c r="C518" s="4"/>
      <c r="D518" s="4"/>
      <c r="E518" s="4"/>
      <c r="F518" s="4"/>
      <c r="G518" s="4"/>
      <c r="H518" s="4"/>
      <c r="I518" s="4"/>
    </row>
    <row r="519" spans="1:9" ht="12.75" customHeight="1">
      <c r="A519" s="3"/>
      <c r="B519" s="4"/>
      <c r="C519" s="4"/>
      <c r="D519" s="4"/>
      <c r="E519" s="4"/>
      <c r="F519" s="4"/>
      <c r="G519" s="4"/>
      <c r="H519" s="4"/>
      <c r="I519" s="4"/>
    </row>
    <row r="520" spans="1:9" ht="12.75" customHeight="1">
      <c r="A520" s="3"/>
      <c r="B520" s="4"/>
      <c r="C520" s="4"/>
      <c r="D520" s="4"/>
      <c r="E520" s="4"/>
      <c r="F520" s="4"/>
      <c r="G520" s="4"/>
      <c r="H520" s="4"/>
      <c r="I520" s="4"/>
    </row>
    <row r="521" spans="1:9" ht="12.75" customHeight="1">
      <c r="A521" s="3"/>
      <c r="B521" s="4"/>
      <c r="C521" s="4"/>
      <c r="D521" s="4"/>
      <c r="E521" s="4"/>
      <c r="F521" s="4"/>
      <c r="G521" s="4"/>
      <c r="H521" s="4"/>
      <c r="I521" s="4"/>
    </row>
    <row r="522" spans="1:9" ht="12.75" customHeight="1">
      <c r="A522" s="3"/>
      <c r="B522" s="4"/>
      <c r="C522" s="4"/>
      <c r="D522" s="4"/>
      <c r="E522" s="4"/>
      <c r="F522" s="4"/>
      <c r="G522" s="4"/>
      <c r="H522" s="4"/>
      <c r="I522" s="4"/>
    </row>
    <row r="523" spans="1:9" ht="12.75" customHeight="1">
      <c r="A523" s="3"/>
      <c r="B523" s="4"/>
      <c r="C523" s="4"/>
      <c r="D523" s="4"/>
      <c r="E523" s="4"/>
      <c r="F523" s="4"/>
      <c r="G523" s="4"/>
      <c r="H523" s="4"/>
      <c r="I523" s="4"/>
    </row>
    <row r="524" spans="1:9" ht="12.75" customHeight="1">
      <c r="A524" s="3"/>
      <c r="B524" s="4"/>
      <c r="C524" s="4"/>
      <c r="D524" s="4"/>
      <c r="E524" s="4"/>
      <c r="F524" s="4"/>
      <c r="G524" s="4"/>
      <c r="H524" s="4"/>
      <c r="I524" s="4"/>
    </row>
    <row r="525" spans="1:9" ht="12.75" customHeight="1">
      <c r="A525" s="3"/>
      <c r="B525" s="4"/>
      <c r="C525" s="4"/>
      <c r="D525" s="4"/>
      <c r="E525" s="4"/>
      <c r="F525" s="4"/>
      <c r="G525" s="4"/>
      <c r="H525" s="4"/>
      <c r="I525" s="4"/>
    </row>
    <row r="526" spans="1:9" ht="12.75" customHeight="1">
      <c r="A526" s="3"/>
      <c r="B526" s="4"/>
      <c r="C526" s="4"/>
      <c r="D526" s="4"/>
      <c r="E526" s="4"/>
      <c r="F526" s="4"/>
      <c r="G526" s="4"/>
      <c r="H526" s="4"/>
      <c r="I526" s="4"/>
    </row>
    <row r="527" spans="1:9" ht="12.75" customHeight="1">
      <c r="A527" s="3"/>
      <c r="B527" s="4"/>
      <c r="C527" s="4"/>
      <c r="D527" s="4"/>
      <c r="E527" s="4"/>
      <c r="F527" s="4"/>
      <c r="G527" s="4"/>
      <c r="H527" s="4"/>
      <c r="I527" s="4"/>
    </row>
    <row r="528" spans="1:9" ht="12.75" customHeight="1">
      <c r="A528" s="3"/>
      <c r="B528" s="4"/>
      <c r="C528" s="4"/>
      <c r="D528" s="4"/>
      <c r="E528" s="4"/>
      <c r="F528" s="4"/>
      <c r="G528" s="4"/>
      <c r="H528" s="4"/>
      <c r="I528" s="4"/>
    </row>
    <row r="529" spans="1:9" ht="12.75" customHeight="1">
      <c r="A529" s="3"/>
      <c r="B529" s="4"/>
      <c r="C529" s="4"/>
      <c r="D529" s="4"/>
      <c r="E529" s="4"/>
      <c r="F529" s="4"/>
      <c r="G529" s="4"/>
      <c r="H529" s="4"/>
      <c r="I529" s="4"/>
    </row>
    <row r="530" spans="1:9" ht="12.75" customHeight="1">
      <c r="A530" s="3"/>
      <c r="B530" s="4"/>
      <c r="C530" s="4"/>
      <c r="D530" s="4"/>
      <c r="E530" s="4"/>
      <c r="F530" s="4"/>
      <c r="G530" s="4"/>
      <c r="H530" s="4"/>
      <c r="I530" s="4"/>
    </row>
    <row r="531" spans="1:9" ht="12.75" customHeight="1">
      <c r="B531" s="4"/>
      <c r="C531" s="4"/>
      <c r="D531" s="4"/>
      <c r="E531" s="4"/>
      <c r="F531" s="4"/>
      <c r="G531" s="4"/>
      <c r="H531" s="4"/>
      <c r="I531" s="4"/>
    </row>
    <row r="532" spans="1:9" ht="12.75" customHeight="1">
      <c r="B532" s="4"/>
      <c r="C532" s="4"/>
      <c r="D532" s="4"/>
      <c r="E532" s="4"/>
      <c r="F532" s="4"/>
      <c r="G532" s="4"/>
      <c r="H532" s="4"/>
      <c r="I532" s="4"/>
    </row>
    <row r="533" spans="1:9" ht="12.75" customHeight="1">
      <c r="B533" s="4"/>
      <c r="C533" s="4"/>
      <c r="D533" s="4"/>
      <c r="E533" s="4"/>
      <c r="F533" s="4"/>
      <c r="G533" s="4"/>
      <c r="H533" s="4"/>
      <c r="I533" s="4"/>
    </row>
    <row r="534" spans="1:9" ht="12.75" customHeight="1">
      <c r="B534" s="4"/>
      <c r="C534" s="4"/>
      <c r="D534" s="4"/>
      <c r="E534" s="4"/>
      <c r="F534" s="4"/>
      <c r="G534" s="4"/>
      <c r="H534" s="4"/>
      <c r="I534" s="4"/>
    </row>
    <row r="535" spans="1:9" ht="12.75" customHeight="1">
      <c r="B535" s="4"/>
      <c r="C535" s="4"/>
      <c r="D535" s="4"/>
      <c r="E535" s="4"/>
      <c r="F535" s="4"/>
      <c r="G535" s="4"/>
      <c r="H535" s="4"/>
      <c r="I535" s="4"/>
    </row>
    <row r="536" spans="1:9" ht="12.75" customHeight="1">
      <c r="B536" s="4"/>
      <c r="C536" s="4"/>
      <c r="D536" s="4"/>
      <c r="E536" s="4"/>
      <c r="F536" s="4"/>
      <c r="G536" s="4"/>
      <c r="H536" s="4"/>
      <c r="I536" s="4"/>
    </row>
    <row r="537" spans="1:9" ht="12.75" customHeight="1">
      <c r="B537" s="4"/>
      <c r="C537" s="4"/>
      <c r="D537" s="4"/>
      <c r="E537" s="4"/>
      <c r="F537" s="4"/>
      <c r="G537" s="4"/>
      <c r="H537" s="4"/>
      <c r="I537" s="4"/>
    </row>
    <row r="538" spans="1:9" ht="12.75" customHeight="1">
      <c r="B538" s="4"/>
      <c r="C538" s="4"/>
      <c r="D538" s="4"/>
      <c r="E538" s="4"/>
      <c r="F538" s="4"/>
      <c r="G538" s="4"/>
      <c r="H538" s="4"/>
      <c r="I538" s="4"/>
    </row>
    <row r="539" spans="1:9" ht="12.75" customHeight="1">
      <c r="B539" s="4"/>
      <c r="C539" s="4"/>
      <c r="D539" s="4"/>
      <c r="E539" s="4"/>
      <c r="F539" s="4"/>
      <c r="G539" s="4"/>
      <c r="H539" s="4"/>
      <c r="I539" s="4"/>
    </row>
    <row r="540" spans="1:9" ht="12.75" customHeight="1">
      <c r="B540" s="4"/>
      <c r="C540" s="4"/>
      <c r="D540" s="4"/>
      <c r="E540" s="4"/>
      <c r="F540" s="4"/>
      <c r="G540" s="4"/>
      <c r="H540" s="4"/>
      <c r="I540" s="4"/>
    </row>
    <row r="541" spans="1:9" ht="12.75" customHeight="1">
      <c r="B541" s="4"/>
      <c r="C541" s="4"/>
      <c r="D541" s="4"/>
      <c r="E541" s="4"/>
      <c r="F541" s="4"/>
      <c r="G541" s="4"/>
      <c r="H541" s="4"/>
      <c r="I541" s="4"/>
    </row>
    <row r="542" spans="1:9" ht="12.75" customHeight="1">
      <c r="B542" s="4"/>
      <c r="C542" s="4"/>
      <c r="D542" s="4"/>
      <c r="E542" s="4"/>
      <c r="F542" s="4"/>
      <c r="G542" s="4"/>
      <c r="H542" s="4"/>
      <c r="I542" s="4"/>
    </row>
    <row r="543" spans="1:9" ht="12.75" customHeight="1">
      <c r="B543" s="4"/>
      <c r="C543" s="4"/>
      <c r="D543" s="4"/>
      <c r="E543" s="4"/>
      <c r="F543" s="4"/>
      <c r="G543" s="4"/>
      <c r="H543" s="4"/>
      <c r="I543" s="4"/>
    </row>
    <row r="544" spans="1:9" ht="12.75" customHeight="1">
      <c r="B544" s="4"/>
      <c r="C544" s="4"/>
      <c r="D544" s="4"/>
      <c r="E544" s="4"/>
      <c r="F544" s="4"/>
      <c r="G544" s="4"/>
      <c r="H544" s="4"/>
      <c r="I544" s="4"/>
    </row>
    <row r="545" spans="2:9" ht="12.75" customHeight="1">
      <c r="B545" s="4"/>
      <c r="C545" s="4"/>
      <c r="D545" s="4"/>
      <c r="E545" s="4"/>
      <c r="F545" s="4"/>
      <c r="G545" s="4"/>
      <c r="H545" s="4"/>
      <c r="I545" s="4"/>
    </row>
    <row r="546" spans="2:9" ht="12.75" customHeight="1">
      <c r="B546" s="4"/>
      <c r="C546" s="4"/>
      <c r="D546" s="4"/>
      <c r="E546" s="4"/>
      <c r="F546" s="4"/>
      <c r="G546" s="4"/>
      <c r="H546" s="4"/>
      <c r="I546" s="4"/>
    </row>
    <row r="547" spans="2:9" ht="12.75" customHeight="1">
      <c r="B547" s="4"/>
      <c r="C547" s="4"/>
      <c r="D547" s="4"/>
      <c r="E547" s="4"/>
      <c r="F547" s="4"/>
      <c r="G547" s="4"/>
      <c r="H547" s="4"/>
      <c r="I547" s="4"/>
    </row>
    <row r="548" spans="2:9" ht="12.75" customHeight="1">
      <c r="B548" s="4"/>
      <c r="C548" s="4"/>
      <c r="D548" s="4"/>
      <c r="E548" s="4"/>
      <c r="F548" s="4"/>
      <c r="G548" s="4"/>
      <c r="H548" s="4"/>
      <c r="I548" s="4"/>
    </row>
    <row r="549" spans="2:9" ht="12.75" customHeight="1">
      <c r="B549" s="4"/>
      <c r="C549" s="4"/>
      <c r="D549" s="4"/>
      <c r="E549" s="4"/>
      <c r="F549" s="4"/>
      <c r="G549" s="4"/>
      <c r="H549" s="4"/>
      <c r="I549" s="4"/>
    </row>
    <row r="550" spans="2:9" ht="12.75" customHeight="1">
      <c r="B550" s="4"/>
      <c r="C550" s="4"/>
      <c r="D550" s="4"/>
      <c r="E550" s="4"/>
      <c r="F550" s="4"/>
      <c r="G550" s="4"/>
      <c r="H550" s="4"/>
      <c r="I550" s="4"/>
    </row>
    <row r="551" spans="2:9" ht="12.75" customHeight="1">
      <c r="B551" s="4"/>
      <c r="C551" s="4"/>
      <c r="D551" s="4"/>
      <c r="E551" s="4"/>
      <c r="F551" s="4"/>
      <c r="G551" s="4"/>
      <c r="H551" s="4"/>
      <c r="I551" s="4"/>
    </row>
    <row r="552" spans="2:9" ht="12.75" customHeight="1">
      <c r="B552" s="4"/>
      <c r="C552" s="4"/>
      <c r="D552" s="4"/>
      <c r="E552" s="4"/>
      <c r="F552" s="4"/>
      <c r="G552" s="4"/>
      <c r="H552" s="4"/>
      <c r="I552" s="4"/>
    </row>
    <row r="553" spans="2:9" ht="12.75" customHeight="1">
      <c r="B553" s="4"/>
      <c r="C553" s="4"/>
      <c r="D553" s="4"/>
      <c r="E553" s="4"/>
      <c r="F553" s="4"/>
      <c r="G553" s="4"/>
      <c r="H553" s="4"/>
      <c r="I553" s="4"/>
    </row>
    <row r="554" spans="2:9" ht="12.75" customHeight="1">
      <c r="B554" s="4"/>
      <c r="C554" s="4"/>
      <c r="D554" s="4"/>
      <c r="E554" s="4"/>
      <c r="F554" s="4"/>
      <c r="G554" s="4"/>
      <c r="H554" s="4"/>
      <c r="I554" s="4"/>
    </row>
    <row r="555" spans="2:9" ht="12.75" customHeight="1">
      <c r="B555" s="4"/>
      <c r="C555" s="4"/>
      <c r="D555" s="4"/>
      <c r="E555" s="4"/>
      <c r="F555" s="4"/>
      <c r="G555" s="4"/>
      <c r="H555" s="4"/>
      <c r="I555" s="4"/>
    </row>
    <row r="556" spans="2:9" ht="12.75" customHeight="1">
      <c r="B556" s="4"/>
      <c r="C556" s="4"/>
      <c r="D556" s="4"/>
      <c r="E556" s="4"/>
      <c r="F556" s="4"/>
      <c r="G556" s="4"/>
      <c r="H556" s="4"/>
      <c r="I556" s="4"/>
    </row>
    <row r="557" spans="2:9" ht="12.75" customHeight="1">
      <c r="B557" s="4"/>
      <c r="C557" s="4"/>
      <c r="D557" s="4"/>
      <c r="E557" s="4"/>
      <c r="F557" s="4"/>
      <c r="G557" s="4"/>
      <c r="H557" s="4"/>
      <c r="I557" s="4"/>
    </row>
    <row r="558" spans="2:9" ht="12.75" customHeight="1">
      <c r="B558" s="4"/>
      <c r="C558" s="4"/>
      <c r="D558" s="4"/>
      <c r="E558" s="4"/>
      <c r="F558" s="4"/>
      <c r="G558" s="4"/>
      <c r="H558" s="4"/>
      <c r="I558" s="4"/>
    </row>
    <row r="559" spans="2:9" ht="12.75" customHeight="1">
      <c r="B559" s="4"/>
      <c r="C559" s="4"/>
      <c r="D559" s="4"/>
      <c r="E559" s="4"/>
      <c r="F559" s="4"/>
      <c r="G559" s="4"/>
      <c r="H559" s="4"/>
      <c r="I559" s="4"/>
    </row>
    <row r="560" spans="2:9" ht="12.75" customHeight="1">
      <c r="B560" s="4"/>
      <c r="C560" s="4"/>
      <c r="D560" s="4"/>
      <c r="E560" s="4"/>
      <c r="F560" s="4"/>
      <c r="G560" s="4"/>
      <c r="H560" s="4"/>
      <c r="I560" s="4"/>
    </row>
    <row r="561" spans="2:9" ht="12.75" customHeight="1">
      <c r="B561" s="4"/>
      <c r="C561" s="4"/>
      <c r="D561" s="4"/>
      <c r="E561" s="4"/>
      <c r="F561" s="4"/>
      <c r="G561" s="4"/>
      <c r="H561" s="4"/>
      <c r="I561" s="4"/>
    </row>
    <row r="562" spans="2:9" ht="12.75" customHeight="1">
      <c r="B562" s="4"/>
      <c r="C562" s="4"/>
      <c r="D562" s="4"/>
      <c r="E562" s="4"/>
      <c r="F562" s="4"/>
      <c r="G562" s="4"/>
      <c r="H562" s="4"/>
      <c r="I562" s="4"/>
    </row>
    <row r="563" spans="2:9" ht="12.75" customHeight="1">
      <c r="B563" s="4"/>
      <c r="C563" s="4"/>
      <c r="D563" s="4"/>
      <c r="E563" s="4"/>
      <c r="F563" s="4"/>
      <c r="G563" s="4"/>
      <c r="H563" s="4"/>
      <c r="I563" s="4"/>
    </row>
    <row r="564" spans="2:9" ht="12.75" customHeight="1">
      <c r="B564" s="4"/>
      <c r="C564" s="4"/>
      <c r="D564" s="4"/>
      <c r="E564" s="4"/>
      <c r="F564" s="4"/>
      <c r="G564" s="4"/>
      <c r="H564" s="4"/>
      <c r="I564" s="4"/>
    </row>
    <row r="565" spans="2:9" ht="12.75" customHeight="1">
      <c r="B565" s="4"/>
      <c r="C565" s="4"/>
      <c r="D565" s="4"/>
      <c r="E565" s="4"/>
      <c r="F565" s="4"/>
      <c r="G565" s="4"/>
      <c r="H565" s="4"/>
      <c r="I565" s="4"/>
    </row>
    <row r="566" spans="2:9" ht="12.75" customHeight="1">
      <c r="B566" s="4"/>
      <c r="C566" s="4"/>
      <c r="D566" s="4"/>
      <c r="E566" s="4"/>
      <c r="F566" s="4"/>
      <c r="G566" s="4"/>
      <c r="H566" s="4"/>
      <c r="I566" s="4"/>
    </row>
    <row r="567" spans="2:9" ht="12.75" customHeight="1">
      <c r="B567" s="4"/>
      <c r="C567" s="4"/>
      <c r="D567" s="4"/>
      <c r="E567" s="4"/>
      <c r="F567" s="4"/>
      <c r="G567" s="4"/>
      <c r="H567" s="4"/>
      <c r="I567" s="4"/>
    </row>
    <row r="568" spans="2:9" ht="12.75" customHeight="1">
      <c r="B568" s="4"/>
      <c r="C568" s="4"/>
      <c r="D568" s="4"/>
      <c r="E568" s="4"/>
      <c r="F568" s="4"/>
      <c r="G568" s="4"/>
      <c r="H568" s="4"/>
      <c r="I568" s="4"/>
    </row>
    <row r="569" spans="2:9" ht="12.75" customHeight="1">
      <c r="B569" s="4"/>
      <c r="C569" s="4"/>
      <c r="D569" s="4"/>
      <c r="E569" s="4"/>
      <c r="F569" s="4"/>
      <c r="G569" s="4"/>
      <c r="H569" s="4"/>
      <c r="I569" s="4"/>
    </row>
    <row r="570" spans="2:9" ht="12.75" customHeight="1">
      <c r="B570" s="4"/>
      <c r="C570" s="4"/>
      <c r="D570" s="4"/>
      <c r="E570" s="4"/>
      <c r="F570" s="4"/>
      <c r="G570" s="4"/>
      <c r="H570" s="4"/>
      <c r="I570" s="4"/>
    </row>
    <row r="571" spans="2:9" ht="12.75" customHeight="1">
      <c r="B571" s="4"/>
      <c r="C571" s="4"/>
      <c r="D571" s="4"/>
      <c r="E571" s="4"/>
      <c r="F571" s="4"/>
      <c r="G571" s="4"/>
      <c r="H571" s="4"/>
      <c r="I571" s="4"/>
    </row>
    <row r="572" spans="2:9" ht="12.75" customHeight="1">
      <c r="B572" s="4"/>
      <c r="C572" s="4"/>
      <c r="D572" s="4"/>
      <c r="E572" s="4"/>
      <c r="F572" s="4"/>
      <c r="G572" s="4"/>
      <c r="H572" s="4"/>
      <c r="I572" s="4"/>
    </row>
    <row r="573" spans="2:9" ht="12.75" customHeight="1">
      <c r="B573" s="4"/>
      <c r="C573" s="4"/>
      <c r="D573" s="4"/>
      <c r="E573" s="4"/>
      <c r="F573" s="4"/>
      <c r="G573" s="4"/>
      <c r="H573" s="4"/>
      <c r="I573" s="4"/>
    </row>
    <row r="574" spans="2:9" ht="12.75" customHeight="1">
      <c r="B574" s="4"/>
      <c r="C574" s="4"/>
      <c r="D574" s="4"/>
      <c r="E574" s="4"/>
      <c r="F574" s="4"/>
      <c r="G574" s="4"/>
      <c r="H574" s="4"/>
      <c r="I574" s="4"/>
    </row>
    <row r="575" spans="2:9" ht="12.75" customHeight="1">
      <c r="B575" s="4"/>
      <c r="C575" s="4"/>
      <c r="D575" s="4"/>
      <c r="E575" s="4"/>
      <c r="F575" s="4"/>
      <c r="G575" s="4"/>
      <c r="H575" s="4"/>
      <c r="I575" s="4"/>
    </row>
    <row r="576" spans="2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R589"/>
  <sheetViews>
    <sheetView workbookViewId="0">
      <pane xSplit="1" ySplit="2" topLeftCell="B3" activePane="bottomRight" state="frozen"/>
      <selection activeCell="K3" sqref="K3:R140"/>
      <selection pane="topRight" activeCell="K3" sqref="K3:R140"/>
      <selection pane="bottomLeft" activeCell="K3" sqref="K3:R140"/>
      <selection pane="bottomRight" activeCell="J1" sqref="J1:R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41493</v>
      </c>
      <c r="B3" s="4">
        <v>38.99</v>
      </c>
      <c r="C3" s="4">
        <v>24.22</v>
      </c>
      <c r="D3" s="4">
        <v>13.15</v>
      </c>
      <c r="E3" s="4">
        <v>6.37</v>
      </c>
      <c r="F3" s="4">
        <v>7.06</v>
      </c>
      <c r="G3" s="4">
        <v>2.88</v>
      </c>
      <c r="H3" s="4">
        <v>4.4000000000000004</v>
      </c>
      <c r="I3" s="4">
        <v>2.93</v>
      </c>
      <c r="J3" s="4">
        <f>ABS(B3-Election_result!B$2)</f>
        <v>2.509999999999998</v>
      </c>
      <c r="K3" s="4">
        <f>ABS(C3-Election_result!C$2)</f>
        <v>1.4800000000000004</v>
      </c>
      <c r="L3" s="4">
        <f>ABS(D3-Election_result!D$2)</f>
        <v>4.75</v>
      </c>
      <c r="M3" s="4">
        <f>ABS(E3-Election_result!E$2)</f>
        <v>1.5700000000000003</v>
      </c>
      <c r="N3" s="4">
        <f>ABS(F3-Election_result!F$2)</f>
        <v>1.54</v>
      </c>
      <c r="O3" s="4">
        <f>ABS(G3-Election_result!G$2)</f>
        <v>0.67999999999999972</v>
      </c>
      <c r="P3" s="4">
        <f>ABS(H3-Election_result!H$2)</f>
        <v>0.29999999999999982</v>
      </c>
      <c r="Q3" s="4">
        <f>ABS(I3-Election_result!I$2)</f>
        <v>1.1699999999999995</v>
      </c>
      <c r="R3" s="4">
        <f>AVERAGE(J3:Q3)</f>
        <v>1.7499999999999998</v>
      </c>
    </row>
    <row r="4" spans="1:18" ht="12.75" customHeight="1">
      <c r="A4" s="3">
        <v>41494</v>
      </c>
      <c r="B4" s="4">
        <v>38.44</v>
      </c>
      <c r="C4" s="4">
        <v>24.22</v>
      </c>
      <c r="D4" s="4">
        <v>13.45</v>
      </c>
      <c r="E4" s="4">
        <v>6.37</v>
      </c>
      <c r="F4" s="4">
        <v>7.06</v>
      </c>
      <c r="G4" s="4">
        <v>2.88</v>
      </c>
      <c r="H4" s="4">
        <v>4.3499999999999996</v>
      </c>
      <c r="I4" s="4">
        <v>3.23</v>
      </c>
      <c r="J4" s="4">
        <f>ABS(B4-Election_result!B$2)</f>
        <v>3.0600000000000023</v>
      </c>
      <c r="K4" s="4">
        <f>ABS(C4-Election_result!C$2)</f>
        <v>1.4800000000000004</v>
      </c>
      <c r="L4" s="4">
        <f>ABS(D4-Election_result!D$2)</f>
        <v>5.0499999999999989</v>
      </c>
      <c r="M4" s="4">
        <f>ABS(E4-Election_result!E$2)</f>
        <v>1.5700000000000003</v>
      </c>
      <c r="N4" s="4">
        <f>ABS(F4-Election_result!F$2)</f>
        <v>1.54</v>
      </c>
      <c r="O4" s="4">
        <f>ABS(G4-Election_result!G$2)</f>
        <v>0.67999999999999972</v>
      </c>
      <c r="P4" s="4">
        <f>ABS(H4-Election_result!H$2)</f>
        <v>0.35000000000000053</v>
      </c>
      <c r="Q4" s="4">
        <f>ABS(I4-Election_result!I$2)</f>
        <v>0.86999999999999966</v>
      </c>
      <c r="R4" s="4">
        <f t="shared" ref="R4:R49" si="0">AVERAGE(J4:Q4)</f>
        <v>1.8250000000000004</v>
      </c>
    </row>
    <row r="5" spans="1:18" ht="12.75" customHeight="1">
      <c r="A5" s="3">
        <v>41495</v>
      </c>
      <c r="B5" s="4">
        <v>38.869999999999997</v>
      </c>
      <c r="C5" s="4">
        <v>24.45</v>
      </c>
      <c r="D5" s="4">
        <v>13.4</v>
      </c>
      <c r="E5" s="4">
        <v>6.37</v>
      </c>
      <c r="F5" s="4">
        <v>7.06</v>
      </c>
      <c r="G5" s="4">
        <v>2.88</v>
      </c>
      <c r="H5" s="4">
        <v>4.4000000000000004</v>
      </c>
      <c r="I5" s="4">
        <v>2.57</v>
      </c>
      <c r="J5" s="4">
        <f>ABS(B5-Election_result!B$2)</f>
        <v>2.6300000000000026</v>
      </c>
      <c r="K5" s="4">
        <f>ABS(C5-Election_result!C$2)</f>
        <v>1.25</v>
      </c>
      <c r="L5" s="4">
        <f>ABS(D5-Election_result!D$2)</f>
        <v>5</v>
      </c>
      <c r="M5" s="4">
        <f>ABS(E5-Election_result!E$2)</f>
        <v>1.5700000000000003</v>
      </c>
      <c r="N5" s="4">
        <f>ABS(F5-Election_result!F$2)</f>
        <v>1.54</v>
      </c>
      <c r="O5" s="4">
        <f>ABS(G5-Election_result!G$2)</f>
        <v>0.67999999999999972</v>
      </c>
      <c r="P5" s="4">
        <f>ABS(H5-Election_result!H$2)</f>
        <v>0.29999999999999982</v>
      </c>
      <c r="Q5" s="4">
        <f>ABS(I5-Election_result!I$2)</f>
        <v>1.5299999999999998</v>
      </c>
      <c r="R5" s="4">
        <f t="shared" si="0"/>
        <v>1.8125000000000002</v>
      </c>
    </row>
    <row r="6" spans="1:18" ht="12.75" customHeight="1">
      <c r="A6" s="3">
        <v>41496</v>
      </c>
      <c r="B6" s="4">
        <v>38.65</v>
      </c>
      <c r="C6" s="4">
        <v>24.02</v>
      </c>
      <c r="D6" s="4">
        <v>13.31</v>
      </c>
      <c r="E6" s="4">
        <v>6.34</v>
      </c>
      <c r="F6" s="4">
        <v>7.35</v>
      </c>
      <c r="G6" s="4">
        <v>2.88</v>
      </c>
      <c r="H6" s="4">
        <v>4.4000000000000004</v>
      </c>
      <c r="I6" s="4">
        <v>3.05</v>
      </c>
      <c r="J6" s="4">
        <f>ABS(B6-Election_result!B$2)</f>
        <v>2.8500000000000014</v>
      </c>
      <c r="K6" s="4">
        <f>ABS(C6-Election_result!C$2)</f>
        <v>1.6799999999999997</v>
      </c>
      <c r="L6" s="4">
        <f>ABS(D6-Election_result!D$2)</f>
        <v>4.91</v>
      </c>
      <c r="M6" s="4">
        <f>ABS(E6-Election_result!E$2)</f>
        <v>1.54</v>
      </c>
      <c r="N6" s="4">
        <f>ABS(F6-Election_result!F$2)</f>
        <v>1.25</v>
      </c>
      <c r="O6" s="4">
        <f>ABS(G6-Election_result!G$2)</f>
        <v>0.67999999999999972</v>
      </c>
      <c r="P6" s="4">
        <f>ABS(H6-Election_result!H$2)</f>
        <v>0.29999999999999982</v>
      </c>
      <c r="Q6" s="4">
        <f>ABS(I6-Election_result!I$2)</f>
        <v>1.0499999999999998</v>
      </c>
      <c r="R6" s="4">
        <f t="shared" si="0"/>
        <v>1.7825000000000002</v>
      </c>
    </row>
    <row r="7" spans="1:18" ht="12.75" customHeight="1">
      <c r="A7" s="3">
        <v>41497</v>
      </c>
      <c r="B7" s="4">
        <v>38.450000000000003</v>
      </c>
      <c r="C7" s="4">
        <v>24.05</v>
      </c>
      <c r="D7" s="4">
        <v>13.31</v>
      </c>
      <c r="E7" s="4">
        <v>6.34</v>
      </c>
      <c r="F7" s="4">
        <v>7.35</v>
      </c>
      <c r="G7" s="4">
        <v>4.5</v>
      </c>
      <c r="H7" s="4">
        <v>3.9</v>
      </c>
      <c r="I7" s="4">
        <v>2.1</v>
      </c>
      <c r="J7" s="4">
        <f>ABS(B7-Election_result!B$2)</f>
        <v>3.0499999999999972</v>
      </c>
      <c r="K7" s="4">
        <f>ABS(C7-Election_result!C$2)</f>
        <v>1.6499999999999986</v>
      </c>
      <c r="L7" s="4">
        <f>ABS(D7-Election_result!D$2)</f>
        <v>4.91</v>
      </c>
      <c r="M7" s="4">
        <f>ABS(E7-Election_result!E$2)</f>
        <v>1.54</v>
      </c>
      <c r="N7" s="4">
        <f>ABS(F7-Election_result!F$2)</f>
        <v>1.25</v>
      </c>
      <c r="O7" s="4">
        <f>ABS(G7-Election_result!G$2)</f>
        <v>2.2999999999999998</v>
      </c>
      <c r="P7" s="4">
        <f>ABS(H7-Election_result!H$2)</f>
        <v>0.80000000000000027</v>
      </c>
      <c r="Q7" s="4">
        <f>ABS(I7-Election_result!I$2)</f>
        <v>1.9999999999999996</v>
      </c>
      <c r="R7" s="4">
        <f t="shared" si="0"/>
        <v>2.1874999999999996</v>
      </c>
    </row>
    <row r="8" spans="1:18" ht="12.75" customHeight="1">
      <c r="A8" s="3">
        <v>41498</v>
      </c>
      <c r="B8" s="4">
        <v>38.450000000000003</v>
      </c>
      <c r="C8" s="4">
        <v>24.5</v>
      </c>
      <c r="D8" s="4">
        <v>13.25</v>
      </c>
      <c r="E8" s="4">
        <v>6.34</v>
      </c>
      <c r="F8" s="4">
        <v>7.3</v>
      </c>
      <c r="G8" s="4">
        <v>4.5</v>
      </c>
      <c r="H8" s="4">
        <v>3.9</v>
      </c>
      <c r="I8" s="4">
        <v>1.76</v>
      </c>
      <c r="J8" s="4">
        <f>ABS(B8-Election_result!B$2)</f>
        <v>3.0499999999999972</v>
      </c>
      <c r="K8" s="4">
        <f>ABS(C8-Election_result!C$2)</f>
        <v>1.1999999999999993</v>
      </c>
      <c r="L8" s="4">
        <f>ABS(D8-Election_result!D$2)</f>
        <v>4.8499999999999996</v>
      </c>
      <c r="M8" s="4">
        <f>ABS(E8-Election_result!E$2)</f>
        <v>1.54</v>
      </c>
      <c r="N8" s="4">
        <f>ABS(F8-Election_result!F$2)</f>
        <v>1.2999999999999998</v>
      </c>
      <c r="O8" s="4">
        <f>ABS(G8-Election_result!G$2)</f>
        <v>2.2999999999999998</v>
      </c>
      <c r="P8" s="4">
        <f>ABS(H8-Election_result!H$2)</f>
        <v>0.80000000000000027</v>
      </c>
      <c r="Q8" s="4">
        <f>ABS(I8-Election_result!I$2)</f>
        <v>2.34</v>
      </c>
      <c r="R8" s="4">
        <f t="shared" si="0"/>
        <v>2.1724999999999999</v>
      </c>
    </row>
    <row r="9" spans="1:18" ht="12.75" customHeight="1">
      <c r="A9" s="3">
        <v>41499</v>
      </c>
      <c r="B9" s="4">
        <v>38.450000000000003</v>
      </c>
      <c r="C9" s="4">
        <v>24.48</v>
      </c>
      <c r="D9" s="4">
        <v>13.25</v>
      </c>
      <c r="E9" s="4">
        <v>6.39</v>
      </c>
      <c r="F9" s="4">
        <v>7.4</v>
      </c>
      <c r="G9" s="4">
        <v>2.71</v>
      </c>
      <c r="H9" s="4">
        <v>4.3499999999999996</v>
      </c>
      <c r="I9" s="4">
        <v>2.97</v>
      </c>
      <c r="J9" s="4">
        <f>ABS(B9-Election_result!B$2)</f>
        <v>3.0499999999999972</v>
      </c>
      <c r="K9" s="4">
        <f>ABS(C9-Election_result!C$2)</f>
        <v>1.2199999999999989</v>
      </c>
      <c r="L9" s="4">
        <f>ABS(D9-Election_result!D$2)</f>
        <v>4.8499999999999996</v>
      </c>
      <c r="M9" s="4">
        <f>ABS(E9-Election_result!E$2)</f>
        <v>1.5899999999999999</v>
      </c>
      <c r="N9" s="4">
        <f>ABS(F9-Election_result!F$2)</f>
        <v>1.1999999999999993</v>
      </c>
      <c r="O9" s="4">
        <f>ABS(G9-Election_result!G$2)</f>
        <v>0.50999999999999979</v>
      </c>
      <c r="P9" s="4">
        <f>ABS(H9-Election_result!H$2)</f>
        <v>0.35000000000000053</v>
      </c>
      <c r="Q9" s="4">
        <f>ABS(I9-Election_result!I$2)</f>
        <v>1.1299999999999994</v>
      </c>
      <c r="R9" s="4">
        <f t="shared" si="0"/>
        <v>1.7374999999999994</v>
      </c>
    </row>
    <row r="10" spans="1:18" ht="12.75" customHeight="1">
      <c r="A10" s="3">
        <v>41500</v>
      </c>
      <c r="B10" s="4">
        <v>38.72</v>
      </c>
      <c r="C10" s="4">
        <v>24.01</v>
      </c>
      <c r="D10" s="4">
        <v>13.25</v>
      </c>
      <c r="E10" s="4">
        <v>5.95</v>
      </c>
      <c r="F10" s="4">
        <v>7.4</v>
      </c>
      <c r="G10" s="4">
        <v>2.71</v>
      </c>
      <c r="H10" s="4">
        <v>4.3499999999999996</v>
      </c>
      <c r="I10" s="4">
        <v>3.61</v>
      </c>
      <c r="J10" s="4">
        <f>ABS(B10-Election_result!B$2)</f>
        <v>2.7800000000000011</v>
      </c>
      <c r="K10" s="4">
        <f>ABS(C10-Election_result!C$2)</f>
        <v>1.6899999999999977</v>
      </c>
      <c r="L10" s="4">
        <f>ABS(D10-Election_result!D$2)</f>
        <v>4.8499999999999996</v>
      </c>
      <c r="M10" s="4">
        <f>ABS(E10-Election_result!E$2)</f>
        <v>1.1500000000000004</v>
      </c>
      <c r="N10" s="4">
        <f>ABS(F10-Election_result!F$2)</f>
        <v>1.1999999999999993</v>
      </c>
      <c r="O10" s="4">
        <f>ABS(G10-Election_result!G$2)</f>
        <v>0.50999999999999979</v>
      </c>
      <c r="P10" s="4">
        <f>ABS(H10-Election_result!H$2)</f>
        <v>0.35000000000000053</v>
      </c>
      <c r="Q10" s="4">
        <f>ABS(I10-Election_result!I$2)</f>
        <v>0.48999999999999977</v>
      </c>
      <c r="R10" s="4">
        <f t="shared" si="0"/>
        <v>1.6274999999999997</v>
      </c>
    </row>
    <row r="11" spans="1:18" ht="12.75" customHeight="1">
      <c r="A11" s="3">
        <v>41501</v>
      </c>
      <c r="B11" s="4">
        <v>38.71</v>
      </c>
      <c r="C11" s="4">
        <v>24.4</v>
      </c>
      <c r="D11" s="4">
        <v>13.33</v>
      </c>
      <c r="E11" s="4">
        <v>5.95</v>
      </c>
      <c r="F11" s="4">
        <v>7.4</v>
      </c>
      <c r="G11" s="4">
        <v>3.22</v>
      </c>
      <c r="H11" s="4">
        <v>4.09</v>
      </c>
      <c r="I11" s="4">
        <v>2.9</v>
      </c>
      <c r="J11" s="4">
        <f>ABS(B11-Election_result!B$2)</f>
        <v>2.7899999999999991</v>
      </c>
      <c r="K11" s="4">
        <f>ABS(C11-Election_result!C$2)</f>
        <v>1.3000000000000007</v>
      </c>
      <c r="L11" s="4">
        <f>ABS(D11-Election_result!D$2)</f>
        <v>4.93</v>
      </c>
      <c r="M11" s="4">
        <f>ABS(E11-Election_result!E$2)</f>
        <v>1.1500000000000004</v>
      </c>
      <c r="N11" s="4">
        <f>ABS(F11-Election_result!F$2)</f>
        <v>1.1999999999999993</v>
      </c>
      <c r="O11" s="4">
        <f>ABS(G11-Election_result!G$2)</f>
        <v>1.02</v>
      </c>
      <c r="P11" s="4">
        <f>ABS(H11-Election_result!H$2)</f>
        <v>0.61000000000000032</v>
      </c>
      <c r="Q11" s="4">
        <f>ABS(I11-Election_result!I$2)</f>
        <v>1.1999999999999997</v>
      </c>
      <c r="R11" s="4">
        <f t="shared" si="0"/>
        <v>1.7749999999999999</v>
      </c>
    </row>
    <row r="12" spans="1:18" ht="12.75" customHeight="1">
      <c r="A12" s="3">
        <v>41502</v>
      </c>
      <c r="B12" s="4">
        <v>38.5</v>
      </c>
      <c r="C12" s="4">
        <v>24.4</v>
      </c>
      <c r="D12" s="4">
        <v>12.6</v>
      </c>
      <c r="E12" s="4">
        <v>6.35</v>
      </c>
      <c r="F12" s="4">
        <v>7.4</v>
      </c>
      <c r="G12" s="4">
        <v>3.02</v>
      </c>
      <c r="H12" s="4">
        <v>4.3499999999999996</v>
      </c>
      <c r="I12" s="4">
        <v>3.38</v>
      </c>
      <c r="J12" s="4">
        <f>ABS(B12-Election_result!B$2)</f>
        <v>3</v>
      </c>
      <c r="K12" s="4">
        <f>ABS(C12-Election_result!C$2)</f>
        <v>1.3000000000000007</v>
      </c>
      <c r="L12" s="4">
        <f>ABS(D12-Election_result!D$2)</f>
        <v>4.1999999999999993</v>
      </c>
      <c r="M12" s="4">
        <f>ABS(E12-Election_result!E$2)</f>
        <v>1.5499999999999998</v>
      </c>
      <c r="N12" s="4">
        <f>ABS(F12-Election_result!F$2)</f>
        <v>1.1999999999999993</v>
      </c>
      <c r="O12" s="4">
        <f>ABS(G12-Election_result!G$2)</f>
        <v>0.81999999999999984</v>
      </c>
      <c r="P12" s="4">
        <f>ABS(H12-Election_result!H$2)</f>
        <v>0.35000000000000053</v>
      </c>
      <c r="Q12" s="4">
        <f>ABS(I12-Election_result!I$2)</f>
        <v>0.71999999999999975</v>
      </c>
      <c r="R12" s="4">
        <f t="shared" si="0"/>
        <v>1.6425000000000001</v>
      </c>
    </row>
    <row r="13" spans="1:18" ht="12.75" customHeight="1">
      <c r="A13" s="3">
        <v>41503</v>
      </c>
      <c r="B13" s="4">
        <v>38.14</v>
      </c>
      <c r="C13" s="4">
        <v>24.4</v>
      </c>
      <c r="D13" s="4">
        <v>13.05</v>
      </c>
      <c r="E13" s="4">
        <v>6.35</v>
      </c>
      <c r="F13" s="4">
        <v>7.11</v>
      </c>
      <c r="G13" s="4">
        <v>3.39</v>
      </c>
      <c r="H13" s="4">
        <v>4.2</v>
      </c>
      <c r="I13" s="4">
        <v>3.36</v>
      </c>
      <c r="J13" s="4">
        <f>ABS(B13-Election_result!B$2)</f>
        <v>3.3599999999999994</v>
      </c>
      <c r="K13" s="4">
        <f>ABS(C13-Election_result!C$2)</f>
        <v>1.3000000000000007</v>
      </c>
      <c r="L13" s="4">
        <f>ABS(D13-Election_result!D$2)</f>
        <v>4.6500000000000004</v>
      </c>
      <c r="M13" s="4">
        <f>ABS(E13-Election_result!E$2)</f>
        <v>1.5499999999999998</v>
      </c>
      <c r="N13" s="4">
        <f>ABS(F13-Election_result!F$2)</f>
        <v>1.4899999999999993</v>
      </c>
      <c r="O13" s="4">
        <f>ABS(G13-Election_result!G$2)</f>
        <v>1.19</v>
      </c>
      <c r="P13" s="4">
        <f>ABS(H13-Election_result!H$2)</f>
        <v>0.5</v>
      </c>
      <c r="Q13" s="4">
        <f>ABS(I13-Election_result!I$2)</f>
        <v>0.73999999999999977</v>
      </c>
      <c r="R13" s="4">
        <f t="shared" si="0"/>
        <v>1.8474999999999997</v>
      </c>
    </row>
    <row r="14" spans="1:18" ht="12.75" customHeight="1">
      <c r="A14" s="3">
        <v>41504</v>
      </c>
      <c r="B14" s="4">
        <v>38.409999999999997</v>
      </c>
      <c r="C14" s="4">
        <v>24.99</v>
      </c>
      <c r="D14" s="4">
        <v>12.6</v>
      </c>
      <c r="E14" s="4">
        <v>6.35</v>
      </c>
      <c r="F14" s="4">
        <v>7.06</v>
      </c>
      <c r="G14" s="4">
        <v>3.39</v>
      </c>
      <c r="H14" s="4">
        <v>4.1500000000000004</v>
      </c>
      <c r="I14" s="4">
        <v>3.05</v>
      </c>
      <c r="J14" s="4">
        <f>ABS(B14-Election_result!B$2)</f>
        <v>3.0900000000000034</v>
      </c>
      <c r="K14" s="4">
        <f>ABS(C14-Election_result!C$2)</f>
        <v>0.71000000000000085</v>
      </c>
      <c r="L14" s="4">
        <f>ABS(D14-Election_result!D$2)</f>
        <v>4.1999999999999993</v>
      </c>
      <c r="M14" s="4">
        <f>ABS(E14-Election_result!E$2)</f>
        <v>1.5499999999999998</v>
      </c>
      <c r="N14" s="4">
        <f>ABS(F14-Election_result!F$2)</f>
        <v>1.54</v>
      </c>
      <c r="O14" s="4">
        <f>ABS(G14-Election_result!G$2)</f>
        <v>1.19</v>
      </c>
      <c r="P14" s="4">
        <f>ABS(H14-Election_result!H$2)</f>
        <v>0.54999999999999982</v>
      </c>
      <c r="Q14" s="4">
        <f>ABS(I14-Election_result!I$2)</f>
        <v>1.0499999999999998</v>
      </c>
      <c r="R14" s="4">
        <f t="shared" si="0"/>
        <v>1.7350000000000003</v>
      </c>
    </row>
    <row r="15" spans="1:18" ht="12.75" customHeight="1">
      <c r="A15" s="3">
        <v>41505</v>
      </c>
      <c r="B15" s="4">
        <v>38.409999999999997</v>
      </c>
      <c r="C15" s="4">
        <v>24.99</v>
      </c>
      <c r="D15" s="4">
        <v>12.61</v>
      </c>
      <c r="E15" s="4">
        <v>6.34</v>
      </c>
      <c r="F15" s="4">
        <v>7.11</v>
      </c>
      <c r="G15" s="4">
        <v>4.4000000000000004</v>
      </c>
      <c r="H15" s="4">
        <v>4.0999999999999996</v>
      </c>
      <c r="I15" s="4">
        <v>2.04</v>
      </c>
      <c r="J15" s="4">
        <f>ABS(B15-Election_result!B$2)</f>
        <v>3.0900000000000034</v>
      </c>
      <c r="K15" s="4">
        <f>ABS(C15-Election_result!C$2)</f>
        <v>0.71000000000000085</v>
      </c>
      <c r="L15" s="4">
        <f>ABS(D15-Election_result!D$2)</f>
        <v>4.2099999999999991</v>
      </c>
      <c r="M15" s="4">
        <f>ABS(E15-Election_result!E$2)</f>
        <v>1.54</v>
      </c>
      <c r="N15" s="4">
        <f>ABS(F15-Election_result!F$2)</f>
        <v>1.4899999999999993</v>
      </c>
      <c r="O15" s="4">
        <f>ABS(G15-Election_result!G$2)</f>
        <v>2.2000000000000002</v>
      </c>
      <c r="P15" s="4">
        <f>ABS(H15-Election_result!H$2)</f>
        <v>0.60000000000000053</v>
      </c>
      <c r="Q15" s="4">
        <f>ABS(I15-Election_result!I$2)</f>
        <v>2.0599999999999996</v>
      </c>
      <c r="R15" s="4">
        <f t="shared" si="0"/>
        <v>1.9875000000000003</v>
      </c>
    </row>
    <row r="16" spans="1:18" ht="12.75" customHeight="1">
      <c r="A16" s="3">
        <v>41506</v>
      </c>
      <c r="B16" s="4">
        <v>38.700000000000003</v>
      </c>
      <c r="C16" s="4">
        <v>24.12</v>
      </c>
      <c r="D16" s="4">
        <v>13.21</v>
      </c>
      <c r="E16" s="4">
        <v>6.32</v>
      </c>
      <c r="F16" s="4">
        <v>7.49</v>
      </c>
      <c r="G16" s="4">
        <v>4.3499999999999996</v>
      </c>
      <c r="H16" s="4">
        <v>3</v>
      </c>
      <c r="I16" s="4">
        <v>2.81</v>
      </c>
      <c r="J16" s="4">
        <f>ABS(B16-Election_result!B$2)</f>
        <v>2.7999999999999972</v>
      </c>
      <c r="K16" s="4">
        <f>ABS(C16-Election_result!C$2)</f>
        <v>1.5799999999999983</v>
      </c>
      <c r="L16" s="4">
        <f>ABS(D16-Election_result!D$2)</f>
        <v>4.8100000000000005</v>
      </c>
      <c r="M16" s="4">
        <f>ABS(E16-Election_result!E$2)</f>
        <v>1.5200000000000005</v>
      </c>
      <c r="N16" s="4">
        <f>ABS(F16-Election_result!F$2)</f>
        <v>1.1099999999999994</v>
      </c>
      <c r="O16" s="4">
        <f>ABS(G16-Election_result!G$2)</f>
        <v>2.1499999999999995</v>
      </c>
      <c r="P16" s="4">
        <f>ABS(H16-Election_result!H$2)</f>
        <v>1.7000000000000002</v>
      </c>
      <c r="Q16" s="4">
        <f>ABS(I16-Election_result!I$2)</f>
        <v>1.2899999999999996</v>
      </c>
      <c r="R16" s="4">
        <f t="shared" si="0"/>
        <v>2.1199999999999992</v>
      </c>
    </row>
    <row r="17" spans="1:18" ht="12.75" customHeight="1">
      <c r="A17" s="3">
        <v>41507</v>
      </c>
      <c r="B17" s="4">
        <v>38.44</v>
      </c>
      <c r="C17" s="4">
        <v>24.12</v>
      </c>
      <c r="D17" s="4">
        <v>13.18</v>
      </c>
      <c r="E17" s="4">
        <v>6.35</v>
      </c>
      <c r="F17" s="4">
        <v>7.49</v>
      </c>
      <c r="G17" s="4">
        <v>3.5</v>
      </c>
      <c r="H17" s="4">
        <v>3.95</v>
      </c>
      <c r="I17" s="4">
        <v>2.97</v>
      </c>
      <c r="J17" s="4">
        <f>ABS(B17-Election_result!B$2)</f>
        <v>3.0600000000000023</v>
      </c>
      <c r="K17" s="4">
        <f>ABS(C17-Election_result!C$2)</f>
        <v>1.5799999999999983</v>
      </c>
      <c r="L17" s="4">
        <f>ABS(D17-Election_result!D$2)</f>
        <v>4.7799999999999994</v>
      </c>
      <c r="M17" s="4">
        <f>ABS(E17-Election_result!E$2)</f>
        <v>1.5499999999999998</v>
      </c>
      <c r="N17" s="4">
        <f>ABS(F17-Election_result!F$2)</f>
        <v>1.1099999999999994</v>
      </c>
      <c r="O17" s="4">
        <f>ABS(G17-Election_result!G$2)</f>
        <v>1.2999999999999998</v>
      </c>
      <c r="P17" s="4">
        <f>ABS(H17-Election_result!H$2)</f>
        <v>0.75</v>
      </c>
      <c r="Q17" s="4">
        <f>ABS(I17-Election_result!I$2)</f>
        <v>1.1299999999999994</v>
      </c>
      <c r="R17" s="4">
        <f t="shared" si="0"/>
        <v>1.9074999999999998</v>
      </c>
    </row>
    <row r="18" spans="1:18" ht="12.75" customHeight="1">
      <c r="A18" s="3">
        <v>41508</v>
      </c>
      <c r="B18" s="4">
        <v>38.5</v>
      </c>
      <c r="C18" s="4">
        <v>24.81</v>
      </c>
      <c r="D18" s="4">
        <v>12.81</v>
      </c>
      <c r="E18" s="4">
        <v>6.48</v>
      </c>
      <c r="F18" s="4">
        <v>7.49</v>
      </c>
      <c r="G18" s="4">
        <v>3.4</v>
      </c>
      <c r="H18" s="4">
        <v>3.98</v>
      </c>
      <c r="I18" s="4">
        <v>2.5299999999999998</v>
      </c>
      <c r="J18" s="4">
        <f>ABS(B18-Election_result!B$2)</f>
        <v>3</v>
      </c>
      <c r="K18" s="4">
        <f>ABS(C18-Election_result!C$2)</f>
        <v>0.89000000000000057</v>
      </c>
      <c r="L18" s="4">
        <f>ABS(D18-Election_result!D$2)</f>
        <v>4.41</v>
      </c>
      <c r="M18" s="4">
        <f>ABS(E18-Election_result!E$2)</f>
        <v>1.6800000000000006</v>
      </c>
      <c r="N18" s="4">
        <f>ABS(F18-Election_result!F$2)</f>
        <v>1.1099999999999994</v>
      </c>
      <c r="O18" s="4">
        <f>ABS(G18-Election_result!G$2)</f>
        <v>1.1999999999999997</v>
      </c>
      <c r="P18" s="4">
        <f>ABS(H18-Election_result!H$2)</f>
        <v>0.7200000000000002</v>
      </c>
      <c r="Q18" s="4">
        <f>ABS(I18-Election_result!I$2)</f>
        <v>1.5699999999999998</v>
      </c>
      <c r="R18" s="4">
        <f t="shared" si="0"/>
        <v>1.8225</v>
      </c>
    </row>
    <row r="19" spans="1:18" ht="12.75" customHeight="1">
      <c r="A19" s="3">
        <v>41509</v>
      </c>
      <c r="B19" s="4">
        <v>38.5</v>
      </c>
      <c r="C19" s="4">
        <v>24.84</v>
      </c>
      <c r="D19" s="4">
        <v>13.19</v>
      </c>
      <c r="E19" s="4">
        <v>6.03</v>
      </c>
      <c r="F19" s="4">
        <v>7.49</v>
      </c>
      <c r="G19" s="4">
        <v>3.4</v>
      </c>
      <c r="H19" s="4">
        <v>3.97</v>
      </c>
      <c r="I19" s="4">
        <v>2.58</v>
      </c>
      <c r="J19" s="4">
        <f>ABS(B19-Election_result!B$2)</f>
        <v>3</v>
      </c>
      <c r="K19" s="4">
        <f>ABS(C19-Election_result!C$2)</f>
        <v>0.85999999999999943</v>
      </c>
      <c r="L19" s="4">
        <f>ABS(D19-Election_result!D$2)</f>
        <v>4.7899999999999991</v>
      </c>
      <c r="M19" s="4">
        <f>ABS(E19-Election_result!E$2)</f>
        <v>1.2300000000000004</v>
      </c>
      <c r="N19" s="4">
        <f>ABS(F19-Election_result!F$2)</f>
        <v>1.1099999999999994</v>
      </c>
      <c r="O19" s="4">
        <f>ABS(G19-Election_result!G$2)</f>
        <v>1.1999999999999997</v>
      </c>
      <c r="P19" s="4">
        <f>ABS(H19-Election_result!H$2)</f>
        <v>0.73</v>
      </c>
      <c r="Q19" s="4">
        <f>ABS(I19-Election_result!I$2)</f>
        <v>1.5199999999999996</v>
      </c>
      <c r="R19" s="4">
        <f t="shared" si="0"/>
        <v>1.8049999999999997</v>
      </c>
    </row>
    <row r="20" spans="1:18" ht="12.75" customHeight="1">
      <c r="A20" s="3">
        <v>41510</v>
      </c>
      <c r="B20" s="4">
        <v>38.47</v>
      </c>
      <c r="C20" s="4">
        <v>24.18</v>
      </c>
      <c r="D20" s="4">
        <v>13.16</v>
      </c>
      <c r="E20" s="4">
        <v>6.12</v>
      </c>
      <c r="F20" s="4">
        <v>7.7</v>
      </c>
      <c r="G20" s="4">
        <v>3.41</v>
      </c>
      <c r="H20" s="4">
        <v>3.95</v>
      </c>
      <c r="I20" s="4">
        <v>3.01</v>
      </c>
      <c r="J20" s="4">
        <f>ABS(B20-Election_result!B$2)</f>
        <v>3.0300000000000011</v>
      </c>
      <c r="K20" s="4">
        <f>ABS(C20-Election_result!C$2)</f>
        <v>1.5199999999999996</v>
      </c>
      <c r="L20" s="4">
        <f>ABS(D20-Election_result!D$2)</f>
        <v>4.76</v>
      </c>
      <c r="M20" s="4">
        <f>ABS(E20-Election_result!E$2)</f>
        <v>1.3200000000000003</v>
      </c>
      <c r="N20" s="4">
        <f>ABS(F20-Election_result!F$2)</f>
        <v>0.89999999999999947</v>
      </c>
      <c r="O20" s="4">
        <f>ABS(G20-Election_result!G$2)</f>
        <v>1.21</v>
      </c>
      <c r="P20" s="4">
        <f>ABS(H20-Election_result!H$2)</f>
        <v>0.75</v>
      </c>
      <c r="Q20" s="4">
        <f>ABS(I20-Election_result!I$2)</f>
        <v>1.0899999999999999</v>
      </c>
      <c r="R20" s="4">
        <f t="shared" si="0"/>
        <v>1.8225000000000002</v>
      </c>
    </row>
    <row r="21" spans="1:18" ht="12.75" customHeight="1">
      <c r="A21" s="3">
        <v>41511</v>
      </c>
      <c r="B21" s="4">
        <v>38.229999999999997</v>
      </c>
      <c r="C21" s="4">
        <v>24.94</v>
      </c>
      <c r="D21" s="4">
        <v>13.16</v>
      </c>
      <c r="E21" s="4">
        <v>6.12</v>
      </c>
      <c r="F21" s="4">
        <v>7.7</v>
      </c>
      <c r="G21" s="4">
        <v>3.8</v>
      </c>
      <c r="H21" s="4">
        <v>3.7</v>
      </c>
      <c r="I21" s="4">
        <v>2.35</v>
      </c>
      <c r="J21" s="4">
        <f>ABS(B21-Election_result!B$2)</f>
        <v>3.2700000000000031</v>
      </c>
      <c r="K21" s="4">
        <f>ABS(C21-Election_result!C$2)</f>
        <v>0.75999999999999801</v>
      </c>
      <c r="L21" s="4">
        <f>ABS(D21-Election_result!D$2)</f>
        <v>4.76</v>
      </c>
      <c r="M21" s="4">
        <f>ABS(E21-Election_result!E$2)</f>
        <v>1.3200000000000003</v>
      </c>
      <c r="N21" s="4">
        <f>ABS(F21-Election_result!F$2)</f>
        <v>0.89999999999999947</v>
      </c>
      <c r="O21" s="4">
        <f>ABS(G21-Election_result!G$2)</f>
        <v>1.5999999999999996</v>
      </c>
      <c r="P21" s="4">
        <f>ABS(H21-Election_result!H$2)</f>
        <v>1</v>
      </c>
      <c r="Q21" s="4">
        <f>ABS(I21-Election_result!I$2)</f>
        <v>1.7499999999999996</v>
      </c>
      <c r="R21" s="4">
        <f t="shared" si="0"/>
        <v>1.9200000000000002</v>
      </c>
    </row>
    <row r="22" spans="1:18" ht="12.75" customHeight="1">
      <c r="A22" s="3">
        <v>41512</v>
      </c>
      <c r="B22" s="4">
        <v>38.24</v>
      </c>
      <c r="C22" s="4">
        <v>24.5</v>
      </c>
      <c r="D22" s="4">
        <v>13</v>
      </c>
      <c r="E22" s="4">
        <v>6.07</v>
      </c>
      <c r="F22" s="4">
        <v>7.67</v>
      </c>
      <c r="G22" s="4">
        <v>3.79</v>
      </c>
      <c r="H22" s="4">
        <v>3.95</v>
      </c>
      <c r="I22" s="4">
        <v>2.78</v>
      </c>
      <c r="J22" s="4">
        <f>ABS(B22-Election_result!B$2)</f>
        <v>3.259999999999998</v>
      </c>
      <c r="K22" s="4">
        <f>ABS(C22-Election_result!C$2)</f>
        <v>1.1999999999999993</v>
      </c>
      <c r="L22" s="4">
        <f>ABS(D22-Election_result!D$2)</f>
        <v>4.5999999999999996</v>
      </c>
      <c r="M22" s="4">
        <f>ABS(E22-Election_result!E$2)</f>
        <v>1.2700000000000005</v>
      </c>
      <c r="N22" s="4">
        <f>ABS(F22-Election_result!F$2)</f>
        <v>0.92999999999999972</v>
      </c>
      <c r="O22" s="4">
        <f>ABS(G22-Election_result!G$2)</f>
        <v>1.5899999999999999</v>
      </c>
      <c r="P22" s="4">
        <f>ABS(H22-Election_result!H$2)</f>
        <v>0.75</v>
      </c>
      <c r="Q22" s="4">
        <f>ABS(I22-Election_result!I$2)</f>
        <v>1.3199999999999998</v>
      </c>
      <c r="R22" s="4">
        <f t="shared" si="0"/>
        <v>1.8649999999999998</v>
      </c>
    </row>
    <row r="23" spans="1:18" ht="12.75" customHeight="1">
      <c r="A23" s="3">
        <v>41513</v>
      </c>
      <c r="B23" s="4">
        <v>38.4</v>
      </c>
      <c r="C23" s="4">
        <v>24.5</v>
      </c>
      <c r="D23" s="4">
        <v>12.76</v>
      </c>
      <c r="E23" s="4">
        <v>6.75</v>
      </c>
      <c r="F23" s="4">
        <v>7.67</v>
      </c>
      <c r="G23" s="4">
        <v>2.91</v>
      </c>
      <c r="H23" s="4">
        <v>4.8499999999999996</v>
      </c>
      <c r="I23" s="4">
        <v>2.16</v>
      </c>
      <c r="J23" s="4">
        <f>ABS(B23-Election_result!B$2)</f>
        <v>3.1000000000000014</v>
      </c>
      <c r="K23" s="4">
        <f>ABS(C23-Election_result!C$2)</f>
        <v>1.1999999999999993</v>
      </c>
      <c r="L23" s="4">
        <f>ABS(D23-Election_result!D$2)</f>
        <v>4.3599999999999994</v>
      </c>
      <c r="M23" s="4">
        <f>ABS(E23-Election_result!E$2)</f>
        <v>1.9500000000000002</v>
      </c>
      <c r="N23" s="4">
        <f>ABS(F23-Election_result!F$2)</f>
        <v>0.92999999999999972</v>
      </c>
      <c r="O23" s="4">
        <f>ABS(G23-Election_result!G$2)</f>
        <v>0.71</v>
      </c>
      <c r="P23" s="4">
        <f>ABS(H23-Election_result!H$2)</f>
        <v>0.14999999999999947</v>
      </c>
      <c r="Q23" s="4">
        <f>ABS(I23-Election_result!I$2)</f>
        <v>1.9399999999999995</v>
      </c>
      <c r="R23" s="4">
        <f t="shared" si="0"/>
        <v>1.7924999999999998</v>
      </c>
    </row>
    <row r="24" spans="1:18" ht="12.75" customHeight="1">
      <c r="A24" s="3">
        <v>41514</v>
      </c>
      <c r="B24" s="4">
        <v>37.9</v>
      </c>
      <c r="C24" s="4">
        <v>24.81</v>
      </c>
      <c r="D24" s="4">
        <v>12.9</v>
      </c>
      <c r="E24" s="4">
        <v>6.67</v>
      </c>
      <c r="F24" s="4">
        <v>7.4</v>
      </c>
      <c r="G24" s="4">
        <v>2.86</v>
      </c>
      <c r="H24" s="4">
        <v>4.5</v>
      </c>
      <c r="I24" s="4">
        <v>2.96</v>
      </c>
      <c r="J24" s="4">
        <f>ABS(B24-Election_result!B$2)</f>
        <v>3.6000000000000014</v>
      </c>
      <c r="K24" s="4">
        <f>ABS(C24-Election_result!C$2)</f>
        <v>0.89000000000000057</v>
      </c>
      <c r="L24" s="4">
        <f>ABS(D24-Election_result!D$2)</f>
        <v>4.5</v>
      </c>
      <c r="M24" s="4">
        <f>ABS(E24-Election_result!E$2)</f>
        <v>1.87</v>
      </c>
      <c r="N24" s="4">
        <f>ABS(F24-Election_result!F$2)</f>
        <v>1.1999999999999993</v>
      </c>
      <c r="O24" s="4">
        <f>ABS(G24-Election_result!G$2)</f>
        <v>0.6599999999999997</v>
      </c>
      <c r="P24" s="4">
        <f>ABS(H24-Election_result!H$2)</f>
        <v>0.20000000000000018</v>
      </c>
      <c r="Q24" s="4">
        <f>ABS(I24-Election_result!I$2)</f>
        <v>1.1399999999999997</v>
      </c>
      <c r="R24" s="4">
        <f t="shared" si="0"/>
        <v>1.7575000000000003</v>
      </c>
    </row>
    <row r="25" spans="1:18" ht="12.75" customHeight="1">
      <c r="A25" s="3">
        <v>41515</v>
      </c>
      <c r="B25" s="4">
        <v>38.1</v>
      </c>
      <c r="C25" s="4">
        <v>24.79</v>
      </c>
      <c r="D25" s="4">
        <v>12.99</v>
      </c>
      <c r="E25" s="4">
        <v>6.6</v>
      </c>
      <c r="F25" s="4">
        <v>7.71</v>
      </c>
      <c r="G25" s="4">
        <v>2.85</v>
      </c>
      <c r="H25" s="4">
        <v>4.96</v>
      </c>
      <c r="I25" s="4">
        <v>2</v>
      </c>
      <c r="J25" s="4">
        <f>ABS(B25-Election_result!B$2)</f>
        <v>3.3999999999999986</v>
      </c>
      <c r="K25" s="4">
        <f>ABS(C25-Election_result!C$2)</f>
        <v>0.91000000000000014</v>
      </c>
      <c r="L25" s="4">
        <f>ABS(D25-Election_result!D$2)</f>
        <v>4.59</v>
      </c>
      <c r="M25" s="4">
        <f>ABS(E25-Election_result!E$2)</f>
        <v>1.7999999999999998</v>
      </c>
      <c r="N25" s="4">
        <f>ABS(F25-Election_result!F$2)</f>
        <v>0.88999999999999968</v>
      </c>
      <c r="O25" s="4">
        <f>ABS(G25-Election_result!G$2)</f>
        <v>0.64999999999999991</v>
      </c>
      <c r="P25" s="4">
        <f>ABS(H25-Election_result!H$2)</f>
        <v>0.25999999999999979</v>
      </c>
      <c r="Q25" s="4">
        <f>ABS(I25-Election_result!I$2)</f>
        <v>2.0999999999999996</v>
      </c>
      <c r="R25" s="4">
        <f t="shared" si="0"/>
        <v>1.825</v>
      </c>
    </row>
    <row r="26" spans="1:18" ht="12.75" customHeight="1">
      <c r="A26" s="3">
        <v>41516</v>
      </c>
      <c r="B26" s="4">
        <v>38.1</v>
      </c>
      <c r="C26" s="4">
        <v>24.78</v>
      </c>
      <c r="D26" s="4">
        <v>12.8</v>
      </c>
      <c r="E26" s="4">
        <v>6.5</v>
      </c>
      <c r="F26" s="4">
        <v>7.71</v>
      </c>
      <c r="G26" s="4">
        <v>3.8</v>
      </c>
      <c r="H26" s="4">
        <v>3.9</v>
      </c>
      <c r="I26" s="4">
        <v>2.41</v>
      </c>
      <c r="J26" s="4">
        <f>ABS(B26-Election_result!B$2)</f>
        <v>3.3999999999999986</v>
      </c>
      <c r="K26" s="4">
        <f>ABS(C26-Election_result!C$2)</f>
        <v>0.91999999999999815</v>
      </c>
      <c r="L26" s="4">
        <f>ABS(D26-Election_result!D$2)</f>
        <v>4.4000000000000004</v>
      </c>
      <c r="M26" s="4">
        <f>ABS(E26-Election_result!E$2)</f>
        <v>1.7000000000000002</v>
      </c>
      <c r="N26" s="4">
        <f>ABS(F26-Election_result!F$2)</f>
        <v>0.88999999999999968</v>
      </c>
      <c r="O26" s="4">
        <f>ABS(G26-Election_result!G$2)</f>
        <v>1.5999999999999996</v>
      </c>
      <c r="P26" s="4">
        <f>ABS(H26-Election_result!H$2)</f>
        <v>0.80000000000000027</v>
      </c>
      <c r="Q26" s="4">
        <f>ABS(I26-Election_result!I$2)</f>
        <v>1.6899999999999995</v>
      </c>
      <c r="R26" s="4">
        <f t="shared" si="0"/>
        <v>1.9249999999999998</v>
      </c>
    </row>
    <row r="27" spans="1:18" ht="12.75" customHeight="1">
      <c r="A27" s="3">
        <v>41517</v>
      </c>
      <c r="B27" s="4">
        <v>38.01</v>
      </c>
      <c r="C27" s="4">
        <v>24.79</v>
      </c>
      <c r="D27" s="4">
        <v>12.95</v>
      </c>
      <c r="E27" s="4">
        <v>6.5</v>
      </c>
      <c r="F27" s="4">
        <v>7.7</v>
      </c>
      <c r="G27" s="4">
        <v>3.3</v>
      </c>
      <c r="H27" s="4">
        <v>4.9000000000000004</v>
      </c>
      <c r="I27" s="4">
        <v>1.85</v>
      </c>
      <c r="J27" s="4">
        <f>ABS(B27-Election_result!B$2)</f>
        <v>3.490000000000002</v>
      </c>
      <c r="K27" s="4">
        <f>ABS(C27-Election_result!C$2)</f>
        <v>0.91000000000000014</v>
      </c>
      <c r="L27" s="4">
        <f>ABS(D27-Election_result!D$2)</f>
        <v>4.5499999999999989</v>
      </c>
      <c r="M27" s="4">
        <f>ABS(E27-Election_result!E$2)</f>
        <v>1.7000000000000002</v>
      </c>
      <c r="N27" s="4">
        <f>ABS(F27-Election_result!F$2)</f>
        <v>0.89999999999999947</v>
      </c>
      <c r="O27" s="4">
        <f>ABS(G27-Election_result!G$2)</f>
        <v>1.0999999999999996</v>
      </c>
      <c r="P27" s="4">
        <f>ABS(H27-Election_result!H$2)</f>
        <v>0.20000000000000018</v>
      </c>
      <c r="Q27" s="4">
        <f>ABS(I27-Election_result!I$2)</f>
        <v>2.2499999999999996</v>
      </c>
      <c r="R27" s="4">
        <f t="shared" si="0"/>
        <v>1.8875000000000002</v>
      </c>
    </row>
    <row r="28" spans="1:18" ht="12.75" customHeight="1">
      <c r="A28" s="3">
        <v>41518</v>
      </c>
      <c r="B28" s="4">
        <v>38.43</v>
      </c>
      <c r="C28" s="4">
        <v>24.35</v>
      </c>
      <c r="D28" s="4">
        <v>12.68</v>
      </c>
      <c r="E28" s="4">
        <v>6.49</v>
      </c>
      <c r="F28" s="4">
        <v>7.7</v>
      </c>
      <c r="G28" s="4">
        <v>3.29</v>
      </c>
      <c r="H28" s="4">
        <v>4.91</v>
      </c>
      <c r="I28" s="4">
        <v>2.15</v>
      </c>
      <c r="J28" s="4">
        <f>ABS(B28-Election_result!B$2)</f>
        <v>3.0700000000000003</v>
      </c>
      <c r="K28" s="4">
        <f>ABS(C28-Election_result!C$2)</f>
        <v>1.3499999999999979</v>
      </c>
      <c r="L28" s="4">
        <f>ABS(D28-Election_result!D$2)</f>
        <v>4.2799999999999994</v>
      </c>
      <c r="M28" s="4">
        <f>ABS(E28-Election_result!E$2)</f>
        <v>1.6900000000000004</v>
      </c>
      <c r="N28" s="4">
        <f>ABS(F28-Election_result!F$2)</f>
        <v>0.89999999999999947</v>
      </c>
      <c r="O28" s="4">
        <f>ABS(G28-Election_result!G$2)</f>
        <v>1.0899999999999999</v>
      </c>
      <c r="P28" s="4">
        <f>ABS(H28-Election_result!H$2)</f>
        <v>0.20999999999999996</v>
      </c>
      <c r="Q28" s="4">
        <f>ABS(I28-Election_result!I$2)</f>
        <v>1.9499999999999997</v>
      </c>
      <c r="R28" s="4">
        <f t="shared" si="0"/>
        <v>1.8174999999999994</v>
      </c>
    </row>
    <row r="29" spans="1:18" ht="12.75" customHeight="1">
      <c r="A29" s="3">
        <v>41519</v>
      </c>
      <c r="B29" s="4">
        <v>37.869999999999997</v>
      </c>
      <c r="C29" s="4">
        <v>24.79</v>
      </c>
      <c r="D29" s="4">
        <v>12.98</v>
      </c>
      <c r="E29" s="4">
        <v>6.29</v>
      </c>
      <c r="F29" s="4">
        <v>7.7</v>
      </c>
      <c r="G29" s="4">
        <v>3.2</v>
      </c>
      <c r="H29" s="4">
        <v>4</v>
      </c>
      <c r="I29" s="4">
        <v>3.17</v>
      </c>
      <c r="J29" s="4">
        <f>ABS(B29-Election_result!B$2)</f>
        <v>3.6300000000000026</v>
      </c>
      <c r="K29" s="4">
        <f>ABS(C29-Election_result!C$2)</f>
        <v>0.91000000000000014</v>
      </c>
      <c r="L29" s="4">
        <f>ABS(D29-Election_result!D$2)</f>
        <v>4.58</v>
      </c>
      <c r="M29" s="4">
        <f>ABS(E29-Election_result!E$2)</f>
        <v>1.4900000000000002</v>
      </c>
      <c r="N29" s="4">
        <f>ABS(F29-Election_result!F$2)</f>
        <v>0.89999999999999947</v>
      </c>
      <c r="O29" s="4">
        <f>ABS(G29-Election_result!G$2)</f>
        <v>1</v>
      </c>
      <c r="P29" s="4">
        <f>ABS(H29-Election_result!H$2)</f>
        <v>0.70000000000000018</v>
      </c>
      <c r="Q29" s="4">
        <f>ABS(I29-Election_result!I$2)</f>
        <v>0.92999999999999972</v>
      </c>
      <c r="R29" s="4">
        <f t="shared" si="0"/>
        <v>1.7675000000000001</v>
      </c>
    </row>
    <row r="30" spans="1:18" ht="12.75" customHeight="1">
      <c r="A30" s="3">
        <v>41520</v>
      </c>
      <c r="B30" s="4">
        <v>37.01</v>
      </c>
      <c r="C30" s="4">
        <v>24.63</v>
      </c>
      <c r="D30" s="4">
        <v>12.89</v>
      </c>
      <c r="E30" s="4">
        <v>6.25</v>
      </c>
      <c r="F30" s="4">
        <v>7.9</v>
      </c>
      <c r="G30" s="4">
        <v>3.06</v>
      </c>
      <c r="H30" s="4">
        <v>4.5</v>
      </c>
      <c r="I30" s="4">
        <v>3.76</v>
      </c>
      <c r="J30" s="4">
        <f>ABS(B30-Election_result!B$2)</f>
        <v>4.490000000000002</v>
      </c>
      <c r="K30" s="4">
        <f>ABS(C30-Election_result!C$2)</f>
        <v>1.0700000000000003</v>
      </c>
      <c r="L30" s="4">
        <f>ABS(D30-Election_result!D$2)</f>
        <v>4.49</v>
      </c>
      <c r="M30" s="4">
        <f>ABS(E30-Election_result!E$2)</f>
        <v>1.4500000000000002</v>
      </c>
      <c r="N30" s="4">
        <f>ABS(F30-Election_result!F$2)</f>
        <v>0.69999999999999929</v>
      </c>
      <c r="O30" s="4">
        <f>ABS(G30-Election_result!G$2)</f>
        <v>0.85999999999999988</v>
      </c>
      <c r="P30" s="4">
        <f>ABS(H30-Election_result!H$2)</f>
        <v>0.20000000000000018</v>
      </c>
      <c r="Q30" s="4">
        <f>ABS(I30-Election_result!I$2)</f>
        <v>0.33999999999999986</v>
      </c>
      <c r="R30" s="4">
        <f t="shared" si="0"/>
        <v>1.7000000000000002</v>
      </c>
    </row>
    <row r="31" spans="1:18" ht="12.75" customHeight="1">
      <c r="A31" s="3">
        <v>41521</v>
      </c>
      <c r="B31" s="4">
        <v>37.200000000000003</v>
      </c>
      <c r="C31" s="4">
        <v>23.5</v>
      </c>
      <c r="D31" s="4">
        <v>12.48</v>
      </c>
      <c r="E31" s="4">
        <v>5.97</v>
      </c>
      <c r="F31" s="4">
        <v>7.35</v>
      </c>
      <c r="G31" s="4">
        <v>2.5</v>
      </c>
      <c r="H31" s="4">
        <v>4.5</v>
      </c>
      <c r="I31" s="4">
        <v>6.5</v>
      </c>
      <c r="J31" s="4">
        <f>ABS(B31-Election_result!B$2)</f>
        <v>4.2999999999999972</v>
      </c>
      <c r="K31" s="4">
        <f>ABS(C31-Election_result!C$2)</f>
        <v>2.1999999999999993</v>
      </c>
      <c r="L31" s="4">
        <f>ABS(D31-Election_result!D$2)</f>
        <v>4.08</v>
      </c>
      <c r="M31" s="4">
        <f>ABS(E31-Election_result!E$2)</f>
        <v>1.17</v>
      </c>
      <c r="N31" s="4">
        <f>ABS(F31-Election_result!F$2)</f>
        <v>1.25</v>
      </c>
      <c r="O31" s="4">
        <f>ABS(G31-Election_result!G$2)</f>
        <v>0.29999999999999982</v>
      </c>
      <c r="P31" s="4">
        <f>ABS(H31-Election_result!H$2)</f>
        <v>0.20000000000000018</v>
      </c>
      <c r="Q31" s="4">
        <f>ABS(I31-Election_result!I$2)</f>
        <v>2.4000000000000004</v>
      </c>
      <c r="R31" s="4">
        <f t="shared" si="0"/>
        <v>1.9874999999999996</v>
      </c>
    </row>
    <row r="32" spans="1:18" ht="12.75" customHeight="1">
      <c r="A32" s="3">
        <v>41522</v>
      </c>
      <c r="B32" s="4">
        <v>37.380000000000003</v>
      </c>
      <c r="C32" s="4">
        <v>23.51</v>
      </c>
      <c r="D32" s="4">
        <v>12.44</v>
      </c>
      <c r="E32" s="4">
        <v>6.3</v>
      </c>
      <c r="F32" s="4">
        <v>7.41</v>
      </c>
      <c r="G32" s="4">
        <v>3.2</v>
      </c>
      <c r="H32" s="4">
        <v>4.41</v>
      </c>
      <c r="I32" s="4">
        <v>5.35</v>
      </c>
      <c r="J32" s="4">
        <f>ABS(B32-Election_result!B$2)</f>
        <v>4.1199999999999974</v>
      </c>
      <c r="K32" s="4">
        <f>ABS(C32-Election_result!C$2)</f>
        <v>2.1899999999999977</v>
      </c>
      <c r="L32" s="4">
        <f>ABS(D32-Election_result!D$2)</f>
        <v>4.0399999999999991</v>
      </c>
      <c r="M32" s="4">
        <f>ABS(E32-Election_result!E$2)</f>
        <v>1.5</v>
      </c>
      <c r="N32" s="4">
        <f>ABS(F32-Election_result!F$2)</f>
        <v>1.1899999999999995</v>
      </c>
      <c r="O32" s="4">
        <f>ABS(G32-Election_result!G$2)</f>
        <v>1</v>
      </c>
      <c r="P32" s="4">
        <f>ABS(H32-Election_result!H$2)</f>
        <v>0.29000000000000004</v>
      </c>
      <c r="Q32" s="4">
        <f>ABS(I32-Election_result!I$2)</f>
        <v>1.25</v>
      </c>
      <c r="R32" s="4">
        <f t="shared" si="0"/>
        <v>1.9474999999999993</v>
      </c>
    </row>
    <row r="33" spans="1:18" ht="12.75" customHeight="1">
      <c r="A33" s="3">
        <v>41523</v>
      </c>
      <c r="B33" s="4">
        <v>37.369999999999997</v>
      </c>
      <c r="C33" s="4">
        <v>23.66</v>
      </c>
      <c r="D33" s="4">
        <v>12</v>
      </c>
      <c r="E33" s="4">
        <v>5.65</v>
      </c>
      <c r="F33" s="4">
        <v>7.42</v>
      </c>
      <c r="G33" s="4">
        <v>3.28</v>
      </c>
      <c r="H33" s="4">
        <v>4.4400000000000004</v>
      </c>
      <c r="I33" s="4">
        <v>6.18</v>
      </c>
      <c r="J33" s="4">
        <f>ABS(B33-Election_result!B$2)</f>
        <v>4.1300000000000026</v>
      </c>
      <c r="K33" s="4">
        <f>ABS(C33-Election_result!C$2)</f>
        <v>2.0399999999999991</v>
      </c>
      <c r="L33" s="4">
        <f>ABS(D33-Election_result!D$2)</f>
        <v>3.5999999999999996</v>
      </c>
      <c r="M33" s="4">
        <f>ABS(E33-Election_result!E$2)</f>
        <v>0.85000000000000053</v>
      </c>
      <c r="N33" s="4">
        <f>ABS(F33-Election_result!F$2)</f>
        <v>1.1799999999999997</v>
      </c>
      <c r="O33" s="4">
        <f>ABS(G33-Election_result!G$2)</f>
        <v>1.0799999999999996</v>
      </c>
      <c r="P33" s="4">
        <f>ABS(H33-Election_result!H$2)</f>
        <v>0.25999999999999979</v>
      </c>
      <c r="Q33" s="4">
        <f>ABS(I33-Election_result!I$2)</f>
        <v>2.08</v>
      </c>
      <c r="R33" s="4">
        <f t="shared" si="0"/>
        <v>1.9025000000000001</v>
      </c>
    </row>
    <row r="34" spans="1:18" ht="12.75" customHeight="1">
      <c r="A34" s="3">
        <v>41524</v>
      </c>
      <c r="B34" s="4">
        <v>37.729999999999997</v>
      </c>
      <c r="C34" s="4">
        <v>24.26</v>
      </c>
      <c r="D34" s="4">
        <v>11.87</v>
      </c>
      <c r="E34" s="4">
        <v>5.28</v>
      </c>
      <c r="F34" s="4">
        <v>7.75</v>
      </c>
      <c r="G34" s="4">
        <v>3.68</v>
      </c>
      <c r="H34" s="4">
        <v>4.45</v>
      </c>
      <c r="I34" s="4">
        <v>4.9800000000000004</v>
      </c>
      <c r="J34" s="4">
        <f>ABS(B34-Election_result!B$2)</f>
        <v>3.7700000000000031</v>
      </c>
      <c r="K34" s="4">
        <f>ABS(C34-Election_result!C$2)</f>
        <v>1.4399999999999977</v>
      </c>
      <c r="L34" s="4">
        <f>ABS(D34-Election_result!D$2)</f>
        <v>3.4699999999999989</v>
      </c>
      <c r="M34" s="4">
        <f>ABS(E34-Election_result!E$2)</f>
        <v>0.48000000000000043</v>
      </c>
      <c r="N34" s="4">
        <f>ABS(F34-Election_result!F$2)</f>
        <v>0.84999999999999964</v>
      </c>
      <c r="O34" s="4">
        <f>ABS(G34-Election_result!G$2)</f>
        <v>1.48</v>
      </c>
      <c r="P34" s="4">
        <f>ABS(H34-Election_result!H$2)</f>
        <v>0.25</v>
      </c>
      <c r="Q34" s="4">
        <f>ABS(I34-Election_result!I$2)</f>
        <v>0.88000000000000078</v>
      </c>
      <c r="R34" s="4">
        <f t="shared" si="0"/>
        <v>1.5775000000000001</v>
      </c>
    </row>
    <row r="35" spans="1:18" ht="12.75" customHeight="1">
      <c r="A35" s="3">
        <v>41525</v>
      </c>
      <c r="B35" s="4">
        <v>37.56</v>
      </c>
      <c r="C35" s="4">
        <v>23.9</v>
      </c>
      <c r="D35" s="4">
        <v>11.56</v>
      </c>
      <c r="E35" s="4">
        <v>5.3</v>
      </c>
      <c r="F35" s="4">
        <v>8.4499999999999993</v>
      </c>
      <c r="G35" s="4">
        <v>3.66</v>
      </c>
      <c r="H35" s="4">
        <v>4.45</v>
      </c>
      <c r="I35" s="4">
        <v>5.12</v>
      </c>
      <c r="J35" s="4">
        <f>ABS(B35-Election_result!B$2)</f>
        <v>3.9399999999999977</v>
      </c>
      <c r="K35" s="4">
        <f>ABS(C35-Election_result!C$2)</f>
        <v>1.8000000000000007</v>
      </c>
      <c r="L35" s="4">
        <f>ABS(D35-Election_result!D$2)</f>
        <v>3.16</v>
      </c>
      <c r="M35" s="4">
        <f>ABS(E35-Election_result!E$2)</f>
        <v>0.5</v>
      </c>
      <c r="N35" s="4">
        <f>ABS(F35-Election_result!F$2)</f>
        <v>0.15000000000000036</v>
      </c>
      <c r="O35" s="4">
        <f>ABS(G35-Election_result!G$2)</f>
        <v>1.46</v>
      </c>
      <c r="P35" s="4">
        <f>ABS(H35-Election_result!H$2)</f>
        <v>0.25</v>
      </c>
      <c r="Q35" s="4">
        <f>ABS(I35-Election_result!I$2)</f>
        <v>1.0200000000000005</v>
      </c>
      <c r="R35" s="4">
        <f t="shared" si="0"/>
        <v>1.5349999999999997</v>
      </c>
    </row>
    <row r="36" spans="1:18" ht="12.75" customHeight="1">
      <c r="A36" s="3">
        <v>41526</v>
      </c>
      <c r="B36" s="4">
        <v>37.630000000000003</v>
      </c>
      <c r="C36" s="4">
        <v>24.31</v>
      </c>
      <c r="D36" s="4">
        <v>11.33</v>
      </c>
      <c r="E36" s="4">
        <v>5.93</v>
      </c>
      <c r="F36" s="4">
        <v>7.66</v>
      </c>
      <c r="G36" s="4">
        <v>3</v>
      </c>
      <c r="H36" s="4">
        <v>4.47</v>
      </c>
      <c r="I36" s="4">
        <v>5.67</v>
      </c>
      <c r="J36" s="4">
        <f>ABS(B36-Election_result!B$2)</f>
        <v>3.8699999999999974</v>
      </c>
      <c r="K36" s="4">
        <f>ABS(C36-Election_result!C$2)</f>
        <v>1.3900000000000006</v>
      </c>
      <c r="L36" s="4">
        <f>ABS(D36-Election_result!D$2)</f>
        <v>2.9299999999999997</v>
      </c>
      <c r="M36" s="4">
        <f>ABS(E36-Election_result!E$2)</f>
        <v>1.1299999999999999</v>
      </c>
      <c r="N36" s="4">
        <f>ABS(F36-Election_result!F$2)</f>
        <v>0.9399999999999995</v>
      </c>
      <c r="O36" s="4">
        <f>ABS(G36-Election_result!G$2)</f>
        <v>0.79999999999999982</v>
      </c>
      <c r="P36" s="4">
        <f>ABS(H36-Election_result!H$2)</f>
        <v>0.23000000000000043</v>
      </c>
      <c r="Q36" s="4">
        <f>ABS(I36-Election_result!I$2)</f>
        <v>1.5700000000000003</v>
      </c>
      <c r="R36" s="4">
        <f t="shared" si="0"/>
        <v>1.6074999999999995</v>
      </c>
    </row>
    <row r="37" spans="1:18" ht="12.75" customHeight="1">
      <c r="A37" s="3">
        <v>41527</v>
      </c>
      <c r="B37" s="4">
        <v>37.82</v>
      </c>
      <c r="C37" s="4">
        <v>24.42</v>
      </c>
      <c r="D37" s="4">
        <v>11.24</v>
      </c>
      <c r="E37" s="4">
        <v>6.25</v>
      </c>
      <c r="F37" s="4">
        <v>8.33</v>
      </c>
      <c r="G37" s="4">
        <v>3.58</v>
      </c>
      <c r="H37" s="4">
        <v>4.47</v>
      </c>
      <c r="I37" s="4">
        <v>3.89</v>
      </c>
      <c r="J37" s="4">
        <f>ABS(B37-Election_result!B$2)</f>
        <v>3.6799999999999997</v>
      </c>
      <c r="K37" s="4">
        <f>ABS(C37-Election_result!C$2)</f>
        <v>1.2799999999999976</v>
      </c>
      <c r="L37" s="4">
        <f>ABS(D37-Election_result!D$2)</f>
        <v>2.84</v>
      </c>
      <c r="M37" s="4">
        <f>ABS(E37-Election_result!E$2)</f>
        <v>1.4500000000000002</v>
      </c>
      <c r="N37" s="4">
        <f>ABS(F37-Election_result!F$2)</f>
        <v>0.26999999999999957</v>
      </c>
      <c r="O37" s="4">
        <f>ABS(G37-Election_result!G$2)</f>
        <v>1.38</v>
      </c>
      <c r="P37" s="4">
        <f>ABS(H37-Election_result!H$2)</f>
        <v>0.23000000000000043</v>
      </c>
      <c r="Q37" s="4">
        <f>ABS(I37-Election_result!I$2)</f>
        <v>0.20999999999999952</v>
      </c>
      <c r="R37" s="4">
        <f t="shared" si="0"/>
        <v>1.4174999999999993</v>
      </c>
    </row>
    <row r="38" spans="1:18" ht="12.75" customHeight="1">
      <c r="A38" s="3">
        <v>41528</v>
      </c>
      <c r="B38" s="4">
        <v>37.92</v>
      </c>
      <c r="C38" s="4">
        <v>24.52</v>
      </c>
      <c r="D38" s="4">
        <v>10.98</v>
      </c>
      <c r="E38" s="4">
        <v>5.3</v>
      </c>
      <c r="F38" s="4">
        <v>8.2899999999999991</v>
      </c>
      <c r="G38" s="4">
        <v>3.57</v>
      </c>
      <c r="H38" s="4">
        <v>4.26</v>
      </c>
      <c r="I38" s="4">
        <v>5.16</v>
      </c>
      <c r="J38" s="4">
        <f>ABS(B38-Election_result!B$2)</f>
        <v>3.5799999999999983</v>
      </c>
      <c r="K38" s="4">
        <f>ABS(C38-Election_result!C$2)</f>
        <v>1.1799999999999997</v>
      </c>
      <c r="L38" s="4">
        <f>ABS(D38-Election_result!D$2)</f>
        <v>2.58</v>
      </c>
      <c r="M38" s="4">
        <f>ABS(E38-Election_result!E$2)</f>
        <v>0.5</v>
      </c>
      <c r="N38" s="4">
        <f>ABS(F38-Election_result!F$2)</f>
        <v>0.3100000000000005</v>
      </c>
      <c r="O38" s="4">
        <f>ABS(G38-Election_result!G$2)</f>
        <v>1.3699999999999997</v>
      </c>
      <c r="P38" s="4">
        <f>ABS(H38-Election_result!H$2)</f>
        <v>0.44000000000000039</v>
      </c>
      <c r="Q38" s="4">
        <f>ABS(I38-Election_result!I$2)</f>
        <v>1.0600000000000005</v>
      </c>
      <c r="R38" s="4">
        <f t="shared" si="0"/>
        <v>1.3774999999999997</v>
      </c>
    </row>
    <row r="39" spans="1:18" ht="12.75" customHeight="1">
      <c r="A39" s="3">
        <v>41529</v>
      </c>
      <c r="B39" s="4">
        <v>37.78</v>
      </c>
      <c r="C39" s="4">
        <v>25.09</v>
      </c>
      <c r="D39" s="4">
        <v>10.81</v>
      </c>
      <c r="E39" s="4">
        <v>5.3</v>
      </c>
      <c r="F39" s="4">
        <v>8.2899999999999991</v>
      </c>
      <c r="G39" s="4">
        <v>3.55</v>
      </c>
      <c r="H39" s="4">
        <v>4.47</v>
      </c>
      <c r="I39" s="4">
        <v>4.71</v>
      </c>
      <c r="J39" s="4">
        <f>ABS(B39-Election_result!B$2)</f>
        <v>3.7199999999999989</v>
      </c>
      <c r="K39" s="4">
        <f>ABS(C39-Election_result!C$2)</f>
        <v>0.60999999999999943</v>
      </c>
      <c r="L39" s="4">
        <f>ABS(D39-Election_result!D$2)</f>
        <v>2.41</v>
      </c>
      <c r="M39" s="4">
        <f>ABS(E39-Election_result!E$2)</f>
        <v>0.5</v>
      </c>
      <c r="N39" s="4">
        <f>ABS(F39-Election_result!F$2)</f>
        <v>0.3100000000000005</v>
      </c>
      <c r="O39" s="4">
        <f>ABS(G39-Election_result!G$2)</f>
        <v>1.3499999999999996</v>
      </c>
      <c r="P39" s="4">
        <f>ABS(H39-Election_result!H$2)</f>
        <v>0.23000000000000043</v>
      </c>
      <c r="Q39" s="4">
        <f>ABS(I39-Election_result!I$2)</f>
        <v>0.61000000000000032</v>
      </c>
      <c r="R39" s="4">
        <f t="shared" si="0"/>
        <v>1.2174999999999998</v>
      </c>
    </row>
    <row r="40" spans="1:18" ht="12.75" customHeight="1">
      <c r="A40" s="3">
        <v>41530</v>
      </c>
      <c r="B40" s="4">
        <v>37.58</v>
      </c>
      <c r="C40" s="4">
        <v>24.61</v>
      </c>
      <c r="D40" s="4">
        <v>10.61</v>
      </c>
      <c r="E40" s="4">
        <v>5.3</v>
      </c>
      <c r="F40" s="4">
        <v>7.76</v>
      </c>
      <c r="G40" s="4">
        <v>2.8</v>
      </c>
      <c r="H40" s="4">
        <v>4.4800000000000004</v>
      </c>
      <c r="I40" s="4">
        <v>6.86</v>
      </c>
      <c r="J40" s="4">
        <f>ABS(B40-Election_result!B$2)</f>
        <v>3.9200000000000017</v>
      </c>
      <c r="K40" s="4">
        <f>ABS(C40-Election_result!C$2)</f>
        <v>1.0899999999999999</v>
      </c>
      <c r="L40" s="4">
        <f>ABS(D40-Election_result!D$2)</f>
        <v>2.2099999999999991</v>
      </c>
      <c r="M40" s="4">
        <f>ABS(E40-Election_result!E$2)</f>
        <v>0.5</v>
      </c>
      <c r="N40" s="4">
        <f>ABS(F40-Election_result!F$2)</f>
        <v>0.83999999999999986</v>
      </c>
      <c r="O40" s="4">
        <f>ABS(G40-Election_result!G$2)</f>
        <v>0.59999999999999964</v>
      </c>
      <c r="P40" s="4">
        <f>ABS(H40-Election_result!H$2)</f>
        <v>0.21999999999999975</v>
      </c>
      <c r="Q40" s="4">
        <f>ABS(I40-Election_result!I$2)</f>
        <v>2.7600000000000007</v>
      </c>
      <c r="R40" s="4">
        <f t="shared" si="0"/>
        <v>1.5175000000000001</v>
      </c>
    </row>
    <row r="41" spans="1:18" ht="12.75" customHeight="1">
      <c r="A41" s="3">
        <v>41531</v>
      </c>
      <c r="B41" s="4">
        <v>37.56</v>
      </c>
      <c r="C41" s="4">
        <v>25.12</v>
      </c>
      <c r="D41" s="4">
        <v>10.7</v>
      </c>
      <c r="E41" s="4">
        <v>5.88</v>
      </c>
      <c r="F41" s="4">
        <v>8.25</v>
      </c>
      <c r="G41" s="4">
        <v>3.39</v>
      </c>
      <c r="H41" s="4">
        <v>4.16</v>
      </c>
      <c r="I41" s="4">
        <v>4.9400000000000004</v>
      </c>
      <c r="J41" s="4">
        <f>ABS(B41-Election_result!B$2)</f>
        <v>3.9399999999999977</v>
      </c>
      <c r="K41" s="4">
        <f>ABS(C41-Election_result!C$2)</f>
        <v>0.57999999999999829</v>
      </c>
      <c r="L41" s="4">
        <f>ABS(D41-Election_result!D$2)</f>
        <v>2.2999999999999989</v>
      </c>
      <c r="M41" s="4">
        <f>ABS(E41-Election_result!E$2)</f>
        <v>1.08</v>
      </c>
      <c r="N41" s="4">
        <f>ABS(F41-Election_result!F$2)</f>
        <v>0.34999999999999964</v>
      </c>
      <c r="O41" s="4">
        <f>ABS(G41-Election_result!G$2)</f>
        <v>1.19</v>
      </c>
      <c r="P41" s="4">
        <f>ABS(H41-Election_result!H$2)</f>
        <v>0.54</v>
      </c>
      <c r="Q41" s="4">
        <f>ABS(I41-Election_result!I$2)</f>
        <v>0.84000000000000075</v>
      </c>
      <c r="R41" s="4">
        <f t="shared" si="0"/>
        <v>1.3524999999999991</v>
      </c>
    </row>
    <row r="42" spans="1:18" ht="12.75" customHeight="1">
      <c r="A42" s="3">
        <v>41532</v>
      </c>
      <c r="B42" s="4">
        <v>37.549999999999997</v>
      </c>
      <c r="C42" s="4">
        <v>24.95</v>
      </c>
      <c r="D42" s="4">
        <v>10.87</v>
      </c>
      <c r="E42" s="4">
        <v>5.33</v>
      </c>
      <c r="F42" s="4">
        <v>8.24</v>
      </c>
      <c r="G42" s="4">
        <v>3.35</v>
      </c>
      <c r="H42" s="4">
        <v>4.51</v>
      </c>
      <c r="I42" s="4">
        <v>5.2</v>
      </c>
      <c r="J42" s="4">
        <f>ABS(B42-Election_result!B$2)</f>
        <v>3.9500000000000028</v>
      </c>
      <c r="K42" s="4">
        <f>ABS(C42-Election_result!C$2)</f>
        <v>0.75</v>
      </c>
      <c r="L42" s="4">
        <f>ABS(D42-Election_result!D$2)</f>
        <v>2.4699999999999989</v>
      </c>
      <c r="M42" s="4">
        <f>ABS(E42-Election_result!E$2)</f>
        <v>0.53000000000000025</v>
      </c>
      <c r="N42" s="4">
        <f>ABS(F42-Election_result!F$2)</f>
        <v>0.35999999999999943</v>
      </c>
      <c r="O42" s="4">
        <f>ABS(G42-Election_result!G$2)</f>
        <v>1.1499999999999999</v>
      </c>
      <c r="P42" s="4">
        <f>ABS(H42-Election_result!H$2)</f>
        <v>0.19000000000000039</v>
      </c>
      <c r="Q42" s="4">
        <f>ABS(I42-Election_result!I$2)</f>
        <v>1.1000000000000005</v>
      </c>
      <c r="R42" s="4">
        <f t="shared" si="0"/>
        <v>1.3125000000000004</v>
      </c>
    </row>
    <row r="43" spans="1:18" ht="12.75" customHeight="1">
      <c r="A43" s="3">
        <v>41533</v>
      </c>
      <c r="B43" s="4">
        <v>37.590000000000003</v>
      </c>
      <c r="C43" s="4">
        <v>25.32</v>
      </c>
      <c r="D43" s="4">
        <v>10.7</v>
      </c>
      <c r="E43" s="4">
        <v>5.35</v>
      </c>
      <c r="F43" s="4">
        <v>8.19</v>
      </c>
      <c r="G43" s="4">
        <v>3</v>
      </c>
      <c r="H43" s="4">
        <v>4.51</v>
      </c>
      <c r="I43" s="4">
        <v>5.34</v>
      </c>
      <c r="J43" s="4">
        <f>ABS(B43-Election_result!B$2)</f>
        <v>3.9099999999999966</v>
      </c>
      <c r="K43" s="4">
        <f>ABS(C43-Election_result!C$2)</f>
        <v>0.37999999999999901</v>
      </c>
      <c r="L43" s="4">
        <f>ABS(D43-Election_result!D$2)</f>
        <v>2.2999999999999989</v>
      </c>
      <c r="M43" s="4">
        <f>ABS(E43-Election_result!E$2)</f>
        <v>0.54999999999999982</v>
      </c>
      <c r="N43" s="4">
        <f>ABS(F43-Election_result!F$2)</f>
        <v>0.41000000000000014</v>
      </c>
      <c r="O43" s="4">
        <f>ABS(G43-Election_result!G$2)</f>
        <v>0.79999999999999982</v>
      </c>
      <c r="P43" s="4">
        <f>ABS(H43-Election_result!H$2)</f>
        <v>0.19000000000000039</v>
      </c>
      <c r="Q43" s="4">
        <f>ABS(I43-Election_result!I$2)</f>
        <v>1.2400000000000002</v>
      </c>
      <c r="R43" s="4">
        <f t="shared" si="0"/>
        <v>1.2224999999999995</v>
      </c>
    </row>
    <row r="44" spans="1:18" ht="12.75" customHeight="1">
      <c r="A44" s="3">
        <v>41534</v>
      </c>
      <c r="B44" s="4">
        <v>37.590000000000003</v>
      </c>
      <c r="C44" s="4">
        <v>25.32</v>
      </c>
      <c r="D44" s="4">
        <v>10.07</v>
      </c>
      <c r="E44" s="4">
        <v>5.89</v>
      </c>
      <c r="F44" s="4">
        <v>8</v>
      </c>
      <c r="G44" s="4">
        <v>3.3</v>
      </c>
      <c r="H44" s="4">
        <v>4.51</v>
      </c>
      <c r="I44" s="4">
        <v>5.32</v>
      </c>
      <c r="J44" s="4">
        <f>ABS(B44-Election_result!B$2)</f>
        <v>3.9099999999999966</v>
      </c>
      <c r="K44" s="4">
        <f>ABS(C44-Election_result!C$2)</f>
        <v>0.37999999999999901</v>
      </c>
      <c r="L44" s="4">
        <f>ABS(D44-Election_result!D$2)</f>
        <v>1.67</v>
      </c>
      <c r="M44" s="4">
        <f>ABS(E44-Election_result!E$2)</f>
        <v>1.0899999999999999</v>
      </c>
      <c r="N44" s="4">
        <f>ABS(F44-Election_result!F$2)</f>
        <v>0.59999999999999964</v>
      </c>
      <c r="O44" s="4">
        <f>ABS(G44-Election_result!G$2)</f>
        <v>1.0999999999999996</v>
      </c>
      <c r="P44" s="4">
        <f>ABS(H44-Election_result!H$2)</f>
        <v>0.19000000000000039</v>
      </c>
      <c r="Q44" s="4">
        <f>ABS(I44-Election_result!I$2)</f>
        <v>1.2200000000000006</v>
      </c>
      <c r="R44" s="4">
        <f t="shared" si="0"/>
        <v>1.2699999999999994</v>
      </c>
    </row>
    <row r="45" spans="1:18" ht="12.75" customHeight="1">
      <c r="A45" s="3">
        <v>41535</v>
      </c>
      <c r="B45" s="4">
        <v>37.79</v>
      </c>
      <c r="C45" s="4">
        <v>25.17</v>
      </c>
      <c r="D45" s="4">
        <v>9.6999999999999993</v>
      </c>
      <c r="E45" s="4">
        <v>5.7</v>
      </c>
      <c r="F45" s="4">
        <v>8.07</v>
      </c>
      <c r="G45" s="4">
        <v>2.85</v>
      </c>
      <c r="H45" s="4">
        <v>4.51</v>
      </c>
      <c r="I45" s="4">
        <v>6.21</v>
      </c>
      <c r="J45" s="4">
        <f>ABS(B45-Election_result!B$2)</f>
        <v>3.7100000000000009</v>
      </c>
      <c r="K45" s="4">
        <f>ABS(C45-Election_result!C$2)</f>
        <v>0.52999999999999758</v>
      </c>
      <c r="L45" s="4">
        <f>ABS(D45-Election_result!D$2)</f>
        <v>1.2999999999999989</v>
      </c>
      <c r="M45" s="4">
        <f>ABS(E45-Election_result!E$2)</f>
        <v>0.90000000000000036</v>
      </c>
      <c r="N45" s="4">
        <f>ABS(F45-Election_result!F$2)</f>
        <v>0.52999999999999936</v>
      </c>
      <c r="O45" s="4">
        <f>ABS(G45-Election_result!G$2)</f>
        <v>0.64999999999999991</v>
      </c>
      <c r="P45" s="4">
        <f>ABS(H45-Election_result!H$2)</f>
        <v>0.19000000000000039</v>
      </c>
      <c r="Q45" s="4">
        <f>ABS(I45-Election_result!I$2)</f>
        <v>2.1100000000000003</v>
      </c>
      <c r="R45" s="4">
        <f t="shared" si="0"/>
        <v>1.2399999999999998</v>
      </c>
    </row>
    <row r="46" spans="1:18" ht="12.75" customHeight="1">
      <c r="A46" s="3">
        <v>41536</v>
      </c>
      <c r="B46" s="4">
        <v>38</v>
      </c>
      <c r="C46" s="4">
        <v>25.3</v>
      </c>
      <c r="D46" s="4">
        <v>9.7799999999999994</v>
      </c>
      <c r="E46" s="4">
        <v>5.35</v>
      </c>
      <c r="F46" s="4">
        <v>8.07</v>
      </c>
      <c r="G46" s="4">
        <v>3.15</v>
      </c>
      <c r="H46" s="4">
        <v>4.75</v>
      </c>
      <c r="I46" s="4">
        <v>5.6</v>
      </c>
      <c r="J46" s="4">
        <f>ABS(B46-Election_result!B$2)</f>
        <v>3.5</v>
      </c>
      <c r="K46" s="4">
        <f>ABS(C46-Election_result!C$2)</f>
        <v>0.39999999999999858</v>
      </c>
      <c r="L46" s="4">
        <f>ABS(D46-Election_result!D$2)</f>
        <v>1.379999999999999</v>
      </c>
      <c r="M46" s="4">
        <f>ABS(E46-Election_result!E$2)</f>
        <v>0.54999999999999982</v>
      </c>
      <c r="N46" s="4">
        <f>ABS(F46-Election_result!F$2)</f>
        <v>0.52999999999999936</v>
      </c>
      <c r="O46" s="4">
        <f>ABS(G46-Election_result!G$2)</f>
        <v>0.94999999999999973</v>
      </c>
      <c r="P46" s="4">
        <f>ABS(H46-Election_result!H$2)</f>
        <v>4.9999999999999822E-2</v>
      </c>
      <c r="Q46" s="4">
        <f>ABS(I46-Election_result!I$2)</f>
        <v>1.5</v>
      </c>
      <c r="R46" s="4">
        <f t="shared" si="0"/>
        <v>1.1074999999999995</v>
      </c>
    </row>
    <row r="47" spans="1:18" ht="12.75" customHeight="1">
      <c r="A47" s="3">
        <v>41537</v>
      </c>
      <c r="B47" s="4">
        <v>37.94</v>
      </c>
      <c r="C47" s="4">
        <v>25.51</v>
      </c>
      <c r="D47" s="4">
        <v>9.69</v>
      </c>
      <c r="E47" s="4">
        <v>5.77</v>
      </c>
      <c r="F47" s="4">
        <v>9.3800000000000008</v>
      </c>
      <c r="G47" s="4">
        <v>3.08</v>
      </c>
      <c r="H47" s="4">
        <v>5.0999999999999996</v>
      </c>
      <c r="I47" s="4">
        <v>3.53</v>
      </c>
      <c r="J47" s="4">
        <f>ABS(B47-Election_result!B$2)</f>
        <v>3.5600000000000023</v>
      </c>
      <c r="K47" s="4">
        <f>ABS(C47-Election_result!C$2)</f>
        <v>0.18999999999999773</v>
      </c>
      <c r="L47" s="4">
        <f>ABS(D47-Election_result!D$2)</f>
        <v>1.2899999999999991</v>
      </c>
      <c r="M47" s="4">
        <f>ABS(E47-Election_result!E$2)</f>
        <v>0.96999999999999975</v>
      </c>
      <c r="N47" s="4">
        <f>ABS(F47-Election_result!F$2)</f>
        <v>0.78000000000000114</v>
      </c>
      <c r="O47" s="4">
        <f>ABS(G47-Election_result!G$2)</f>
        <v>0.87999999999999989</v>
      </c>
      <c r="P47" s="4">
        <f>ABS(H47-Election_result!H$2)</f>
        <v>0.39999999999999947</v>
      </c>
      <c r="Q47" s="4">
        <f>ABS(I47-Election_result!I$2)</f>
        <v>0.56999999999999984</v>
      </c>
      <c r="R47" s="4">
        <f t="shared" si="0"/>
        <v>1.08</v>
      </c>
    </row>
    <row r="48" spans="1:18" ht="12.75" customHeight="1">
      <c r="A48" s="3">
        <v>41538</v>
      </c>
      <c r="B48" s="4">
        <v>37.950000000000003</v>
      </c>
      <c r="C48" s="4">
        <v>25.9</v>
      </c>
      <c r="D48" s="4">
        <v>9.9499999999999993</v>
      </c>
      <c r="E48" s="4">
        <v>5.25</v>
      </c>
      <c r="F48" s="4">
        <v>9.15</v>
      </c>
      <c r="G48" s="4">
        <v>2.5</v>
      </c>
      <c r="H48" s="4">
        <v>5.0999999999999996</v>
      </c>
      <c r="I48" s="4">
        <v>4.2</v>
      </c>
      <c r="J48" s="4">
        <f>ABS(B48-Election_result!B$2)</f>
        <v>3.5499999999999972</v>
      </c>
      <c r="K48" s="4">
        <f>ABS(C48-Election_result!C$2)</f>
        <v>0.19999999999999929</v>
      </c>
      <c r="L48" s="4">
        <f>ABS(D48-Election_result!D$2)</f>
        <v>1.5499999999999989</v>
      </c>
      <c r="M48" s="4">
        <f>ABS(E48-Election_result!E$2)</f>
        <v>0.45000000000000018</v>
      </c>
      <c r="N48" s="4">
        <f>ABS(F48-Election_result!F$2)</f>
        <v>0.55000000000000071</v>
      </c>
      <c r="O48" s="4">
        <f>ABS(G48-Election_result!G$2)</f>
        <v>0.29999999999999982</v>
      </c>
      <c r="P48" s="4">
        <f>ABS(H48-Election_result!H$2)</f>
        <v>0.39999999999999947</v>
      </c>
      <c r="Q48" s="4">
        <f>ABS(I48-Election_result!I$2)</f>
        <v>0.10000000000000053</v>
      </c>
      <c r="R48" s="4">
        <f t="shared" si="0"/>
        <v>0.88749999999999951</v>
      </c>
    </row>
    <row r="49" spans="1:18" ht="12.75" customHeight="1">
      <c r="A49" s="3">
        <v>41539</v>
      </c>
      <c r="B49" s="4">
        <v>37.6</v>
      </c>
      <c r="C49" s="4">
        <v>26.2</v>
      </c>
      <c r="D49" s="4">
        <v>9.9</v>
      </c>
      <c r="E49" s="4">
        <v>5.33</v>
      </c>
      <c r="F49" s="4">
        <v>9.15</v>
      </c>
      <c r="G49" s="4">
        <v>2.76</v>
      </c>
      <c r="H49" s="4">
        <v>5.12</v>
      </c>
      <c r="I49" s="4">
        <v>3.94</v>
      </c>
      <c r="J49" s="4">
        <f>ABS(B49-Election_result!B$2)</f>
        <v>3.8999999999999986</v>
      </c>
      <c r="K49" s="4">
        <f>ABS(C49-Election_result!C$2)</f>
        <v>0.5</v>
      </c>
      <c r="L49" s="4">
        <f>ABS(D49-Election_result!D$2)</f>
        <v>1.5</v>
      </c>
      <c r="M49" s="4">
        <f>ABS(E49-Election_result!E$2)</f>
        <v>0.53000000000000025</v>
      </c>
      <c r="N49" s="4">
        <f>ABS(F49-Election_result!F$2)</f>
        <v>0.55000000000000071</v>
      </c>
      <c r="O49" s="4">
        <f>ABS(G49-Election_result!G$2)</f>
        <v>0.55999999999999961</v>
      </c>
      <c r="P49" s="4">
        <f>ABS(H49-Election_result!H$2)</f>
        <v>0.41999999999999993</v>
      </c>
      <c r="Q49" s="4">
        <f>ABS(I49-Election_result!I$2)</f>
        <v>0.1599999999999997</v>
      </c>
      <c r="R49" s="4">
        <f t="shared" si="0"/>
        <v>1.0149999999999999</v>
      </c>
    </row>
    <row r="50" spans="1:18" ht="12.75" customHeight="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2.75" customHeigh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2.75" customHeigh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2.75" customHeigh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2.75" customHeigh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2.75" customHeigh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2.75" customHeigh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2.75" customHeigh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2.75" customHeigh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2.75" customHeigh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2.75" customHeigh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2.75" customHeigh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customHeigh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customHeigh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customHeigh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customHeigh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customHeigh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customHeigh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customHeigh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customHeigh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B512" s="4"/>
      <c r="C512" s="4"/>
      <c r="D512" s="4"/>
      <c r="E512" s="4"/>
      <c r="F512" s="4"/>
      <c r="G512" s="4"/>
      <c r="H512" s="4"/>
      <c r="I512" s="4"/>
    </row>
    <row r="513" spans="2:9" ht="12.75" customHeight="1">
      <c r="B513" s="4"/>
      <c r="C513" s="4"/>
      <c r="D513" s="4"/>
      <c r="E513" s="4"/>
      <c r="F513" s="4"/>
      <c r="G513" s="4"/>
      <c r="H513" s="4"/>
      <c r="I513" s="4"/>
    </row>
    <row r="514" spans="2:9" ht="12.75" customHeight="1">
      <c r="B514" s="4"/>
      <c r="C514" s="4"/>
      <c r="D514" s="4"/>
      <c r="E514" s="4"/>
      <c r="F514" s="4"/>
      <c r="G514" s="4"/>
      <c r="H514" s="4"/>
      <c r="I514" s="4"/>
    </row>
    <row r="515" spans="2:9" ht="12.75" customHeight="1">
      <c r="B515" s="4"/>
      <c r="C515" s="4"/>
      <c r="D515" s="4"/>
      <c r="E515" s="4"/>
      <c r="F515" s="4"/>
      <c r="G515" s="4"/>
      <c r="H515" s="4"/>
      <c r="I515" s="4"/>
    </row>
    <row r="516" spans="2:9" ht="12.75" customHeight="1">
      <c r="B516" s="4"/>
      <c r="C516" s="4"/>
      <c r="D516" s="4"/>
      <c r="E516" s="4"/>
      <c r="F516" s="4"/>
      <c r="G516" s="4"/>
      <c r="H516" s="4"/>
      <c r="I516" s="4"/>
    </row>
    <row r="517" spans="2:9" ht="12.75" customHeight="1">
      <c r="B517" s="4"/>
      <c r="C517" s="4"/>
      <c r="D517" s="4"/>
      <c r="E517" s="4"/>
      <c r="F517" s="4"/>
      <c r="G517" s="4"/>
      <c r="H517" s="4"/>
      <c r="I517" s="4"/>
    </row>
    <row r="518" spans="2:9" ht="12.75" customHeight="1">
      <c r="B518" s="4"/>
      <c r="C518" s="4"/>
      <c r="D518" s="4"/>
      <c r="E518" s="4"/>
      <c r="F518" s="4"/>
      <c r="G518" s="4"/>
      <c r="H518" s="4"/>
      <c r="I518" s="4"/>
    </row>
    <row r="519" spans="2:9" ht="12.75" customHeight="1">
      <c r="B519" s="4"/>
      <c r="C519" s="4"/>
      <c r="D519" s="4"/>
      <c r="E519" s="4"/>
      <c r="F519" s="4"/>
      <c r="G519" s="4"/>
      <c r="H519" s="4"/>
      <c r="I519" s="4"/>
    </row>
    <row r="520" spans="2:9" ht="12.75" customHeight="1">
      <c r="B520" s="4"/>
      <c r="C520" s="4"/>
      <c r="D520" s="4"/>
      <c r="E520" s="4"/>
      <c r="F520" s="4"/>
      <c r="G520" s="4"/>
      <c r="H520" s="4"/>
      <c r="I520" s="4"/>
    </row>
    <row r="521" spans="2:9" ht="12.75" customHeight="1">
      <c r="B521" s="4"/>
      <c r="C521" s="4"/>
      <c r="D521" s="4"/>
      <c r="E521" s="4"/>
      <c r="F521" s="4"/>
      <c r="G521" s="4"/>
      <c r="H521" s="4"/>
      <c r="I521" s="4"/>
    </row>
    <row r="522" spans="2:9" ht="12.75" customHeight="1">
      <c r="B522" s="4"/>
      <c r="C522" s="4"/>
      <c r="D522" s="4"/>
      <c r="E522" s="4"/>
      <c r="F522" s="4"/>
      <c r="G522" s="4"/>
      <c r="H522" s="4"/>
      <c r="I522" s="4"/>
    </row>
    <row r="523" spans="2:9" ht="12.75" customHeight="1">
      <c r="B523" s="4"/>
      <c r="C523" s="4"/>
      <c r="D523" s="4"/>
      <c r="E523" s="4"/>
      <c r="F523" s="4"/>
      <c r="G523" s="4"/>
      <c r="H523" s="4"/>
      <c r="I523" s="4"/>
    </row>
    <row r="524" spans="2:9" ht="12.75" customHeight="1">
      <c r="B524" s="4"/>
      <c r="C524" s="4"/>
      <c r="D524" s="4"/>
      <c r="E524" s="4"/>
      <c r="F524" s="4"/>
      <c r="G524" s="4"/>
      <c r="H524" s="4"/>
      <c r="I524" s="4"/>
    </row>
    <row r="525" spans="2:9" ht="12.75" customHeight="1">
      <c r="B525" s="4"/>
      <c r="C525" s="4"/>
      <c r="D525" s="4"/>
      <c r="E525" s="4"/>
      <c r="F525" s="4"/>
      <c r="G525" s="4"/>
      <c r="H525" s="4"/>
      <c r="I525" s="4"/>
    </row>
    <row r="526" spans="2:9" ht="12.75" customHeight="1">
      <c r="B526" s="4"/>
      <c r="C526" s="4"/>
      <c r="D526" s="4"/>
      <c r="E526" s="4"/>
      <c r="F526" s="4"/>
      <c r="G526" s="4"/>
      <c r="H526" s="4"/>
      <c r="I526" s="4"/>
    </row>
    <row r="527" spans="2:9" ht="12.75" customHeight="1">
      <c r="B527" s="4"/>
      <c r="C527" s="4"/>
      <c r="D527" s="4"/>
      <c r="E527" s="4"/>
      <c r="F527" s="4"/>
      <c r="G527" s="4"/>
      <c r="H527" s="4"/>
      <c r="I527" s="4"/>
    </row>
    <row r="528" spans="2:9" ht="12.75" customHeight="1">
      <c r="B528" s="4"/>
      <c r="C528" s="4"/>
      <c r="D528" s="4"/>
      <c r="E528" s="4"/>
      <c r="F528" s="4"/>
      <c r="G528" s="4"/>
      <c r="H528" s="4"/>
      <c r="I528" s="4"/>
    </row>
    <row r="529" spans="2:9" ht="12.75" customHeight="1">
      <c r="B529" s="4"/>
      <c r="C529" s="4"/>
      <c r="D529" s="4"/>
      <c r="E529" s="4"/>
      <c r="F529" s="4"/>
      <c r="G529" s="4"/>
      <c r="H529" s="4"/>
      <c r="I529" s="4"/>
    </row>
    <row r="530" spans="2:9" ht="12.75" customHeight="1">
      <c r="B530" s="4"/>
      <c r="C530" s="4"/>
      <c r="D530" s="4"/>
      <c r="E530" s="4"/>
      <c r="F530" s="4"/>
      <c r="G530" s="4"/>
      <c r="H530" s="4"/>
      <c r="I530" s="4"/>
    </row>
    <row r="531" spans="2:9" ht="12.75" customHeight="1">
      <c r="B531" s="4"/>
      <c r="C531" s="4"/>
      <c r="D531" s="4"/>
      <c r="E531" s="4"/>
      <c r="F531" s="4"/>
      <c r="G531" s="4"/>
      <c r="H531" s="4"/>
      <c r="I531" s="4"/>
    </row>
    <row r="532" spans="2:9" ht="12.75" customHeight="1">
      <c r="B532" s="4"/>
      <c r="C532" s="4"/>
      <c r="D532" s="4"/>
      <c r="E532" s="4"/>
      <c r="F532" s="4"/>
      <c r="G532" s="4"/>
      <c r="H532" s="4"/>
      <c r="I532" s="4"/>
    </row>
    <row r="533" spans="2:9" ht="12.75" customHeight="1">
      <c r="B533" s="4"/>
      <c r="C533" s="4"/>
      <c r="D533" s="4"/>
      <c r="E533" s="4"/>
      <c r="F533" s="4"/>
      <c r="G533" s="4"/>
      <c r="H533" s="4"/>
      <c r="I533" s="4"/>
    </row>
    <row r="534" spans="2:9" ht="12.75" customHeight="1">
      <c r="B534" s="4"/>
      <c r="C534" s="4"/>
      <c r="D534" s="4"/>
      <c r="E534" s="4"/>
      <c r="F534" s="4"/>
      <c r="G534" s="4"/>
      <c r="H534" s="4"/>
      <c r="I534" s="4"/>
    </row>
    <row r="535" spans="2:9" ht="12.75" customHeight="1">
      <c r="B535" s="4"/>
      <c r="C535" s="4"/>
      <c r="D535" s="4"/>
      <c r="E535" s="4"/>
      <c r="F535" s="4"/>
      <c r="G535" s="4"/>
      <c r="H535" s="4"/>
      <c r="I535" s="4"/>
    </row>
    <row r="536" spans="2:9" ht="12.75" customHeight="1">
      <c r="B536" s="4"/>
      <c r="C536" s="4"/>
      <c r="D536" s="4"/>
      <c r="E536" s="4"/>
      <c r="F536" s="4"/>
      <c r="G536" s="4"/>
      <c r="H536" s="4"/>
      <c r="I536" s="4"/>
    </row>
    <row r="537" spans="2:9" ht="12.75" customHeight="1">
      <c r="B537" s="4"/>
      <c r="C537" s="4"/>
      <c r="D537" s="4"/>
      <c r="E537" s="4"/>
      <c r="F537" s="4"/>
      <c r="G537" s="4"/>
      <c r="H537" s="4"/>
      <c r="I537" s="4"/>
    </row>
    <row r="538" spans="2:9" ht="12.75" customHeight="1">
      <c r="B538" s="4"/>
      <c r="C538" s="4"/>
      <c r="D538" s="4"/>
      <c r="E538" s="4"/>
      <c r="F538" s="4"/>
      <c r="G538" s="4"/>
      <c r="H538" s="4"/>
      <c r="I538" s="4"/>
    </row>
    <row r="539" spans="2:9" ht="12.75" customHeight="1">
      <c r="B539" s="4"/>
      <c r="C539" s="4"/>
      <c r="D539" s="4"/>
      <c r="E539" s="4"/>
      <c r="F539" s="4"/>
      <c r="G539" s="4"/>
      <c r="H539" s="4"/>
      <c r="I539" s="4"/>
    </row>
    <row r="540" spans="2:9" ht="12.75" customHeight="1">
      <c r="B540" s="4"/>
      <c r="C540" s="4"/>
      <c r="D540" s="4"/>
      <c r="E540" s="4"/>
      <c r="F540" s="4"/>
      <c r="G540" s="4"/>
      <c r="H540" s="4"/>
      <c r="I540" s="4"/>
    </row>
    <row r="541" spans="2:9" ht="12.75" customHeight="1">
      <c r="B541" s="4"/>
      <c r="C541" s="4"/>
      <c r="D541" s="4"/>
      <c r="E541" s="4"/>
      <c r="F541" s="4"/>
      <c r="G541" s="4"/>
      <c r="H541" s="4"/>
      <c r="I541" s="4"/>
    </row>
    <row r="542" spans="2:9" ht="12.75" customHeight="1">
      <c r="B542" s="4"/>
      <c r="C542" s="4"/>
      <c r="D542" s="4"/>
      <c r="E542" s="4"/>
      <c r="F542" s="4"/>
      <c r="G542" s="4"/>
      <c r="H542" s="4"/>
      <c r="I542" s="4"/>
    </row>
    <row r="543" spans="2:9" ht="12.75" customHeight="1">
      <c r="B543" s="4"/>
      <c r="C543" s="4"/>
      <c r="D543" s="4"/>
      <c r="E543" s="4"/>
      <c r="F543" s="4"/>
      <c r="G543" s="4"/>
      <c r="H543" s="4"/>
      <c r="I543" s="4"/>
    </row>
    <row r="544" spans="2:9" ht="12.75" customHeight="1">
      <c r="B544" s="4"/>
      <c r="C544" s="4"/>
      <c r="D544" s="4"/>
      <c r="E544" s="4"/>
      <c r="F544" s="4"/>
      <c r="G544" s="4"/>
      <c r="H544" s="4"/>
      <c r="I544" s="4"/>
    </row>
    <row r="545" spans="2:9" ht="12.75" customHeight="1">
      <c r="B545" s="4"/>
      <c r="C545" s="4"/>
      <c r="D545" s="4"/>
      <c r="E545" s="4"/>
      <c r="F545" s="4"/>
      <c r="G545" s="4"/>
      <c r="H545" s="4"/>
      <c r="I545" s="4"/>
    </row>
    <row r="546" spans="2:9" ht="12.75" customHeight="1">
      <c r="B546" s="4"/>
      <c r="C546" s="4"/>
      <c r="D546" s="4"/>
      <c r="E546" s="4"/>
      <c r="F546" s="4"/>
      <c r="G546" s="4"/>
      <c r="H546" s="4"/>
      <c r="I546" s="4"/>
    </row>
    <row r="547" spans="2:9" ht="12.75" customHeight="1">
      <c r="B547" s="4"/>
      <c r="C547" s="4"/>
      <c r="D547" s="4"/>
      <c r="E547" s="4"/>
      <c r="F547" s="4"/>
      <c r="G547" s="4"/>
      <c r="H547" s="4"/>
      <c r="I547" s="4"/>
    </row>
    <row r="548" spans="2:9" ht="12.75" customHeight="1">
      <c r="B548" s="4"/>
      <c r="C548" s="4"/>
      <c r="D548" s="4"/>
      <c r="E548" s="4"/>
      <c r="F548" s="4"/>
      <c r="G548" s="4"/>
      <c r="H548" s="4"/>
      <c r="I548" s="4"/>
    </row>
    <row r="549" spans="2:9" ht="12.75" customHeight="1">
      <c r="B549" s="4"/>
      <c r="C549" s="4"/>
      <c r="D549" s="4"/>
      <c r="E549" s="4"/>
      <c r="F549" s="4"/>
      <c r="G549" s="4"/>
      <c r="H549" s="4"/>
      <c r="I549" s="4"/>
    </row>
    <row r="550" spans="2:9" ht="12.75" customHeight="1">
      <c r="B550" s="4"/>
      <c r="C550" s="4"/>
      <c r="D550" s="4"/>
      <c r="E550" s="4"/>
      <c r="F550" s="4"/>
      <c r="G550" s="4"/>
      <c r="H550" s="4"/>
      <c r="I550" s="4"/>
    </row>
    <row r="551" spans="2:9" ht="12.75" customHeight="1">
      <c r="B551" s="4"/>
      <c r="C551" s="4"/>
      <c r="D551" s="4"/>
      <c r="E551" s="4"/>
      <c r="F551" s="4"/>
      <c r="G551" s="4"/>
      <c r="H551" s="4"/>
      <c r="I551" s="4"/>
    </row>
    <row r="552" spans="2:9" ht="12.75" customHeight="1">
      <c r="B552" s="4"/>
      <c r="C552" s="4"/>
      <c r="D552" s="4"/>
      <c r="E552" s="4"/>
      <c r="F552" s="4"/>
      <c r="G552" s="4"/>
      <c r="H552" s="4"/>
      <c r="I552" s="4"/>
    </row>
    <row r="553" spans="2:9" ht="12.75" customHeight="1">
      <c r="B553" s="4"/>
      <c r="C553" s="4"/>
      <c r="D553" s="4"/>
      <c r="E553" s="4"/>
      <c r="F553" s="4"/>
      <c r="G553" s="4"/>
      <c r="H553" s="4"/>
      <c r="I553" s="4"/>
    </row>
    <row r="554" spans="2:9" ht="12.75" customHeight="1">
      <c r="B554" s="4"/>
      <c r="C554" s="4"/>
      <c r="D554" s="4"/>
      <c r="E554" s="4"/>
      <c r="F554" s="4"/>
      <c r="G554" s="4"/>
      <c r="H554" s="4"/>
      <c r="I554" s="4"/>
    </row>
    <row r="555" spans="2:9" ht="12.75" customHeight="1">
      <c r="B555" s="4"/>
      <c r="C555" s="4"/>
      <c r="D555" s="4"/>
      <c r="E555" s="4"/>
      <c r="F555" s="4"/>
      <c r="G555" s="4"/>
      <c r="H555" s="4"/>
      <c r="I555" s="4"/>
    </row>
    <row r="556" spans="2:9" ht="12.75" customHeight="1">
      <c r="B556" s="4"/>
      <c r="C556" s="4"/>
      <c r="D556" s="4"/>
      <c r="E556" s="4"/>
      <c r="F556" s="4"/>
      <c r="G556" s="4"/>
      <c r="H556" s="4"/>
      <c r="I556" s="4"/>
    </row>
    <row r="557" spans="2:9" ht="12.75" customHeight="1">
      <c r="B557" s="4"/>
      <c r="C557" s="4"/>
      <c r="D557" s="4"/>
      <c r="E557" s="4"/>
      <c r="F557" s="4"/>
      <c r="G557" s="4"/>
      <c r="H557" s="4"/>
      <c r="I557" s="4"/>
    </row>
    <row r="558" spans="2:9" ht="12.75" customHeight="1">
      <c r="B558" s="4"/>
      <c r="C558" s="4"/>
      <c r="D558" s="4"/>
      <c r="E558" s="4"/>
      <c r="F558" s="4"/>
      <c r="G558" s="4"/>
      <c r="H558" s="4"/>
      <c r="I558" s="4"/>
    </row>
    <row r="559" spans="2:9" ht="12.75" customHeight="1">
      <c r="B559" s="4"/>
      <c r="C559" s="4"/>
      <c r="D559" s="4"/>
      <c r="E559" s="4"/>
      <c r="F559" s="4"/>
      <c r="G559" s="4"/>
      <c r="H559" s="4"/>
      <c r="I559" s="4"/>
    </row>
    <row r="560" spans="2:9" ht="12.75" customHeight="1">
      <c r="B560" s="4"/>
      <c r="C560" s="4"/>
      <c r="D560" s="4"/>
      <c r="E560" s="4"/>
      <c r="F560" s="4"/>
      <c r="G560" s="4"/>
      <c r="H560" s="4"/>
      <c r="I560" s="4"/>
    </row>
    <row r="561" spans="2:9" ht="12.75" customHeight="1">
      <c r="B561" s="4"/>
      <c r="C561" s="4"/>
      <c r="D561" s="4"/>
      <c r="E561" s="4"/>
      <c r="F561" s="4"/>
      <c r="G561" s="4"/>
      <c r="H561" s="4"/>
      <c r="I561" s="4"/>
    </row>
    <row r="562" spans="2:9" ht="12.75" customHeight="1">
      <c r="B562" s="4"/>
      <c r="C562" s="4"/>
      <c r="D562" s="4"/>
      <c r="E562" s="4"/>
      <c r="F562" s="4"/>
      <c r="G562" s="4"/>
      <c r="H562" s="4"/>
      <c r="I562" s="4"/>
    </row>
    <row r="563" spans="2:9" ht="12.75" customHeight="1">
      <c r="B563" s="4"/>
      <c r="C563" s="4"/>
      <c r="D563" s="4"/>
      <c r="E563" s="4"/>
      <c r="F563" s="4"/>
      <c r="G563" s="4"/>
      <c r="H563" s="4"/>
      <c r="I563" s="4"/>
    </row>
    <row r="564" spans="2:9" ht="12.75" customHeight="1">
      <c r="B564" s="4"/>
      <c r="C564" s="4"/>
      <c r="D564" s="4"/>
      <c r="E564" s="4"/>
      <c r="F564" s="4"/>
      <c r="G564" s="4"/>
      <c r="H564" s="4"/>
      <c r="I564" s="4"/>
    </row>
    <row r="565" spans="2:9" ht="12.75" customHeight="1">
      <c r="B565" s="4"/>
      <c r="C565" s="4"/>
      <c r="D565" s="4"/>
      <c r="E565" s="4"/>
      <c r="F565" s="4"/>
      <c r="G565" s="4"/>
      <c r="H565" s="4"/>
      <c r="I565" s="4"/>
    </row>
    <row r="566" spans="2:9" ht="12.75" customHeight="1">
      <c r="B566" s="4"/>
      <c r="C566" s="4"/>
      <c r="D566" s="4"/>
      <c r="E566" s="4"/>
      <c r="F566" s="4"/>
      <c r="G566" s="4"/>
      <c r="H566" s="4"/>
      <c r="I566" s="4"/>
    </row>
    <row r="567" spans="2:9" ht="12.75" customHeight="1">
      <c r="B567" s="4"/>
      <c r="C567" s="4"/>
      <c r="D567" s="4"/>
      <c r="E567" s="4"/>
      <c r="F567" s="4"/>
      <c r="G567" s="4"/>
      <c r="H567" s="4"/>
      <c r="I567" s="4"/>
    </row>
    <row r="568" spans="2:9" ht="12.75" customHeight="1">
      <c r="B568" s="4"/>
      <c r="C568" s="4"/>
      <c r="D568" s="4"/>
      <c r="E568" s="4"/>
      <c r="F568" s="4"/>
      <c r="G568" s="4"/>
      <c r="H568" s="4"/>
      <c r="I568" s="4"/>
    </row>
    <row r="569" spans="2:9" ht="12.75" customHeight="1">
      <c r="B569" s="4"/>
      <c r="C569" s="4"/>
      <c r="D569" s="4"/>
      <c r="E569" s="4"/>
      <c r="F569" s="4"/>
      <c r="G569" s="4"/>
      <c r="H569" s="4"/>
      <c r="I569" s="4"/>
    </row>
    <row r="570" spans="2:9" ht="12.75" customHeight="1">
      <c r="B570" s="4"/>
      <c r="C570" s="4"/>
      <c r="D570" s="4"/>
      <c r="E570" s="4"/>
      <c r="F570" s="4"/>
      <c r="G570" s="4"/>
      <c r="H570" s="4"/>
      <c r="I570" s="4"/>
    </row>
    <row r="571" spans="2:9" ht="12.75" customHeight="1">
      <c r="B571" s="4"/>
      <c r="C571" s="4"/>
      <c r="D571" s="4"/>
      <c r="E571" s="4"/>
      <c r="F571" s="4"/>
      <c r="G571" s="4"/>
      <c r="H571" s="4"/>
      <c r="I571" s="4"/>
    </row>
    <row r="572" spans="2:9" ht="12.75" customHeight="1">
      <c r="B572" s="4"/>
      <c r="C572" s="4"/>
      <c r="D572" s="4"/>
      <c r="E572" s="4"/>
      <c r="F572" s="4"/>
      <c r="G572" s="4"/>
      <c r="H572" s="4"/>
      <c r="I572" s="4"/>
    </row>
    <row r="573" spans="2:9" ht="12.75" customHeight="1">
      <c r="B573" s="4"/>
      <c r="C573" s="4"/>
      <c r="D573" s="4"/>
      <c r="E573" s="4"/>
      <c r="F573" s="4"/>
      <c r="G573" s="4"/>
      <c r="H573" s="4"/>
      <c r="I573" s="4"/>
    </row>
    <row r="574" spans="2:9" ht="12.75" customHeight="1">
      <c r="B574" s="4"/>
      <c r="C574" s="4"/>
      <c r="D574" s="4"/>
      <c r="E574" s="4"/>
      <c r="F574" s="4"/>
      <c r="G574" s="4"/>
      <c r="H574" s="4"/>
      <c r="I574" s="4"/>
    </row>
    <row r="575" spans="2:9" ht="12.75" customHeight="1">
      <c r="B575" s="4"/>
      <c r="C575" s="4"/>
      <c r="D575" s="4"/>
      <c r="E575" s="4"/>
      <c r="F575" s="4"/>
      <c r="G575" s="4"/>
      <c r="H575" s="4"/>
      <c r="I575" s="4"/>
    </row>
    <row r="576" spans="2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S589"/>
  <sheetViews>
    <sheetView workbookViewId="0">
      <pane xSplit="1" ySplit="2" topLeftCell="B3" activePane="bottomRight" state="frozen"/>
      <selection activeCell="K3" sqref="K3:R140"/>
      <selection pane="topRight" activeCell="K3" sqref="K3:R140"/>
      <selection pane="bottomLeft" activeCell="K3" sqref="K3:R140"/>
      <selection pane="bottomRight" activeCell="K66" sqref="K66"/>
    </sheetView>
  </sheetViews>
  <sheetFormatPr baseColWidth="10" defaultColWidth="17.1640625" defaultRowHeight="12.75" customHeight="1" x14ac:dyDescent="0"/>
  <cols>
    <col min="2" max="9" width="8.83203125" style="1" customWidth="1"/>
    <col min="10" max="18" width="8.83203125" customWidth="1"/>
    <col min="19" max="19" width="19.1640625" style="1" bestFit="1" customWidth="1"/>
  </cols>
  <sheetData>
    <row r="1" spans="1:19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S1" s="47" t="s">
        <v>72</v>
      </c>
    </row>
    <row r="2" spans="1:19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  <c r="S2" s="48" t="s">
        <v>14</v>
      </c>
    </row>
    <row r="3" spans="1:19" ht="12.75" customHeight="1">
      <c r="A3" s="3">
        <v>41491</v>
      </c>
      <c r="B3" s="4">
        <v>37.67</v>
      </c>
      <c r="C3" s="4">
        <v>26.81</v>
      </c>
      <c r="D3" s="4">
        <v>14.6</v>
      </c>
      <c r="E3" s="4">
        <v>5.65</v>
      </c>
      <c r="F3" s="4">
        <v>3.96</v>
      </c>
      <c r="G3" s="4">
        <v>2.8</v>
      </c>
      <c r="H3" s="4">
        <f>$S3*'PollyVote Forecast'!H91/('PollyVote Forecast'!$H91+'PollyVote Forecast'!$I91)</f>
        <v>4.4136547706350493</v>
      </c>
      <c r="I3" s="4">
        <f>$S3*'PollyVote Forecast'!I91/('PollyVote Forecast'!$H91+'PollyVote Forecast'!$I91)</f>
        <v>4.0863452293649507</v>
      </c>
      <c r="J3" s="4">
        <f>ABS(B3-Election_result!B$2)</f>
        <v>3.8299999999999983</v>
      </c>
      <c r="K3" s="4">
        <f>ABS(C3-Election_result!C$2)</f>
        <v>1.1099999999999994</v>
      </c>
      <c r="L3" s="4">
        <f>ABS(D3-Election_result!D$2)</f>
        <v>6.1999999999999993</v>
      </c>
      <c r="M3" s="4">
        <f>ABS(E3-Election_result!E$2)</f>
        <v>0.85000000000000053</v>
      </c>
      <c r="N3" s="4">
        <f>ABS(F3-Election_result!F$2)</f>
        <v>4.6399999999999997</v>
      </c>
      <c r="O3" s="4">
        <f>ABS(G3-Election_result!G$2)</f>
        <v>0.59999999999999964</v>
      </c>
      <c r="P3" s="4">
        <f>ABS(H3-Election_result!H$2)</f>
        <v>0.28634522936495088</v>
      </c>
      <c r="Q3" s="4">
        <f>ABS(I3-Election_result!I$2)</f>
        <v>1.3654770635048941E-2</v>
      </c>
      <c r="R3" s="4">
        <f>AVERAGE(J3:Q3)</f>
        <v>2.1912499999999997</v>
      </c>
      <c r="S3" s="49">
        <v>8.5</v>
      </c>
    </row>
    <row r="4" spans="1:19" ht="12.75" customHeight="1">
      <c r="A4" s="3">
        <v>41492</v>
      </c>
      <c r="B4" s="4">
        <v>37.200000000000003</v>
      </c>
      <c r="C4" s="4">
        <v>27.38</v>
      </c>
      <c r="D4" s="4">
        <v>11.08</v>
      </c>
      <c r="E4" s="4">
        <v>7.49</v>
      </c>
      <c r="F4" s="4">
        <v>5.19</v>
      </c>
      <c r="G4" s="4">
        <v>2.98</v>
      </c>
      <c r="H4" s="4">
        <f>$S4*'PollyVote Forecast'!H92/('PollyVote Forecast'!$H92+'PollyVote Forecast'!$I92)</f>
        <v>4.2630392985327381</v>
      </c>
      <c r="I4" s="4">
        <f>$S4*'PollyVote Forecast'!I92/('PollyVote Forecast'!$H92+'PollyVote Forecast'!$I92)</f>
        <v>4.4269607014672641</v>
      </c>
      <c r="J4" s="4">
        <f>ABS(B4-Election_result!B$2)</f>
        <v>4.2999999999999972</v>
      </c>
      <c r="K4" s="4">
        <f>ABS(C4-Election_result!C$2)</f>
        <v>1.6799999999999997</v>
      </c>
      <c r="L4" s="4">
        <f>ABS(D4-Election_result!D$2)</f>
        <v>2.6799999999999997</v>
      </c>
      <c r="M4" s="4">
        <f>ABS(E4-Election_result!E$2)</f>
        <v>2.6900000000000004</v>
      </c>
      <c r="N4" s="4">
        <f>ABS(F4-Election_result!F$2)</f>
        <v>3.4099999999999993</v>
      </c>
      <c r="O4" s="4">
        <f>ABS(G4-Election_result!G$2)</f>
        <v>0.7799999999999998</v>
      </c>
      <c r="P4" s="4">
        <f>ABS(H4-Election_result!H$2)</f>
        <v>0.43696070146726207</v>
      </c>
      <c r="Q4" s="4">
        <f>ABS(I4-Election_result!I$2)</f>
        <v>0.32696070146726441</v>
      </c>
      <c r="R4" s="4">
        <f t="shared" ref="R4:R51" si="0">AVERAGE(J4:Q4)</f>
        <v>2.0379901753668155</v>
      </c>
      <c r="S4" s="49">
        <v>8.6900000000000013</v>
      </c>
    </row>
    <row r="5" spans="1:19" ht="12.75" customHeight="1">
      <c r="A5" s="3">
        <v>41493</v>
      </c>
      <c r="B5" s="4">
        <v>38.6</v>
      </c>
      <c r="C5" s="4">
        <v>26.27</v>
      </c>
      <c r="D5" s="4">
        <v>13.49</v>
      </c>
      <c r="E5" s="4">
        <v>6.2</v>
      </c>
      <c r="F5" s="4">
        <v>4.6100000000000003</v>
      </c>
      <c r="G5" s="4">
        <v>2.39</v>
      </c>
      <c r="H5" s="4">
        <f>$S5*'PollyVote Forecast'!H93/('PollyVote Forecast'!$H93+'PollyVote Forecast'!$I93)</f>
        <v>3.9764217692035881</v>
      </c>
      <c r="I5" s="4">
        <f>$S5*'PollyVote Forecast'!I93/('PollyVote Forecast'!$H93+'PollyVote Forecast'!$I93)</f>
        <v>4.4735782307964111</v>
      </c>
      <c r="J5" s="4">
        <f>ABS(B5-Election_result!B$2)</f>
        <v>2.8999999999999986</v>
      </c>
      <c r="K5" s="4">
        <f>ABS(C5-Election_result!C$2)</f>
        <v>0.57000000000000028</v>
      </c>
      <c r="L5" s="4">
        <f>ABS(D5-Election_result!D$2)</f>
        <v>5.09</v>
      </c>
      <c r="M5" s="4">
        <f>ABS(E5-Election_result!E$2)</f>
        <v>1.4000000000000004</v>
      </c>
      <c r="N5" s="4">
        <f>ABS(F5-Election_result!F$2)</f>
        <v>3.9899999999999993</v>
      </c>
      <c r="O5" s="4">
        <f>ABS(G5-Election_result!G$2)</f>
        <v>0.18999999999999995</v>
      </c>
      <c r="P5" s="4">
        <f>ABS(H5-Election_result!H$2)</f>
        <v>0.72357823079641204</v>
      </c>
      <c r="Q5" s="4">
        <f>ABS(I5-Election_result!I$2)</f>
        <v>0.3735782307964115</v>
      </c>
      <c r="R5" s="4">
        <f t="shared" si="0"/>
        <v>1.9046445576991027</v>
      </c>
      <c r="S5" s="49">
        <v>8.4499999999999993</v>
      </c>
    </row>
    <row r="6" spans="1:19" ht="12.75" customHeight="1">
      <c r="A6" s="3">
        <v>41494</v>
      </c>
      <c r="B6" s="4">
        <v>38.08</v>
      </c>
      <c r="C6" s="4">
        <v>25.93</v>
      </c>
      <c r="D6" s="4">
        <v>13.66</v>
      </c>
      <c r="E6" s="4">
        <v>6.07</v>
      </c>
      <c r="F6" s="4">
        <v>4.88</v>
      </c>
      <c r="G6" s="4">
        <v>2.75</v>
      </c>
      <c r="H6" s="4">
        <f>$S6*'PollyVote Forecast'!H94/('PollyVote Forecast'!$H94+'PollyVote Forecast'!$I94)</f>
        <v>4.1269607481039721</v>
      </c>
      <c r="I6" s="4">
        <f>$S6*'PollyVote Forecast'!I94/('PollyVote Forecast'!$H94+'PollyVote Forecast'!$I94)</f>
        <v>4.4930392518960289</v>
      </c>
      <c r="J6" s="4">
        <f>ABS(B6-Election_result!B$2)</f>
        <v>3.4200000000000017</v>
      </c>
      <c r="K6" s="4">
        <f>ABS(C6-Election_result!C$2)</f>
        <v>0.23000000000000043</v>
      </c>
      <c r="L6" s="4">
        <f>ABS(D6-Election_result!D$2)</f>
        <v>5.26</v>
      </c>
      <c r="M6" s="4">
        <f>ABS(E6-Election_result!E$2)</f>
        <v>1.2700000000000005</v>
      </c>
      <c r="N6" s="4">
        <f>ABS(F6-Election_result!F$2)</f>
        <v>3.7199999999999998</v>
      </c>
      <c r="O6" s="4">
        <f>ABS(G6-Election_result!G$2)</f>
        <v>0.54999999999999982</v>
      </c>
      <c r="P6" s="4">
        <f>ABS(H6-Election_result!H$2)</f>
        <v>0.57303925189602811</v>
      </c>
      <c r="Q6" s="4">
        <f>ABS(I6-Election_result!I$2)</f>
        <v>0.39303925189602928</v>
      </c>
      <c r="R6" s="4">
        <f t="shared" si="0"/>
        <v>1.9270098129740074</v>
      </c>
      <c r="S6" s="49">
        <v>8.620000000000001</v>
      </c>
    </row>
    <row r="7" spans="1:19" ht="12.75" customHeight="1">
      <c r="A7" s="3">
        <v>41495</v>
      </c>
      <c r="B7" s="4">
        <v>37.83</v>
      </c>
      <c r="C7" s="4">
        <v>24.94</v>
      </c>
      <c r="D7" s="4">
        <v>15.07</v>
      </c>
      <c r="E7" s="4">
        <v>5.75</v>
      </c>
      <c r="F7" s="4">
        <v>5.4</v>
      </c>
      <c r="G7" s="4">
        <v>2.88</v>
      </c>
      <c r="H7" s="4">
        <f>$S7*'PollyVote Forecast'!H95/('PollyVote Forecast'!$H95+'PollyVote Forecast'!$I95)</f>
        <v>3.9891665056303003</v>
      </c>
      <c r="I7" s="4">
        <f>$S7*'PollyVote Forecast'!I95/('PollyVote Forecast'!$H95+'PollyVote Forecast'!$I95)</f>
        <v>4.130833494369698</v>
      </c>
      <c r="J7" s="4">
        <f>ABS(B7-Election_result!B$2)</f>
        <v>3.6700000000000017</v>
      </c>
      <c r="K7" s="4">
        <f>ABS(C7-Election_result!C$2)</f>
        <v>0.75999999999999801</v>
      </c>
      <c r="L7" s="4">
        <f>ABS(D7-Election_result!D$2)</f>
        <v>6.67</v>
      </c>
      <c r="M7" s="4">
        <f>ABS(E7-Election_result!E$2)</f>
        <v>0.95000000000000018</v>
      </c>
      <c r="N7" s="4">
        <f>ABS(F7-Election_result!F$2)</f>
        <v>3.1999999999999993</v>
      </c>
      <c r="O7" s="4">
        <f>ABS(G7-Election_result!G$2)</f>
        <v>0.67999999999999972</v>
      </c>
      <c r="P7" s="4">
        <f>ABS(H7-Election_result!H$2)</f>
        <v>0.71083349436969989</v>
      </c>
      <c r="Q7" s="4">
        <f>ABS(I7-Election_result!I$2)</f>
        <v>3.08334943696984E-2</v>
      </c>
      <c r="R7" s="4">
        <f t="shared" si="0"/>
        <v>2.083958373592425</v>
      </c>
      <c r="S7" s="49">
        <v>8.1199999999999992</v>
      </c>
    </row>
    <row r="8" spans="1:19" ht="12.75" customHeight="1">
      <c r="A8" s="3">
        <v>41496</v>
      </c>
      <c r="B8" s="4">
        <v>37.369999999999997</v>
      </c>
      <c r="C8" s="4">
        <v>25.45</v>
      </c>
      <c r="D8" s="4">
        <v>15.06</v>
      </c>
      <c r="E8" s="4">
        <v>5.74</v>
      </c>
      <c r="F8" s="4">
        <v>5.39</v>
      </c>
      <c r="G8" s="4">
        <v>2.82</v>
      </c>
      <c r="H8" s="4">
        <f>$S8*'PollyVote Forecast'!H96/('PollyVote Forecast'!$H96+'PollyVote Forecast'!$I96)</f>
        <v>4.0311211803803948</v>
      </c>
      <c r="I8" s="4">
        <f>$S8*'PollyVote Forecast'!I96/('PollyVote Forecast'!$H96+'PollyVote Forecast'!$I96)</f>
        <v>4.1488788196196049</v>
      </c>
      <c r="J8" s="4">
        <f>ABS(B8-Election_result!B$2)</f>
        <v>4.1300000000000026</v>
      </c>
      <c r="K8" s="4">
        <f>ABS(C8-Election_result!C$2)</f>
        <v>0.25</v>
      </c>
      <c r="L8" s="4">
        <f>ABS(D8-Election_result!D$2)</f>
        <v>6.66</v>
      </c>
      <c r="M8" s="4">
        <f>ABS(E8-Election_result!E$2)</f>
        <v>0.94000000000000039</v>
      </c>
      <c r="N8" s="4">
        <f>ABS(F8-Election_result!F$2)</f>
        <v>3.21</v>
      </c>
      <c r="O8" s="4">
        <f>ABS(G8-Election_result!G$2)</f>
        <v>0.61999999999999966</v>
      </c>
      <c r="P8" s="4">
        <f>ABS(H8-Election_result!H$2)</f>
        <v>0.66887881961960538</v>
      </c>
      <c r="Q8" s="4">
        <f>ABS(I8-Election_result!I$2)</f>
        <v>4.8878819619605274E-2</v>
      </c>
      <c r="R8" s="4">
        <f t="shared" si="0"/>
        <v>2.0659697049049019</v>
      </c>
      <c r="S8" s="49">
        <v>8.18</v>
      </c>
    </row>
    <row r="9" spans="1:19" ht="12.75" customHeight="1">
      <c r="A9" s="3">
        <v>41497</v>
      </c>
      <c r="B9" s="4">
        <v>38.08</v>
      </c>
      <c r="C9" s="4">
        <v>25.34</v>
      </c>
      <c r="D9" s="4">
        <v>14.66</v>
      </c>
      <c r="E9" s="4">
        <v>5.63</v>
      </c>
      <c r="F9" s="4">
        <v>5.3</v>
      </c>
      <c r="G9" s="4">
        <v>2.71</v>
      </c>
      <c r="H9" s="4">
        <f>$S9*'PollyVote Forecast'!H97/('PollyVote Forecast'!$H97+'PollyVote Forecast'!$I97)</f>
        <v>4.0605784628785422</v>
      </c>
      <c r="I9" s="4">
        <f>$S9*'PollyVote Forecast'!I97/('PollyVote Forecast'!$H97+'PollyVote Forecast'!$I97)</f>
        <v>4.2194215371214572</v>
      </c>
      <c r="J9" s="4">
        <f>ABS(B9-Election_result!B$2)</f>
        <v>3.4200000000000017</v>
      </c>
      <c r="K9" s="4">
        <f>ABS(C9-Election_result!C$2)</f>
        <v>0.35999999999999943</v>
      </c>
      <c r="L9" s="4">
        <f>ABS(D9-Election_result!D$2)</f>
        <v>6.26</v>
      </c>
      <c r="M9" s="4">
        <f>ABS(E9-Election_result!E$2)</f>
        <v>0.83000000000000007</v>
      </c>
      <c r="N9" s="4">
        <f>ABS(F9-Election_result!F$2)</f>
        <v>3.3</v>
      </c>
      <c r="O9" s="4">
        <f>ABS(G9-Election_result!G$2)</f>
        <v>0.50999999999999979</v>
      </c>
      <c r="P9" s="4">
        <f>ABS(H9-Election_result!H$2)</f>
        <v>0.63942153712145799</v>
      </c>
      <c r="Q9" s="4">
        <f>ABS(I9-Election_result!I$2)</f>
        <v>0.11942153712145753</v>
      </c>
      <c r="R9" s="4">
        <f t="shared" si="0"/>
        <v>1.9298553842803647</v>
      </c>
      <c r="S9" s="49">
        <v>8.2799999999999994</v>
      </c>
    </row>
    <row r="10" spans="1:19" ht="12.75" customHeight="1">
      <c r="A10" s="3">
        <v>41498</v>
      </c>
      <c r="B10" s="4">
        <v>37.82</v>
      </c>
      <c r="C10" s="4">
        <v>25.61</v>
      </c>
      <c r="D10" s="4">
        <v>14.71</v>
      </c>
      <c r="E10" s="4">
        <v>5.6</v>
      </c>
      <c r="F10" s="4">
        <v>5.33</v>
      </c>
      <c r="G10" s="4">
        <v>2.74</v>
      </c>
      <c r="H10" s="4">
        <f>$S10*'PollyVote Forecast'!H98/('PollyVote Forecast'!$H98+'PollyVote Forecast'!$I98)</f>
        <v>4.0696484997365729</v>
      </c>
      <c r="I10" s="4">
        <f>$S10*'PollyVote Forecast'!I98/('PollyVote Forecast'!$H98+'PollyVote Forecast'!$I98)</f>
        <v>4.1103515002634259</v>
      </c>
      <c r="J10" s="4">
        <f>ABS(B10-Election_result!B$2)</f>
        <v>3.6799999999999997</v>
      </c>
      <c r="K10" s="4">
        <f>ABS(C10-Election_result!C$2)</f>
        <v>8.9999999999999858E-2</v>
      </c>
      <c r="L10" s="4">
        <f>ABS(D10-Election_result!D$2)</f>
        <v>6.3100000000000005</v>
      </c>
      <c r="M10" s="4">
        <f>ABS(E10-Election_result!E$2)</f>
        <v>0.79999999999999982</v>
      </c>
      <c r="N10" s="4">
        <f>ABS(F10-Election_result!F$2)</f>
        <v>3.2699999999999996</v>
      </c>
      <c r="O10" s="4">
        <f>ABS(G10-Election_result!G$2)</f>
        <v>0.54</v>
      </c>
      <c r="P10" s="4">
        <f>ABS(H10-Election_result!H$2)</f>
        <v>0.63035150026342723</v>
      </c>
      <c r="Q10" s="4">
        <f>ABS(I10-Election_result!I$2)</f>
        <v>1.0351500263426239E-2</v>
      </c>
      <c r="R10" s="4">
        <f t="shared" si="0"/>
        <v>1.9163378750658562</v>
      </c>
      <c r="S10" s="49">
        <v>8.18</v>
      </c>
    </row>
    <row r="11" spans="1:19" ht="12.75" customHeight="1">
      <c r="A11" s="3">
        <v>41499</v>
      </c>
      <c r="B11" s="4">
        <v>37.79</v>
      </c>
      <c r="C11" s="4">
        <v>25.59</v>
      </c>
      <c r="D11" s="4">
        <v>14.7</v>
      </c>
      <c r="E11" s="4">
        <v>5.6</v>
      </c>
      <c r="F11" s="4">
        <v>5.33</v>
      </c>
      <c r="G11" s="4">
        <v>2.74</v>
      </c>
      <c r="H11" s="4">
        <f>$S11*'PollyVote Forecast'!H99/('PollyVote Forecast'!$H99+'PollyVote Forecast'!$I99)</f>
        <v>4.0460524269211042</v>
      </c>
      <c r="I11" s="4">
        <f>$S11*'PollyVote Forecast'!I99/('PollyVote Forecast'!$H99+'PollyVote Forecast'!$I99)</f>
        <v>4.2139475730788956</v>
      </c>
      <c r="J11" s="4">
        <f>ABS(B11-Election_result!B$2)</f>
        <v>3.7100000000000009</v>
      </c>
      <c r="K11" s="4">
        <f>ABS(C11-Election_result!C$2)</f>
        <v>0.10999999999999943</v>
      </c>
      <c r="L11" s="4">
        <f>ABS(D11-Election_result!D$2)</f>
        <v>6.2999999999999989</v>
      </c>
      <c r="M11" s="4">
        <f>ABS(E11-Election_result!E$2)</f>
        <v>0.79999999999999982</v>
      </c>
      <c r="N11" s="4">
        <f>ABS(F11-Election_result!F$2)</f>
        <v>3.2699999999999996</v>
      </c>
      <c r="O11" s="4">
        <f>ABS(G11-Election_result!G$2)</f>
        <v>0.54</v>
      </c>
      <c r="P11" s="4">
        <f>ABS(H11-Election_result!H$2)</f>
        <v>0.65394757307889595</v>
      </c>
      <c r="Q11" s="4">
        <f>ABS(I11-Election_result!I$2)</f>
        <v>0.11394757307889591</v>
      </c>
      <c r="R11" s="4">
        <f t="shared" si="0"/>
        <v>1.9372368932697235</v>
      </c>
      <c r="S11" s="49">
        <v>8.26</v>
      </c>
    </row>
    <row r="12" spans="1:19" ht="12.75" customHeight="1">
      <c r="A12" s="3">
        <v>41500</v>
      </c>
      <c r="B12" s="4">
        <v>37.770000000000003</v>
      </c>
      <c r="C12" s="4">
        <v>26.05</v>
      </c>
      <c r="D12" s="4">
        <v>14.95</v>
      </c>
      <c r="E12" s="4">
        <v>5.23</v>
      </c>
      <c r="F12" s="4">
        <v>5.1100000000000003</v>
      </c>
      <c r="G12" s="4">
        <v>2.7</v>
      </c>
      <c r="H12" s="4">
        <f>$S12*'PollyVote Forecast'!H100/('PollyVote Forecast'!$H100+'PollyVote Forecast'!$I100)</f>
        <v>4.032080432217553</v>
      </c>
      <c r="I12" s="4">
        <f>$S12*'PollyVote Forecast'!I100/('PollyVote Forecast'!$H100+'PollyVote Forecast'!$I100)</f>
        <v>4.1479195677824467</v>
      </c>
      <c r="J12" s="4">
        <f>ABS(B12-Election_result!B$2)</f>
        <v>3.7299999999999969</v>
      </c>
      <c r="K12" s="4">
        <f>ABS(C12-Election_result!C$2)</f>
        <v>0.35000000000000142</v>
      </c>
      <c r="L12" s="4">
        <f>ABS(D12-Election_result!D$2)</f>
        <v>6.5499999999999989</v>
      </c>
      <c r="M12" s="4">
        <f>ABS(E12-Election_result!E$2)</f>
        <v>0.4300000000000006</v>
      </c>
      <c r="N12" s="4">
        <f>ABS(F12-Election_result!F$2)</f>
        <v>3.4899999999999993</v>
      </c>
      <c r="O12" s="4">
        <f>ABS(G12-Election_result!G$2)</f>
        <v>0.5</v>
      </c>
      <c r="P12" s="4">
        <f>ABS(H12-Election_result!H$2)</f>
        <v>0.66791956778244721</v>
      </c>
      <c r="Q12" s="4">
        <f>ABS(I12-Election_result!I$2)</f>
        <v>4.7919567782447103E-2</v>
      </c>
      <c r="R12" s="4">
        <f t="shared" si="0"/>
        <v>1.9707298919456115</v>
      </c>
      <c r="S12" s="49">
        <v>8.18</v>
      </c>
    </row>
    <row r="13" spans="1:19" ht="12.75" customHeight="1">
      <c r="A13" s="3">
        <v>41501</v>
      </c>
      <c r="B13" s="4">
        <v>37.32</v>
      </c>
      <c r="C13" s="4">
        <v>25.82</v>
      </c>
      <c r="D13" s="4">
        <v>13.81</v>
      </c>
      <c r="E13" s="4">
        <v>5.87</v>
      </c>
      <c r="F13" s="4">
        <v>5.33</v>
      </c>
      <c r="G13" s="4">
        <v>3.07</v>
      </c>
      <c r="H13" s="4">
        <f>$S13*'PollyVote Forecast'!H101/('PollyVote Forecast'!$H101+'PollyVote Forecast'!$I101)</f>
        <v>4.3072007157916241</v>
      </c>
      <c r="I13" s="4">
        <f>$S13*'PollyVote Forecast'!I101/('PollyVote Forecast'!$H101+'PollyVote Forecast'!$I101)</f>
        <v>4.4727992842083744</v>
      </c>
      <c r="J13" s="4">
        <f>ABS(B13-Election_result!B$2)</f>
        <v>4.18</v>
      </c>
      <c r="K13" s="4">
        <f>ABS(C13-Election_result!C$2)</f>
        <v>0.12000000000000099</v>
      </c>
      <c r="L13" s="4">
        <f>ABS(D13-Election_result!D$2)</f>
        <v>5.41</v>
      </c>
      <c r="M13" s="4">
        <f>ABS(E13-Election_result!E$2)</f>
        <v>1.0700000000000003</v>
      </c>
      <c r="N13" s="4">
        <f>ABS(F13-Election_result!F$2)</f>
        <v>3.2699999999999996</v>
      </c>
      <c r="O13" s="4">
        <f>ABS(G13-Election_result!G$2)</f>
        <v>0.86999999999999966</v>
      </c>
      <c r="P13" s="4">
        <f>ABS(H13-Election_result!H$2)</f>
        <v>0.39279928420837606</v>
      </c>
      <c r="Q13" s="4">
        <f>ABS(I13-Election_result!I$2)</f>
        <v>0.37279928420837471</v>
      </c>
      <c r="R13" s="4">
        <f t="shared" si="0"/>
        <v>1.9606998210520938</v>
      </c>
      <c r="S13" s="49">
        <v>8.7799999999999994</v>
      </c>
    </row>
    <row r="14" spans="1:19" ht="12.75" customHeight="1">
      <c r="A14" s="3">
        <v>41502</v>
      </c>
      <c r="B14" s="4">
        <v>38.32</v>
      </c>
      <c r="C14" s="4">
        <v>25.82</v>
      </c>
      <c r="D14" s="4">
        <v>14.17</v>
      </c>
      <c r="E14" s="4">
        <v>5.42</v>
      </c>
      <c r="F14" s="4">
        <v>5.38</v>
      </c>
      <c r="G14" s="4">
        <v>2.56</v>
      </c>
      <c r="H14" s="4">
        <f>$S14*'PollyVote Forecast'!H102/('PollyVote Forecast'!$H102+'PollyVote Forecast'!$I102)</f>
        <v>4.0731797055739376</v>
      </c>
      <c r="I14" s="4">
        <f>$S14*'PollyVote Forecast'!I102/('PollyVote Forecast'!$H102+'PollyVote Forecast'!$I102)</f>
        <v>4.2668202944260614</v>
      </c>
      <c r="J14" s="4">
        <f>ABS(B14-Election_result!B$2)</f>
        <v>3.1799999999999997</v>
      </c>
      <c r="K14" s="4">
        <f>ABS(C14-Election_result!C$2)</f>
        <v>0.12000000000000099</v>
      </c>
      <c r="L14" s="4">
        <f>ABS(D14-Election_result!D$2)</f>
        <v>5.77</v>
      </c>
      <c r="M14" s="4">
        <f>ABS(E14-Election_result!E$2)</f>
        <v>0.62000000000000011</v>
      </c>
      <c r="N14" s="4">
        <f>ABS(F14-Election_result!F$2)</f>
        <v>3.2199999999999998</v>
      </c>
      <c r="O14" s="4">
        <f>ABS(G14-Election_result!G$2)</f>
        <v>0.35999999999999988</v>
      </c>
      <c r="P14" s="4">
        <f>ABS(H14-Election_result!H$2)</f>
        <v>0.62682029442606257</v>
      </c>
      <c r="Q14" s="4">
        <f>ABS(I14-Election_result!I$2)</f>
        <v>0.16682029442606172</v>
      </c>
      <c r="R14" s="4">
        <f t="shared" si="0"/>
        <v>1.7579550736065155</v>
      </c>
      <c r="S14" s="49">
        <v>8.34</v>
      </c>
    </row>
    <row r="15" spans="1:19" ht="12.75" customHeight="1">
      <c r="A15" s="3">
        <v>41503</v>
      </c>
      <c r="B15" s="4">
        <v>38.5</v>
      </c>
      <c r="C15" s="4">
        <v>25.21</v>
      </c>
      <c r="D15" s="4">
        <v>13.82</v>
      </c>
      <c r="E15" s="4">
        <v>5.78</v>
      </c>
      <c r="F15" s="4">
        <v>5.55</v>
      </c>
      <c r="G15" s="4">
        <v>2.69</v>
      </c>
      <c r="H15" s="4">
        <f>$S15*'PollyVote Forecast'!H103/('PollyVote Forecast'!$H103+'PollyVote Forecast'!$I103)</f>
        <v>4.123936435657674</v>
      </c>
      <c r="I15" s="4">
        <f>$S15*'PollyVote Forecast'!I103/('PollyVote Forecast'!$H103+'PollyVote Forecast'!$I103)</f>
        <v>4.3260635643423253</v>
      </c>
      <c r="J15" s="4">
        <f>ABS(B15-Election_result!B$2)</f>
        <v>3</v>
      </c>
      <c r="K15" s="4">
        <f>ABS(C15-Election_result!C$2)</f>
        <v>0.48999999999999844</v>
      </c>
      <c r="L15" s="4">
        <f>ABS(D15-Election_result!D$2)</f>
        <v>5.42</v>
      </c>
      <c r="M15" s="4">
        <f>ABS(E15-Election_result!E$2)</f>
        <v>0.98000000000000043</v>
      </c>
      <c r="N15" s="4">
        <f>ABS(F15-Election_result!F$2)</f>
        <v>3.05</v>
      </c>
      <c r="O15" s="4">
        <f>ABS(G15-Election_result!G$2)</f>
        <v>0.48999999999999977</v>
      </c>
      <c r="P15" s="4">
        <f>ABS(H15-Election_result!H$2)</f>
        <v>0.5760635643423262</v>
      </c>
      <c r="Q15" s="4">
        <f>ABS(I15-Election_result!I$2)</f>
        <v>0.22606356434232566</v>
      </c>
      <c r="R15" s="4">
        <f t="shared" si="0"/>
        <v>1.7790158910855811</v>
      </c>
      <c r="S15" s="49">
        <v>8.4499999999999993</v>
      </c>
    </row>
    <row r="16" spans="1:19" ht="12.75" customHeight="1">
      <c r="A16" s="3">
        <v>41504</v>
      </c>
      <c r="B16" s="4">
        <v>38.51</v>
      </c>
      <c r="C16" s="4">
        <v>25.21</v>
      </c>
      <c r="D16" s="4">
        <v>13.83</v>
      </c>
      <c r="E16" s="4">
        <v>5.88</v>
      </c>
      <c r="F16" s="4">
        <v>5.41</v>
      </c>
      <c r="G16" s="4">
        <v>2.69</v>
      </c>
      <c r="H16" s="4">
        <f>$S16*'PollyVote Forecast'!H104/('PollyVote Forecast'!$H104+'PollyVote Forecast'!$I104)</f>
        <v>4.138820215440135</v>
      </c>
      <c r="I16" s="4">
        <f>$S16*'PollyVote Forecast'!I104/('PollyVote Forecast'!$H104+'PollyVote Forecast'!$I104)</f>
        <v>4.331179784559863</v>
      </c>
      <c r="J16" s="4">
        <f>ABS(B16-Election_result!B$2)</f>
        <v>2.990000000000002</v>
      </c>
      <c r="K16" s="4">
        <f>ABS(C16-Election_result!C$2)</f>
        <v>0.48999999999999844</v>
      </c>
      <c r="L16" s="4">
        <f>ABS(D16-Election_result!D$2)</f>
        <v>5.43</v>
      </c>
      <c r="M16" s="4">
        <f>ABS(E16-Election_result!E$2)</f>
        <v>1.08</v>
      </c>
      <c r="N16" s="4">
        <f>ABS(F16-Election_result!F$2)</f>
        <v>3.1899999999999995</v>
      </c>
      <c r="O16" s="4">
        <f>ABS(G16-Election_result!G$2)</f>
        <v>0.48999999999999977</v>
      </c>
      <c r="P16" s="4">
        <f>ABS(H16-Election_result!H$2)</f>
        <v>0.56117978455986517</v>
      </c>
      <c r="Q16" s="4">
        <f>ABS(I16-Election_result!I$2)</f>
        <v>0.23117978455986332</v>
      </c>
      <c r="R16" s="4">
        <f t="shared" si="0"/>
        <v>1.8077949461399661</v>
      </c>
      <c r="S16" s="49">
        <v>8.4699999999999989</v>
      </c>
    </row>
    <row r="17" spans="1:19" ht="12.75" customHeight="1">
      <c r="A17" s="3">
        <v>41505</v>
      </c>
      <c r="B17" s="4">
        <v>36.590000000000003</v>
      </c>
      <c r="C17" s="4">
        <v>25.44</v>
      </c>
      <c r="D17" s="4">
        <v>13.32</v>
      </c>
      <c r="E17" s="4">
        <v>5.82</v>
      </c>
      <c r="F17" s="4">
        <v>6.39</v>
      </c>
      <c r="G17" s="4">
        <v>3.49</v>
      </c>
      <c r="H17" s="4">
        <f>$S17*'PollyVote Forecast'!H105/('PollyVote Forecast'!$H105+'PollyVote Forecast'!$I105)</f>
        <v>4.378859003879561</v>
      </c>
      <c r="I17" s="4">
        <f>$S17*'PollyVote Forecast'!I105/('PollyVote Forecast'!$H105+'PollyVote Forecast'!$I105)</f>
        <v>4.5711409961204383</v>
      </c>
      <c r="J17" s="4">
        <f>ABS(B17-Election_result!B$2)</f>
        <v>4.9099999999999966</v>
      </c>
      <c r="K17" s="4">
        <f>ABS(C17-Election_result!C$2)</f>
        <v>0.25999999999999801</v>
      </c>
      <c r="L17" s="4">
        <f>ABS(D17-Election_result!D$2)</f>
        <v>4.92</v>
      </c>
      <c r="M17" s="4">
        <f>ABS(E17-Election_result!E$2)</f>
        <v>1.0200000000000005</v>
      </c>
      <c r="N17" s="4">
        <f>ABS(F17-Election_result!F$2)</f>
        <v>2.21</v>
      </c>
      <c r="O17" s="4">
        <f>ABS(G17-Election_result!G$2)</f>
        <v>1.29</v>
      </c>
      <c r="P17" s="4">
        <f>ABS(H17-Election_result!H$2)</f>
        <v>0.32114099612043923</v>
      </c>
      <c r="Q17" s="4">
        <f>ABS(I17-Election_result!I$2)</f>
        <v>0.47114099612043869</v>
      </c>
      <c r="R17" s="4">
        <f t="shared" si="0"/>
        <v>1.9252852490301091</v>
      </c>
      <c r="S17" s="49">
        <v>8.9499999999999993</v>
      </c>
    </row>
    <row r="18" spans="1:19" ht="12.75" customHeight="1">
      <c r="A18" s="3">
        <v>41506</v>
      </c>
      <c r="B18" s="4">
        <v>37.130000000000003</v>
      </c>
      <c r="C18" s="4">
        <v>25.36</v>
      </c>
      <c r="D18" s="4">
        <v>14.04</v>
      </c>
      <c r="E18" s="4">
        <v>5.5</v>
      </c>
      <c r="F18" s="4">
        <v>6.06</v>
      </c>
      <c r="G18" s="4">
        <v>3.22</v>
      </c>
      <c r="H18" s="4">
        <f>$S18*'PollyVote Forecast'!H106/('PollyVote Forecast'!$H106+'PollyVote Forecast'!$I106)</f>
        <v>4.2891532566205219</v>
      </c>
      <c r="I18" s="4">
        <f>$S18*'PollyVote Forecast'!I106/('PollyVote Forecast'!$H106+'PollyVote Forecast'!$I106)</f>
        <v>4.4108467433794774</v>
      </c>
      <c r="J18" s="4">
        <f>ABS(B18-Election_result!B$2)</f>
        <v>4.3699999999999974</v>
      </c>
      <c r="K18" s="4">
        <f>ABS(C18-Election_result!C$2)</f>
        <v>0.33999999999999986</v>
      </c>
      <c r="L18" s="4">
        <f>ABS(D18-Election_result!D$2)</f>
        <v>5.6399999999999988</v>
      </c>
      <c r="M18" s="4">
        <f>ABS(E18-Election_result!E$2)</f>
        <v>0.70000000000000018</v>
      </c>
      <c r="N18" s="4">
        <f>ABS(F18-Election_result!F$2)</f>
        <v>2.54</v>
      </c>
      <c r="O18" s="4">
        <f>ABS(G18-Election_result!G$2)</f>
        <v>1.02</v>
      </c>
      <c r="P18" s="4">
        <f>ABS(H18-Election_result!H$2)</f>
        <v>0.41084674337947824</v>
      </c>
      <c r="Q18" s="4">
        <f>ABS(I18-Election_result!I$2)</f>
        <v>0.31084674337947771</v>
      </c>
      <c r="R18" s="4">
        <f t="shared" si="0"/>
        <v>1.9164616858448689</v>
      </c>
      <c r="S18" s="49">
        <v>8.6999999999999993</v>
      </c>
    </row>
    <row r="19" spans="1:19" ht="12.75" customHeight="1">
      <c r="A19" s="3">
        <v>41507</v>
      </c>
      <c r="B19" s="4">
        <v>37.44</v>
      </c>
      <c r="C19" s="4">
        <v>25.32</v>
      </c>
      <c r="D19" s="4">
        <v>13.73</v>
      </c>
      <c r="E19" s="4">
        <v>5.43</v>
      </c>
      <c r="F19" s="4">
        <v>6.05</v>
      </c>
      <c r="G19" s="4">
        <v>3.21</v>
      </c>
      <c r="H19" s="4">
        <f>$S19*'PollyVote Forecast'!H107/('PollyVote Forecast'!$H107+'PollyVote Forecast'!$I107)</f>
        <v>4.3304602598478752</v>
      </c>
      <c r="I19" s="4">
        <f>$S19*'PollyVote Forecast'!I107/('PollyVote Forecast'!$H107+'PollyVote Forecast'!$I107)</f>
        <v>4.4895397401521251</v>
      </c>
      <c r="J19" s="4">
        <f>ABS(B19-Election_result!B$2)</f>
        <v>4.0600000000000023</v>
      </c>
      <c r="K19" s="4">
        <f>ABS(C19-Election_result!C$2)</f>
        <v>0.37999999999999901</v>
      </c>
      <c r="L19" s="4">
        <f>ABS(D19-Election_result!D$2)</f>
        <v>5.33</v>
      </c>
      <c r="M19" s="4">
        <f>ABS(E19-Election_result!E$2)</f>
        <v>0.62999999999999989</v>
      </c>
      <c r="N19" s="4">
        <f>ABS(F19-Election_result!F$2)</f>
        <v>2.5499999999999998</v>
      </c>
      <c r="O19" s="4">
        <f>ABS(G19-Election_result!G$2)</f>
        <v>1.0099999999999998</v>
      </c>
      <c r="P19" s="4">
        <f>ABS(H19-Election_result!H$2)</f>
        <v>0.36953974015212498</v>
      </c>
      <c r="Q19" s="4">
        <f>ABS(I19-Election_result!I$2)</f>
        <v>0.38953974015212545</v>
      </c>
      <c r="R19" s="4">
        <f t="shared" si="0"/>
        <v>1.8398849350380317</v>
      </c>
      <c r="S19" s="49">
        <v>8.82</v>
      </c>
    </row>
    <row r="20" spans="1:19" ht="12.75" customHeight="1">
      <c r="A20" s="3">
        <v>41508</v>
      </c>
      <c r="B20" s="4">
        <v>38.090000000000003</v>
      </c>
      <c r="C20" s="4">
        <v>25.26</v>
      </c>
      <c r="D20" s="4">
        <v>13.66</v>
      </c>
      <c r="E20" s="4">
        <v>5.27</v>
      </c>
      <c r="F20" s="4">
        <v>5.97</v>
      </c>
      <c r="G20" s="4">
        <v>3.08</v>
      </c>
      <c r="H20" s="4">
        <f>$S20*'PollyVote Forecast'!H108/('PollyVote Forecast'!$H108+'PollyVote Forecast'!$I108)</f>
        <v>4.34901546904507</v>
      </c>
      <c r="I20" s="4">
        <f>$S20*'PollyVote Forecast'!I108/('PollyVote Forecast'!$H108+'PollyVote Forecast'!$I108)</f>
        <v>4.32098453095493</v>
      </c>
      <c r="J20" s="4">
        <f>ABS(B20-Election_result!B$2)</f>
        <v>3.4099999999999966</v>
      </c>
      <c r="K20" s="4">
        <f>ABS(C20-Election_result!C$2)</f>
        <v>0.43999999999999773</v>
      </c>
      <c r="L20" s="4">
        <f>ABS(D20-Election_result!D$2)</f>
        <v>5.26</v>
      </c>
      <c r="M20" s="4">
        <f>ABS(E20-Election_result!E$2)</f>
        <v>0.46999999999999975</v>
      </c>
      <c r="N20" s="4">
        <f>ABS(F20-Election_result!F$2)</f>
        <v>2.63</v>
      </c>
      <c r="O20" s="4">
        <f>ABS(G20-Election_result!G$2)</f>
        <v>0.87999999999999989</v>
      </c>
      <c r="P20" s="4">
        <f>ABS(H20-Election_result!H$2)</f>
        <v>0.35098453095493021</v>
      </c>
      <c r="Q20" s="4">
        <f>ABS(I20-Election_result!I$2)</f>
        <v>0.22098453095493031</v>
      </c>
      <c r="R20" s="4">
        <f t="shared" si="0"/>
        <v>1.7077461327387318</v>
      </c>
      <c r="S20" s="49">
        <v>8.67</v>
      </c>
    </row>
    <row r="21" spans="1:19" ht="12.75" customHeight="1">
      <c r="A21" s="3">
        <v>41509</v>
      </c>
      <c r="B21" s="4">
        <v>38.08</v>
      </c>
      <c r="C21" s="4">
        <v>25.26</v>
      </c>
      <c r="D21" s="4">
        <v>13.66</v>
      </c>
      <c r="E21" s="4">
        <v>5.27</v>
      </c>
      <c r="F21" s="4">
        <v>5.97</v>
      </c>
      <c r="G21" s="4">
        <v>3.08</v>
      </c>
      <c r="H21" s="4">
        <f>$S21*'PollyVote Forecast'!H109/('PollyVote Forecast'!$H109+'PollyVote Forecast'!$I109)</f>
        <v>4.3516445509504242</v>
      </c>
      <c r="I21" s="4">
        <f>$S21*'PollyVote Forecast'!I109/('PollyVote Forecast'!$H109+'PollyVote Forecast'!$I109)</f>
        <v>4.3383554490495753</v>
      </c>
      <c r="J21" s="4">
        <f>ABS(B21-Election_result!B$2)</f>
        <v>3.4200000000000017</v>
      </c>
      <c r="K21" s="4">
        <f>ABS(C21-Election_result!C$2)</f>
        <v>0.43999999999999773</v>
      </c>
      <c r="L21" s="4">
        <f>ABS(D21-Election_result!D$2)</f>
        <v>5.26</v>
      </c>
      <c r="M21" s="4">
        <f>ABS(E21-Election_result!E$2)</f>
        <v>0.46999999999999975</v>
      </c>
      <c r="N21" s="4">
        <f>ABS(F21-Election_result!F$2)</f>
        <v>2.63</v>
      </c>
      <c r="O21" s="4">
        <f>ABS(G21-Election_result!G$2)</f>
        <v>0.87999999999999989</v>
      </c>
      <c r="P21" s="4">
        <f>ABS(H21-Election_result!H$2)</f>
        <v>0.34835544904957594</v>
      </c>
      <c r="Q21" s="4">
        <f>ABS(I21-Election_result!I$2)</f>
        <v>0.23835544904957562</v>
      </c>
      <c r="R21" s="4">
        <f t="shared" si="0"/>
        <v>1.7108388622623938</v>
      </c>
      <c r="S21" s="49">
        <v>8.69</v>
      </c>
    </row>
    <row r="22" spans="1:19" ht="12.75" customHeight="1">
      <c r="A22" s="3">
        <v>41510</v>
      </c>
      <c r="B22" s="4">
        <v>37.26</v>
      </c>
      <c r="C22" s="4">
        <v>25.35</v>
      </c>
      <c r="D22" s="4">
        <v>14.01</v>
      </c>
      <c r="E22" s="4">
        <v>5.37</v>
      </c>
      <c r="F22" s="4">
        <v>6.08</v>
      </c>
      <c r="G22" s="4">
        <v>3.1</v>
      </c>
      <c r="H22" s="4">
        <f>$S22*'PollyVote Forecast'!H110/('PollyVote Forecast'!$H110+'PollyVote Forecast'!$I110)</f>
        <v>4.4467014178420694</v>
      </c>
      <c r="I22" s="4">
        <f>$S22*'PollyVote Forecast'!I110/('PollyVote Forecast'!$H110+'PollyVote Forecast'!$I110)</f>
        <v>4.3932985821579313</v>
      </c>
      <c r="J22" s="4">
        <f>ABS(B22-Election_result!B$2)</f>
        <v>4.240000000000002</v>
      </c>
      <c r="K22" s="4">
        <f>ABS(C22-Election_result!C$2)</f>
        <v>0.34999999999999787</v>
      </c>
      <c r="L22" s="4">
        <f>ABS(D22-Election_result!D$2)</f>
        <v>5.6099999999999994</v>
      </c>
      <c r="M22" s="4">
        <f>ABS(E22-Election_result!E$2)</f>
        <v>0.57000000000000028</v>
      </c>
      <c r="N22" s="4">
        <f>ABS(F22-Election_result!F$2)</f>
        <v>2.5199999999999996</v>
      </c>
      <c r="O22" s="4">
        <f>ABS(G22-Election_result!G$2)</f>
        <v>0.89999999999999991</v>
      </c>
      <c r="P22" s="4">
        <f>ABS(H22-Election_result!H$2)</f>
        <v>0.25329858215793077</v>
      </c>
      <c r="Q22" s="4">
        <f>ABS(I22-Election_result!I$2)</f>
        <v>0.2932985821579317</v>
      </c>
      <c r="R22" s="4">
        <f t="shared" si="0"/>
        <v>1.8420746455394825</v>
      </c>
      <c r="S22" s="49">
        <v>8.84</v>
      </c>
    </row>
    <row r="23" spans="1:19" ht="12.75" customHeight="1">
      <c r="A23" s="3">
        <v>41511</v>
      </c>
      <c r="B23" s="4">
        <v>37.31</v>
      </c>
      <c r="C23" s="4">
        <v>25.71</v>
      </c>
      <c r="D23" s="4">
        <v>13.63</v>
      </c>
      <c r="E23" s="4">
        <v>5.29</v>
      </c>
      <c r="F23" s="4">
        <v>5.53</v>
      </c>
      <c r="G23" s="4">
        <v>2.74</v>
      </c>
      <c r="H23" s="4">
        <f>$S23*'PollyVote Forecast'!H111/('PollyVote Forecast'!$H111+'PollyVote Forecast'!$I111)</f>
        <v>4.9394536831909557</v>
      </c>
      <c r="I23" s="4">
        <f>$S23*'PollyVote Forecast'!I111/('PollyVote Forecast'!$H111+'PollyVote Forecast'!$I111)</f>
        <v>4.8605463168090459</v>
      </c>
      <c r="J23" s="4">
        <f>ABS(B23-Election_result!B$2)</f>
        <v>4.1899999999999977</v>
      </c>
      <c r="K23" s="4">
        <f>ABS(C23-Election_result!C$2)</f>
        <v>1.0000000000001563E-2</v>
      </c>
      <c r="L23" s="4">
        <f>ABS(D23-Election_result!D$2)</f>
        <v>5.23</v>
      </c>
      <c r="M23" s="4">
        <f>ABS(E23-Election_result!E$2)</f>
        <v>0.49000000000000021</v>
      </c>
      <c r="N23" s="4">
        <f>ABS(F23-Election_result!F$2)</f>
        <v>3.0699999999999994</v>
      </c>
      <c r="O23" s="4">
        <f>ABS(G23-Election_result!G$2)</f>
        <v>0.54</v>
      </c>
      <c r="P23" s="4">
        <f>ABS(H23-Election_result!H$2)</f>
        <v>0.2394536831909555</v>
      </c>
      <c r="Q23" s="4">
        <f>ABS(I23-Election_result!I$2)</f>
        <v>0.76054631680904627</v>
      </c>
      <c r="R23" s="4">
        <f t="shared" si="0"/>
        <v>1.8162499999999999</v>
      </c>
      <c r="S23" s="49">
        <v>9.8000000000000007</v>
      </c>
    </row>
    <row r="24" spans="1:19" ht="12.75" customHeight="1">
      <c r="A24" s="3">
        <v>41512</v>
      </c>
      <c r="B24" s="4">
        <v>36.799999999999997</v>
      </c>
      <c r="C24" s="4">
        <v>25.81</v>
      </c>
      <c r="D24" s="4">
        <v>14.3</v>
      </c>
      <c r="E24" s="4">
        <v>5.87</v>
      </c>
      <c r="F24" s="4">
        <v>5.08</v>
      </c>
      <c r="G24" s="4">
        <v>2.67</v>
      </c>
      <c r="H24" s="4">
        <f>$S24*'PollyVote Forecast'!H112/('PollyVote Forecast'!$H112+'PollyVote Forecast'!$I112)</f>
        <v>4.8983369832334072</v>
      </c>
      <c r="I24" s="4">
        <f>$S24*'PollyVote Forecast'!I112/('PollyVote Forecast'!$H112+'PollyVote Forecast'!$I112)</f>
        <v>4.5816630167665933</v>
      </c>
      <c r="J24" s="4">
        <f>ABS(B24-Election_result!B$2)</f>
        <v>4.7000000000000028</v>
      </c>
      <c r="K24" s="4">
        <f>ABS(C24-Election_result!C$2)</f>
        <v>0.10999999999999943</v>
      </c>
      <c r="L24" s="4">
        <f>ABS(D24-Election_result!D$2)</f>
        <v>5.9</v>
      </c>
      <c r="M24" s="4">
        <f>ABS(E24-Election_result!E$2)</f>
        <v>1.0700000000000003</v>
      </c>
      <c r="N24" s="4">
        <f>ABS(F24-Election_result!F$2)</f>
        <v>3.5199999999999996</v>
      </c>
      <c r="O24" s="4">
        <f>ABS(G24-Election_result!G$2)</f>
        <v>0.46999999999999975</v>
      </c>
      <c r="P24" s="4">
        <f>ABS(H24-Election_result!H$2)</f>
        <v>0.19833698323340698</v>
      </c>
      <c r="Q24" s="4">
        <f>ABS(I24-Election_result!I$2)</f>
        <v>0.48166301676659362</v>
      </c>
      <c r="R24" s="4">
        <f t="shared" si="0"/>
        <v>2.0562500000000004</v>
      </c>
      <c r="S24" s="49">
        <v>9.48</v>
      </c>
    </row>
    <row r="25" spans="1:19" ht="12.75" customHeight="1">
      <c r="A25" s="3">
        <v>41513</v>
      </c>
      <c r="B25" s="4">
        <v>36.94</v>
      </c>
      <c r="C25" s="4">
        <v>25.11</v>
      </c>
      <c r="D25" s="4">
        <v>14.23</v>
      </c>
      <c r="E25" s="4">
        <v>5.95</v>
      </c>
      <c r="F25" s="4">
        <v>5.38</v>
      </c>
      <c r="G25" s="4">
        <v>2.94</v>
      </c>
      <c r="H25" s="4">
        <f>$S25*'PollyVote Forecast'!H113/('PollyVote Forecast'!$H113+'PollyVote Forecast'!$I113)</f>
        <v>4.9262146515794969</v>
      </c>
      <c r="I25" s="4">
        <f>$S25*'PollyVote Forecast'!I113/('PollyVote Forecast'!$H113+'PollyVote Forecast'!$I113)</f>
        <v>4.5237853484205024</v>
      </c>
      <c r="J25" s="4">
        <f>ABS(B25-Election_result!B$2)</f>
        <v>4.5600000000000023</v>
      </c>
      <c r="K25" s="4">
        <f>ABS(C25-Election_result!C$2)</f>
        <v>0.58999999999999986</v>
      </c>
      <c r="L25" s="4">
        <f>ABS(D25-Election_result!D$2)</f>
        <v>5.83</v>
      </c>
      <c r="M25" s="4">
        <f>ABS(E25-Election_result!E$2)</f>
        <v>1.1500000000000004</v>
      </c>
      <c r="N25" s="4">
        <f>ABS(F25-Election_result!F$2)</f>
        <v>3.2199999999999998</v>
      </c>
      <c r="O25" s="4">
        <f>ABS(G25-Election_result!G$2)</f>
        <v>0.73999999999999977</v>
      </c>
      <c r="P25" s="4">
        <f>ABS(H25-Election_result!H$2)</f>
        <v>0.22621465157949672</v>
      </c>
      <c r="Q25" s="4">
        <f>ABS(I25-Election_result!I$2)</f>
        <v>0.42378534842050275</v>
      </c>
      <c r="R25" s="4">
        <f t="shared" si="0"/>
        <v>2.0924999999999998</v>
      </c>
      <c r="S25" s="49">
        <v>9.4499999999999993</v>
      </c>
    </row>
    <row r="26" spans="1:19" ht="12.75" customHeight="1">
      <c r="A26" s="3">
        <v>41514</v>
      </c>
      <c r="B26" s="4">
        <v>37.06</v>
      </c>
      <c r="C26" s="4">
        <v>24.73</v>
      </c>
      <c r="D26" s="4">
        <v>14.33</v>
      </c>
      <c r="E26" s="4">
        <v>6.04</v>
      </c>
      <c r="F26" s="4">
        <v>5.47</v>
      </c>
      <c r="G26" s="4">
        <v>2.84</v>
      </c>
      <c r="H26" s="4">
        <f>$S26*'PollyVote Forecast'!H114/('PollyVote Forecast'!$H114+'PollyVote Forecast'!$I114)</f>
        <v>4.9881758300457308</v>
      </c>
      <c r="I26" s="4">
        <f>$S26*'PollyVote Forecast'!I114/('PollyVote Forecast'!$H114+'PollyVote Forecast'!$I114)</f>
        <v>4.5418241699542703</v>
      </c>
      <c r="J26" s="4">
        <f>ABS(B26-Election_result!B$2)</f>
        <v>4.4399999999999977</v>
      </c>
      <c r="K26" s="4">
        <f>ABS(C26-Election_result!C$2)</f>
        <v>0.96999999999999886</v>
      </c>
      <c r="L26" s="4">
        <f>ABS(D26-Election_result!D$2)</f>
        <v>5.93</v>
      </c>
      <c r="M26" s="4">
        <f>ABS(E26-Election_result!E$2)</f>
        <v>1.2400000000000002</v>
      </c>
      <c r="N26" s="4">
        <f>ABS(F26-Election_result!F$2)</f>
        <v>3.13</v>
      </c>
      <c r="O26" s="4">
        <f>ABS(G26-Election_result!G$2)</f>
        <v>0.63999999999999968</v>
      </c>
      <c r="P26" s="4">
        <f>ABS(H26-Election_result!H$2)</f>
        <v>0.28817583004573066</v>
      </c>
      <c r="Q26" s="4">
        <f>ABS(I26-Election_result!I$2)</f>
        <v>0.44182416995427065</v>
      </c>
      <c r="R26" s="4">
        <f t="shared" si="0"/>
        <v>2.1349999999999998</v>
      </c>
      <c r="S26" s="49">
        <v>9.5300000000000011</v>
      </c>
    </row>
    <row r="27" spans="1:19" ht="12.75" customHeight="1">
      <c r="A27" s="3">
        <v>41515</v>
      </c>
      <c r="B27" s="4">
        <v>37.03</v>
      </c>
      <c r="C27" s="4">
        <v>24.73</v>
      </c>
      <c r="D27" s="4">
        <v>14.3</v>
      </c>
      <c r="E27" s="4">
        <v>6.02</v>
      </c>
      <c r="F27" s="4">
        <v>5.5</v>
      </c>
      <c r="G27" s="4">
        <v>2.88</v>
      </c>
      <c r="H27" s="4">
        <f>$S27*'PollyVote Forecast'!H115/('PollyVote Forecast'!$H115+'PollyVote Forecast'!$I115)</f>
        <v>5.0173772645461971</v>
      </c>
      <c r="I27" s="4">
        <f>$S27*'PollyVote Forecast'!I115/('PollyVote Forecast'!$H115+'PollyVote Forecast'!$I115)</f>
        <v>4.522622735453802</v>
      </c>
      <c r="J27" s="4">
        <f>ABS(B27-Election_result!B$2)</f>
        <v>4.4699999999999989</v>
      </c>
      <c r="K27" s="4">
        <f>ABS(C27-Election_result!C$2)</f>
        <v>0.96999999999999886</v>
      </c>
      <c r="L27" s="4">
        <f>ABS(D27-Election_result!D$2)</f>
        <v>5.9</v>
      </c>
      <c r="M27" s="4">
        <f>ABS(E27-Election_result!E$2)</f>
        <v>1.2199999999999998</v>
      </c>
      <c r="N27" s="4">
        <f>ABS(F27-Election_result!F$2)</f>
        <v>3.0999999999999996</v>
      </c>
      <c r="O27" s="4">
        <f>ABS(G27-Election_result!G$2)</f>
        <v>0.67999999999999972</v>
      </c>
      <c r="P27" s="4">
        <f>ABS(H27-Election_result!H$2)</f>
        <v>0.31737726454619697</v>
      </c>
      <c r="Q27" s="4">
        <f>ABS(I27-Election_result!I$2)</f>
        <v>0.42262273545380236</v>
      </c>
      <c r="R27" s="4">
        <f t="shared" si="0"/>
        <v>2.1349999999999993</v>
      </c>
      <c r="S27" s="49">
        <v>9.5399999999999991</v>
      </c>
    </row>
    <row r="28" spans="1:19" ht="12.75" customHeight="1">
      <c r="A28" s="3">
        <v>41516</v>
      </c>
      <c r="B28" s="4">
        <v>37.42</v>
      </c>
      <c r="C28" s="4">
        <v>24.88</v>
      </c>
      <c r="D28" s="4">
        <v>14.09</v>
      </c>
      <c r="E28" s="4">
        <v>5.17</v>
      </c>
      <c r="F28" s="4">
        <v>5.66</v>
      </c>
      <c r="G28" s="4">
        <v>3.01</v>
      </c>
      <c r="H28" s="4">
        <f>$S28*'PollyVote Forecast'!H116/('PollyVote Forecast'!$H116+'PollyVote Forecast'!$I116)</f>
        <v>5.1825723718512027</v>
      </c>
      <c r="I28" s="4">
        <f>$S28*'PollyVote Forecast'!I116/('PollyVote Forecast'!$H116+'PollyVote Forecast'!$I116)</f>
        <v>4.5774276281487971</v>
      </c>
      <c r="J28" s="4">
        <f>ABS(B28-Election_result!B$2)</f>
        <v>4.0799999999999983</v>
      </c>
      <c r="K28" s="4">
        <f>ABS(C28-Election_result!C$2)</f>
        <v>0.82000000000000028</v>
      </c>
      <c r="L28" s="4">
        <f>ABS(D28-Election_result!D$2)</f>
        <v>5.6899999999999995</v>
      </c>
      <c r="M28" s="4">
        <f>ABS(E28-Election_result!E$2)</f>
        <v>0.37000000000000011</v>
      </c>
      <c r="N28" s="4">
        <f>ABS(F28-Election_result!F$2)</f>
        <v>2.9399999999999995</v>
      </c>
      <c r="O28" s="4">
        <f>ABS(G28-Election_result!G$2)</f>
        <v>0.80999999999999961</v>
      </c>
      <c r="P28" s="4">
        <f>ABS(H28-Election_result!H$2)</f>
        <v>0.4825723718512025</v>
      </c>
      <c r="Q28" s="4">
        <f>ABS(I28-Election_result!I$2)</f>
        <v>0.47742762814879747</v>
      </c>
      <c r="R28" s="4">
        <f t="shared" si="0"/>
        <v>1.9587499999999995</v>
      </c>
      <c r="S28" s="49">
        <v>9.76</v>
      </c>
    </row>
    <row r="29" spans="1:19" ht="12.75" customHeight="1">
      <c r="A29" s="3">
        <v>41517</v>
      </c>
      <c r="B29" s="4">
        <v>38.119999999999997</v>
      </c>
      <c r="C29" s="4">
        <v>24.71</v>
      </c>
      <c r="D29" s="4">
        <v>13.94</v>
      </c>
      <c r="E29" s="4">
        <v>5.04</v>
      </c>
      <c r="F29" s="4">
        <v>5.52</v>
      </c>
      <c r="G29" s="4">
        <v>2.88</v>
      </c>
      <c r="H29" s="4">
        <f>$S29*'PollyVote Forecast'!H117/('PollyVote Forecast'!$H117+'PollyVote Forecast'!$I117)</f>
        <v>5.1748187474549194</v>
      </c>
      <c r="I29" s="4">
        <f>$S29*'PollyVote Forecast'!I117/('PollyVote Forecast'!$H117+'PollyVote Forecast'!$I117)</f>
        <v>4.6251812525450813</v>
      </c>
      <c r="J29" s="4">
        <f>ABS(B29-Election_result!B$2)</f>
        <v>3.3800000000000026</v>
      </c>
      <c r="K29" s="4">
        <f>ABS(C29-Election_result!C$2)</f>
        <v>0.98999999999999844</v>
      </c>
      <c r="L29" s="4">
        <f>ABS(D29-Election_result!D$2)</f>
        <v>5.5399999999999991</v>
      </c>
      <c r="M29" s="4">
        <f>ABS(E29-Election_result!E$2)</f>
        <v>0.24000000000000021</v>
      </c>
      <c r="N29" s="4">
        <f>ABS(F29-Election_result!F$2)</f>
        <v>3.08</v>
      </c>
      <c r="O29" s="4">
        <f>ABS(G29-Election_result!G$2)</f>
        <v>0.67999999999999972</v>
      </c>
      <c r="P29" s="4">
        <f>ABS(H29-Election_result!H$2)</f>
        <v>0.47481874745491925</v>
      </c>
      <c r="Q29" s="4">
        <f>ABS(I29-Election_result!I$2)</f>
        <v>0.52518125254508163</v>
      </c>
      <c r="R29" s="4">
        <f t="shared" si="0"/>
        <v>1.86375</v>
      </c>
      <c r="S29" s="49">
        <v>9.8000000000000007</v>
      </c>
    </row>
    <row r="30" spans="1:19" ht="12.75" customHeight="1">
      <c r="A30" s="3">
        <v>41518</v>
      </c>
      <c r="B30" s="4">
        <v>38.15</v>
      </c>
      <c r="C30" s="4">
        <v>24.72</v>
      </c>
      <c r="D30" s="4">
        <v>13.95</v>
      </c>
      <c r="E30" s="4">
        <v>5.04</v>
      </c>
      <c r="F30" s="4">
        <v>5.52</v>
      </c>
      <c r="G30" s="4">
        <v>2.88</v>
      </c>
      <c r="H30" s="4">
        <f>$S30*'PollyVote Forecast'!H118/('PollyVote Forecast'!$H118+'PollyVote Forecast'!$I118)</f>
        <v>5.2301032783476176</v>
      </c>
      <c r="I30" s="4">
        <f>$S30*'PollyVote Forecast'!I118/('PollyVote Forecast'!$H118+'PollyVote Forecast'!$I118)</f>
        <v>4.4998967216523829</v>
      </c>
      <c r="J30" s="4">
        <f>ABS(B30-Election_result!B$2)</f>
        <v>3.3500000000000014</v>
      </c>
      <c r="K30" s="4">
        <f>ABS(C30-Election_result!C$2)</f>
        <v>0.98000000000000043</v>
      </c>
      <c r="L30" s="4">
        <f>ABS(D30-Election_result!D$2)</f>
        <v>5.5499999999999989</v>
      </c>
      <c r="M30" s="4">
        <f>ABS(E30-Election_result!E$2)</f>
        <v>0.24000000000000021</v>
      </c>
      <c r="N30" s="4">
        <f>ABS(F30-Election_result!F$2)</f>
        <v>3.08</v>
      </c>
      <c r="O30" s="4">
        <f>ABS(G30-Election_result!G$2)</f>
        <v>0.67999999999999972</v>
      </c>
      <c r="P30" s="4">
        <f>ABS(H30-Election_result!H$2)</f>
        <v>0.53010327834761739</v>
      </c>
      <c r="Q30" s="4">
        <f>ABS(I30-Election_result!I$2)</f>
        <v>0.39989672165238321</v>
      </c>
      <c r="R30" s="4">
        <f t="shared" si="0"/>
        <v>1.8512500000000003</v>
      </c>
      <c r="S30" s="49">
        <v>9.73</v>
      </c>
    </row>
    <row r="31" spans="1:19" ht="12.75" customHeight="1">
      <c r="A31" s="3">
        <v>41519</v>
      </c>
      <c r="B31" s="4">
        <v>31.76</v>
      </c>
      <c r="C31" s="4">
        <v>28.33</v>
      </c>
      <c r="D31" s="4">
        <v>16.53</v>
      </c>
      <c r="E31" s="4">
        <v>5.96</v>
      </c>
      <c r="F31" s="4">
        <v>6.16</v>
      </c>
      <c r="G31" s="4">
        <v>3.37</v>
      </c>
      <c r="H31" s="4">
        <f>$S31*'PollyVote Forecast'!H119/('PollyVote Forecast'!$H119+'PollyVote Forecast'!$I119)</f>
        <v>4.2302495208944553</v>
      </c>
      <c r="I31" s="4">
        <f>$S31*'PollyVote Forecast'!I119/('PollyVote Forecast'!$H119+'PollyVote Forecast'!$I119)</f>
        <v>3.659750479105544</v>
      </c>
      <c r="J31" s="4">
        <f>ABS(B31-Election_result!B$2)</f>
        <v>9.7399999999999984</v>
      </c>
      <c r="K31" s="4">
        <f>ABS(C31-Election_result!C$2)</f>
        <v>2.629999999999999</v>
      </c>
      <c r="L31" s="4">
        <f>ABS(D31-Election_result!D$2)</f>
        <v>8.1300000000000008</v>
      </c>
      <c r="M31" s="4">
        <f>ABS(E31-Election_result!E$2)</f>
        <v>1.1600000000000001</v>
      </c>
      <c r="N31" s="4">
        <f>ABS(F31-Election_result!F$2)</f>
        <v>2.4399999999999995</v>
      </c>
      <c r="O31" s="4">
        <f>ABS(G31-Election_result!G$2)</f>
        <v>1.17</v>
      </c>
      <c r="P31" s="4">
        <f>ABS(H31-Election_result!H$2)</f>
        <v>0.4697504791055449</v>
      </c>
      <c r="Q31" s="4">
        <f>ABS(I31-Election_result!I$2)</f>
        <v>0.44024952089445568</v>
      </c>
      <c r="R31" s="4">
        <f t="shared" si="0"/>
        <v>3.2725000000000004</v>
      </c>
      <c r="S31" s="49">
        <v>7.89</v>
      </c>
    </row>
    <row r="32" spans="1:19" ht="12.75" customHeight="1">
      <c r="A32" s="3">
        <v>41520</v>
      </c>
      <c r="B32" s="4">
        <v>37.06</v>
      </c>
      <c r="C32" s="4">
        <v>26.81</v>
      </c>
      <c r="D32" s="4">
        <v>14.17</v>
      </c>
      <c r="E32" s="4">
        <v>6.03</v>
      </c>
      <c r="F32" s="4">
        <v>5.25</v>
      </c>
      <c r="G32" s="4">
        <v>2.91</v>
      </c>
      <c r="H32" s="4">
        <f>$S32*'PollyVote Forecast'!H120/('PollyVote Forecast'!$H120+'PollyVote Forecast'!$I120)</f>
        <v>4.0928217743059143</v>
      </c>
      <c r="I32" s="4">
        <f>$S32*'PollyVote Forecast'!I120/('PollyVote Forecast'!$H120+'PollyVote Forecast'!$I120)</f>
        <v>3.6771782256940857</v>
      </c>
      <c r="J32" s="4">
        <f>ABS(B32-Election_result!B$2)</f>
        <v>4.4399999999999977</v>
      </c>
      <c r="K32" s="4">
        <f>ABS(C32-Election_result!C$2)</f>
        <v>1.1099999999999994</v>
      </c>
      <c r="L32" s="4">
        <f>ABS(D32-Election_result!D$2)</f>
        <v>5.77</v>
      </c>
      <c r="M32" s="4">
        <f>ABS(E32-Election_result!E$2)</f>
        <v>1.2300000000000004</v>
      </c>
      <c r="N32" s="4">
        <f>ABS(F32-Election_result!F$2)</f>
        <v>3.3499999999999996</v>
      </c>
      <c r="O32" s="4">
        <f>ABS(G32-Election_result!G$2)</f>
        <v>0.71</v>
      </c>
      <c r="P32" s="4">
        <f>ABS(H32-Election_result!H$2)</f>
        <v>0.60717822569408586</v>
      </c>
      <c r="Q32" s="4">
        <f>ABS(I32-Election_result!I$2)</f>
        <v>0.42282177430591394</v>
      </c>
      <c r="R32" s="4">
        <f t="shared" si="0"/>
        <v>2.2049999999999992</v>
      </c>
      <c r="S32" s="49">
        <v>7.77</v>
      </c>
    </row>
    <row r="33" spans="1:19" ht="12.75" customHeight="1">
      <c r="A33" s="3">
        <v>41521</v>
      </c>
      <c r="B33" s="4">
        <v>37</v>
      </c>
      <c r="C33" s="4">
        <v>26.25</v>
      </c>
      <c r="D33" s="4">
        <v>14.17</v>
      </c>
      <c r="E33" s="4">
        <v>6.76</v>
      </c>
      <c r="F33" s="4">
        <v>5.41</v>
      </c>
      <c r="G33" s="4">
        <v>3.2</v>
      </c>
      <c r="H33" s="4">
        <f>$S33*'PollyVote Forecast'!H121/('PollyVote Forecast'!$H121+'PollyVote Forecast'!$I121)</f>
        <v>3.7988358633042556</v>
      </c>
      <c r="I33" s="4">
        <f>$S33*'PollyVote Forecast'!I121/('PollyVote Forecast'!$H121+'PollyVote Forecast'!$I121)</f>
        <v>3.4011641366957437</v>
      </c>
      <c r="J33" s="4">
        <f>ABS(B33-Election_result!B$2)</f>
        <v>4.5</v>
      </c>
      <c r="K33" s="4">
        <f>ABS(C33-Election_result!C$2)</f>
        <v>0.55000000000000071</v>
      </c>
      <c r="L33" s="4">
        <f>ABS(D33-Election_result!D$2)</f>
        <v>5.77</v>
      </c>
      <c r="M33" s="4">
        <f>ABS(E33-Election_result!E$2)</f>
        <v>1.96</v>
      </c>
      <c r="N33" s="4">
        <f>ABS(F33-Election_result!F$2)</f>
        <v>3.1899999999999995</v>
      </c>
      <c r="O33" s="4">
        <f>ABS(G33-Election_result!G$2)</f>
        <v>1</v>
      </c>
      <c r="P33" s="4">
        <f>ABS(H33-Election_result!H$2)</f>
        <v>0.90116413669574458</v>
      </c>
      <c r="Q33" s="4">
        <f>ABS(I33-Election_result!I$2)</f>
        <v>0.69883586330425596</v>
      </c>
      <c r="R33" s="4">
        <f t="shared" si="0"/>
        <v>2.32125</v>
      </c>
      <c r="S33" s="49">
        <v>7.1999999999999993</v>
      </c>
    </row>
    <row r="34" spans="1:19" ht="12.75" customHeight="1">
      <c r="A34" s="3">
        <v>41522</v>
      </c>
      <c r="B34" s="4">
        <v>37.92</v>
      </c>
      <c r="C34" s="4">
        <v>27.45</v>
      </c>
      <c r="D34" s="4">
        <v>11.54</v>
      </c>
      <c r="E34" s="4">
        <v>6.11</v>
      </c>
      <c r="F34" s="4">
        <v>5.74</v>
      </c>
      <c r="G34" s="4">
        <v>3.49</v>
      </c>
      <c r="H34" s="4">
        <f>$S34*'PollyVote Forecast'!H122/('PollyVote Forecast'!$H122+'PollyVote Forecast'!$I122)</f>
        <v>4.0482350586017875</v>
      </c>
      <c r="I34" s="4">
        <f>$S34*'PollyVote Forecast'!I122/('PollyVote Forecast'!$H122+'PollyVote Forecast'!$I122)</f>
        <v>3.7017649413982125</v>
      </c>
      <c r="J34" s="4">
        <f>ABS(B34-Election_result!B$2)</f>
        <v>3.5799999999999983</v>
      </c>
      <c r="K34" s="4">
        <f>ABS(C34-Election_result!C$2)</f>
        <v>1.75</v>
      </c>
      <c r="L34" s="4">
        <f>ABS(D34-Election_result!D$2)</f>
        <v>3.1399999999999988</v>
      </c>
      <c r="M34" s="4">
        <f>ABS(E34-Election_result!E$2)</f>
        <v>1.3100000000000005</v>
      </c>
      <c r="N34" s="4">
        <f>ABS(F34-Election_result!F$2)</f>
        <v>2.8599999999999994</v>
      </c>
      <c r="O34" s="4">
        <f>ABS(G34-Election_result!G$2)</f>
        <v>1.29</v>
      </c>
      <c r="P34" s="4">
        <f>ABS(H34-Election_result!H$2)</f>
        <v>0.65176494139821273</v>
      </c>
      <c r="Q34" s="4">
        <f>ABS(I34-Election_result!I$2)</f>
        <v>0.3982350586017871</v>
      </c>
      <c r="R34" s="4">
        <f t="shared" si="0"/>
        <v>1.8724999999999996</v>
      </c>
      <c r="S34" s="49">
        <v>7.75</v>
      </c>
    </row>
    <row r="35" spans="1:19" ht="12.75" customHeight="1">
      <c r="A35" s="3">
        <v>41523</v>
      </c>
      <c r="B35" s="4">
        <v>35.479999999999997</v>
      </c>
      <c r="C35" s="4">
        <v>26.78</v>
      </c>
      <c r="D35" s="4">
        <v>12</v>
      </c>
      <c r="E35" s="4">
        <v>6.71</v>
      </c>
      <c r="F35" s="4">
        <v>6.73</v>
      </c>
      <c r="G35" s="4">
        <v>3.91</v>
      </c>
      <c r="H35" s="4">
        <f>$S35*'PollyVote Forecast'!H123/('PollyVote Forecast'!$H123+'PollyVote Forecast'!$I123)</f>
        <v>4.3916269973291522</v>
      </c>
      <c r="I35" s="4">
        <f>$S35*'PollyVote Forecast'!I123/('PollyVote Forecast'!$H123+'PollyVote Forecast'!$I123)</f>
        <v>3.988373002670849</v>
      </c>
      <c r="J35" s="4">
        <f>ABS(B35-Election_result!B$2)</f>
        <v>6.0200000000000031</v>
      </c>
      <c r="K35" s="4">
        <f>ABS(C35-Election_result!C$2)</f>
        <v>1.0800000000000018</v>
      </c>
      <c r="L35" s="4">
        <f>ABS(D35-Election_result!D$2)</f>
        <v>3.5999999999999996</v>
      </c>
      <c r="M35" s="4">
        <f>ABS(E35-Election_result!E$2)</f>
        <v>1.9100000000000001</v>
      </c>
      <c r="N35" s="4">
        <f>ABS(F35-Election_result!F$2)</f>
        <v>1.8699999999999992</v>
      </c>
      <c r="O35" s="4">
        <f>ABS(G35-Election_result!G$2)</f>
        <v>1.71</v>
      </c>
      <c r="P35" s="4">
        <f>ABS(H35-Election_result!H$2)</f>
        <v>0.308373002670848</v>
      </c>
      <c r="Q35" s="4">
        <f>ABS(I35-Election_result!I$2)</f>
        <v>0.1116269973291506</v>
      </c>
      <c r="R35" s="4">
        <f t="shared" si="0"/>
        <v>2.0762500000000004</v>
      </c>
      <c r="S35" s="49">
        <v>8.3800000000000008</v>
      </c>
    </row>
    <row r="36" spans="1:19" ht="12.75" customHeight="1">
      <c r="A36" s="3">
        <v>41524</v>
      </c>
      <c r="B36" s="4">
        <v>36.299999999999997</v>
      </c>
      <c r="C36" s="4">
        <v>26.59</v>
      </c>
      <c r="D36" s="4">
        <v>11.81</v>
      </c>
      <c r="E36" s="4">
        <v>6.53</v>
      </c>
      <c r="F36" s="4">
        <v>6.82</v>
      </c>
      <c r="G36" s="4">
        <v>3.72</v>
      </c>
      <c r="H36" s="4">
        <f>$S36*'PollyVote Forecast'!H124/('PollyVote Forecast'!$H124+'PollyVote Forecast'!$I124)</f>
        <v>4.3144895831513335</v>
      </c>
      <c r="I36" s="4">
        <f>$S36*'PollyVote Forecast'!I124/('PollyVote Forecast'!$H124+'PollyVote Forecast'!$I124)</f>
        <v>3.9255104168486672</v>
      </c>
      <c r="J36" s="4">
        <f>ABS(B36-Election_result!B$2)</f>
        <v>5.2000000000000028</v>
      </c>
      <c r="K36" s="4">
        <f>ABS(C36-Election_result!C$2)</f>
        <v>0.89000000000000057</v>
      </c>
      <c r="L36" s="4">
        <f>ABS(D36-Election_result!D$2)</f>
        <v>3.41</v>
      </c>
      <c r="M36" s="4">
        <f>ABS(E36-Election_result!E$2)</f>
        <v>1.7300000000000004</v>
      </c>
      <c r="N36" s="4">
        <f>ABS(F36-Election_result!F$2)</f>
        <v>1.7799999999999994</v>
      </c>
      <c r="O36" s="4">
        <f>ABS(G36-Election_result!G$2)</f>
        <v>1.52</v>
      </c>
      <c r="P36" s="4">
        <f>ABS(H36-Election_result!H$2)</f>
        <v>0.38551041684866671</v>
      </c>
      <c r="Q36" s="4">
        <f>ABS(I36-Election_result!I$2)</f>
        <v>0.17448958315133245</v>
      </c>
      <c r="R36" s="4">
        <f t="shared" si="0"/>
        <v>1.8862500000000002</v>
      </c>
      <c r="S36" s="49">
        <v>8.24</v>
      </c>
    </row>
    <row r="37" spans="1:19" ht="12.75" customHeight="1">
      <c r="A37" s="3">
        <v>41525</v>
      </c>
      <c r="B37" s="4">
        <v>36.28</v>
      </c>
      <c r="C37" s="4">
        <v>26.58</v>
      </c>
      <c r="D37" s="4">
        <v>11.81</v>
      </c>
      <c r="E37" s="4">
        <v>6.53</v>
      </c>
      <c r="F37" s="4">
        <v>6.82</v>
      </c>
      <c r="G37" s="4">
        <v>3.72</v>
      </c>
      <c r="H37" s="4">
        <f>$S37*'PollyVote Forecast'!H125/('PollyVote Forecast'!$H125+'PollyVote Forecast'!$I125)</f>
        <v>4.2851035383825096</v>
      </c>
      <c r="I37" s="4">
        <f>$S37*'PollyVote Forecast'!I125/('PollyVote Forecast'!$H125+'PollyVote Forecast'!$I125)</f>
        <v>3.98489646161749</v>
      </c>
      <c r="J37" s="4">
        <f>ABS(B37-Election_result!B$2)</f>
        <v>5.2199999999999989</v>
      </c>
      <c r="K37" s="4">
        <f>ABS(C37-Election_result!C$2)</f>
        <v>0.87999999999999901</v>
      </c>
      <c r="L37" s="4">
        <f>ABS(D37-Election_result!D$2)</f>
        <v>3.41</v>
      </c>
      <c r="M37" s="4">
        <f>ABS(E37-Election_result!E$2)</f>
        <v>1.7300000000000004</v>
      </c>
      <c r="N37" s="4">
        <f>ABS(F37-Election_result!F$2)</f>
        <v>1.7799999999999994</v>
      </c>
      <c r="O37" s="4">
        <f>ABS(G37-Election_result!G$2)</f>
        <v>1.52</v>
      </c>
      <c r="P37" s="4">
        <f>ABS(H37-Election_result!H$2)</f>
        <v>0.41489646161749061</v>
      </c>
      <c r="Q37" s="4">
        <f>ABS(I37-Election_result!I$2)</f>
        <v>0.11510353838250964</v>
      </c>
      <c r="R37" s="4">
        <f t="shared" si="0"/>
        <v>1.8837499999999996</v>
      </c>
      <c r="S37" s="49">
        <v>8.27</v>
      </c>
    </row>
    <row r="38" spans="1:19" ht="12.75" customHeight="1">
      <c r="A38" s="3">
        <v>41526</v>
      </c>
      <c r="B38" s="4">
        <v>36.869999999999997</v>
      </c>
      <c r="C38" s="4">
        <v>27.07</v>
      </c>
      <c r="D38" s="4">
        <v>12.59</v>
      </c>
      <c r="E38" s="4">
        <v>5.25</v>
      </c>
      <c r="F38" s="4">
        <v>6.62</v>
      </c>
      <c r="G38" s="4">
        <v>3.72</v>
      </c>
      <c r="H38" s="4">
        <f>$S38*'PollyVote Forecast'!H126/('PollyVote Forecast'!$H126+'PollyVote Forecast'!$I126)</f>
        <v>4.062927187422007</v>
      </c>
      <c r="I38" s="4">
        <f>$S38*'PollyVote Forecast'!I126/('PollyVote Forecast'!$H126+'PollyVote Forecast'!$I126)</f>
        <v>3.8370728125779934</v>
      </c>
      <c r="J38" s="4">
        <f>ABS(B38-Election_result!B$2)</f>
        <v>4.6300000000000026</v>
      </c>
      <c r="K38" s="4">
        <f>ABS(C38-Election_result!C$2)</f>
        <v>1.370000000000001</v>
      </c>
      <c r="L38" s="4">
        <f>ABS(D38-Election_result!D$2)</f>
        <v>4.1899999999999995</v>
      </c>
      <c r="M38" s="4">
        <f>ABS(E38-Election_result!E$2)</f>
        <v>0.45000000000000018</v>
      </c>
      <c r="N38" s="4">
        <f>ABS(F38-Election_result!F$2)</f>
        <v>1.9799999999999995</v>
      </c>
      <c r="O38" s="4">
        <f>ABS(G38-Election_result!G$2)</f>
        <v>1.52</v>
      </c>
      <c r="P38" s="4">
        <f>ABS(H38-Election_result!H$2)</f>
        <v>0.6370728125779932</v>
      </c>
      <c r="Q38" s="4">
        <f>ABS(I38-Election_result!I$2)</f>
        <v>0.26292718742200627</v>
      </c>
      <c r="R38" s="4">
        <f t="shared" si="0"/>
        <v>1.8800000000000006</v>
      </c>
      <c r="S38" s="49">
        <v>7.9</v>
      </c>
    </row>
    <row r="39" spans="1:19" ht="12.75" customHeight="1">
      <c r="A39" s="3">
        <v>41527</v>
      </c>
      <c r="B39" s="4">
        <v>35.83</v>
      </c>
      <c r="C39" s="4">
        <v>27.04</v>
      </c>
      <c r="D39" s="4">
        <v>12.66</v>
      </c>
      <c r="E39" s="4">
        <v>8.26</v>
      </c>
      <c r="F39" s="4">
        <v>5.9</v>
      </c>
      <c r="G39" s="4">
        <v>3.05</v>
      </c>
      <c r="H39" s="4">
        <f>$S39*'PollyVote Forecast'!H127/('PollyVote Forecast'!$H127+'PollyVote Forecast'!$I127)</f>
        <v>3.6909584912611448</v>
      </c>
      <c r="I39" s="4">
        <f>$S39*'PollyVote Forecast'!I127/('PollyVote Forecast'!$H127+'PollyVote Forecast'!$I127)</f>
        <v>3.5490415087388554</v>
      </c>
      <c r="J39" s="4">
        <f>ABS(B39-Election_result!B$2)</f>
        <v>5.6700000000000017</v>
      </c>
      <c r="K39" s="4">
        <f>ABS(C39-Election_result!C$2)</f>
        <v>1.3399999999999999</v>
      </c>
      <c r="L39" s="4">
        <f>ABS(D39-Election_result!D$2)</f>
        <v>4.26</v>
      </c>
      <c r="M39" s="4">
        <f>ABS(E39-Election_result!E$2)</f>
        <v>3.46</v>
      </c>
      <c r="N39" s="4">
        <f>ABS(F39-Election_result!F$2)</f>
        <v>2.6999999999999993</v>
      </c>
      <c r="O39" s="4">
        <f>ABS(G39-Election_result!G$2)</f>
        <v>0.84999999999999964</v>
      </c>
      <c r="P39" s="4">
        <f>ABS(H39-Election_result!H$2)</f>
        <v>1.0090415087388553</v>
      </c>
      <c r="Q39" s="4">
        <f>ABS(I39-Election_result!I$2)</f>
        <v>0.55095849126114427</v>
      </c>
      <c r="R39" s="4">
        <f t="shared" si="0"/>
        <v>2.48</v>
      </c>
      <c r="S39" s="49">
        <v>7.24</v>
      </c>
    </row>
    <row r="40" spans="1:19" ht="12.75" customHeight="1">
      <c r="A40" s="3">
        <v>41528</v>
      </c>
      <c r="B40" s="4">
        <v>36.28</v>
      </c>
      <c r="C40" s="4">
        <v>26.66</v>
      </c>
      <c r="D40" s="4">
        <v>13.35</v>
      </c>
      <c r="E40" s="4">
        <v>8.43</v>
      </c>
      <c r="F40" s="4">
        <v>5.47</v>
      </c>
      <c r="G40" s="4">
        <v>2.62</v>
      </c>
      <c r="H40" s="4">
        <f>$S40*'PollyVote Forecast'!H128/('PollyVote Forecast'!$H128+'PollyVote Forecast'!$I128)</f>
        <v>3.6939745877196417</v>
      </c>
      <c r="I40" s="4">
        <f>$S40*'PollyVote Forecast'!I128/('PollyVote Forecast'!$H128+'PollyVote Forecast'!$I128)</f>
        <v>3.4960254122803578</v>
      </c>
      <c r="J40" s="4">
        <f>ABS(B40-Election_result!B$2)</f>
        <v>5.2199999999999989</v>
      </c>
      <c r="K40" s="4">
        <f>ABS(C40-Election_result!C$2)</f>
        <v>0.96000000000000085</v>
      </c>
      <c r="L40" s="4">
        <f>ABS(D40-Election_result!D$2)</f>
        <v>4.9499999999999993</v>
      </c>
      <c r="M40" s="4">
        <f>ABS(E40-Election_result!E$2)</f>
        <v>3.63</v>
      </c>
      <c r="N40" s="4">
        <f>ABS(F40-Election_result!F$2)</f>
        <v>3.13</v>
      </c>
      <c r="O40" s="4">
        <f>ABS(G40-Election_result!G$2)</f>
        <v>0.41999999999999993</v>
      </c>
      <c r="P40" s="4">
        <f>ABS(H40-Election_result!H$2)</f>
        <v>1.0060254122803585</v>
      </c>
      <c r="Q40" s="4">
        <f>ABS(I40-Election_result!I$2)</f>
        <v>0.60397458771964185</v>
      </c>
      <c r="R40" s="4">
        <f t="shared" si="0"/>
        <v>2.4899999999999993</v>
      </c>
      <c r="S40" s="49">
        <v>7.1899999999999995</v>
      </c>
    </row>
    <row r="41" spans="1:19" ht="12.75" customHeight="1">
      <c r="A41" s="3">
        <v>41529</v>
      </c>
      <c r="B41" s="4">
        <v>36.270000000000003</v>
      </c>
      <c r="C41" s="4">
        <v>26.66</v>
      </c>
      <c r="D41" s="4">
        <v>13.36</v>
      </c>
      <c r="E41" s="4">
        <v>8.36</v>
      </c>
      <c r="F41" s="4">
        <v>5.5</v>
      </c>
      <c r="G41" s="4">
        <v>2.7</v>
      </c>
      <c r="H41" s="4">
        <f>$S41*'PollyVote Forecast'!H129/('PollyVote Forecast'!$H129+'PollyVote Forecast'!$I129)</f>
        <v>3.6433756737883343</v>
      </c>
      <c r="I41" s="4">
        <f>$S41*'PollyVote Forecast'!I129/('PollyVote Forecast'!$H129+'PollyVote Forecast'!$I129)</f>
        <v>3.5066243262116665</v>
      </c>
      <c r="J41" s="4">
        <f>ABS(B41-Election_result!B$2)</f>
        <v>5.2299999999999969</v>
      </c>
      <c r="K41" s="4">
        <f>ABS(C41-Election_result!C$2)</f>
        <v>0.96000000000000085</v>
      </c>
      <c r="L41" s="4">
        <f>ABS(D41-Election_result!D$2)</f>
        <v>4.9599999999999991</v>
      </c>
      <c r="M41" s="4">
        <f>ABS(E41-Election_result!E$2)</f>
        <v>3.5599999999999996</v>
      </c>
      <c r="N41" s="4">
        <f>ABS(F41-Election_result!F$2)</f>
        <v>3.0999999999999996</v>
      </c>
      <c r="O41" s="4">
        <f>ABS(G41-Election_result!G$2)</f>
        <v>0.5</v>
      </c>
      <c r="P41" s="4">
        <f>ABS(H41-Election_result!H$2)</f>
        <v>1.0566243262116659</v>
      </c>
      <c r="Q41" s="4">
        <f>ABS(I41-Election_result!I$2)</f>
        <v>0.59337567378833311</v>
      </c>
      <c r="R41" s="4">
        <f t="shared" si="0"/>
        <v>2.4949999999999992</v>
      </c>
      <c r="S41" s="49">
        <v>7.15</v>
      </c>
    </row>
    <row r="42" spans="1:19" ht="12.75" customHeight="1">
      <c r="A42" s="3">
        <v>41530</v>
      </c>
      <c r="B42" s="4">
        <v>36.26</v>
      </c>
      <c r="C42" s="4">
        <v>27.45</v>
      </c>
      <c r="D42" s="4">
        <v>13.79</v>
      </c>
      <c r="E42" s="4">
        <v>7.81</v>
      </c>
      <c r="F42" s="4">
        <v>5.0999999999999996</v>
      </c>
      <c r="G42" s="4">
        <v>2.4900000000000002</v>
      </c>
      <c r="H42" s="4">
        <f>$S42*'PollyVote Forecast'!H130/('PollyVote Forecast'!$H130+'PollyVote Forecast'!$I130)</f>
        <v>3.6064722327075982</v>
      </c>
      <c r="I42" s="4">
        <f>$S42*'PollyVote Forecast'!I130/('PollyVote Forecast'!$H130+'PollyVote Forecast'!$I130)</f>
        <v>3.493527767292401</v>
      </c>
      <c r="J42" s="4">
        <f>ABS(B42-Election_result!B$2)</f>
        <v>5.240000000000002</v>
      </c>
      <c r="K42" s="4">
        <f>ABS(C42-Election_result!C$2)</f>
        <v>1.75</v>
      </c>
      <c r="L42" s="4">
        <f>ABS(D42-Election_result!D$2)</f>
        <v>5.3899999999999988</v>
      </c>
      <c r="M42" s="4">
        <f>ABS(E42-Election_result!E$2)</f>
        <v>3.01</v>
      </c>
      <c r="N42" s="4">
        <f>ABS(F42-Election_result!F$2)</f>
        <v>3.5</v>
      </c>
      <c r="O42" s="4">
        <f>ABS(G42-Election_result!G$2)</f>
        <v>0.29000000000000004</v>
      </c>
      <c r="P42" s="4">
        <f>ABS(H42-Election_result!H$2)</f>
        <v>1.093527767292402</v>
      </c>
      <c r="Q42" s="4">
        <f>ABS(I42-Election_result!I$2)</f>
        <v>0.60647223270759865</v>
      </c>
      <c r="R42" s="4">
        <f t="shared" si="0"/>
        <v>2.61</v>
      </c>
      <c r="S42" s="49">
        <v>7.1</v>
      </c>
    </row>
    <row r="43" spans="1:19" ht="12.75" customHeight="1">
      <c r="A43" s="3">
        <v>41531</v>
      </c>
      <c r="B43" s="4">
        <v>36.39</v>
      </c>
      <c r="C43" s="4">
        <v>27.48</v>
      </c>
      <c r="D43" s="4">
        <v>13.8</v>
      </c>
      <c r="E43" s="4">
        <v>7.8</v>
      </c>
      <c r="F43" s="4">
        <v>5.09</v>
      </c>
      <c r="G43" s="4">
        <v>2.48</v>
      </c>
      <c r="H43" s="4">
        <f>$S43*'PollyVote Forecast'!H131/('PollyVote Forecast'!$H131+'PollyVote Forecast'!$I131)</f>
        <v>3.5183865181549852</v>
      </c>
      <c r="I43" s="4">
        <f>$S43*'PollyVote Forecast'!I131/('PollyVote Forecast'!$H131+'PollyVote Forecast'!$I131)</f>
        <v>3.4516134818450146</v>
      </c>
      <c r="J43" s="4">
        <f>ABS(B43-Election_result!B$2)</f>
        <v>5.1099999999999994</v>
      </c>
      <c r="K43" s="4">
        <f>ABS(C43-Election_result!C$2)</f>
        <v>1.7800000000000011</v>
      </c>
      <c r="L43" s="4">
        <f>ABS(D43-Election_result!D$2)</f>
        <v>5.4</v>
      </c>
      <c r="M43" s="4">
        <f>ABS(E43-Election_result!E$2)</f>
        <v>3</v>
      </c>
      <c r="N43" s="4">
        <f>ABS(F43-Election_result!F$2)</f>
        <v>3.51</v>
      </c>
      <c r="O43" s="4">
        <f>ABS(G43-Election_result!G$2)</f>
        <v>0.2799999999999998</v>
      </c>
      <c r="P43" s="4">
        <f>ABS(H43-Election_result!H$2)</f>
        <v>1.181613481845015</v>
      </c>
      <c r="Q43" s="4">
        <f>ABS(I43-Election_result!I$2)</f>
        <v>0.64838651815498505</v>
      </c>
      <c r="R43" s="4">
        <f t="shared" si="0"/>
        <v>2.6137500000000005</v>
      </c>
      <c r="S43" s="49">
        <v>6.97</v>
      </c>
    </row>
    <row r="44" spans="1:19" ht="12.75" customHeight="1">
      <c r="A44" s="3">
        <v>41532</v>
      </c>
      <c r="B44" s="4">
        <v>36.369999999999997</v>
      </c>
      <c r="C44" s="4">
        <v>27.46</v>
      </c>
      <c r="D44" s="4">
        <v>13.8</v>
      </c>
      <c r="E44" s="4">
        <v>7.65</v>
      </c>
      <c r="F44" s="4">
        <v>5.0999999999999996</v>
      </c>
      <c r="G44" s="4">
        <v>2.5099999999999998</v>
      </c>
      <c r="H44" s="4">
        <f>$S44*'PollyVote Forecast'!H132/('PollyVote Forecast'!$H132+'PollyVote Forecast'!$I132)</f>
        <v>3.6345363900647114</v>
      </c>
      <c r="I44" s="4">
        <f>$S44*'PollyVote Forecast'!I132/('PollyVote Forecast'!$H132+'PollyVote Forecast'!$I132)</f>
        <v>3.475463609935288</v>
      </c>
      <c r="J44" s="4">
        <f>ABS(B44-Election_result!B$2)</f>
        <v>5.1300000000000026</v>
      </c>
      <c r="K44" s="4">
        <f>ABS(C44-Election_result!C$2)</f>
        <v>1.7600000000000016</v>
      </c>
      <c r="L44" s="4">
        <f>ABS(D44-Election_result!D$2)</f>
        <v>5.4</v>
      </c>
      <c r="M44" s="4">
        <f>ABS(E44-Election_result!E$2)</f>
        <v>2.8500000000000005</v>
      </c>
      <c r="N44" s="4">
        <f>ABS(F44-Election_result!F$2)</f>
        <v>3.5</v>
      </c>
      <c r="O44" s="4">
        <f>ABS(G44-Election_result!G$2)</f>
        <v>0.30999999999999961</v>
      </c>
      <c r="P44" s="4">
        <f>ABS(H44-Election_result!H$2)</f>
        <v>1.0654636099352888</v>
      </c>
      <c r="Q44" s="4">
        <f>ABS(I44-Election_result!I$2)</f>
        <v>0.62453639006471162</v>
      </c>
      <c r="R44" s="4">
        <f t="shared" si="0"/>
        <v>2.5800000000000005</v>
      </c>
      <c r="S44" s="49">
        <v>7.1099999999999994</v>
      </c>
    </row>
    <row r="45" spans="1:19" ht="12.75" customHeight="1">
      <c r="A45" s="3">
        <v>41533</v>
      </c>
      <c r="B45" s="4">
        <v>37.86</v>
      </c>
      <c r="C45" s="4">
        <v>27.15</v>
      </c>
      <c r="D45" s="4">
        <v>11.67</v>
      </c>
      <c r="E45" s="4">
        <v>7.01</v>
      </c>
      <c r="F45" s="4">
        <v>6.32</v>
      </c>
      <c r="G45" s="4">
        <v>2.58</v>
      </c>
      <c r="H45" s="4">
        <f>$S45*'PollyVote Forecast'!H133/('PollyVote Forecast'!$H133+'PollyVote Forecast'!$I133)</f>
        <v>3.794624529315</v>
      </c>
      <c r="I45" s="4">
        <f>$S45*'PollyVote Forecast'!I133/('PollyVote Forecast'!$H133+'PollyVote Forecast'!$I133)</f>
        <v>3.6053754706849994</v>
      </c>
      <c r="J45" s="4">
        <f>ABS(B45-Election_result!B$2)</f>
        <v>3.6400000000000006</v>
      </c>
      <c r="K45" s="4">
        <f>ABS(C45-Election_result!C$2)</f>
        <v>1.4499999999999993</v>
      </c>
      <c r="L45" s="4">
        <f>ABS(D45-Election_result!D$2)</f>
        <v>3.2699999999999996</v>
      </c>
      <c r="M45" s="4">
        <f>ABS(E45-Election_result!E$2)</f>
        <v>2.21</v>
      </c>
      <c r="N45" s="4">
        <f>ABS(F45-Election_result!F$2)</f>
        <v>2.2799999999999994</v>
      </c>
      <c r="O45" s="4">
        <f>ABS(G45-Election_result!G$2)</f>
        <v>0.37999999999999989</v>
      </c>
      <c r="P45" s="4">
        <f>ABS(H45-Election_result!H$2)</f>
        <v>0.90537547068500013</v>
      </c>
      <c r="Q45" s="4">
        <f>ABS(I45-Election_result!I$2)</f>
        <v>0.49462452931500023</v>
      </c>
      <c r="R45" s="4">
        <f t="shared" si="0"/>
        <v>1.8287500000000001</v>
      </c>
      <c r="S45" s="49">
        <v>7.4</v>
      </c>
    </row>
    <row r="46" spans="1:19" ht="12.75" customHeight="1">
      <c r="A46" s="3">
        <v>41534</v>
      </c>
      <c r="B46" s="4">
        <v>37.770000000000003</v>
      </c>
      <c r="C46" s="4">
        <v>27.41</v>
      </c>
      <c r="D46" s="4">
        <v>11.57</v>
      </c>
      <c r="E46" s="4">
        <v>5.6</v>
      </c>
      <c r="F46" s="4">
        <v>6.39</v>
      </c>
      <c r="G46" s="4">
        <v>2.57</v>
      </c>
      <c r="H46" s="4">
        <f>$S46*'PollyVote Forecast'!H134/('PollyVote Forecast'!$H134+'PollyVote Forecast'!$I134)</f>
        <v>4.4302722503233678</v>
      </c>
      <c r="I46" s="4">
        <f>$S46*'PollyVote Forecast'!I134/('PollyVote Forecast'!$H134+'PollyVote Forecast'!$I134)</f>
        <v>4.2497277496766319</v>
      </c>
      <c r="J46" s="4">
        <f>ABS(B46-Election_result!B$2)</f>
        <v>3.7299999999999969</v>
      </c>
      <c r="K46" s="4">
        <f>ABS(C46-Election_result!C$2)</f>
        <v>1.7100000000000009</v>
      </c>
      <c r="L46" s="4">
        <f>ABS(D46-Election_result!D$2)</f>
        <v>3.17</v>
      </c>
      <c r="M46" s="4">
        <f>ABS(E46-Election_result!E$2)</f>
        <v>0.79999999999999982</v>
      </c>
      <c r="N46" s="4">
        <f>ABS(F46-Election_result!F$2)</f>
        <v>2.21</v>
      </c>
      <c r="O46" s="4">
        <f>ABS(G46-Election_result!G$2)</f>
        <v>0.36999999999999966</v>
      </c>
      <c r="P46" s="4">
        <f>ABS(H46-Election_result!H$2)</f>
        <v>0.26972774967663238</v>
      </c>
      <c r="Q46" s="4">
        <f>ABS(I46-Election_result!I$2)</f>
        <v>0.14972774967663227</v>
      </c>
      <c r="R46" s="4">
        <f t="shared" si="0"/>
        <v>1.5511819374191576</v>
      </c>
      <c r="S46" s="49">
        <v>8.68</v>
      </c>
    </row>
    <row r="47" spans="1:19" ht="12.75" customHeight="1">
      <c r="A47" s="3">
        <v>41535</v>
      </c>
      <c r="B47" s="4">
        <v>36.74</v>
      </c>
      <c r="C47" s="4">
        <v>27.54</v>
      </c>
      <c r="D47" s="4">
        <v>11.55</v>
      </c>
      <c r="E47" s="4">
        <v>5.6</v>
      </c>
      <c r="F47" s="4">
        <v>6.2</v>
      </c>
      <c r="G47" s="4">
        <v>3.11</v>
      </c>
      <c r="H47" s="4">
        <f>$S47*'PollyVote Forecast'!H135/('PollyVote Forecast'!$H135+'PollyVote Forecast'!$I135)</f>
        <v>4.7576447815798364</v>
      </c>
      <c r="I47" s="4">
        <f>$S47*'PollyVote Forecast'!I135/('PollyVote Forecast'!$H135+'PollyVote Forecast'!$I135)</f>
        <v>4.5023552184201634</v>
      </c>
      <c r="J47" s="4">
        <f>ABS(B47-Election_result!B$2)</f>
        <v>4.759999999999998</v>
      </c>
      <c r="K47" s="4">
        <f>ABS(C47-Election_result!C$2)</f>
        <v>1.8399999999999999</v>
      </c>
      <c r="L47" s="4">
        <f>ABS(D47-Election_result!D$2)</f>
        <v>3.1500000000000004</v>
      </c>
      <c r="M47" s="4">
        <f>ABS(E47-Election_result!E$2)</f>
        <v>0.79999999999999982</v>
      </c>
      <c r="N47" s="4">
        <f>ABS(F47-Election_result!F$2)</f>
        <v>2.3999999999999995</v>
      </c>
      <c r="O47" s="4">
        <f>ABS(G47-Election_result!G$2)</f>
        <v>0.9099999999999997</v>
      </c>
      <c r="P47" s="4">
        <f>ABS(H47-Election_result!H$2)</f>
        <v>5.7644781579836213E-2</v>
      </c>
      <c r="Q47" s="4">
        <f>ABS(I47-Election_result!I$2)</f>
        <v>0.40235521842016375</v>
      </c>
      <c r="R47" s="4">
        <f t="shared" si="0"/>
        <v>1.7899999999999994</v>
      </c>
      <c r="S47" s="49">
        <v>9.26</v>
      </c>
    </row>
    <row r="48" spans="1:19" ht="12.75" customHeight="1">
      <c r="A48" s="3">
        <v>41536</v>
      </c>
      <c r="B48" s="4">
        <v>37.32</v>
      </c>
      <c r="C48" s="4">
        <v>26.26</v>
      </c>
      <c r="D48" s="4">
        <v>11</v>
      </c>
      <c r="E48" s="4">
        <v>6.37</v>
      </c>
      <c r="F48" s="4">
        <v>6.47</v>
      </c>
      <c r="G48" s="4">
        <v>3.19</v>
      </c>
      <c r="H48" s="4">
        <f>$S48*'PollyVote Forecast'!H136/('PollyVote Forecast'!$H136+'PollyVote Forecast'!$I136)</f>
        <v>4.7333738742059106</v>
      </c>
      <c r="I48" s="4">
        <f>$S48*'PollyVote Forecast'!I136/('PollyVote Forecast'!$H136+'PollyVote Forecast'!$I136)</f>
        <v>4.6566261257940891</v>
      </c>
      <c r="J48" s="4">
        <f>ABS(B48-Election_result!B$2)</f>
        <v>4.18</v>
      </c>
      <c r="K48" s="4">
        <f>ABS(C48-Election_result!C$2)</f>
        <v>0.56000000000000227</v>
      </c>
      <c r="L48" s="4">
        <f>ABS(D48-Election_result!D$2)</f>
        <v>2.5999999999999996</v>
      </c>
      <c r="M48" s="4">
        <f>ABS(E48-Election_result!E$2)</f>
        <v>1.5700000000000003</v>
      </c>
      <c r="N48" s="4">
        <f>ABS(F48-Election_result!F$2)</f>
        <v>2.13</v>
      </c>
      <c r="O48" s="4">
        <f>ABS(G48-Election_result!G$2)</f>
        <v>0.98999999999999977</v>
      </c>
      <c r="P48" s="4">
        <f>ABS(H48-Election_result!H$2)</f>
        <v>3.3373874205910425E-2</v>
      </c>
      <c r="Q48" s="4">
        <f>ABS(I48-Election_result!I$2)</f>
        <v>0.55662612579408943</v>
      </c>
      <c r="R48" s="4">
        <f t="shared" si="0"/>
        <v>1.5775000000000003</v>
      </c>
      <c r="S48" s="49">
        <v>9.39</v>
      </c>
    </row>
    <row r="49" spans="1:19" ht="12.75" customHeight="1">
      <c r="A49" s="3">
        <v>41537</v>
      </c>
      <c r="B49" s="4">
        <v>37.32</v>
      </c>
      <c r="C49" s="4">
        <v>26.26</v>
      </c>
      <c r="D49" s="4">
        <v>11</v>
      </c>
      <c r="E49" s="4">
        <v>6.37</v>
      </c>
      <c r="F49" s="4">
        <v>6.47</v>
      </c>
      <c r="G49" s="4">
        <v>3.19</v>
      </c>
      <c r="H49" s="4">
        <f>$S49*'PollyVote Forecast'!H137/('PollyVote Forecast'!$H137+'PollyVote Forecast'!$I137)</f>
        <v>4.8143915175122975</v>
      </c>
      <c r="I49" s="4">
        <f>$S49*'PollyVote Forecast'!I137/('PollyVote Forecast'!$H137+'PollyVote Forecast'!$I137)</f>
        <v>4.575608482487703</v>
      </c>
      <c r="J49" s="4">
        <f>ABS(B49-Election_result!B$2)</f>
        <v>4.18</v>
      </c>
      <c r="K49" s="4">
        <f>ABS(C49-Election_result!C$2)</f>
        <v>0.56000000000000227</v>
      </c>
      <c r="L49" s="4">
        <f>ABS(D49-Election_result!D$2)</f>
        <v>2.5999999999999996</v>
      </c>
      <c r="M49" s="4">
        <f>ABS(E49-Election_result!E$2)</f>
        <v>1.5700000000000003</v>
      </c>
      <c r="N49" s="4">
        <f>ABS(F49-Election_result!F$2)</f>
        <v>2.13</v>
      </c>
      <c r="O49" s="4">
        <f>ABS(G49-Election_result!G$2)</f>
        <v>0.98999999999999977</v>
      </c>
      <c r="P49" s="4">
        <f>ABS(H49-Election_result!H$2)</f>
        <v>0.11439151751229737</v>
      </c>
      <c r="Q49" s="4">
        <f>ABS(I49-Election_result!I$2)</f>
        <v>0.47560848248770338</v>
      </c>
      <c r="R49" s="4">
        <f t="shared" si="0"/>
        <v>1.5775000000000006</v>
      </c>
      <c r="S49" s="49">
        <v>9.39</v>
      </c>
    </row>
    <row r="50" spans="1:19" ht="12.75" customHeight="1">
      <c r="A50" s="3">
        <v>41538</v>
      </c>
      <c r="B50" s="4">
        <v>37.36</v>
      </c>
      <c r="C50" s="4">
        <v>26.57</v>
      </c>
      <c r="D50" s="4">
        <v>10.9</v>
      </c>
      <c r="E50" s="4">
        <v>6.35</v>
      </c>
      <c r="F50" s="4">
        <v>6.47</v>
      </c>
      <c r="G50" s="4">
        <v>3.2</v>
      </c>
      <c r="H50" s="4">
        <f>$S50*'PollyVote Forecast'!H138/('PollyVote Forecast'!$H138+'PollyVote Forecast'!$I138)</f>
        <v>4.6966786254332016</v>
      </c>
      <c r="I50" s="4">
        <f>$S50*'PollyVote Forecast'!I138/('PollyVote Forecast'!$H138+'PollyVote Forecast'!$I138)</f>
        <v>4.4633213745667977</v>
      </c>
      <c r="J50" s="4">
        <f>ABS(B50-Election_result!B$2)</f>
        <v>4.1400000000000006</v>
      </c>
      <c r="K50" s="4">
        <f>ABS(C50-Election_result!C$2)</f>
        <v>0.87000000000000099</v>
      </c>
      <c r="L50" s="4">
        <f>ABS(D50-Election_result!D$2)</f>
        <v>2.5</v>
      </c>
      <c r="M50" s="4">
        <f>ABS(E50-Election_result!E$2)</f>
        <v>1.5499999999999998</v>
      </c>
      <c r="N50" s="4">
        <f>ABS(F50-Election_result!F$2)</f>
        <v>2.13</v>
      </c>
      <c r="O50" s="4">
        <f>ABS(G50-Election_result!G$2)</f>
        <v>1</v>
      </c>
      <c r="P50" s="4">
        <f>ABS(H50-Election_result!H$2)</f>
        <v>3.3213745667985961E-3</v>
      </c>
      <c r="Q50" s="4">
        <f>ABS(I50-Election_result!I$2)</f>
        <v>0.36332137456679803</v>
      </c>
      <c r="R50" s="4">
        <f t="shared" si="0"/>
        <v>1.5695803436416997</v>
      </c>
      <c r="S50" s="49">
        <v>9.16</v>
      </c>
    </row>
    <row r="51" spans="1:19" ht="12.75" customHeight="1">
      <c r="A51" s="3">
        <v>41539</v>
      </c>
      <c r="B51" s="4">
        <v>36.880000000000003</v>
      </c>
      <c r="C51" s="4">
        <v>25.99</v>
      </c>
      <c r="D51" s="4">
        <v>11.05</v>
      </c>
      <c r="E51" s="4">
        <v>6.64</v>
      </c>
      <c r="F51" s="4">
        <v>6.84</v>
      </c>
      <c r="G51" s="4">
        <v>2.61</v>
      </c>
      <c r="H51" s="4">
        <f>$S51*'PollyVote Forecast'!H139/('PollyVote Forecast'!$H139+'PollyVote Forecast'!$I139)</f>
        <v>5.1286643367643645</v>
      </c>
      <c r="I51" s="4">
        <f>$S51*'PollyVote Forecast'!I139/('PollyVote Forecast'!$H139+'PollyVote Forecast'!$I139)</f>
        <v>4.8713356632356355</v>
      </c>
      <c r="J51" s="4">
        <f>ABS(B51-Election_result!B$2)</f>
        <v>4.6199999999999974</v>
      </c>
      <c r="K51" s="4">
        <f>ABS(C51-Election_result!C$2)</f>
        <v>0.28999999999999915</v>
      </c>
      <c r="L51" s="4">
        <f>ABS(D51-Election_result!D$2)</f>
        <v>2.6500000000000004</v>
      </c>
      <c r="M51" s="4">
        <f>ABS(E51-Election_result!E$2)</f>
        <v>1.8399999999999999</v>
      </c>
      <c r="N51" s="4">
        <f>ABS(F51-Election_result!F$2)</f>
        <v>1.7599999999999998</v>
      </c>
      <c r="O51" s="4">
        <f>ABS(G51-Election_result!G$2)</f>
        <v>0.4099999999999997</v>
      </c>
      <c r="P51" s="4">
        <f>ABS(H51-Election_result!H$2)</f>
        <v>0.42866433676436433</v>
      </c>
      <c r="Q51" s="4">
        <f>ABS(I51-Election_result!I$2)</f>
        <v>0.77133566323563585</v>
      </c>
      <c r="R51" s="4">
        <f t="shared" si="0"/>
        <v>1.5962499999999995</v>
      </c>
      <c r="S51" s="49">
        <v>10</v>
      </c>
    </row>
    <row r="52" spans="1:19" ht="12.75" customHeigh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9" ht="12.75" customHeigh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9" ht="12.75" customHeigh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9" ht="12.75" customHeigh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9" ht="12.75" customHeigh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9" ht="12.75" customHeigh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9" ht="12.75" customHeigh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9" ht="12.75" customHeigh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9" ht="12.75" customHeigh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9" ht="12.75" customHeigh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9" ht="12.75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9" ht="12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9" ht="12.75" customHeigh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customHeigh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customHeigh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customHeigh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customHeigh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customHeigh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customHeigh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customHeigh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A500" s="3"/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B512" s="4"/>
      <c r="C512" s="4"/>
      <c r="D512" s="4"/>
      <c r="E512" s="4"/>
      <c r="F512" s="4"/>
      <c r="G512" s="4"/>
      <c r="H512" s="4"/>
      <c r="I512" s="4"/>
    </row>
    <row r="513" spans="2:9" ht="12.75" customHeight="1">
      <c r="B513" s="4"/>
      <c r="C513" s="4"/>
      <c r="D513" s="4"/>
      <c r="E513" s="4"/>
      <c r="F513" s="4"/>
      <c r="G513" s="4"/>
      <c r="H513" s="4"/>
      <c r="I513" s="4"/>
    </row>
    <row r="514" spans="2:9" ht="12.75" customHeight="1">
      <c r="B514" s="4"/>
      <c r="C514" s="4"/>
      <c r="D514" s="4"/>
      <c r="E514" s="4"/>
      <c r="F514" s="4"/>
      <c r="G514" s="4"/>
      <c r="H514" s="4"/>
      <c r="I514" s="4"/>
    </row>
    <row r="515" spans="2:9" ht="12.75" customHeight="1">
      <c r="B515" s="4"/>
      <c r="C515" s="4"/>
      <c r="D515" s="4"/>
      <c r="E515" s="4"/>
      <c r="F515" s="4"/>
      <c r="G515" s="4"/>
      <c r="H515" s="4"/>
      <c r="I515" s="4"/>
    </row>
    <row r="516" spans="2:9" ht="12.75" customHeight="1">
      <c r="B516" s="4"/>
      <c r="C516" s="4"/>
      <c r="D516" s="4"/>
      <c r="E516" s="4"/>
      <c r="F516" s="4"/>
      <c r="G516" s="4"/>
      <c r="H516" s="4"/>
      <c r="I516" s="4"/>
    </row>
    <row r="517" spans="2:9" ht="12.75" customHeight="1">
      <c r="B517" s="4"/>
      <c r="C517" s="4"/>
      <c r="D517" s="4"/>
      <c r="E517" s="4"/>
      <c r="F517" s="4"/>
      <c r="G517" s="4"/>
      <c r="H517" s="4"/>
      <c r="I517" s="4"/>
    </row>
    <row r="518" spans="2:9" ht="12.75" customHeight="1">
      <c r="B518" s="4"/>
      <c r="C518" s="4"/>
      <c r="D518" s="4"/>
      <c r="E518" s="4"/>
      <c r="F518" s="4"/>
      <c r="G518" s="4"/>
      <c r="H518" s="4"/>
      <c r="I518" s="4"/>
    </row>
    <row r="519" spans="2:9" ht="12.75" customHeight="1">
      <c r="B519" s="4"/>
      <c r="C519" s="4"/>
      <c r="D519" s="4"/>
      <c r="E519" s="4"/>
      <c r="F519" s="4"/>
      <c r="G519" s="4"/>
      <c r="H519" s="4"/>
      <c r="I519" s="4"/>
    </row>
    <row r="520" spans="2:9" ht="12.75" customHeight="1">
      <c r="B520" s="4"/>
      <c r="C520" s="4"/>
      <c r="D520" s="4"/>
      <c r="E520" s="4"/>
      <c r="F520" s="4"/>
      <c r="G520" s="4"/>
      <c r="H520" s="4"/>
      <c r="I520" s="4"/>
    </row>
    <row r="521" spans="2:9" ht="12.75" customHeight="1">
      <c r="B521" s="4"/>
      <c r="C521" s="4"/>
      <c r="D521" s="4"/>
      <c r="E521" s="4"/>
      <c r="F521" s="4"/>
      <c r="G521" s="4"/>
      <c r="H521" s="4"/>
      <c r="I521" s="4"/>
    </row>
    <row r="522" spans="2:9" ht="12.75" customHeight="1">
      <c r="B522" s="4"/>
      <c r="C522" s="4"/>
      <c r="D522" s="4"/>
      <c r="E522" s="4"/>
      <c r="F522" s="4"/>
      <c r="G522" s="4"/>
      <c r="H522" s="4"/>
      <c r="I522" s="4"/>
    </row>
    <row r="523" spans="2:9" ht="12.75" customHeight="1">
      <c r="B523" s="4"/>
      <c r="C523" s="4"/>
      <c r="D523" s="4"/>
      <c r="E523" s="4"/>
      <c r="F523" s="4"/>
      <c r="G523" s="4"/>
      <c r="H523" s="4"/>
      <c r="I523" s="4"/>
    </row>
    <row r="524" spans="2:9" ht="12.75" customHeight="1">
      <c r="B524" s="4"/>
      <c r="C524" s="4"/>
      <c r="D524" s="4"/>
      <c r="E524" s="4"/>
      <c r="F524" s="4"/>
      <c r="G524" s="4"/>
      <c r="H524" s="4"/>
      <c r="I524" s="4"/>
    </row>
    <row r="525" spans="2:9" ht="12.75" customHeight="1">
      <c r="B525" s="4"/>
      <c r="C525" s="4"/>
      <c r="D525" s="4"/>
      <c r="E525" s="4"/>
      <c r="F525" s="4"/>
      <c r="G525" s="4"/>
      <c r="H525" s="4"/>
      <c r="I525" s="4"/>
    </row>
    <row r="526" spans="2:9" ht="12.75" customHeight="1">
      <c r="B526" s="4"/>
      <c r="C526" s="4"/>
      <c r="D526" s="4"/>
      <c r="E526" s="4"/>
      <c r="F526" s="4"/>
      <c r="G526" s="4"/>
      <c r="H526" s="4"/>
      <c r="I526" s="4"/>
    </row>
    <row r="527" spans="2:9" ht="12.75" customHeight="1">
      <c r="B527" s="4"/>
      <c r="C527" s="4"/>
      <c r="D527" s="4"/>
      <c r="E527" s="4"/>
      <c r="F527" s="4"/>
      <c r="G527" s="4"/>
      <c r="H527" s="4"/>
      <c r="I527" s="4"/>
    </row>
    <row r="528" spans="2:9" ht="12.75" customHeight="1">
      <c r="B528" s="4"/>
      <c r="C528" s="4"/>
      <c r="D528" s="4"/>
      <c r="E528" s="4"/>
      <c r="F528" s="4"/>
      <c r="G528" s="4"/>
      <c r="H528" s="4"/>
      <c r="I528" s="4"/>
    </row>
    <row r="529" spans="2:9" ht="12.75" customHeight="1">
      <c r="B529" s="4"/>
      <c r="C529" s="4"/>
      <c r="D529" s="4"/>
      <c r="E529" s="4"/>
      <c r="F529" s="4"/>
      <c r="G529" s="4"/>
      <c r="H529" s="4"/>
      <c r="I529" s="4"/>
    </row>
    <row r="530" spans="2:9" ht="12.75" customHeight="1">
      <c r="B530" s="4"/>
      <c r="C530" s="4"/>
      <c r="D530" s="4"/>
      <c r="E530" s="4"/>
      <c r="F530" s="4"/>
      <c r="G530" s="4"/>
      <c r="H530" s="4"/>
      <c r="I530" s="4"/>
    </row>
    <row r="531" spans="2:9" ht="12.75" customHeight="1">
      <c r="B531" s="4"/>
      <c r="C531" s="4"/>
      <c r="D531" s="4"/>
      <c r="E531" s="4"/>
      <c r="F531" s="4"/>
      <c r="G531" s="4"/>
      <c r="H531" s="4"/>
      <c r="I531" s="4"/>
    </row>
    <row r="532" spans="2:9" ht="12.75" customHeight="1">
      <c r="B532" s="4"/>
      <c r="C532" s="4"/>
      <c r="D532" s="4"/>
      <c r="E532" s="4"/>
      <c r="F532" s="4"/>
      <c r="G532" s="4"/>
      <c r="H532" s="4"/>
      <c r="I532" s="4"/>
    </row>
    <row r="533" spans="2:9" ht="12.75" customHeight="1">
      <c r="B533" s="4"/>
      <c r="C533" s="4"/>
      <c r="D533" s="4"/>
      <c r="E533" s="4"/>
      <c r="F533" s="4"/>
      <c r="G533" s="4"/>
      <c r="H533" s="4"/>
      <c r="I533" s="4"/>
    </row>
    <row r="534" spans="2:9" ht="12.75" customHeight="1">
      <c r="B534" s="4"/>
      <c r="C534" s="4"/>
      <c r="D534" s="4"/>
      <c r="E534" s="4"/>
      <c r="F534" s="4"/>
      <c r="G534" s="4"/>
      <c r="H534" s="4"/>
      <c r="I534" s="4"/>
    </row>
    <row r="535" spans="2:9" ht="12.75" customHeight="1">
      <c r="B535" s="4"/>
      <c r="C535" s="4"/>
      <c r="D535" s="4"/>
      <c r="E535" s="4"/>
      <c r="F535" s="4"/>
      <c r="G535" s="4"/>
      <c r="H535" s="4"/>
      <c r="I535" s="4"/>
    </row>
    <row r="536" spans="2:9" ht="12.75" customHeight="1">
      <c r="B536" s="4"/>
      <c r="C536" s="4"/>
      <c r="D536" s="4"/>
      <c r="E536" s="4"/>
      <c r="F536" s="4"/>
      <c r="G536" s="4"/>
      <c r="H536" s="4"/>
      <c r="I536" s="4"/>
    </row>
    <row r="537" spans="2:9" ht="12.75" customHeight="1">
      <c r="B537" s="4"/>
      <c r="C537" s="4"/>
      <c r="D537" s="4"/>
      <c r="E537" s="4"/>
      <c r="F537" s="4"/>
      <c r="G537" s="4"/>
      <c r="H537" s="4"/>
      <c r="I537" s="4"/>
    </row>
    <row r="538" spans="2:9" ht="12.75" customHeight="1">
      <c r="B538" s="4"/>
      <c r="C538" s="4"/>
      <c r="D538" s="4"/>
      <c r="E538" s="4"/>
      <c r="F538" s="4"/>
      <c r="G538" s="4"/>
      <c r="H538" s="4"/>
      <c r="I538" s="4"/>
    </row>
    <row r="539" spans="2:9" ht="12.75" customHeight="1">
      <c r="B539" s="4"/>
      <c r="C539" s="4"/>
      <c r="D539" s="4"/>
      <c r="E539" s="4"/>
      <c r="F539" s="4"/>
      <c r="G539" s="4"/>
      <c r="H539" s="4"/>
      <c r="I539" s="4"/>
    </row>
    <row r="540" spans="2:9" ht="12.75" customHeight="1">
      <c r="B540" s="4"/>
      <c r="C540" s="4"/>
      <c r="D540" s="4"/>
      <c r="E540" s="4"/>
      <c r="F540" s="4"/>
      <c r="G540" s="4"/>
      <c r="H540" s="4"/>
      <c r="I540" s="4"/>
    </row>
    <row r="541" spans="2:9" ht="12.75" customHeight="1">
      <c r="B541" s="4"/>
      <c r="C541" s="4"/>
      <c r="D541" s="4"/>
      <c r="E541" s="4"/>
      <c r="F541" s="4"/>
      <c r="G541" s="4"/>
      <c r="H541" s="4"/>
      <c r="I541" s="4"/>
    </row>
    <row r="542" spans="2:9" ht="12.75" customHeight="1">
      <c r="B542" s="4"/>
      <c r="C542" s="4"/>
      <c r="D542" s="4"/>
      <c r="E542" s="4"/>
      <c r="F542" s="4"/>
      <c r="G542" s="4"/>
      <c r="H542" s="4"/>
      <c r="I542" s="4"/>
    </row>
    <row r="543" spans="2:9" ht="12.75" customHeight="1">
      <c r="B543" s="4"/>
      <c r="C543" s="4"/>
      <c r="D543" s="4"/>
      <c r="E543" s="4"/>
      <c r="F543" s="4"/>
      <c r="G543" s="4"/>
      <c r="H543" s="4"/>
      <c r="I543" s="4"/>
    </row>
    <row r="544" spans="2:9" ht="12.75" customHeight="1">
      <c r="B544" s="4"/>
      <c r="C544" s="4"/>
      <c r="D544" s="4"/>
      <c r="E544" s="4"/>
      <c r="F544" s="4"/>
      <c r="G544" s="4"/>
      <c r="H544" s="4"/>
      <c r="I544" s="4"/>
    </row>
    <row r="545" spans="2:9" ht="12.75" customHeight="1">
      <c r="B545" s="4"/>
      <c r="C545" s="4"/>
      <c r="D545" s="4"/>
      <c r="E545" s="4"/>
      <c r="F545" s="4"/>
      <c r="G545" s="4"/>
      <c r="H545" s="4"/>
      <c r="I545" s="4"/>
    </row>
    <row r="546" spans="2:9" ht="12.75" customHeight="1">
      <c r="B546" s="4"/>
      <c r="C546" s="4"/>
      <c r="D546" s="4"/>
      <c r="E546" s="4"/>
      <c r="F546" s="4"/>
      <c r="G546" s="4"/>
      <c r="H546" s="4"/>
      <c r="I546" s="4"/>
    </row>
    <row r="547" spans="2:9" ht="12.75" customHeight="1">
      <c r="B547" s="4"/>
      <c r="C547" s="4"/>
      <c r="D547" s="4"/>
      <c r="E547" s="4"/>
      <c r="F547" s="4"/>
      <c r="G547" s="4"/>
      <c r="H547" s="4"/>
      <c r="I547" s="4"/>
    </row>
    <row r="548" spans="2:9" ht="12.75" customHeight="1">
      <c r="B548" s="4"/>
      <c r="C548" s="4"/>
      <c r="D548" s="4"/>
      <c r="E548" s="4"/>
      <c r="F548" s="4"/>
      <c r="G548" s="4"/>
      <c r="H548" s="4"/>
      <c r="I548" s="4"/>
    </row>
    <row r="549" spans="2:9" ht="12.75" customHeight="1">
      <c r="B549" s="4"/>
      <c r="C549" s="4"/>
      <c r="D549" s="4"/>
      <c r="E549" s="4"/>
      <c r="F549" s="4"/>
      <c r="G549" s="4"/>
      <c r="H549" s="4"/>
      <c r="I549" s="4"/>
    </row>
    <row r="550" spans="2:9" ht="12.75" customHeight="1">
      <c r="B550" s="4"/>
      <c r="C550" s="4"/>
      <c r="D550" s="4"/>
      <c r="E550" s="4"/>
      <c r="F550" s="4"/>
      <c r="G550" s="4"/>
      <c r="H550" s="4"/>
      <c r="I550" s="4"/>
    </row>
    <row r="551" spans="2:9" ht="12.75" customHeight="1">
      <c r="B551" s="4"/>
      <c r="C551" s="4"/>
      <c r="D551" s="4"/>
      <c r="E551" s="4"/>
      <c r="F551" s="4"/>
      <c r="G551" s="4"/>
      <c r="H551" s="4"/>
      <c r="I551" s="4"/>
    </row>
    <row r="552" spans="2:9" ht="12.75" customHeight="1">
      <c r="B552" s="4"/>
      <c r="C552" s="4"/>
      <c r="D552" s="4"/>
      <c r="E552" s="4"/>
      <c r="F552" s="4"/>
      <c r="G552" s="4"/>
      <c r="H552" s="4"/>
      <c r="I552" s="4"/>
    </row>
    <row r="553" spans="2:9" ht="12.75" customHeight="1">
      <c r="B553" s="4"/>
      <c r="C553" s="4"/>
      <c r="D553" s="4"/>
      <c r="E553" s="4"/>
      <c r="F553" s="4"/>
      <c r="G553" s="4"/>
      <c r="H553" s="4"/>
      <c r="I553" s="4"/>
    </row>
    <row r="554" spans="2:9" ht="12.75" customHeight="1">
      <c r="B554" s="4"/>
      <c r="C554" s="4"/>
      <c r="D554" s="4"/>
      <c r="E554" s="4"/>
      <c r="F554" s="4"/>
      <c r="G554" s="4"/>
      <c r="H554" s="4"/>
      <c r="I554" s="4"/>
    </row>
    <row r="555" spans="2:9" ht="12.75" customHeight="1">
      <c r="B555" s="4"/>
      <c r="C555" s="4"/>
      <c r="D555" s="4"/>
      <c r="E555" s="4"/>
      <c r="F555" s="4"/>
      <c r="G555" s="4"/>
      <c r="H555" s="4"/>
      <c r="I555" s="4"/>
    </row>
    <row r="556" spans="2:9" ht="12.75" customHeight="1">
      <c r="B556" s="4"/>
      <c r="C556" s="4"/>
      <c r="D556" s="4"/>
      <c r="E556" s="4"/>
      <c r="F556" s="4"/>
      <c r="G556" s="4"/>
      <c r="H556" s="4"/>
      <c r="I556" s="4"/>
    </row>
    <row r="557" spans="2:9" ht="12.75" customHeight="1">
      <c r="B557" s="4"/>
      <c r="C557" s="4"/>
      <c r="D557" s="4"/>
      <c r="E557" s="4"/>
      <c r="F557" s="4"/>
      <c r="G557" s="4"/>
      <c r="H557" s="4"/>
      <c r="I557" s="4"/>
    </row>
    <row r="558" spans="2:9" ht="12.75" customHeight="1">
      <c r="B558" s="4"/>
      <c r="C558" s="4"/>
      <c r="D558" s="4"/>
      <c r="E558" s="4"/>
      <c r="F558" s="4"/>
      <c r="G558" s="4"/>
      <c r="H558" s="4"/>
      <c r="I558" s="4"/>
    </row>
    <row r="559" spans="2:9" ht="12.75" customHeight="1">
      <c r="B559" s="4"/>
      <c r="C559" s="4"/>
      <c r="D559" s="4"/>
      <c r="E559" s="4"/>
      <c r="F559" s="4"/>
      <c r="G559" s="4"/>
      <c r="H559" s="4"/>
      <c r="I559" s="4"/>
    </row>
    <row r="560" spans="2:9" ht="12.75" customHeight="1">
      <c r="B560" s="4"/>
      <c r="C560" s="4"/>
      <c r="D560" s="4"/>
      <c r="E560" s="4"/>
      <c r="F560" s="4"/>
      <c r="G560" s="4"/>
      <c r="H560" s="4"/>
      <c r="I560" s="4"/>
    </row>
    <row r="561" spans="2:9" ht="12.75" customHeight="1">
      <c r="B561" s="4"/>
      <c r="C561" s="4"/>
      <c r="D561" s="4"/>
      <c r="E561" s="4"/>
      <c r="F561" s="4"/>
      <c r="G561" s="4"/>
      <c r="H561" s="4"/>
      <c r="I561" s="4"/>
    </row>
    <row r="562" spans="2:9" ht="12.75" customHeight="1">
      <c r="B562" s="4"/>
      <c r="C562" s="4"/>
      <c r="D562" s="4"/>
      <c r="E562" s="4"/>
      <c r="F562" s="4"/>
      <c r="G562" s="4"/>
      <c r="H562" s="4"/>
      <c r="I562" s="4"/>
    </row>
    <row r="563" spans="2:9" ht="12.75" customHeight="1">
      <c r="B563" s="4"/>
      <c r="C563" s="4"/>
      <c r="D563" s="4"/>
      <c r="E563" s="4"/>
      <c r="F563" s="4"/>
      <c r="G563" s="4"/>
      <c r="H563" s="4"/>
      <c r="I563" s="4"/>
    </row>
    <row r="564" spans="2:9" ht="12.75" customHeight="1">
      <c r="B564" s="4"/>
      <c r="C564" s="4"/>
      <c r="D564" s="4"/>
      <c r="E564" s="4"/>
      <c r="F564" s="4"/>
      <c r="G564" s="4"/>
      <c r="H564" s="4"/>
      <c r="I564" s="4"/>
    </row>
    <row r="565" spans="2:9" ht="12.75" customHeight="1">
      <c r="B565" s="4"/>
      <c r="C565" s="4"/>
      <c r="D565" s="4"/>
      <c r="E565" s="4"/>
      <c r="F565" s="4"/>
      <c r="G565" s="4"/>
      <c r="H565" s="4"/>
      <c r="I565" s="4"/>
    </row>
    <row r="566" spans="2:9" ht="12.75" customHeight="1">
      <c r="B566" s="4"/>
      <c r="C566" s="4"/>
      <c r="D566" s="4"/>
      <c r="E566" s="4"/>
      <c r="F566" s="4"/>
      <c r="G566" s="4"/>
      <c r="H566" s="4"/>
      <c r="I566" s="4"/>
    </row>
    <row r="567" spans="2:9" ht="12.75" customHeight="1">
      <c r="B567" s="4"/>
      <c r="C567" s="4"/>
      <c r="D567" s="4"/>
      <c r="E567" s="4"/>
      <c r="F567" s="4"/>
      <c r="G567" s="4"/>
      <c r="H567" s="4"/>
      <c r="I567" s="4"/>
    </row>
    <row r="568" spans="2:9" ht="12.75" customHeight="1">
      <c r="B568" s="4"/>
      <c r="C568" s="4"/>
      <c r="D568" s="4"/>
      <c r="E568" s="4"/>
      <c r="F568" s="4"/>
      <c r="G568" s="4"/>
      <c r="H568" s="4"/>
      <c r="I568" s="4"/>
    </row>
    <row r="569" spans="2:9" ht="12.75" customHeight="1">
      <c r="B569" s="4"/>
      <c r="C569" s="4"/>
      <c r="D569" s="4"/>
      <c r="E569" s="4"/>
      <c r="F569" s="4"/>
      <c r="G569" s="4"/>
      <c r="H569" s="4"/>
      <c r="I569" s="4"/>
    </row>
    <row r="570" spans="2:9" ht="12.75" customHeight="1">
      <c r="B570" s="4"/>
      <c r="C570" s="4"/>
      <c r="D570" s="4"/>
      <c r="E570" s="4"/>
      <c r="F570" s="4"/>
      <c r="G570" s="4"/>
      <c r="H570" s="4"/>
      <c r="I570" s="4"/>
    </row>
    <row r="571" spans="2:9" ht="12.75" customHeight="1">
      <c r="B571" s="4"/>
      <c r="C571" s="4"/>
      <c r="D571" s="4"/>
      <c r="E571" s="4"/>
      <c r="F571" s="4"/>
      <c r="G571" s="4"/>
      <c r="H571" s="4"/>
      <c r="I571" s="4"/>
    </row>
    <row r="572" spans="2:9" ht="12.75" customHeight="1">
      <c r="B572" s="4"/>
      <c r="C572" s="4"/>
      <c r="D572" s="4"/>
      <c r="E572" s="4"/>
      <c r="F572" s="4"/>
      <c r="G572" s="4"/>
      <c r="H572" s="4"/>
      <c r="I572" s="4"/>
    </row>
    <row r="573" spans="2:9" ht="12.75" customHeight="1">
      <c r="B573" s="4"/>
      <c r="C573" s="4"/>
      <c r="D573" s="4"/>
      <c r="E573" s="4"/>
      <c r="F573" s="4"/>
      <c r="G573" s="4"/>
      <c r="H573" s="4"/>
      <c r="I573" s="4"/>
    </row>
    <row r="574" spans="2:9" ht="12.75" customHeight="1">
      <c r="B574" s="4"/>
      <c r="C574" s="4"/>
      <c r="D574" s="4"/>
      <c r="E574" s="4"/>
      <c r="F574" s="4"/>
      <c r="G574" s="4"/>
      <c r="H574" s="4"/>
      <c r="I574" s="4"/>
    </row>
    <row r="575" spans="2:9" ht="12.75" customHeight="1">
      <c r="B575" s="4"/>
      <c r="C575" s="4"/>
      <c r="D575" s="4"/>
      <c r="E575" s="4"/>
      <c r="F575" s="4"/>
      <c r="G575" s="4"/>
      <c r="H575" s="4"/>
      <c r="I575" s="4"/>
    </row>
    <row r="576" spans="2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R589"/>
  <sheetViews>
    <sheetView workbookViewId="0">
      <pane xSplit="1" ySplit="2" topLeftCell="B3" activePane="bottomRight" state="frozen"/>
      <selection activeCell="K3" sqref="K3:R140"/>
      <selection pane="topRight" activeCell="K3" sqref="K3:R140"/>
      <selection pane="bottomLeft" activeCell="K3" sqref="K3:R140"/>
      <selection pane="bottomRight" activeCell="J1" sqref="J1:R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41492</v>
      </c>
      <c r="B3" s="4">
        <v>37.96</v>
      </c>
      <c r="C3" s="4">
        <v>26.57</v>
      </c>
      <c r="D3" s="4">
        <v>14.19</v>
      </c>
      <c r="E3" s="4">
        <v>5.79</v>
      </c>
      <c r="F3" s="4">
        <v>7.19</v>
      </c>
      <c r="G3" s="4">
        <v>3.3</v>
      </c>
      <c r="H3" s="4">
        <v>2.6</v>
      </c>
      <c r="I3" s="4">
        <v>2.4</v>
      </c>
      <c r="J3" s="4">
        <f>ABS(B3-Election_result!B$2)</f>
        <v>3.5399999999999991</v>
      </c>
      <c r="K3" s="4">
        <f>ABS(C3-Election_result!C$2)</f>
        <v>0.87000000000000099</v>
      </c>
      <c r="L3" s="4">
        <f>ABS(D3-Election_result!D$2)</f>
        <v>5.7899999999999991</v>
      </c>
      <c r="M3" s="4">
        <f>ABS(E3-Election_result!E$2)</f>
        <v>0.99000000000000021</v>
      </c>
      <c r="N3" s="4">
        <f>ABS(F3-Election_result!F$2)</f>
        <v>1.4099999999999993</v>
      </c>
      <c r="O3" s="4">
        <f>ABS(G3-Election_result!G$2)</f>
        <v>1.0999999999999996</v>
      </c>
      <c r="P3" s="4">
        <f>ABS(H3-Election_result!H$2)</f>
        <v>2.1</v>
      </c>
      <c r="Q3" s="4">
        <f>ABS(I3-Election_result!I$2)</f>
        <v>1.6999999999999997</v>
      </c>
      <c r="R3" s="4">
        <f>AVERAGE(J3:Q3)</f>
        <v>2.1874999999999996</v>
      </c>
    </row>
    <row r="4" spans="1:18" ht="12.75" customHeight="1">
      <c r="A4" s="3">
        <v>41493</v>
      </c>
      <c r="B4" s="4">
        <v>37.96</v>
      </c>
      <c r="C4" s="4">
        <v>26.57</v>
      </c>
      <c r="D4" s="4">
        <v>14.19</v>
      </c>
      <c r="E4" s="4">
        <v>5.79</v>
      </c>
      <c r="F4" s="4">
        <v>7.19</v>
      </c>
      <c r="G4" s="4">
        <v>3.3</v>
      </c>
      <c r="H4" s="4">
        <v>2.6</v>
      </c>
      <c r="I4" s="4">
        <v>2.4</v>
      </c>
      <c r="J4" s="4">
        <f>ABS(B4-Election_result!B$2)</f>
        <v>3.5399999999999991</v>
      </c>
      <c r="K4" s="4">
        <f>ABS(C4-Election_result!C$2)</f>
        <v>0.87000000000000099</v>
      </c>
      <c r="L4" s="4">
        <f>ABS(D4-Election_result!D$2)</f>
        <v>5.7899999999999991</v>
      </c>
      <c r="M4" s="4">
        <f>ABS(E4-Election_result!E$2)</f>
        <v>0.99000000000000021</v>
      </c>
      <c r="N4" s="4">
        <f>ABS(F4-Election_result!F$2)</f>
        <v>1.4099999999999993</v>
      </c>
      <c r="O4" s="4">
        <f>ABS(G4-Election_result!G$2)</f>
        <v>1.0999999999999996</v>
      </c>
      <c r="P4" s="4">
        <f>ABS(H4-Election_result!H$2)</f>
        <v>2.1</v>
      </c>
      <c r="Q4" s="4">
        <f>ABS(I4-Election_result!I$2)</f>
        <v>1.6999999999999997</v>
      </c>
      <c r="R4" s="4">
        <f t="shared" ref="R4:R50" si="0">AVERAGE(J4:Q4)</f>
        <v>2.1874999999999996</v>
      </c>
    </row>
    <row r="5" spans="1:18" ht="12.75" customHeight="1">
      <c r="A5" s="3">
        <v>41494</v>
      </c>
      <c r="B5" s="4">
        <v>38</v>
      </c>
      <c r="C5" s="4">
        <v>26.6</v>
      </c>
      <c r="D5" s="4">
        <v>14.2</v>
      </c>
      <c r="E5" s="4">
        <v>5.8</v>
      </c>
      <c r="F5" s="4">
        <v>7.2</v>
      </c>
      <c r="G5" s="4">
        <v>3.3</v>
      </c>
      <c r="H5" s="4">
        <v>2.6</v>
      </c>
      <c r="I5" s="4">
        <v>2.2999999999999998</v>
      </c>
      <c r="J5" s="4">
        <f>ABS(B5-Election_result!B$2)</f>
        <v>3.5</v>
      </c>
      <c r="K5" s="4">
        <f>ABS(C5-Election_result!C$2)</f>
        <v>0.90000000000000213</v>
      </c>
      <c r="L5" s="4">
        <f>ABS(D5-Election_result!D$2)</f>
        <v>5.7999999999999989</v>
      </c>
      <c r="M5" s="4">
        <f>ABS(E5-Election_result!E$2)</f>
        <v>1</v>
      </c>
      <c r="N5" s="4">
        <f>ABS(F5-Election_result!F$2)</f>
        <v>1.3999999999999995</v>
      </c>
      <c r="O5" s="4">
        <f>ABS(G5-Election_result!G$2)</f>
        <v>1.0999999999999996</v>
      </c>
      <c r="P5" s="4">
        <f>ABS(H5-Election_result!H$2)</f>
        <v>2.1</v>
      </c>
      <c r="Q5" s="4">
        <f>ABS(I5-Election_result!I$2)</f>
        <v>1.7999999999999998</v>
      </c>
      <c r="R5" s="4">
        <f t="shared" si="0"/>
        <v>2.2000000000000002</v>
      </c>
    </row>
    <row r="6" spans="1:18" ht="12.75" customHeight="1">
      <c r="A6" s="3">
        <v>41495</v>
      </c>
      <c r="B6" s="4">
        <v>38</v>
      </c>
      <c r="C6" s="4">
        <v>26.6</v>
      </c>
      <c r="D6" s="4">
        <v>14.2</v>
      </c>
      <c r="E6" s="4">
        <v>5.8</v>
      </c>
      <c r="F6" s="4">
        <v>7.2</v>
      </c>
      <c r="G6" s="4">
        <v>3.3</v>
      </c>
      <c r="H6" s="4">
        <v>2.6</v>
      </c>
      <c r="I6" s="4">
        <v>2.2999999999999998</v>
      </c>
      <c r="J6" s="4">
        <f>ABS(B6-Election_result!B$2)</f>
        <v>3.5</v>
      </c>
      <c r="K6" s="4">
        <f>ABS(C6-Election_result!C$2)</f>
        <v>0.90000000000000213</v>
      </c>
      <c r="L6" s="4">
        <f>ABS(D6-Election_result!D$2)</f>
        <v>5.7999999999999989</v>
      </c>
      <c r="M6" s="4">
        <f>ABS(E6-Election_result!E$2)</f>
        <v>1</v>
      </c>
      <c r="N6" s="4">
        <f>ABS(F6-Election_result!F$2)</f>
        <v>1.3999999999999995</v>
      </c>
      <c r="O6" s="4">
        <f>ABS(G6-Election_result!G$2)</f>
        <v>1.0999999999999996</v>
      </c>
      <c r="P6" s="4">
        <f>ABS(H6-Election_result!H$2)</f>
        <v>2.1</v>
      </c>
      <c r="Q6" s="4">
        <f>ABS(I6-Election_result!I$2)</f>
        <v>1.7999999999999998</v>
      </c>
      <c r="R6" s="4">
        <f t="shared" si="0"/>
        <v>2.2000000000000002</v>
      </c>
    </row>
    <row r="7" spans="1:18" ht="12.75" customHeight="1">
      <c r="A7" s="3">
        <v>41496</v>
      </c>
      <c r="B7" s="4">
        <v>37.96</v>
      </c>
      <c r="C7" s="4">
        <v>26.57</v>
      </c>
      <c r="D7" s="4">
        <v>14.19</v>
      </c>
      <c r="E7" s="4">
        <v>5.79</v>
      </c>
      <c r="F7" s="4">
        <v>7.19</v>
      </c>
      <c r="G7" s="4">
        <v>3.3</v>
      </c>
      <c r="H7" s="4">
        <v>2.6</v>
      </c>
      <c r="I7" s="4">
        <v>2.4</v>
      </c>
      <c r="J7" s="4">
        <f>ABS(B7-Election_result!B$2)</f>
        <v>3.5399999999999991</v>
      </c>
      <c r="K7" s="4">
        <f>ABS(C7-Election_result!C$2)</f>
        <v>0.87000000000000099</v>
      </c>
      <c r="L7" s="4">
        <f>ABS(D7-Election_result!D$2)</f>
        <v>5.7899999999999991</v>
      </c>
      <c r="M7" s="4">
        <f>ABS(E7-Election_result!E$2)</f>
        <v>0.99000000000000021</v>
      </c>
      <c r="N7" s="4">
        <f>ABS(F7-Election_result!F$2)</f>
        <v>1.4099999999999993</v>
      </c>
      <c r="O7" s="4">
        <f>ABS(G7-Election_result!G$2)</f>
        <v>1.0999999999999996</v>
      </c>
      <c r="P7" s="4">
        <f>ABS(H7-Election_result!H$2)</f>
        <v>2.1</v>
      </c>
      <c r="Q7" s="4">
        <f>ABS(I7-Election_result!I$2)</f>
        <v>1.6999999999999997</v>
      </c>
      <c r="R7" s="4">
        <f t="shared" si="0"/>
        <v>2.1874999999999996</v>
      </c>
    </row>
    <row r="8" spans="1:18" ht="12.75" customHeight="1">
      <c r="A8" s="3">
        <v>41497</v>
      </c>
      <c r="B8" s="4">
        <v>37.96</v>
      </c>
      <c r="C8" s="4">
        <v>26.57</v>
      </c>
      <c r="D8" s="4">
        <v>14.19</v>
      </c>
      <c r="E8" s="4">
        <v>5.79</v>
      </c>
      <c r="F8" s="4">
        <v>7.19</v>
      </c>
      <c r="G8" s="4">
        <v>3.3</v>
      </c>
      <c r="H8" s="4">
        <v>2.6</v>
      </c>
      <c r="I8" s="4">
        <v>2.4</v>
      </c>
      <c r="J8" s="4">
        <f>ABS(B8-Election_result!B$2)</f>
        <v>3.5399999999999991</v>
      </c>
      <c r="K8" s="4">
        <f>ABS(C8-Election_result!C$2)</f>
        <v>0.87000000000000099</v>
      </c>
      <c r="L8" s="4">
        <f>ABS(D8-Election_result!D$2)</f>
        <v>5.7899999999999991</v>
      </c>
      <c r="M8" s="4">
        <f>ABS(E8-Election_result!E$2)</f>
        <v>0.99000000000000021</v>
      </c>
      <c r="N8" s="4">
        <f>ABS(F8-Election_result!F$2)</f>
        <v>1.4099999999999993</v>
      </c>
      <c r="O8" s="4">
        <f>ABS(G8-Election_result!G$2)</f>
        <v>1.0999999999999996</v>
      </c>
      <c r="P8" s="4">
        <f>ABS(H8-Election_result!H$2)</f>
        <v>2.1</v>
      </c>
      <c r="Q8" s="4">
        <f>ABS(I8-Election_result!I$2)</f>
        <v>1.6999999999999997</v>
      </c>
      <c r="R8" s="4">
        <f t="shared" si="0"/>
        <v>2.1874999999999996</v>
      </c>
    </row>
    <row r="9" spans="1:18" ht="12.75" customHeight="1">
      <c r="A9" s="3">
        <v>41498</v>
      </c>
      <c r="B9" s="4">
        <v>37.96</v>
      </c>
      <c r="C9" s="4">
        <v>26.57</v>
      </c>
      <c r="D9" s="4">
        <v>14.19</v>
      </c>
      <c r="E9" s="4">
        <v>5.79</v>
      </c>
      <c r="F9" s="4">
        <v>7.19</v>
      </c>
      <c r="G9" s="4">
        <v>3.3</v>
      </c>
      <c r="H9" s="4">
        <v>2.6</v>
      </c>
      <c r="I9" s="4">
        <v>2.4</v>
      </c>
      <c r="J9" s="4">
        <f>ABS(B9-Election_result!B$2)</f>
        <v>3.5399999999999991</v>
      </c>
      <c r="K9" s="4">
        <f>ABS(C9-Election_result!C$2)</f>
        <v>0.87000000000000099</v>
      </c>
      <c r="L9" s="4">
        <f>ABS(D9-Election_result!D$2)</f>
        <v>5.7899999999999991</v>
      </c>
      <c r="M9" s="4">
        <f>ABS(E9-Election_result!E$2)</f>
        <v>0.99000000000000021</v>
      </c>
      <c r="N9" s="4">
        <f>ABS(F9-Election_result!F$2)</f>
        <v>1.4099999999999993</v>
      </c>
      <c r="O9" s="4">
        <f>ABS(G9-Election_result!G$2)</f>
        <v>1.0999999999999996</v>
      </c>
      <c r="P9" s="4">
        <f>ABS(H9-Election_result!H$2)</f>
        <v>2.1</v>
      </c>
      <c r="Q9" s="4">
        <f>ABS(I9-Election_result!I$2)</f>
        <v>1.6999999999999997</v>
      </c>
      <c r="R9" s="4">
        <f t="shared" si="0"/>
        <v>2.1874999999999996</v>
      </c>
    </row>
    <row r="10" spans="1:18" ht="12.75" customHeight="1">
      <c r="A10" s="3">
        <v>41499</v>
      </c>
      <c r="B10" s="4">
        <v>38</v>
      </c>
      <c r="C10" s="4">
        <v>26.6</v>
      </c>
      <c r="D10" s="4">
        <v>14.2</v>
      </c>
      <c r="E10" s="4">
        <v>5.8</v>
      </c>
      <c r="F10" s="4">
        <v>7.2</v>
      </c>
      <c r="G10" s="4">
        <v>3.3</v>
      </c>
      <c r="H10" s="4">
        <v>2.6</v>
      </c>
      <c r="I10" s="4">
        <v>2.2999999999999998</v>
      </c>
      <c r="J10" s="4">
        <f>ABS(B10-Election_result!B$2)</f>
        <v>3.5</v>
      </c>
      <c r="K10" s="4">
        <f>ABS(C10-Election_result!C$2)</f>
        <v>0.90000000000000213</v>
      </c>
      <c r="L10" s="4">
        <f>ABS(D10-Election_result!D$2)</f>
        <v>5.7999999999999989</v>
      </c>
      <c r="M10" s="4">
        <f>ABS(E10-Election_result!E$2)</f>
        <v>1</v>
      </c>
      <c r="N10" s="4">
        <f>ABS(F10-Election_result!F$2)</f>
        <v>1.3999999999999995</v>
      </c>
      <c r="O10" s="4">
        <f>ABS(G10-Election_result!G$2)</f>
        <v>1.0999999999999996</v>
      </c>
      <c r="P10" s="4">
        <f>ABS(H10-Election_result!H$2)</f>
        <v>2.1</v>
      </c>
      <c r="Q10" s="4">
        <f>ABS(I10-Election_result!I$2)</f>
        <v>1.7999999999999998</v>
      </c>
      <c r="R10" s="4">
        <f t="shared" si="0"/>
        <v>2.2000000000000002</v>
      </c>
    </row>
    <row r="11" spans="1:18" ht="12.75" customHeight="1">
      <c r="A11" s="3">
        <v>41500</v>
      </c>
      <c r="B11" s="4">
        <v>37.96</v>
      </c>
      <c r="C11" s="4">
        <v>26.57</v>
      </c>
      <c r="D11" s="4">
        <v>14.19</v>
      </c>
      <c r="E11" s="4">
        <v>5.79</v>
      </c>
      <c r="F11" s="4">
        <v>7.19</v>
      </c>
      <c r="G11" s="4">
        <v>3.3</v>
      </c>
      <c r="H11" s="4">
        <v>2.6</v>
      </c>
      <c r="I11" s="4">
        <v>2.4</v>
      </c>
      <c r="J11" s="4">
        <f>ABS(B11-Election_result!B$2)</f>
        <v>3.5399999999999991</v>
      </c>
      <c r="K11" s="4">
        <f>ABS(C11-Election_result!C$2)</f>
        <v>0.87000000000000099</v>
      </c>
      <c r="L11" s="4">
        <f>ABS(D11-Election_result!D$2)</f>
        <v>5.7899999999999991</v>
      </c>
      <c r="M11" s="4">
        <f>ABS(E11-Election_result!E$2)</f>
        <v>0.99000000000000021</v>
      </c>
      <c r="N11" s="4">
        <f>ABS(F11-Election_result!F$2)</f>
        <v>1.4099999999999993</v>
      </c>
      <c r="O11" s="4">
        <f>ABS(G11-Election_result!G$2)</f>
        <v>1.0999999999999996</v>
      </c>
      <c r="P11" s="4">
        <f>ABS(H11-Election_result!H$2)</f>
        <v>2.1</v>
      </c>
      <c r="Q11" s="4">
        <f>ABS(I11-Election_result!I$2)</f>
        <v>1.6999999999999997</v>
      </c>
      <c r="R11" s="4">
        <f t="shared" si="0"/>
        <v>2.1874999999999996</v>
      </c>
    </row>
    <row r="12" spans="1:18" ht="12.75" customHeight="1">
      <c r="A12" s="3">
        <v>41501</v>
      </c>
      <c r="B12" s="4">
        <v>37.96</v>
      </c>
      <c r="C12" s="4">
        <v>26.57</v>
      </c>
      <c r="D12" s="4">
        <v>14.19</v>
      </c>
      <c r="E12" s="4">
        <v>5.79</v>
      </c>
      <c r="F12" s="4">
        <v>7.19</v>
      </c>
      <c r="G12" s="4">
        <v>3.3</v>
      </c>
      <c r="H12" s="4">
        <v>2.6</v>
      </c>
      <c r="I12" s="4">
        <v>2.4</v>
      </c>
      <c r="J12" s="4">
        <f>ABS(B12-Election_result!B$2)</f>
        <v>3.5399999999999991</v>
      </c>
      <c r="K12" s="4">
        <f>ABS(C12-Election_result!C$2)</f>
        <v>0.87000000000000099</v>
      </c>
      <c r="L12" s="4">
        <f>ABS(D12-Election_result!D$2)</f>
        <v>5.7899999999999991</v>
      </c>
      <c r="M12" s="4">
        <f>ABS(E12-Election_result!E$2)</f>
        <v>0.99000000000000021</v>
      </c>
      <c r="N12" s="4">
        <f>ABS(F12-Election_result!F$2)</f>
        <v>1.4099999999999993</v>
      </c>
      <c r="O12" s="4">
        <f>ABS(G12-Election_result!G$2)</f>
        <v>1.0999999999999996</v>
      </c>
      <c r="P12" s="4">
        <f>ABS(H12-Election_result!H$2)</f>
        <v>2.1</v>
      </c>
      <c r="Q12" s="4">
        <f>ABS(I12-Election_result!I$2)</f>
        <v>1.6999999999999997</v>
      </c>
      <c r="R12" s="4">
        <f t="shared" si="0"/>
        <v>2.1874999999999996</v>
      </c>
    </row>
    <row r="13" spans="1:18" ht="12.75" customHeight="1">
      <c r="A13" s="3">
        <v>41502</v>
      </c>
      <c r="B13" s="4">
        <v>37.96</v>
      </c>
      <c r="C13" s="4">
        <v>26.57</v>
      </c>
      <c r="D13" s="4">
        <v>14.19</v>
      </c>
      <c r="E13" s="4">
        <v>5.79</v>
      </c>
      <c r="F13" s="4">
        <v>7.19</v>
      </c>
      <c r="G13" s="4">
        <v>3.3</v>
      </c>
      <c r="H13" s="4">
        <v>2.6</v>
      </c>
      <c r="I13" s="4">
        <v>2.4</v>
      </c>
      <c r="J13" s="4">
        <f>ABS(B13-Election_result!B$2)</f>
        <v>3.5399999999999991</v>
      </c>
      <c r="K13" s="4">
        <f>ABS(C13-Election_result!C$2)</f>
        <v>0.87000000000000099</v>
      </c>
      <c r="L13" s="4">
        <f>ABS(D13-Election_result!D$2)</f>
        <v>5.7899999999999991</v>
      </c>
      <c r="M13" s="4">
        <f>ABS(E13-Election_result!E$2)</f>
        <v>0.99000000000000021</v>
      </c>
      <c r="N13" s="4">
        <f>ABS(F13-Election_result!F$2)</f>
        <v>1.4099999999999993</v>
      </c>
      <c r="O13" s="4">
        <f>ABS(G13-Election_result!G$2)</f>
        <v>1.0999999999999996</v>
      </c>
      <c r="P13" s="4">
        <f>ABS(H13-Election_result!H$2)</f>
        <v>2.1</v>
      </c>
      <c r="Q13" s="4">
        <f>ABS(I13-Election_result!I$2)</f>
        <v>1.6999999999999997</v>
      </c>
      <c r="R13" s="4">
        <f t="shared" si="0"/>
        <v>2.1874999999999996</v>
      </c>
    </row>
    <row r="14" spans="1:18" ht="12.75" customHeight="1">
      <c r="A14" s="3">
        <v>41503</v>
      </c>
      <c r="B14" s="4">
        <v>37.96</v>
      </c>
      <c r="C14" s="4">
        <v>26.57</v>
      </c>
      <c r="D14" s="4">
        <v>14.19</v>
      </c>
      <c r="E14" s="4">
        <v>5.79</v>
      </c>
      <c r="F14" s="4">
        <v>7.19</v>
      </c>
      <c r="G14" s="4">
        <v>3.3</v>
      </c>
      <c r="H14" s="4">
        <v>2.6</v>
      </c>
      <c r="I14" s="4">
        <v>2.4</v>
      </c>
      <c r="J14" s="4">
        <f>ABS(B14-Election_result!B$2)</f>
        <v>3.5399999999999991</v>
      </c>
      <c r="K14" s="4">
        <f>ABS(C14-Election_result!C$2)</f>
        <v>0.87000000000000099</v>
      </c>
      <c r="L14" s="4">
        <f>ABS(D14-Election_result!D$2)</f>
        <v>5.7899999999999991</v>
      </c>
      <c r="M14" s="4">
        <f>ABS(E14-Election_result!E$2)</f>
        <v>0.99000000000000021</v>
      </c>
      <c r="N14" s="4">
        <f>ABS(F14-Election_result!F$2)</f>
        <v>1.4099999999999993</v>
      </c>
      <c r="O14" s="4">
        <f>ABS(G14-Election_result!G$2)</f>
        <v>1.0999999999999996</v>
      </c>
      <c r="P14" s="4">
        <f>ABS(H14-Election_result!H$2)</f>
        <v>2.1</v>
      </c>
      <c r="Q14" s="4">
        <f>ABS(I14-Election_result!I$2)</f>
        <v>1.6999999999999997</v>
      </c>
      <c r="R14" s="4">
        <f t="shared" si="0"/>
        <v>2.1874999999999996</v>
      </c>
    </row>
    <row r="15" spans="1:18" ht="12.75" customHeight="1">
      <c r="A15" s="3">
        <v>41504</v>
      </c>
      <c r="B15" s="4">
        <v>37.96</v>
      </c>
      <c r="C15" s="4">
        <v>26.57</v>
      </c>
      <c r="D15" s="4">
        <v>14.19</v>
      </c>
      <c r="E15" s="4">
        <v>5.79</v>
      </c>
      <c r="F15" s="4">
        <v>7.19</v>
      </c>
      <c r="G15" s="4">
        <v>3.3</v>
      </c>
      <c r="H15" s="4">
        <v>2.6</v>
      </c>
      <c r="I15" s="4">
        <v>2.4</v>
      </c>
      <c r="J15" s="4">
        <f>ABS(B15-Election_result!B$2)</f>
        <v>3.5399999999999991</v>
      </c>
      <c r="K15" s="4">
        <f>ABS(C15-Election_result!C$2)</f>
        <v>0.87000000000000099</v>
      </c>
      <c r="L15" s="4">
        <f>ABS(D15-Election_result!D$2)</f>
        <v>5.7899999999999991</v>
      </c>
      <c r="M15" s="4">
        <f>ABS(E15-Election_result!E$2)</f>
        <v>0.99000000000000021</v>
      </c>
      <c r="N15" s="4">
        <f>ABS(F15-Election_result!F$2)</f>
        <v>1.4099999999999993</v>
      </c>
      <c r="O15" s="4">
        <f>ABS(G15-Election_result!G$2)</f>
        <v>1.0999999999999996</v>
      </c>
      <c r="P15" s="4">
        <f>ABS(H15-Election_result!H$2)</f>
        <v>2.1</v>
      </c>
      <c r="Q15" s="4">
        <f>ABS(I15-Election_result!I$2)</f>
        <v>1.6999999999999997</v>
      </c>
      <c r="R15" s="4">
        <f t="shared" si="0"/>
        <v>2.1874999999999996</v>
      </c>
    </row>
    <row r="16" spans="1:18" ht="12.75" customHeight="1">
      <c r="A16" s="3">
        <v>41505</v>
      </c>
      <c r="B16" s="4">
        <v>37.96</v>
      </c>
      <c r="C16" s="4">
        <v>26.57</v>
      </c>
      <c r="D16" s="4">
        <v>14.19</v>
      </c>
      <c r="E16" s="4">
        <v>5.79</v>
      </c>
      <c r="F16" s="4">
        <v>7.19</v>
      </c>
      <c r="G16" s="4">
        <v>3.3</v>
      </c>
      <c r="H16" s="4">
        <v>2.6</v>
      </c>
      <c r="I16" s="4">
        <v>2.4</v>
      </c>
      <c r="J16" s="4">
        <f>ABS(B16-Election_result!B$2)</f>
        <v>3.5399999999999991</v>
      </c>
      <c r="K16" s="4">
        <f>ABS(C16-Election_result!C$2)</f>
        <v>0.87000000000000099</v>
      </c>
      <c r="L16" s="4">
        <f>ABS(D16-Election_result!D$2)</f>
        <v>5.7899999999999991</v>
      </c>
      <c r="M16" s="4">
        <f>ABS(E16-Election_result!E$2)</f>
        <v>0.99000000000000021</v>
      </c>
      <c r="N16" s="4">
        <f>ABS(F16-Election_result!F$2)</f>
        <v>1.4099999999999993</v>
      </c>
      <c r="O16" s="4">
        <f>ABS(G16-Election_result!G$2)</f>
        <v>1.0999999999999996</v>
      </c>
      <c r="P16" s="4">
        <f>ABS(H16-Election_result!H$2)</f>
        <v>2.1</v>
      </c>
      <c r="Q16" s="4">
        <f>ABS(I16-Election_result!I$2)</f>
        <v>1.6999999999999997</v>
      </c>
      <c r="R16" s="4">
        <f t="shared" si="0"/>
        <v>2.1874999999999996</v>
      </c>
    </row>
    <row r="17" spans="1:18" ht="12.75" customHeight="1">
      <c r="A17" s="3">
        <v>41506</v>
      </c>
      <c r="B17" s="4">
        <v>37.96</v>
      </c>
      <c r="C17" s="4">
        <v>26.57</v>
      </c>
      <c r="D17" s="4">
        <v>14.19</v>
      </c>
      <c r="E17" s="4">
        <v>5.79</v>
      </c>
      <c r="F17" s="4">
        <v>7.19</v>
      </c>
      <c r="G17" s="4">
        <v>3.3</v>
      </c>
      <c r="H17" s="4">
        <v>2.6</v>
      </c>
      <c r="I17" s="4">
        <v>2.4</v>
      </c>
      <c r="J17" s="4">
        <f>ABS(B17-Election_result!B$2)</f>
        <v>3.5399999999999991</v>
      </c>
      <c r="K17" s="4">
        <f>ABS(C17-Election_result!C$2)</f>
        <v>0.87000000000000099</v>
      </c>
      <c r="L17" s="4">
        <f>ABS(D17-Election_result!D$2)</f>
        <v>5.7899999999999991</v>
      </c>
      <c r="M17" s="4">
        <f>ABS(E17-Election_result!E$2)</f>
        <v>0.99000000000000021</v>
      </c>
      <c r="N17" s="4">
        <f>ABS(F17-Election_result!F$2)</f>
        <v>1.4099999999999993</v>
      </c>
      <c r="O17" s="4">
        <f>ABS(G17-Election_result!G$2)</f>
        <v>1.0999999999999996</v>
      </c>
      <c r="P17" s="4">
        <f>ABS(H17-Election_result!H$2)</f>
        <v>2.1</v>
      </c>
      <c r="Q17" s="4">
        <f>ABS(I17-Election_result!I$2)</f>
        <v>1.6999999999999997</v>
      </c>
      <c r="R17" s="4">
        <f t="shared" si="0"/>
        <v>2.1874999999999996</v>
      </c>
    </row>
    <row r="18" spans="1:18" ht="12.75" customHeight="1">
      <c r="A18" s="3">
        <v>41507</v>
      </c>
      <c r="B18" s="4">
        <v>38.04</v>
      </c>
      <c r="C18" s="4">
        <v>26.63</v>
      </c>
      <c r="D18" s="4">
        <v>14.11</v>
      </c>
      <c r="E18" s="4">
        <v>5.81</v>
      </c>
      <c r="F18" s="4">
        <v>7.21</v>
      </c>
      <c r="G18" s="4">
        <v>3.3</v>
      </c>
      <c r="H18" s="4">
        <v>2.6</v>
      </c>
      <c r="I18" s="4">
        <v>2.2999999999999998</v>
      </c>
      <c r="J18" s="4">
        <f>ABS(B18-Election_result!B$2)</f>
        <v>3.4600000000000009</v>
      </c>
      <c r="K18" s="4">
        <f>ABS(C18-Election_result!C$2)</f>
        <v>0.92999999999999972</v>
      </c>
      <c r="L18" s="4">
        <f>ABS(D18-Election_result!D$2)</f>
        <v>5.7099999999999991</v>
      </c>
      <c r="M18" s="4">
        <f>ABS(E18-Election_result!E$2)</f>
        <v>1.0099999999999998</v>
      </c>
      <c r="N18" s="4">
        <f>ABS(F18-Election_result!F$2)</f>
        <v>1.3899999999999997</v>
      </c>
      <c r="O18" s="4">
        <f>ABS(G18-Election_result!G$2)</f>
        <v>1.0999999999999996</v>
      </c>
      <c r="P18" s="4">
        <f>ABS(H18-Election_result!H$2)</f>
        <v>2.1</v>
      </c>
      <c r="Q18" s="4">
        <f>ABS(I18-Election_result!I$2)</f>
        <v>1.7999999999999998</v>
      </c>
      <c r="R18" s="4">
        <f t="shared" si="0"/>
        <v>2.1875</v>
      </c>
    </row>
    <row r="19" spans="1:18" ht="12.75" customHeight="1">
      <c r="A19" s="3">
        <v>41508</v>
      </c>
      <c r="B19" s="4">
        <v>38.04</v>
      </c>
      <c r="C19" s="4">
        <v>26.63</v>
      </c>
      <c r="D19" s="4">
        <v>14.11</v>
      </c>
      <c r="E19" s="4">
        <v>5.81</v>
      </c>
      <c r="F19" s="4">
        <v>7.21</v>
      </c>
      <c r="G19" s="4">
        <v>3.3</v>
      </c>
      <c r="H19" s="4">
        <v>2.6</v>
      </c>
      <c r="I19" s="4">
        <v>2.2999999999999998</v>
      </c>
      <c r="J19" s="4">
        <f>ABS(B19-Election_result!B$2)</f>
        <v>3.4600000000000009</v>
      </c>
      <c r="K19" s="4">
        <f>ABS(C19-Election_result!C$2)</f>
        <v>0.92999999999999972</v>
      </c>
      <c r="L19" s="4">
        <f>ABS(D19-Election_result!D$2)</f>
        <v>5.7099999999999991</v>
      </c>
      <c r="M19" s="4">
        <f>ABS(E19-Election_result!E$2)</f>
        <v>1.0099999999999998</v>
      </c>
      <c r="N19" s="4">
        <f>ABS(F19-Election_result!F$2)</f>
        <v>1.3899999999999997</v>
      </c>
      <c r="O19" s="4">
        <f>ABS(G19-Election_result!G$2)</f>
        <v>1.0999999999999996</v>
      </c>
      <c r="P19" s="4">
        <f>ABS(H19-Election_result!H$2)</f>
        <v>2.1</v>
      </c>
      <c r="Q19" s="4">
        <f>ABS(I19-Election_result!I$2)</f>
        <v>1.7999999999999998</v>
      </c>
      <c r="R19" s="4">
        <f t="shared" si="0"/>
        <v>2.1875</v>
      </c>
    </row>
    <row r="20" spans="1:18" ht="12.75" customHeight="1">
      <c r="A20" s="3">
        <v>41509</v>
      </c>
      <c r="B20" s="4">
        <v>38</v>
      </c>
      <c r="C20" s="4">
        <v>26.6</v>
      </c>
      <c r="D20" s="4">
        <v>14.1</v>
      </c>
      <c r="E20" s="4">
        <v>5.8</v>
      </c>
      <c r="F20" s="4">
        <v>7.2</v>
      </c>
      <c r="G20" s="4">
        <v>3.3</v>
      </c>
      <c r="H20" s="4">
        <v>2.6</v>
      </c>
      <c r="I20" s="4">
        <v>2.4</v>
      </c>
      <c r="J20" s="4">
        <f>ABS(B20-Election_result!B$2)</f>
        <v>3.5</v>
      </c>
      <c r="K20" s="4">
        <f>ABS(C20-Election_result!C$2)</f>
        <v>0.90000000000000213</v>
      </c>
      <c r="L20" s="4">
        <f>ABS(D20-Election_result!D$2)</f>
        <v>5.6999999999999993</v>
      </c>
      <c r="M20" s="4">
        <f>ABS(E20-Election_result!E$2)</f>
        <v>1</v>
      </c>
      <c r="N20" s="4">
        <f>ABS(F20-Election_result!F$2)</f>
        <v>1.3999999999999995</v>
      </c>
      <c r="O20" s="4">
        <f>ABS(G20-Election_result!G$2)</f>
        <v>1.0999999999999996</v>
      </c>
      <c r="P20" s="4">
        <f>ABS(H20-Election_result!H$2)</f>
        <v>2.1</v>
      </c>
      <c r="Q20" s="4">
        <f>ABS(I20-Election_result!I$2)</f>
        <v>1.6999999999999997</v>
      </c>
      <c r="R20" s="4">
        <f t="shared" si="0"/>
        <v>2.1749999999999998</v>
      </c>
    </row>
    <row r="21" spans="1:18" ht="12.75" customHeight="1">
      <c r="A21" s="3">
        <v>41510</v>
      </c>
      <c r="B21" s="4">
        <v>38</v>
      </c>
      <c r="C21" s="4">
        <v>26.6</v>
      </c>
      <c r="D21" s="4">
        <v>14.1</v>
      </c>
      <c r="E21" s="4">
        <v>5.8</v>
      </c>
      <c r="F21" s="4">
        <v>7.2</v>
      </c>
      <c r="G21" s="4">
        <v>3.3</v>
      </c>
      <c r="H21" s="4">
        <v>2.6</v>
      </c>
      <c r="I21" s="4">
        <v>2.4</v>
      </c>
      <c r="J21" s="4">
        <f>ABS(B21-Election_result!B$2)</f>
        <v>3.5</v>
      </c>
      <c r="K21" s="4">
        <f>ABS(C21-Election_result!C$2)</f>
        <v>0.90000000000000213</v>
      </c>
      <c r="L21" s="4">
        <f>ABS(D21-Election_result!D$2)</f>
        <v>5.6999999999999993</v>
      </c>
      <c r="M21" s="4">
        <f>ABS(E21-Election_result!E$2)</f>
        <v>1</v>
      </c>
      <c r="N21" s="4">
        <f>ABS(F21-Election_result!F$2)</f>
        <v>1.3999999999999995</v>
      </c>
      <c r="O21" s="4">
        <f>ABS(G21-Election_result!G$2)</f>
        <v>1.0999999999999996</v>
      </c>
      <c r="P21" s="4">
        <f>ABS(H21-Election_result!H$2)</f>
        <v>2.1</v>
      </c>
      <c r="Q21" s="4">
        <f>ABS(I21-Election_result!I$2)</f>
        <v>1.6999999999999997</v>
      </c>
      <c r="R21" s="4">
        <f t="shared" si="0"/>
        <v>2.1749999999999998</v>
      </c>
    </row>
    <row r="22" spans="1:18" ht="12.75" customHeight="1">
      <c r="A22" s="3">
        <v>41511</v>
      </c>
      <c r="B22" s="4">
        <v>38</v>
      </c>
      <c r="C22" s="4">
        <v>26.6</v>
      </c>
      <c r="D22" s="4">
        <v>14.1</v>
      </c>
      <c r="E22" s="4">
        <v>5.8</v>
      </c>
      <c r="F22" s="4">
        <v>7.2</v>
      </c>
      <c r="G22" s="4">
        <v>3.3</v>
      </c>
      <c r="H22" s="4">
        <v>2.6</v>
      </c>
      <c r="I22" s="4">
        <v>2.4</v>
      </c>
      <c r="J22" s="4">
        <f>ABS(B22-Election_result!B$2)</f>
        <v>3.5</v>
      </c>
      <c r="K22" s="4">
        <f>ABS(C22-Election_result!C$2)</f>
        <v>0.90000000000000213</v>
      </c>
      <c r="L22" s="4">
        <f>ABS(D22-Election_result!D$2)</f>
        <v>5.6999999999999993</v>
      </c>
      <c r="M22" s="4">
        <f>ABS(E22-Election_result!E$2)</f>
        <v>1</v>
      </c>
      <c r="N22" s="4">
        <f>ABS(F22-Election_result!F$2)</f>
        <v>1.3999999999999995</v>
      </c>
      <c r="O22" s="4">
        <f>ABS(G22-Election_result!G$2)</f>
        <v>1.0999999999999996</v>
      </c>
      <c r="P22" s="4">
        <f>ABS(H22-Election_result!H$2)</f>
        <v>2.1</v>
      </c>
      <c r="Q22" s="4">
        <f>ABS(I22-Election_result!I$2)</f>
        <v>1.6999999999999997</v>
      </c>
      <c r="R22" s="4">
        <f t="shared" si="0"/>
        <v>2.1749999999999998</v>
      </c>
    </row>
    <row r="23" spans="1:18" ht="12.75" customHeight="1">
      <c r="A23" s="3">
        <v>41512</v>
      </c>
      <c r="B23" s="4">
        <v>38</v>
      </c>
      <c r="C23" s="4">
        <v>26.6</v>
      </c>
      <c r="D23" s="4">
        <v>14.1</v>
      </c>
      <c r="E23" s="4">
        <v>5.8</v>
      </c>
      <c r="F23" s="4">
        <v>7.2</v>
      </c>
      <c r="G23" s="4">
        <v>3.3</v>
      </c>
      <c r="H23" s="4">
        <v>2.7</v>
      </c>
      <c r="I23" s="4">
        <v>2.2999999999999998</v>
      </c>
      <c r="J23" s="4">
        <f>ABS(B23-Election_result!B$2)</f>
        <v>3.5</v>
      </c>
      <c r="K23" s="4">
        <f>ABS(C23-Election_result!C$2)</f>
        <v>0.90000000000000213</v>
      </c>
      <c r="L23" s="4">
        <f>ABS(D23-Election_result!D$2)</f>
        <v>5.6999999999999993</v>
      </c>
      <c r="M23" s="4">
        <f>ABS(E23-Election_result!E$2)</f>
        <v>1</v>
      </c>
      <c r="N23" s="4">
        <f>ABS(F23-Election_result!F$2)</f>
        <v>1.3999999999999995</v>
      </c>
      <c r="O23" s="4">
        <f>ABS(G23-Election_result!G$2)</f>
        <v>1.0999999999999996</v>
      </c>
      <c r="P23" s="4">
        <f>ABS(H23-Election_result!H$2)</f>
        <v>2</v>
      </c>
      <c r="Q23" s="4">
        <f>ABS(I23-Election_result!I$2)</f>
        <v>1.7999999999999998</v>
      </c>
      <c r="R23" s="4">
        <f t="shared" si="0"/>
        <v>2.1749999999999998</v>
      </c>
    </row>
    <row r="24" spans="1:18" ht="12.75" customHeight="1">
      <c r="A24" s="3">
        <v>41513</v>
      </c>
      <c r="B24" s="4">
        <v>38</v>
      </c>
      <c r="C24" s="4">
        <v>26.6</v>
      </c>
      <c r="D24" s="4">
        <v>14.1</v>
      </c>
      <c r="E24" s="4">
        <v>5.8</v>
      </c>
      <c r="F24" s="4">
        <v>7.2</v>
      </c>
      <c r="G24" s="4">
        <v>3.3</v>
      </c>
      <c r="H24" s="4">
        <v>2.7</v>
      </c>
      <c r="I24" s="4">
        <v>2.2999999999999998</v>
      </c>
      <c r="J24" s="4">
        <f>ABS(B24-Election_result!B$2)</f>
        <v>3.5</v>
      </c>
      <c r="K24" s="4">
        <f>ABS(C24-Election_result!C$2)</f>
        <v>0.90000000000000213</v>
      </c>
      <c r="L24" s="4">
        <f>ABS(D24-Election_result!D$2)</f>
        <v>5.6999999999999993</v>
      </c>
      <c r="M24" s="4">
        <f>ABS(E24-Election_result!E$2)</f>
        <v>1</v>
      </c>
      <c r="N24" s="4">
        <f>ABS(F24-Election_result!F$2)</f>
        <v>1.3999999999999995</v>
      </c>
      <c r="O24" s="4">
        <f>ABS(G24-Election_result!G$2)</f>
        <v>1.0999999999999996</v>
      </c>
      <c r="P24" s="4">
        <f>ABS(H24-Election_result!H$2)</f>
        <v>2</v>
      </c>
      <c r="Q24" s="4">
        <f>ABS(I24-Election_result!I$2)</f>
        <v>1.7999999999999998</v>
      </c>
      <c r="R24" s="4">
        <f t="shared" si="0"/>
        <v>2.1749999999999998</v>
      </c>
    </row>
    <row r="25" spans="1:18" ht="12.75" customHeight="1">
      <c r="A25" s="3">
        <v>41514</v>
      </c>
      <c r="B25" s="4">
        <v>38</v>
      </c>
      <c r="C25" s="4">
        <v>26.6</v>
      </c>
      <c r="D25" s="4">
        <v>14.1</v>
      </c>
      <c r="E25" s="4">
        <v>5.8</v>
      </c>
      <c r="F25" s="4">
        <v>7.2</v>
      </c>
      <c r="G25" s="4">
        <v>3.3</v>
      </c>
      <c r="H25" s="4">
        <v>2.7</v>
      </c>
      <c r="I25" s="4">
        <v>2.2999999999999998</v>
      </c>
      <c r="J25" s="4">
        <f>ABS(B25-Election_result!B$2)</f>
        <v>3.5</v>
      </c>
      <c r="K25" s="4">
        <f>ABS(C25-Election_result!C$2)</f>
        <v>0.90000000000000213</v>
      </c>
      <c r="L25" s="4">
        <f>ABS(D25-Election_result!D$2)</f>
        <v>5.6999999999999993</v>
      </c>
      <c r="M25" s="4">
        <f>ABS(E25-Election_result!E$2)</f>
        <v>1</v>
      </c>
      <c r="N25" s="4">
        <f>ABS(F25-Election_result!F$2)</f>
        <v>1.3999999999999995</v>
      </c>
      <c r="O25" s="4">
        <f>ABS(G25-Election_result!G$2)</f>
        <v>1.0999999999999996</v>
      </c>
      <c r="P25" s="4">
        <f>ABS(H25-Election_result!H$2)</f>
        <v>2</v>
      </c>
      <c r="Q25" s="4">
        <f>ABS(I25-Election_result!I$2)</f>
        <v>1.7999999999999998</v>
      </c>
      <c r="R25" s="4">
        <f t="shared" si="0"/>
        <v>2.1749999999999998</v>
      </c>
    </row>
    <row r="26" spans="1:18" ht="12.75" customHeight="1">
      <c r="A26" s="3">
        <v>41515</v>
      </c>
      <c r="B26" s="4">
        <v>38</v>
      </c>
      <c r="C26" s="4">
        <v>26.6</v>
      </c>
      <c r="D26" s="4">
        <v>14.1</v>
      </c>
      <c r="E26" s="4">
        <v>5.8</v>
      </c>
      <c r="F26" s="4">
        <v>7.2</v>
      </c>
      <c r="G26" s="4">
        <v>3.3</v>
      </c>
      <c r="H26" s="4">
        <v>2.7</v>
      </c>
      <c r="I26" s="4">
        <v>2.2999999999999998</v>
      </c>
      <c r="J26" s="4">
        <f>ABS(B26-Election_result!B$2)</f>
        <v>3.5</v>
      </c>
      <c r="K26" s="4">
        <f>ABS(C26-Election_result!C$2)</f>
        <v>0.90000000000000213</v>
      </c>
      <c r="L26" s="4">
        <f>ABS(D26-Election_result!D$2)</f>
        <v>5.6999999999999993</v>
      </c>
      <c r="M26" s="4">
        <f>ABS(E26-Election_result!E$2)</f>
        <v>1</v>
      </c>
      <c r="N26" s="4">
        <f>ABS(F26-Election_result!F$2)</f>
        <v>1.3999999999999995</v>
      </c>
      <c r="O26" s="4">
        <f>ABS(G26-Election_result!G$2)</f>
        <v>1.0999999999999996</v>
      </c>
      <c r="P26" s="4">
        <f>ABS(H26-Election_result!H$2)</f>
        <v>2</v>
      </c>
      <c r="Q26" s="4">
        <f>ABS(I26-Election_result!I$2)</f>
        <v>1.7999999999999998</v>
      </c>
      <c r="R26" s="4">
        <f t="shared" si="0"/>
        <v>2.1749999999999998</v>
      </c>
    </row>
    <row r="27" spans="1:18" ht="12.75" customHeight="1">
      <c r="A27" s="3">
        <v>41516</v>
      </c>
      <c r="B27" s="4">
        <v>38</v>
      </c>
      <c r="C27" s="4">
        <v>26.6</v>
      </c>
      <c r="D27" s="4">
        <v>14</v>
      </c>
      <c r="E27" s="4">
        <v>5.8</v>
      </c>
      <c r="F27" s="4">
        <v>7.3</v>
      </c>
      <c r="G27" s="4">
        <v>3.3</v>
      </c>
      <c r="H27" s="4">
        <v>2.7</v>
      </c>
      <c r="I27" s="4">
        <v>2.2999999999999998</v>
      </c>
      <c r="J27" s="4">
        <f>ABS(B27-Election_result!B$2)</f>
        <v>3.5</v>
      </c>
      <c r="K27" s="4">
        <f>ABS(C27-Election_result!C$2)</f>
        <v>0.90000000000000213</v>
      </c>
      <c r="L27" s="4">
        <f>ABS(D27-Election_result!D$2)</f>
        <v>5.6</v>
      </c>
      <c r="M27" s="4">
        <f>ABS(E27-Election_result!E$2)</f>
        <v>1</v>
      </c>
      <c r="N27" s="4">
        <f>ABS(F27-Election_result!F$2)</f>
        <v>1.2999999999999998</v>
      </c>
      <c r="O27" s="4">
        <f>ABS(G27-Election_result!G$2)</f>
        <v>1.0999999999999996</v>
      </c>
      <c r="P27" s="4">
        <f>ABS(H27-Election_result!H$2)</f>
        <v>2</v>
      </c>
      <c r="Q27" s="4">
        <f>ABS(I27-Election_result!I$2)</f>
        <v>1.7999999999999998</v>
      </c>
      <c r="R27" s="4">
        <f t="shared" si="0"/>
        <v>2.15</v>
      </c>
    </row>
    <row r="28" spans="1:18" ht="12.75" customHeight="1">
      <c r="A28" s="3">
        <v>41517</v>
      </c>
      <c r="B28" s="4">
        <v>38</v>
      </c>
      <c r="C28" s="4">
        <v>26.6</v>
      </c>
      <c r="D28" s="4">
        <v>14</v>
      </c>
      <c r="E28" s="4">
        <v>5.8</v>
      </c>
      <c r="F28" s="4">
        <v>7.3</v>
      </c>
      <c r="G28" s="4">
        <v>3.3</v>
      </c>
      <c r="H28" s="4">
        <v>2.7</v>
      </c>
      <c r="I28" s="4">
        <v>2.2999999999999998</v>
      </c>
      <c r="J28" s="4">
        <f>ABS(B28-Election_result!B$2)</f>
        <v>3.5</v>
      </c>
      <c r="K28" s="4">
        <f>ABS(C28-Election_result!C$2)</f>
        <v>0.90000000000000213</v>
      </c>
      <c r="L28" s="4">
        <f>ABS(D28-Election_result!D$2)</f>
        <v>5.6</v>
      </c>
      <c r="M28" s="4">
        <f>ABS(E28-Election_result!E$2)</f>
        <v>1</v>
      </c>
      <c r="N28" s="4">
        <f>ABS(F28-Election_result!F$2)</f>
        <v>1.2999999999999998</v>
      </c>
      <c r="O28" s="4">
        <f>ABS(G28-Election_result!G$2)</f>
        <v>1.0999999999999996</v>
      </c>
      <c r="P28" s="4">
        <f>ABS(H28-Election_result!H$2)</f>
        <v>2</v>
      </c>
      <c r="Q28" s="4">
        <f>ABS(I28-Election_result!I$2)</f>
        <v>1.7999999999999998</v>
      </c>
      <c r="R28" s="4">
        <f t="shared" si="0"/>
        <v>2.15</v>
      </c>
    </row>
    <row r="29" spans="1:18" ht="12.75" customHeight="1">
      <c r="A29" s="3">
        <v>41518</v>
      </c>
      <c r="B29" s="4">
        <v>38</v>
      </c>
      <c r="C29" s="4">
        <v>26.6</v>
      </c>
      <c r="D29" s="4">
        <v>14</v>
      </c>
      <c r="E29" s="4">
        <v>5.8</v>
      </c>
      <c r="F29" s="4">
        <v>7.3</v>
      </c>
      <c r="G29" s="4">
        <v>3.3</v>
      </c>
      <c r="H29" s="4">
        <v>2.7</v>
      </c>
      <c r="I29" s="4">
        <v>2.2999999999999998</v>
      </c>
      <c r="J29" s="4">
        <f>ABS(B29-Election_result!B$2)</f>
        <v>3.5</v>
      </c>
      <c r="K29" s="4">
        <f>ABS(C29-Election_result!C$2)</f>
        <v>0.90000000000000213</v>
      </c>
      <c r="L29" s="4">
        <f>ABS(D29-Election_result!D$2)</f>
        <v>5.6</v>
      </c>
      <c r="M29" s="4">
        <f>ABS(E29-Election_result!E$2)</f>
        <v>1</v>
      </c>
      <c r="N29" s="4">
        <f>ABS(F29-Election_result!F$2)</f>
        <v>1.2999999999999998</v>
      </c>
      <c r="O29" s="4">
        <f>ABS(G29-Election_result!G$2)</f>
        <v>1.0999999999999996</v>
      </c>
      <c r="P29" s="4">
        <f>ABS(H29-Election_result!H$2)</f>
        <v>2</v>
      </c>
      <c r="Q29" s="4">
        <f>ABS(I29-Election_result!I$2)</f>
        <v>1.7999999999999998</v>
      </c>
      <c r="R29" s="4">
        <f t="shared" si="0"/>
        <v>2.15</v>
      </c>
    </row>
    <row r="30" spans="1:18" ht="12.75" customHeight="1">
      <c r="A30" s="3">
        <v>41519</v>
      </c>
      <c r="B30" s="4">
        <v>38</v>
      </c>
      <c r="C30" s="4">
        <v>26.6</v>
      </c>
      <c r="D30" s="4">
        <v>14</v>
      </c>
      <c r="E30" s="4">
        <v>5.8</v>
      </c>
      <c r="F30" s="4">
        <v>7.3</v>
      </c>
      <c r="G30" s="4">
        <v>3.3</v>
      </c>
      <c r="H30" s="4">
        <v>2.7</v>
      </c>
      <c r="I30" s="4">
        <v>2.2999999999999998</v>
      </c>
      <c r="J30" s="4">
        <f>ABS(B30-Election_result!B$2)</f>
        <v>3.5</v>
      </c>
      <c r="K30" s="4">
        <f>ABS(C30-Election_result!C$2)</f>
        <v>0.90000000000000213</v>
      </c>
      <c r="L30" s="4">
        <f>ABS(D30-Election_result!D$2)</f>
        <v>5.6</v>
      </c>
      <c r="M30" s="4">
        <f>ABS(E30-Election_result!E$2)</f>
        <v>1</v>
      </c>
      <c r="N30" s="4">
        <f>ABS(F30-Election_result!F$2)</f>
        <v>1.2999999999999998</v>
      </c>
      <c r="O30" s="4">
        <f>ABS(G30-Election_result!G$2)</f>
        <v>1.0999999999999996</v>
      </c>
      <c r="P30" s="4">
        <f>ABS(H30-Election_result!H$2)</f>
        <v>2</v>
      </c>
      <c r="Q30" s="4">
        <f>ABS(I30-Election_result!I$2)</f>
        <v>1.7999999999999998</v>
      </c>
      <c r="R30" s="4">
        <f t="shared" si="0"/>
        <v>2.15</v>
      </c>
    </row>
    <row r="31" spans="1:18" ht="12.75" customHeight="1">
      <c r="A31" s="3">
        <v>41520</v>
      </c>
      <c r="B31" s="4">
        <v>38</v>
      </c>
      <c r="C31" s="4">
        <v>26.6</v>
      </c>
      <c r="D31" s="4">
        <v>14</v>
      </c>
      <c r="E31" s="4">
        <v>5.8</v>
      </c>
      <c r="F31" s="4">
        <v>7.3</v>
      </c>
      <c r="G31" s="4">
        <v>3.3</v>
      </c>
      <c r="H31" s="4">
        <v>2.7</v>
      </c>
      <c r="I31" s="4">
        <v>2.2999999999999998</v>
      </c>
      <c r="J31" s="4">
        <f>ABS(B31-Election_result!B$2)</f>
        <v>3.5</v>
      </c>
      <c r="K31" s="4">
        <f>ABS(C31-Election_result!C$2)</f>
        <v>0.90000000000000213</v>
      </c>
      <c r="L31" s="4">
        <f>ABS(D31-Election_result!D$2)</f>
        <v>5.6</v>
      </c>
      <c r="M31" s="4">
        <f>ABS(E31-Election_result!E$2)</f>
        <v>1</v>
      </c>
      <c r="N31" s="4">
        <f>ABS(F31-Election_result!F$2)</f>
        <v>1.2999999999999998</v>
      </c>
      <c r="O31" s="4">
        <f>ABS(G31-Election_result!G$2)</f>
        <v>1.0999999999999996</v>
      </c>
      <c r="P31" s="4">
        <f>ABS(H31-Election_result!H$2)</f>
        <v>2</v>
      </c>
      <c r="Q31" s="4">
        <f>ABS(I31-Election_result!I$2)</f>
        <v>1.7999999999999998</v>
      </c>
      <c r="R31" s="4">
        <f t="shared" si="0"/>
        <v>2.15</v>
      </c>
    </row>
    <row r="32" spans="1:18" ht="12.75" customHeight="1">
      <c r="A32" s="3">
        <v>41521</v>
      </c>
      <c r="B32" s="4">
        <v>38</v>
      </c>
      <c r="C32" s="4">
        <v>26.6</v>
      </c>
      <c r="D32" s="4">
        <v>14</v>
      </c>
      <c r="E32" s="4">
        <v>5.8</v>
      </c>
      <c r="F32" s="4">
        <v>7.3</v>
      </c>
      <c r="G32" s="4">
        <v>3.3</v>
      </c>
      <c r="H32" s="4">
        <v>2.7</v>
      </c>
      <c r="I32" s="4">
        <v>2.2999999999999998</v>
      </c>
      <c r="J32" s="4">
        <f>ABS(B32-Election_result!B$2)</f>
        <v>3.5</v>
      </c>
      <c r="K32" s="4">
        <f>ABS(C32-Election_result!C$2)</f>
        <v>0.90000000000000213</v>
      </c>
      <c r="L32" s="4">
        <f>ABS(D32-Election_result!D$2)</f>
        <v>5.6</v>
      </c>
      <c r="M32" s="4">
        <f>ABS(E32-Election_result!E$2)</f>
        <v>1</v>
      </c>
      <c r="N32" s="4">
        <f>ABS(F32-Election_result!F$2)</f>
        <v>1.2999999999999998</v>
      </c>
      <c r="O32" s="4">
        <f>ABS(G32-Election_result!G$2)</f>
        <v>1.0999999999999996</v>
      </c>
      <c r="P32" s="4">
        <f>ABS(H32-Election_result!H$2)</f>
        <v>2</v>
      </c>
      <c r="Q32" s="4">
        <f>ABS(I32-Election_result!I$2)</f>
        <v>1.7999999999999998</v>
      </c>
      <c r="R32" s="4">
        <f t="shared" si="0"/>
        <v>2.15</v>
      </c>
    </row>
    <row r="33" spans="1:18" ht="12.75" customHeight="1">
      <c r="A33" s="3">
        <v>41522</v>
      </c>
      <c r="B33" s="4">
        <v>37.94</v>
      </c>
      <c r="C33" s="4">
        <v>26.63</v>
      </c>
      <c r="D33" s="4">
        <v>13.91</v>
      </c>
      <c r="E33" s="4">
        <v>5.81</v>
      </c>
      <c r="F33" s="4">
        <v>7.41</v>
      </c>
      <c r="G33" s="4">
        <v>3.3</v>
      </c>
      <c r="H33" s="4">
        <v>2.7</v>
      </c>
      <c r="I33" s="4">
        <v>2.2999999999999998</v>
      </c>
      <c r="J33" s="4">
        <f>ABS(B33-Election_result!B$2)</f>
        <v>3.5600000000000023</v>
      </c>
      <c r="K33" s="4">
        <f>ABS(C33-Election_result!C$2)</f>
        <v>0.92999999999999972</v>
      </c>
      <c r="L33" s="4">
        <f>ABS(D33-Election_result!D$2)</f>
        <v>5.51</v>
      </c>
      <c r="M33" s="4">
        <f>ABS(E33-Election_result!E$2)</f>
        <v>1.0099999999999998</v>
      </c>
      <c r="N33" s="4">
        <f>ABS(F33-Election_result!F$2)</f>
        <v>1.1899999999999995</v>
      </c>
      <c r="O33" s="4">
        <f>ABS(G33-Election_result!G$2)</f>
        <v>1.0999999999999996</v>
      </c>
      <c r="P33" s="4">
        <f>ABS(H33-Election_result!H$2)</f>
        <v>2</v>
      </c>
      <c r="Q33" s="4">
        <f>ABS(I33-Election_result!I$2)</f>
        <v>1.7999999999999998</v>
      </c>
      <c r="R33" s="4">
        <f t="shared" si="0"/>
        <v>2.1375000000000002</v>
      </c>
    </row>
    <row r="34" spans="1:18" ht="12.75" customHeight="1">
      <c r="A34" s="3">
        <v>41523</v>
      </c>
      <c r="B34" s="4">
        <v>37.94</v>
      </c>
      <c r="C34" s="4">
        <v>26.63</v>
      </c>
      <c r="D34" s="4">
        <v>13.91</v>
      </c>
      <c r="E34" s="4">
        <v>5.81</v>
      </c>
      <c r="F34" s="4">
        <v>7.41</v>
      </c>
      <c r="G34" s="4">
        <v>3.3</v>
      </c>
      <c r="H34" s="4">
        <v>2.7</v>
      </c>
      <c r="I34" s="4">
        <v>2.2999999999999998</v>
      </c>
      <c r="J34" s="4">
        <f>ABS(B34-Election_result!B$2)</f>
        <v>3.5600000000000023</v>
      </c>
      <c r="K34" s="4">
        <f>ABS(C34-Election_result!C$2)</f>
        <v>0.92999999999999972</v>
      </c>
      <c r="L34" s="4">
        <f>ABS(D34-Election_result!D$2)</f>
        <v>5.51</v>
      </c>
      <c r="M34" s="4">
        <f>ABS(E34-Election_result!E$2)</f>
        <v>1.0099999999999998</v>
      </c>
      <c r="N34" s="4">
        <f>ABS(F34-Election_result!F$2)</f>
        <v>1.1899999999999995</v>
      </c>
      <c r="O34" s="4">
        <f>ABS(G34-Election_result!G$2)</f>
        <v>1.0999999999999996</v>
      </c>
      <c r="P34" s="4">
        <f>ABS(H34-Election_result!H$2)</f>
        <v>2</v>
      </c>
      <c r="Q34" s="4">
        <f>ABS(I34-Election_result!I$2)</f>
        <v>1.7999999999999998</v>
      </c>
      <c r="R34" s="4">
        <f t="shared" si="0"/>
        <v>2.1375000000000002</v>
      </c>
    </row>
    <row r="35" spans="1:18" ht="12.75" customHeight="1">
      <c r="A35" s="3">
        <v>41524</v>
      </c>
      <c r="B35" s="4">
        <v>37.9</v>
      </c>
      <c r="C35" s="4">
        <v>26.7</v>
      </c>
      <c r="D35" s="4">
        <v>13.8</v>
      </c>
      <c r="E35" s="4">
        <v>5.8</v>
      </c>
      <c r="F35" s="4">
        <v>7.4</v>
      </c>
      <c r="G35" s="4">
        <v>3.3</v>
      </c>
      <c r="H35" s="4">
        <v>2.8</v>
      </c>
      <c r="I35" s="4">
        <v>2.2999999999999998</v>
      </c>
      <c r="J35" s="4">
        <f>ABS(B35-Election_result!B$2)</f>
        <v>3.6000000000000014</v>
      </c>
      <c r="K35" s="4">
        <f>ABS(C35-Election_result!C$2)</f>
        <v>1</v>
      </c>
      <c r="L35" s="4">
        <f>ABS(D35-Election_result!D$2)</f>
        <v>5.4</v>
      </c>
      <c r="M35" s="4">
        <f>ABS(E35-Election_result!E$2)</f>
        <v>1</v>
      </c>
      <c r="N35" s="4">
        <f>ABS(F35-Election_result!F$2)</f>
        <v>1.1999999999999993</v>
      </c>
      <c r="O35" s="4">
        <f>ABS(G35-Election_result!G$2)</f>
        <v>1.0999999999999996</v>
      </c>
      <c r="P35" s="4">
        <f>ABS(H35-Election_result!H$2)</f>
        <v>1.9000000000000004</v>
      </c>
      <c r="Q35" s="4">
        <f>ABS(I35-Election_result!I$2)</f>
        <v>1.7999999999999998</v>
      </c>
      <c r="R35" s="4">
        <f t="shared" si="0"/>
        <v>2.125</v>
      </c>
    </row>
    <row r="36" spans="1:18" ht="12.75" customHeight="1">
      <c r="A36" s="3">
        <v>41525</v>
      </c>
      <c r="B36" s="4">
        <v>37.9</v>
      </c>
      <c r="C36" s="4">
        <v>26.7</v>
      </c>
      <c r="D36" s="4">
        <v>13.8</v>
      </c>
      <c r="E36" s="4">
        <v>5.8</v>
      </c>
      <c r="F36" s="4">
        <v>7.4</v>
      </c>
      <c r="G36" s="4">
        <v>3.3</v>
      </c>
      <c r="H36" s="4">
        <v>2.8</v>
      </c>
      <c r="I36" s="4">
        <v>2.2999999999999998</v>
      </c>
      <c r="J36" s="4">
        <f>ABS(B36-Election_result!B$2)</f>
        <v>3.6000000000000014</v>
      </c>
      <c r="K36" s="4">
        <f>ABS(C36-Election_result!C$2)</f>
        <v>1</v>
      </c>
      <c r="L36" s="4">
        <f>ABS(D36-Election_result!D$2)</f>
        <v>5.4</v>
      </c>
      <c r="M36" s="4">
        <f>ABS(E36-Election_result!E$2)</f>
        <v>1</v>
      </c>
      <c r="N36" s="4">
        <f>ABS(F36-Election_result!F$2)</f>
        <v>1.1999999999999993</v>
      </c>
      <c r="O36" s="4">
        <f>ABS(G36-Election_result!G$2)</f>
        <v>1.0999999999999996</v>
      </c>
      <c r="P36" s="4">
        <f>ABS(H36-Election_result!H$2)</f>
        <v>1.9000000000000004</v>
      </c>
      <c r="Q36" s="4">
        <f>ABS(I36-Election_result!I$2)</f>
        <v>1.7999999999999998</v>
      </c>
      <c r="R36" s="4">
        <f t="shared" si="0"/>
        <v>2.125</v>
      </c>
    </row>
    <row r="37" spans="1:18" ht="12.75" customHeight="1">
      <c r="A37" s="3">
        <v>41526</v>
      </c>
      <c r="B37" s="4">
        <v>37.9</v>
      </c>
      <c r="C37" s="4">
        <v>26.7</v>
      </c>
      <c r="D37" s="4">
        <v>13.8</v>
      </c>
      <c r="E37" s="4">
        <v>5.8</v>
      </c>
      <c r="F37" s="4">
        <v>7.4</v>
      </c>
      <c r="G37" s="4">
        <v>3.3</v>
      </c>
      <c r="H37" s="4">
        <v>2.8</v>
      </c>
      <c r="I37" s="4">
        <v>2.2999999999999998</v>
      </c>
      <c r="J37" s="4">
        <f>ABS(B37-Election_result!B$2)</f>
        <v>3.6000000000000014</v>
      </c>
      <c r="K37" s="4">
        <f>ABS(C37-Election_result!C$2)</f>
        <v>1</v>
      </c>
      <c r="L37" s="4">
        <f>ABS(D37-Election_result!D$2)</f>
        <v>5.4</v>
      </c>
      <c r="M37" s="4">
        <f>ABS(E37-Election_result!E$2)</f>
        <v>1</v>
      </c>
      <c r="N37" s="4">
        <f>ABS(F37-Election_result!F$2)</f>
        <v>1.1999999999999993</v>
      </c>
      <c r="O37" s="4">
        <f>ABS(G37-Election_result!G$2)</f>
        <v>1.0999999999999996</v>
      </c>
      <c r="P37" s="4">
        <f>ABS(H37-Election_result!H$2)</f>
        <v>1.9000000000000004</v>
      </c>
      <c r="Q37" s="4">
        <f>ABS(I37-Election_result!I$2)</f>
        <v>1.7999999999999998</v>
      </c>
      <c r="R37" s="4">
        <f t="shared" si="0"/>
        <v>2.125</v>
      </c>
    </row>
    <row r="38" spans="1:18" ht="12.75" customHeight="1">
      <c r="A38" s="3">
        <v>41527</v>
      </c>
      <c r="B38" s="4">
        <v>37.9</v>
      </c>
      <c r="C38" s="4">
        <v>26.7</v>
      </c>
      <c r="D38" s="4">
        <v>13.8</v>
      </c>
      <c r="E38" s="4">
        <v>5.8</v>
      </c>
      <c r="F38" s="4">
        <v>7.4</v>
      </c>
      <c r="G38" s="4">
        <v>3.3</v>
      </c>
      <c r="H38" s="4">
        <v>2.8</v>
      </c>
      <c r="I38" s="4">
        <v>2.2999999999999998</v>
      </c>
      <c r="J38" s="4">
        <f>ABS(B38-Election_result!B$2)</f>
        <v>3.6000000000000014</v>
      </c>
      <c r="K38" s="4">
        <f>ABS(C38-Election_result!C$2)</f>
        <v>1</v>
      </c>
      <c r="L38" s="4">
        <f>ABS(D38-Election_result!D$2)</f>
        <v>5.4</v>
      </c>
      <c r="M38" s="4">
        <f>ABS(E38-Election_result!E$2)</f>
        <v>1</v>
      </c>
      <c r="N38" s="4">
        <f>ABS(F38-Election_result!F$2)</f>
        <v>1.1999999999999993</v>
      </c>
      <c r="O38" s="4">
        <f>ABS(G38-Election_result!G$2)</f>
        <v>1.0999999999999996</v>
      </c>
      <c r="P38" s="4">
        <f>ABS(H38-Election_result!H$2)</f>
        <v>1.9000000000000004</v>
      </c>
      <c r="Q38" s="4">
        <f>ABS(I38-Election_result!I$2)</f>
        <v>1.7999999999999998</v>
      </c>
      <c r="R38" s="4">
        <f t="shared" si="0"/>
        <v>2.125</v>
      </c>
    </row>
    <row r="39" spans="1:18" ht="12.75" customHeight="1">
      <c r="A39" s="3">
        <v>41528</v>
      </c>
      <c r="B39" s="4">
        <v>37.94</v>
      </c>
      <c r="C39" s="4">
        <v>26.73</v>
      </c>
      <c r="D39" s="4">
        <v>13.71</v>
      </c>
      <c r="E39" s="4">
        <v>5.81</v>
      </c>
      <c r="F39" s="4">
        <v>7.41</v>
      </c>
      <c r="G39" s="4">
        <v>3.3</v>
      </c>
      <c r="H39" s="4">
        <v>2.8</v>
      </c>
      <c r="I39" s="4">
        <v>2.2999999999999998</v>
      </c>
      <c r="J39" s="4">
        <f>ABS(B39-Election_result!B$2)</f>
        <v>3.5600000000000023</v>
      </c>
      <c r="K39" s="4">
        <f>ABS(C39-Election_result!C$2)</f>
        <v>1.0300000000000011</v>
      </c>
      <c r="L39" s="4">
        <f>ABS(D39-Election_result!D$2)</f>
        <v>5.3100000000000005</v>
      </c>
      <c r="M39" s="4">
        <f>ABS(E39-Election_result!E$2)</f>
        <v>1.0099999999999998</v>
      </c>
      <c r="N39" s="4">
        <f>ABS(F39-Election_result!F$2)</f>
        <v>1.1899999999999995</v>
      </c>
      <c r="O39" s="4">
        <f>ABS(G39-Election_result!G$2)</f>
        <v>1.0999999999999996</v>
      </c>
      <c r="P39" s="4">
        <f>ABS(H39-Election_result!H$2)</f>
        <v>1.9000000000000004</v>
      </c>
      <c r="Q39" s="4">
        <f>ABS(I39-Election_result!I$2)</f>
        <v>1.7999999999999998</v>
      </c>
      <c r="R39" s="4">
        <f t="shared" si="0"/>
        <v>2.1125000000000003</v>
      </c>
    </row>
    <row r="40" spans="1:18" ht="12.75" customHeight="1">
      <c r="A40" s="3">
        <v>41529</v>
      </c>
      <c r="B40" s="4">
        <v>37.86</v>
      </c>
      <c r="C40" s="4">
        <v>26.77</v>
      </c>
      <c r="D40" s="4">
        <v>13.59</v>
      </c>
      <c r="E40" s="4">
        <v>5.79</v>
      </c>
      <c r="F40" s="4">
        <v>7.49</v>
      </c>
      <c r="G40" s="4">
        <v>3.3</v>
      </c>
      <c r="H40" s="4">
        <v>2.8</v>
      </c>
      <c r="I40" s="4">
        <v>2.4</v>
      </c>
      <c r="J40" s="4">
        <f>ABS(B40-Election_result!B$2)</f>
        <v>3.6400000000000006</v>
      </c>
      <c r="K40" s="4">
        <f>ABS(C40-Election_result!C$2)</f>
        <v>1.0700000000000003</v>
      </c>
      <c r="L40" s="4">
        <f>ABS(D40-Election_result!D$2)</f>
        <v>5.1899999999999995</v>
      </c>
      <c r="M40" s="4">
        <f>ABS(E40-Election_result!E$2)</f>
        <v>0.99000000000000021</v>
      </c>
      <c r="N40" s="4">
        <f>ABS(F40-Election_result!F$2)</f>
        <v>1.1099999999999994</v>
      </c>
      <c r="O40" s="4">
        <f>ABS(G40-Election_result!G$2)</f>
        <v>1.0999999999999996</v>
      </c>
      <c r="P40" s="4">
        <f>ABS(H40-Election_result!H$2)</f>
        <v>1.9000000000000004</v>
      </c>
      <c r="Q40" s="4">
        <f>ABS(I40-Election_result!I$2)</f>
        <v>1.6999999999999997</v>
      </c>
      <c r="R40" s="4">
        <f t="shared" si="0"/>
        <v>2.0874999999999999</v>
      </c>
    </row>
    <row r="41" spans="1:18" ht="12.75" customHeight="1">
      <c r="A41" s="3">
        <v>41530</v>
      </c>
      <c r="B41" s="4">
        <v>37.82</v>
      </c>
      <c r="C41" s="4">
        <v>26.75</v>
      </c>
      <c r="D41" s="4">
        <v>13.57</v>
      </c>
      <c r="E41" s="4">
        <v>5.79</v>
      </c>
      <c r="F41" s="4">
        <v>7.49</v>
      </c>
      <c r="G41" s="4">
        <v>3.29</v>
      </c>
      <c r="H41" s="4">
        <v>2.89</v>
      </c>
      <c r="I41" s="4">
        <v>2.4</v>
      </c>
      <c r="J41" s="4">
        <f>ABS(B41-Election_result!B$2)</f>
        <v>3.6799999999999997</v>
      </c>
      <c r="K41" s="4">
        <f>ABS(C41-Election_result!C$2)</f>
        <v>1.0500000000000007</v>
      </c>
      <c r="L41" s="4">
        <f>ABS(D41-Election_result!D$2)</f>
        <v>5.17</v>
      </c>
      <c r="M41" s="4">
        <f>ABS(E41-Election_result!E$2)</f>
        <v>0.99000000000000021</v>
      </c>
      <c r="N41" s="4">
        <f>ABS(F41-Election_result!F$2)</f>
        <v>1.1099999999999994</v>
      </c>
      <c r="O41" s="4">
        <f>ABS(G41-Election_result!G$2)</f>
        <v>1.0899999999999999</v>
      </c>
      <c r="P41" s="4">
        <f>ABS(H41-Election_result!H$2)</f>
        <v>1.81</v>
      </c>
      <c r="Q41" s="4">
        <f>ABS(I41-Election_result!I$2)</f>
        <v>1.6999999999999997</v>
      </c>
      <c r="R41" s="4">
        <f t="shared" si="0"/>
        <v>2.0750000000000002</v>
      </c>
    </row>
    <row r="42" spans="1:18" ht="12.75" customHeight="1">
      <c r="A42" s="3">
        <v>41531</v>
      </c>
      <c r="B42" s="4">
        <v>37.86</v>
      </c>
      <c r="C42" s="4">
        <v>26.77</v>
      </c>
      <c r="D42" s="4">
        <v>13.49</v>
      </c>
      <c r="E42" s="4">
        <v>5.79</v>
      </c>
      <c r="F42" s="4">
        <v>7.49</v>
      </c>
      <c r="G42" s="4">
        <v>3.3</v>
      </c>
      <c r="H42" s="4">
        <v>2.9</v>
      </c>
      <c r="I42" s="4">
        <v>2.4</v>
      </c>
      <c r="J42" s="4">
        <f>ABS(B42-Election_result!B$2)</f>
        <v>3.6400000000000006</v>
      </c>
      <c r="K42" s="4">
        <f>ABS(C42-Election_result!C$2)</f>
        <v>1.0700000000000003</v>
      </c>
      <c r="L42" s="4">
        <f>ABS(D42-Election_result!D$2)</f>
        <v>5.09</v>
      </c>
      <c r="M42" s="4">
        <f>ABS(E42-Election_result!E$2)</f>
        <v>0.99000000000000021</v>
      </c>
      <c r="N42" s="4">
        <f>ABS(F42-Election_result!F$2)</f>
        <v>1.1099999999999994</v>
      </c>
      <c r="O42" s="4">
        <f>ABS(G42-Election_result!G$2)</f>
        <v>1.0999999999999996</v>
      </c>
      <c r="P42" s="4">
        <f>ABS(H42-Election_result!H$2)</f>
        <v>1.8000000000000003</v>
      </c>
      <c r="Q42" s="4">
        <f>ABS(I42-Election_result!I$2)</f>
        <v>1.6999999999999997</v>
      </c>
      <c r="R42" s="4">
        <f t="shared" si="0"/>
        <v>2.0625</v>
      </c>
    </row>
    <row r="43" spans="1:18" ht="12.75" customHeight="1">
      <c r="A43" s="3">
        <v>41532</v>
      </c>
      <c r="B43" s="4">
        <v>37.9</v>
      </c>
      <c r="C43" s="4">
        <v>26.8</v>
      </c>
      <c r="D43" s="4">
        <v>13.4</v>
      </c>
      <c r="E43" s="4">
        <v>5.8</v>
      </c>
      <c r="F43" s="4">
        <v>7.5</v>
      </c>
      <c r="G43" s="4">
        <v>3.3</v>
      </c>
      <c r="H43" s="4">
        <v>2.9</v>
      </c>
      <c r="I43" s="4">
        <v>2.4</v>
      </c>
      <c r="J43" s="4">
        <f>ABS(B43-Election_result!B$2)</f>
        <v>3.6000000000000014</v>
      </c>
      <c r="K43" s="4">
        <f>ABS(C43-Election_result!C$2)</f>
        <v>1.1000000000000014</v>
      </c>
      <c r="L43" s="4">
        <f>ABS(D43-Election_result!D$2)</f>
        <v>5</v>
      </c>
      <c r="M43" s="4">
        <f>ABS(E43-Election_result!E$2)</f>
        <v>1</v>
      </c>
      <c r="N43" s="4">
        <f>ABS(F43-Election_result!F$2)</f>
        <v>1.0999999999999996</v>
      </c>
      <c r="O43" s="4">
        <f>ABS(G43-Election_result!G$2)</f>
        <v>1.0999999999999996</v>
      </c>
      <c r="P43" s="4">
        <f>ABS(H43-Election_result!H$2)</f>
        <v>1.8000000000000003</v>
      </c>
      <c r="Q43" s="4">
        <f>ABS(I43-Election_result!I$2)</f>
        <v>1.6999999999999997</v>
      </c>
      <c r="R43" s="4">
        <f t="shared" si="0"/>
        <v>2.0500000000000003</v>
      </c>
    </row>
    <row r="44" spans="1:18" ht="12.75" customHeight="1">
      <c r="A44" s="3">
        <v>41533</v>
      </c>
      <c r="B44" s="4">
        <v>37.9</v>
      </c>
      <c r="C44" s="4">
        <v>26.8</v>
      </c>
      <c r="D44" s="4">
        <v>13.4</v>
      </c>
      <c r="E44" s="4">
        <v>5.8</v>
      </c>
      <c r="F44" s="4">
        <v>7.5</v>
      </c>
      <c r="G44" s="4">
        <v>3.3</v>
      </c>
      <c r="H44" s="4">
        <v>2.9</v>
      </c>
      <c r="I44" s="4">
        <v>2.4</v>
      </c>
      <c r="J44" s="4">
        <f>ABS(B44-Election_result!B$2)</f>
        <v>3.6000000000000014</v>
      </c>
      <c r="K44" s="4">
        <f>ABS(C44-Election_result!C$2)</f>
        <v>1.1000000000000014</v>
      </c>
      <c r="L44" s="4">
        <f>ABS(D44-Election_result!D$2)</f>
        <v>5</v>
      </c>
      <c r="M44" s="4">
        <f>ABS(E44-Election_result!E$2)</f>
        <v>1</v>
      </c>
      <c r="N44" s="4">
        <f>ABS(F44-Election_result!F$2)</f>
        <v>1.0999999999999996</v>
      </c>
      <c r="O44" s="4">
        <f>ABS(G44-Election_result!G$2)</f>
        <v>1.0999999999999996</v>
      </c>
      <c r="P44" s="4">
        <f>ABS(H44-Election_result!H$2)</f>
        <v>1.8000000000000003</v>
      </c>
      <c r="Q44" s="4">
        <f>ABS(I44-Election_result!I$2)</f>
        <v>1.6999999999999997</v>
      </c>
      <c r="R44" s="4">
        <f t="shared" si="0"/>
        <v>2.0500000000000003</v>
      </c>
    </row>
    <row r="45" spans="1:18" ht="12.75" customHeight="1">
      <c r="A45" s="3">
        <v>41534</v>
      </c>
      <c r="B45" s="4">
        <v>37.9</v>
      </c>
      <c r="C45" s="4">
        <v>26.9</v>
      </c>
      <c r="D45" s="4">
        <v>13.3</v>
      </c>
      <c r="E45" s="4">
        <v>5.8</v>
      </c>
      <c r="F45" s="4">
        <v>7.5</v>
      </c>
      <c r="G45" s="4">
        <v>3.3</v>
      </c>
      <c r="H45" s="4">
        <v>2.9</v>
      </c>
      <c r="I45" s="4">
        <v>2.4</v>
      </c>
      <c r="J45" s="4">
        <f>ABS(B45-Election_result!B$2)</f>
        <v>3.6000000000000014</v>
      </c>
      <c r="K45" s="4">
        <f>ABS(C45-Election_result!C$2)</f>
        <v>1.1999999999999993</v>
      </c>
      <c r="L45" s="4">
        <f>ABS(D45-Election_result!D$2)</f>
        <v>4.9000000000000004</v>
      </c>
      <c r="M45" s="4">
        <f>ABS(E45-Election_result!E$2)</f>
        <v>1</v>
      </c>
      <c r="N45" s="4">
        <f>ABS(F45-Election_result!F$2)</f>
        <v>1.0999999999999996</v>
      </c>
      <c r="O45" s="4">
        <f>ABS(G45-Election_result!G$2)</f>
        <v>1.0999999999999996</v>
      </c>
      <c r="P45" s="4">
        <f>ABS(H45-Election_result!H$2)</f>
        <v>1.8000000000000003</v>
      </c>
      <c r="Q45" s="4">
        <f>ABS(I45-Election_result!I$2)</f>
        <v>1.6999999999999997</v>
      </c>
      <c r="R45" s="4">
        <f t="shared" si="0"/>
        <v>2.0500000000000003</v>
      </c>
    </row>
    <row r="46" spans="1:18" ht="12.75" customHeight="1">
      <c r="A46" s="3">
        <v>41535</v>
      </c>
      <c r="B46" s="4">
        <v>37.86</v>
      </c>
      <c r="C46" s="4">
        <v>26.87</v>
      </c>
      <c r="D46" s="4">
        <v>13.19</v>
      </c>
      <c r="E46" s="4">
        <v>5.79</v>
      </c>
      <c r="F46" s="4">
        <v>7.59</v>
      </c>
      <c r="G46" s="4">
        <v>3.3</v>
      </c>
      <c r="H46" s="4">
        <v>3</v>
      </c>
      <c r="I46" s="4">
        <v>2.4</v>
      </c>
      <c r="J46" s="4">
        <f>ABS(B46-Election_result!B$2)</f>
        <v>3.6400000000000006</v>
      </c>
      <c r="K46" s="4">
        <f>ABS(C46-Election_result!C$2)</f>
        <v>1.1700000000000017</v>
      </c>
      <c r="L46" s="4">
        <f>ABS(D46-Election_result!D$2)</f>
        <v>4.7899999999999991</v>
      </c>
      <c r="M46" s="4">
        <f>ABS(E46-Election_result!E$2)</f>
        <v>0.99000000000000021</v>
      </c>
      <c r="N46" s="4">
        <f>ABS(F46-Election_result!F$2)</f>
        <v>1.0099999999999998</v>
      </c>
      <c r="O46" s="4">
        <f>ABS(G46-Election_result!G$2)</f>
        <v>1.0999999999999996</v>
      </c>
      <c r="P46" s="4">
        <f>ABS(H46-Election_result!H$2)</f>
        <v>1.7000000000000002</v>
      </c>
      <c r="Q46" s="4">
        <f>ABS(I46-Election_result!I$2)</f>
        <v>1.6999999999999997</v>
      </c>
      <c r="R46" s="4">
        <f t="shared" si="0"/>
        <v>2.0125000000000002</v>
      </c>
    </row>
    <row r="47" spans="1:18" ht="12.75" customHeight="1">
      <c r="A47" s="3">
        <v>41536</v>
      </c>
      <c r="B47" s="4">
        <v>37.86</v>
      </c>
      <c r="C47" s="4">
        <v>26.87</v>
      </c>
      <c r="D47" s="4">
        <v>13.19</v>
      </c>
      <c r="E47" s="4">
        <v>5.79</v>
      </c>
      <c r="F47" s="4">
        <v>7.59</v>
      </c>
      <c r="G47" s="4">
        <v>3.3</v>
      </c>
      <c r="H47" s="4">
        <v>3</v>
      </c>
      <c r="I47" s="4">
        <v>2.4</v>
      </c>
      <c r="J47" s="4">
        <f>ABS(B47-Election_result!B$2)</f>
        <v>3.6400000000000006</v>
      </c>
      <c r="K47" s="4">
        <f>ABS(C47-Election_result!C$2)</f>
        <v>1.1700000000000017</v>
      </c>
      <c r="L47" s="4">
        <f>ABS(D47-Election_result!D$2)</f>
        <v>4.7899999999999991</v>
      </c>
      <c r="M47" s="4">
        <f>ABS(E47-Election_result!E$2)</f>
        <v>0.99000000000000021</v>
      </c>
      <c r="N47" s="4">
        <f>ABS(F47-Election_result!F$2)</f>
        <v>1.0099999999999998</v>
      </c>
      <c r="O47" s="4">
        <f>ABS(G47-Election_result!G$2)</f>
        <v>1.0999999999999996</v>
      </c>
      <c r="P47" s="4">
        <f>ABS(H47-Election_result!H$2)</f>
        <v>1.7000000000000002</v>
      </c>
      <c r="Q47" s="4">
        <f>ABS(I47-Election_result!I$2)</f>
        <v>1.6999999999999997</v>
      </c>
      <c r="R47" s="4">
        <f t="shared" si="0"/>
        <v>2.0125000000000002</v>
      </c>
    </row>
    <row r="48" spans="1:18" ht="12.75" customHeight="1">
      <c r="A48" s="3">
        <v>41537</v>
      </c>
      <c r="B48" s="4">
        <v>37.86</v>
      </c>
      <c r="C48" s="4">
        <v>26.87</v>
      </c>
      <c r="D48" s="4">
        <v>13.09</v>
      </c>
      <c r="E48" s="4">
        <v>5.79</v>
      </c>
      <c r="F48" s="4">
        <v>7.59</v>
      </c>
      <c r="G48" s="4">
        <v>3.3</v>
      </c>
      <c r="H48" s="4">
        <v>3</v>
      </c>
      <c r="I48" s="4">
        <v>2.5</v>
      </c>
      <c r="J48" s="4">
        <f>ABS(B48-Election_result!B$2)</f>
        <v>3.6400000000000006</v>
      </c>
      <c r="K48" s="4">
        <f>ABS(C48-Election_result!C$2)</f>
        <v>1.1700000000000017</v>
      </c>
      <c r="L48" s="4">
        <f>ABS(D48-Election_result!D$2)</f>
        <v>4.6899999999999995</v>
      </c>
      <c r="M48" s="4">
        <f>ABS(E48-Election_result!E$2)</f>
        <v>0.99000000000000021</v>
      </c>
      <c r="N48" s="4">
        <f>ABS(F48-Election_result!F$2)</f>
        <v>1.0099999999999998</v>
      </c>
      <c r="O48" s="4">
        <f>ABS(G48-Election_result!G$2)</f>
        <v>1.0999999999999996</v>
      </c>
      <c r="P48" s="4">
        <f>ABS(H48-Election_result!H$2)</f>
        <v>1.7000000000000002</v>
      </c>
      <c r="Q48" s="4">
        <f>ABS(I48-Election_result!I$2)</f>
        <v>1.5999999999999996</v>
      </c>
      <c r="R48" s="4">
        <f t="shared" si="0"/>
        <v>1.9875</v>
      </c>
    </row>
    <row r="49" spans="1:18" ht="12.75" customHeight="1">
      <c r="A49" s="3">
        <v>41538</v>
      </c>
      <c r="B49" s="4">
        <v>37.94</v>
      </c>
      <c r="C49" s="4">
        <v>26.93</v>
      </c>
      <c r="D49" s="4">
        <v>13.01</v>
      </c>
      <c r="E49" s="4">
        <v>5.71</v>
      </c>
      <c r="F49" s="4">
        <v>7.61</v>
      </c>
      <c r="G49" s="4">
        <v>3.2</v>
      </c>
      <c r="H49" s="4">
        <v>3.1</v>
      </c>
      <c r="I49" s="4">
        <v>2.5</v>
      </c>
      <c r="J49" s="4">
        <f>ABS(B49-Election_result!B$2)</f>
        <v>3.5600000000000023</v>
      </c>
      <c r="K49" s="4">
        <f>ABS(C49-Election_result!C$2)</f>
        <v>1.2300000000000004</v>
      </c>
      <c r="L49" s="4">
        <f>ABS(D49-Election_result!D$2)</f>
        <v>4.6099999999999994</v>
      </c>
      <c r="M49" s="4">
        <f>ABS(E49-Election_result!E$2)</f>
        <v>0.91000000000000014</v>
      </c>
      <c r="N49" s="4">
        <f>ABS(F49-Election_result!F$2)</f>
        <v>0.98999999999999932</v>
      </c>
      <c r="O49" s="4">
        <f>ABS(G49-Election_result!G$2)</f>
        <v>1</v>
      </c>
      <c r="P49" s="4">
        <f>ABS(H49-Election_result!H$2)</f>
        <v>1.6</v>
      </c>
      <c r="Q49" s="4">
        <f>ABS(I49-Election_result!I$2)</f>
        <v>1.5999999999999996</v>
      </c>
      <c r="R49" s="4">
        <f t="shared" si="0"/>
        <v>1.9375</v>
      </c>
    </row>
    <row r="50" spans="1:18" ht="12.75" customHeight="1">
      <c r="A50" s="3">
        <v>41539</v>
      </c>
      <c r="B50" s="4">
        <v>37.94</v>
      </c>
      <c r="C50" s="4">
        <v>26.93</v>
      </c>
      <c r="D50" s="4">
        <v>13.01</v>
      </c>
      <c r="E50" s="4">
        <v>5.71</v>
      </c>
      <c r="F50" s="4">
        <v>7.61</v>
      </c>
      <c r="G50" s="4">
        <v>3.2</v>
      </c>
      <c r="H50" s="4">
        <v>3.1</v>
      </c>
      <c r="I50" s="4">
        <v>2.5</v>
      </c>
      <c r="J50" s="4">
        <f>ABS(B50-Election_result!B$2)</f>
        <v>3.5600000000000023</v>
      </c>
      <c r="K50" s="4">
        <f>ABS(C50-Election_result!C$2)</f>
        <v>1.2300000000000004</v>
      </c>
      <c r="L50" s="4">
        <f>ABS(D50-Election_result!D$2)</f>
        <v>4.6099999999999994</v>
      </c>
      <c r="M50" s="4">
        <f>ABS(E50-Election_result!E$2)</f>
        <v>0.91000000000000014</v>
      </c>
      <c r="N50" s="4">
        <f>ABS(F50-Election_result!F$2)</f>
        <v>0.98999999999999932</v>
      </c>
      <c r="O50" s="4">
        <f>ABS(G50-Election_result!G$2)</f>
        <v>1</v>
      </c>
      <c r="P50" s="4">
        <f>ABS(H50-Election_result!H$2)</f>
        <v>1.6</v>
      </c>
      <c r="Q50" s="4">
        <f>ABS(I50-Election_result!I$2)</f>
        <v>1.5999999999999996</v>
      </c>
      <c r="R50" s="4">
        <f t="shared" si="0"/>
        <v>1.9375</v>
      </c>
    </row>
    <row r="51" spans="1:18" ht="12.75" customHeigh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2.75" customHeigh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2.75" customHeigh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2.75" customHeigh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2.75" customHeigh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2.75" customHeigh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2.75" customHeigh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2.75" customHeigh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2.75" customHeigh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2.75" customHeigh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2.75" customHeigh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customHeigh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customHeigh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customHeigh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customHeigh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customHeigh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customHeigh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customHeigh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customHeigh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B512" s="4"/>
      <c r="C512" s="4"/>
      <c r="D512" s="4"/>
      <c r="E512" s="4"/>
      <c r="F512" s="4"/>
      <c r="G512" s="4"/>
      <c r="H512" s="4"/>
      <c r="I512" s="4"/>
    </row>
    <row r="513" spans="2:9" ht="12.75" customHeight="1">
      <c r="B513" s="4"/>
      <c r="C513" s="4"/>
      <c r="D513" s="4"/>
      <c r="E513" s="4"/>
      <c r="F513" s="4"/>
      <c r="G513" s="4"/>
      <c r="H513" s="4"/>
      <c r="I513" s="4"/>
    </row>
    <row r="514" spans="2:9" ht="12.75" customHeight="1">
      <c r="B514" s="4"/>
      <c r="C514" s="4"/>
      <c r="D514" s="4"/>
      <c r="E514" s="4"/>
      <c r="F514" s="4"/>
      <c r="G514" s="4"/>
      <c r="H514" s="4"/>
      <c r="I514" s="4"/>
    </row>
    <row r="515" spans="2:9" ht="12.75" customHeight="1">
      <c r="B515" s="4"/>
      <c r="C515" s="4"/>
      <c r="D515" s="4"/>
      <c r="E515" s="4"/>
      <c r="F515" s="4"/>
      <c r="G515" s="4"/>
      <c r="H515" s="4"/>
      <c r="I515" s="4"/>
    </row>
    <row r="516" spans="2:9" ht="12.75" customHeight="1">
      <c r="B516" s="4"/>
      <c r="C516" s="4"/>
      <c r="D516" s="4"/>
      <c r="E516" s="4"/>
      <c r="F516" s="4"/>
      <c r="G516" s="4"/>
      <c r="H516" s="4"/>
      <c r="I516" s="4"/>
    </row>
    <row r="517" spans="2:9" ht="12.75" customHeight="1">
      <c r="B517" s="4"/>
      <c r="C517" s="4"/>
      <c r="D517" s="4"/>
      <c r="E517" s="4"/>
      <c r="F517" s="4"/>
      <c r="G517" s="4"/>
      <c r="H517" s="4"/>
      <c r="I517" s="4"/>
    </row>
    <row r="518" spans="2:9" ht="12.75" customHeight="1">
      <c r="B518" s="4"/>
      <c r="C518" s="4"/>
      <c r="D518" s="4"/>
      <c r="E518" s="4"/>
      <c r="F518" s="4"/>
      <c r="G518" s="4"/>
      <c r="H518" s="4"/>
      <c r="I518" s="4"/>
    </row>
    <row r="519" spans="2:9" ht="12.75" customHeight="1">
      <c r="B519" s="4"/>
      <c r="C519" s="4"/>
      <c r="D519" s="4"/>
      <c r="E519" s="4"/>
      <c r="F519" s="4"/>
      <c r="G519" s="4"/>
      <c r="H519" s="4"/>
      <c r="I519" s="4"/>
    </row>
    <row r="520" spans="2:9" ht="12.75" customHeight="1">
      <c r="B520" s="4"/>
      <c r="C520" s="4"/>
      <c r="D520" s="4"/>
      <c r="E520" s="4"/>
      <c r="F520" s="4"/>
      <c r="G520" s="4"/>
      <c r="H520" s="4"/>
      <c r="I520" s="4"/>
    </row>
    <row r="521" spans="2:9" ht="12.75" customHeight="1">
      <c r="B521" s="4"/>
      <c r="C521" s="4"/>
      <c r="D521" s="4"/>
      <c r="E521" s="4"/>
      <c r="F521" s="4"/>
      <c r="G521" s="4"/>
      <c r="H521" s="4"/>
      <c r="I521" s="4"/>
    </row>
    <row r="522" spans="2:9" ht="12.75" customHeight="1">
      <c r="B522" s="4"/>
      <c r="C522" s="4"/>
      <c r="D522" s="4"/>
      <c r="E522" s="4"/>
      <c r="F522" s="4"/>
      <c r="G522" s="4"/>
      <c r="H522" s="4"/>
      <c r="I522" s="4"/>
    </row>
    <row r="523" spans="2:9" ht="12.75" customHeight="1">
      <c r="B523" s="4"/>
      <c r="C523" s="4"/>
      <c r="D523" s="4"/>
      <c r="E523" s="4"/>
      <c r="F523" s="4"/>
      <c r="G523" s="4"/>
      <c r="H523" s="4"/>
      <c r="I523" s="4"/>
    </row>
    <row r="524" spans="2:9" ht="12.75" customHeight="1">
      <c r="B524" s="4"/>
      <c r="C524" s="4"/>
      <c r="D524" s="4"/>
      <c r="E524" s="4"/>
      <c r="F524" s="4"/>
      <c r="G524" s="4"/>
      <c r="H524" s="4"/>
      <c r="I524" s="4"/>
    </row>
    <row r="525" spans="2:9" ht="12.75" customHeight="1">
      <c r="B525" s="4"/>
      <c r="C525" s="4"/>
      <c r="D525" s="4"/>
      <c r="E525" s="4"/>
      <c r="F525" s="4"/>
      <c r="G525" s="4"/>
      <c r="H525" s="4"/>
      <c r="I525" s="4"/>
    </row>
    <row r="526" spans="2:9" ht="12.75" customHeight="1">
      <c r="B526" s="4"/>
      <c r="C526" s="4"/>
      <c r="D526" s="4"/>
      <c r="E526" s="4"/>
      <c r="F526" s="4"/>
      <c r="G526" s="4"/>
      <c r="H526" s="4"/>
      <c r="I526" s="4"/>
    </row>
    <row r="527" spans="2:9" ht="12.75" customHeight="1">
      <c r="B527" s="4"/>
      <c r="C527" s="4"/>
      <c r="D527" s="4"/>
      <c r="E527" s="4"/>
      <c r="F527" s="4"/>
      <c r="G527" s="4"/>
      <c r="H527" s="4"/>
      <c r="I527" s="4"/>
    </row>
    <row r="528" spans="2:9" ht="12.75" customHeight="1">
      <c r="B528" s="4"/>
      <c r="C528" s="4"/>
      <c r="D528" s="4"/>
      <c r="E528" s="4"/>
      <c r="F528" s="4"/>
      <c r="G528" s="4"/>
      <c r="H528" s="4"/>
      <c r="I528" s="4"/>
    </row>
    <row r="529" spans="2:9" ht="12.75" customHeight="1">
      <c r="B529" s="4"/>
      <c r="C529" s="4"/>
      <c r="D529" s="4"/>
      <c r="E529" s="4"/>
      <c r="F529" s="4"/>
      <c r="G529" s="4"/>
      <c r="H529" s="4"/>
      <c r="I529" s="4"/>
    </row>
    <row r="530" spans="2:9" ht="12.75" customHeight="1">
      <c r="B530" s="4"/>
      <c r="C530" s="4"/>
      <c r="D530" s="4"/>
      <c r="E530" s="4"/>
      <c r="F530" s="4"/>
      <c r="G530" s="4"/>
      <c r="H530" s="4"/>
      <c r="I530" s="4"/>
    </row>
    <row r="531" spans="2:9" ht="12.75" customHeight="1">
      <c r="B531" s="4"/>
      <c r="C531" s="4"/>
      <c r="D531" s="4"/>
      <c r="E531" s="4"/>
      <c r="F531" s="4"/>
      <c r="G531" s="4"/>
      <c r="H531" s="4"/>
      <c r="I531" s="4"/>
    </row>
    <row r="532" spans="2:9" ht="12.75" customHeight="1">
      <c r="B532" s="4"/>
      <c r="C532" s="4"/>
      <c r="D532" s="4"/>
      <c r="E532" s="4"/>
      <c r="F532" s="4"/>
      <c r="G532" s="4"/>
      <c r="H532" s="4"/>
      <c r="I532" s="4"/>
    </row>
    <row r="533" spans="2:9" ht="12.75" customHeight="1">
      <c r="B533" s="4"/>
      <c r="C533" s="4"/>
      <c r="D533" s="4"/>
      <c r="E533" s="4"/>
      <c r="F533" s="4"/>
      <c r="G533" s="4"/>
      <c r="H533" s="4"/>
      <c r="I533" s="4"/>
    </row>
    <row r="534" spans="2:9" ht="12.75" customHeight="1">
      <c r="B534" s="4"/>
      <c r="C534" s="4"/>
      <c r="D534" s="4"/>
      <c r="E534" s="4"/>
      <c r="F534" s="4"/>
      <c r="G534" s="4"/>
      <c r="H534" s="4"/>
      <c r="I534" s="4"/>
    </row>
    <row r="535" spans="2:9" ht="12.75" customHeight="1">
      <c r="B535" s="4"/>
      <c r="C535" s="4"/>
      <c r="D535" s="4"/>
      <c r="E535" s="4"/>
      <c r="F535" s="4"/>
      <c r="G535" s="4"/>
      <c r="H535" s="4"/>
      <c r="I535" s="4"/>
    </row>
    <row r="536" spans="2:9" ht="12.75" customHeight="1">
      <c r="B536" s="4"/>
      <c r="C536" s="4"/>
      <c r="D536" s="4"/>
      <c r="E536" s="4"/>
      <c r="F536" s="4"/>
      <c r="G536" s="4"/>
      <c r="H536" s="4"/>
      <c r="I536" s="4"/>
    </row>
    <row r="537" spans="2:9" ht="12.75" customHeight="1">
      <c r="B537" s="4"/>
      <c r="C537" s="4"/>
      <c r="D537" s="4"/>
      <c r="E537" s="4"/>
      <c r="F537" s="4"/>
      <c r="G537" s="4"/>
      <c r="H537" s="4"/>
      <c r="I537" s="4"/>
    </row>
    <row r="538" spans="2:9" ht="12.75" customHeight="1">
      <c r="B538" s="4"/>
      <c r="C538" s="4"/>
      <c r="D538" s="4"/>
      <c r="E538" s="4"/>
      <c r="F538" s="4"/>
      <c r="G538" s="4"/>
      <c r="H538" s="4"/>
      <c r="I538" s="4"/>
    </row>
    <row r="539" spans="2:9" ht="12.75" customHeight="1">
      <c r="B539" s="4"/>
      <c r="C539" s="4"/>
      <c r="D539" s="4"/>
      <c r="E539" s="4"/>
      <c r="F539" s="4"/>
      <c r="G539" s="4"/>
      <c r="H539" s="4"/>
      <c r="I539" s="4"/>
    </row>
    <row r="540" spans="2:9" ht="12.75" customHeight="1">
      <c r="B540" s="4"/>
      <c r="C540" s="4"/>
      <c r="D540" s="4"/>
      <c r="E540" s="4"/>
      <c r="F540" s="4"/>
      <c r="G540" s="4"/>
      <c r="H540" s="4"/>
      <c r="I540" s="4"/>
    </row>
    <row r="541" spans="2:9" ht="12.75" customHeight="1">
      <c r="B541" s="4"/>
      <c r="C541" s="4"/>
      <c r="D541" s="4"/>
      <c r="E541" s="4"/>
      <c r="F541" s="4"/>
      <c r="G541" s="4"/>
      <c r="H541" s="4"/>
      <c r="I541" s="4"/>
    </row>
    <row r="542" spans="2:9" ht="12.75" customHeight="1">
      <c r="B542" s="4"/>
      <c r="C542" s="4"/>
      <c r="D542" s="4"/>
      <c r="E542" s="4"/>
      <c r="F542" s="4"/>
      <c r="G542" s="4"/>
      <c r="H542" s="4"/>
      <c r="I542" s="4"/>
    </row>
    <row r="543" spans="2:9" ht="12.75" customHeight="1">
      <c r="B543" s="4"/>
      <c r="C543" s="4"/>
      <c r="D543" s="4"/>
      <c r="E543" s="4"/>
      <c r="F543" s="4"/>
      <c r="G543" s="4"/>
      <c r="H543" s="4"/>
      <c r="I543" s="4"/>
    </row>
    <row r="544" spans="2:9" ht="12.75" customHeight="1">
      <c r="B544" s="4"/>
      <c r="C544" s="4"/>
      <c r="D544" s="4"/>
      <c r="E544" s="4"/>
      <c r="F544" s="4"/>
      <c r="G544" s="4"/>
      <c r="H544" s="4"/>
      <c r="I544" s="4"/>
    </row>
    <row r="545" spans="2:9" ht="12.75" customHeight="1">
      <c r="B545" s="4"/>
      <c r="C545" s="4"/>
      <c r="D545" s="4"/>
      <c r="E545" s="4"/>
      <c r="F545" s="4"/>
      <c r="G545" s="4"/>
      <c r="H545" s="4"/>
      <c r="I545" s="4"/>
    </row>
    <row r="546" spans="2:9" ht="12.75" customHeight="1">
      <c r="B546" s="4"/>
      <c r="C546" s="4"/>
      <c r="D546" s="4"/>
      <c r="E546" s="4"/>
      <c r="F546" s="4"/>
      <c r="G546" s="4"/>
      <c r="H546" s="4"/>
      <c r="I546" s="4"/>
    </row>
    <row r="547" spans="2:9" ht="12.75" customHeight="1">
      <c r="B547" s="4"/>
      <c r="C547" s="4"/>
      <c r="D547" s="4"/>
      <c r="E547" s="4"/>
      <c r="F547" s="4"/>
      <c r="G547" s="4"/>
      <c r="H547" s="4"/>
      <c r="I547" s="4"/>
    </row>
    <row r="548" spans="2:9" ht="12.75" customHeight="1">
      <c r="B548" s="4"/>
      <c r="C548" s="4"/>
      <c r="D548" s="4"/>
      <c r="E548" s="4"/>
      <c r="F548" s="4"/>
      <c r="G548" s="4"/>
      <c r="H548" s="4"/>
      <c r="I548" s="4"/>
    </row>
    <row r="549" spans="2:9" ht="12.75" customHeight="1">
      <c r="B549" s="4"/>
      <c r="C549" s="4"/>
      <c r="D549" s="4"/>
      <c r="E549" s="4"/>
      <c r="F549" s="4"/>
      <c r="G549" s="4"/>
      <c r="H549" s="4"/>
      <c r="I549" s="4"/>
    </row>
    <row r="550" spans="2:9" ht="12.75" customHeight="1">
      <c r="B550" s="4"/>
      <c r="C550" s="4"/>
      <c r="D550" s="4"/>
      <c r="E550" s="4"/>
      <c r="F550" s="4"/>
      <c r="G550" s="4"/>
      <c r="H550" s="4"/>
      <c r="I550" s="4"/>
    </row>
    <row r="551" spans="2:9" ht="12.75" customHeight="1">
      <c r="B551" s="4"/>
      <c r="C551" s="4"/>
      <c r="D551" s="4"/>
      <c r="E551" s="4"/>
      <c r="F551" s="4"/>
      <c r="G551" s="4"/>
      <c r="H551" s="4"/>
      <c r="I551" s="4"/>
    </row>
    <row r="552" spans="2:9" ht="12.75" customHeight="1">
      <c r="B552" s="4"/>
      <c r="C552" s="4"/>
      <c r="D552" s="4"/>
      <c r="E552" s="4"/>
      <c r="F552" s="4"/>
      <c r="G552" s="4"/>
      <c r="H552" s="4"/>
      <c r="I552" s="4"/>
    </row>
    <row r="553" spans="2:9" ht="12.75" customHeight="1">
      <c r="B553" s="4"/>
      <c r="C553" s="4"/>
      <c r="D553" s="4"/>
      <c r="E553" s="4"/>
      <c r="F553" s="4"/>
      <c r="G553" s="4"/>
      <c r="H553" s="4"/>
      <c r="I553" s="4"/>
    </row>
    <row r="554" spans="2:9" ht="12.75" customHeight="1">
      <c r="B554" s="4"/>
      <c r="C554" s="4"/>
      <c r="D554" s="4"/>
      <c r="E554" s="4"/>
      <c r="F554" s="4"/>
      <c r="G554" s="4"/>
      <c r="H554" s="4"/>
      <c r="I554" s="4"/>
    </row>
    <row r="555" spans="2:9" ht="12.75" customHeight="1">
      <c r="B555" s="4"/>
      <c r="C555" s="4"/>
      <c r="D555" s="4"/>
      <c r="E555" s="4"/>
      <c r="F555" s="4"/>
      <c r="G555" s="4"/>
      <c r="H555" s="4"/>
      <c r="I555" s="4"/>
    </row>
    <row r="556" spans="2:9" ht="12.75" customHeight="1">
      <c r="B556" s="4"/>
      <c r="C556" s="4"/>
      <c r="D556" s="4"/>
      <c r="E556" s="4"/>
      <c r="F556" s="4"/>
      <c r="G556" s="4"/>
      <c r="H556" s="4"/>
      <c r="I556" s="4"/>
    </row>
    <row r="557" spans="2:9" ht="12.75" customHeight="1">
      <c r="B557" s="4"/>
      <c r="C557" s="4"/>
      <c r="D557" s="4"/>
      <c r="E557" s="4"/>
      <c r="F557" s="4"/>
      <c r="G557" s="4"/>
      <c r="H557" s="4"/>
      <c r="I557" s="4"/>
    </row>
    <row r="558" spans="2:9" ht="12.75" customHeight="1">
      <c r="B558" s="4"/>
      <c r="C558" s="4"/>
      <c r="D558" s="4"/>
      <c r="E558" s="4"/>
      <c r="F558" s="4"/>
      <c r="G558" s="4"/>
      <c r="H558" s="4"/>
      <c r="I558" s="4"/>
    </row>
    <row r="559" spans="2:9" ht="12.75" customHeight="1">
      <c r="B559" s="4"/>
      <c r="C559" s="4"/>
      <c r="D559" s="4"/>
      <c r="E559" s="4"/>
      <c r="F559" s="4"/>
      <c r="G559" s="4"/>
      <c r="H559" s="4"/>
      <c r="I559" s="4"/>
    </row>
    <row r="560" spans="2:9" ht="12.75" customHeight="1">
      <c r="B560" s="4"/>
      <c r="C560" s="4"/>
      <c r="D560" s="4"/>
      <c r="E560" s="4"/>
      <c r="F560" s="4"/>
      <c r="G560" s="4"/>
      <c r="H560" s="4"/>
      <c r="I560" s="4"/>
    </row>
    <row r="561" spans="2:9" ht="12.75" customHeight="1">
      <c r="B561" s="4"/>
      <c r="C561" s="4"/>
      <c r="D561" s="4"/>
      <c r="E561" s="4"/>
      <c r="F561" s="4"/>
      <c r="G561" s="4"/>
      <c r="H561" s="4"/>
      <c r="I561" s="4"/>
    </row>
    <row r="562" spans="2:9" ht="12.75" customHeight="1">
      <c r="B562" s="4"/>
      <c r="C562" s="4"/>
      <c r="D562" s="4"/>
      <c r="E562" s="4"/>
      <c r="F562" s="4"/>
      <c r="G562" s="4"/>
      <c r="H562" s="4"/>
      <c r="I562" s="4"/>
    </row>
    <row r="563" spans="2:9" ht="12.75" customHeight="1">
      <c r="B563" s="4"/>
      <c r="C563" s="4"/>
      <c r="D563" s="4"/>
      <c r="E563" s="4"/>
      <c r="F563" s="4"/>
      <c r="G563" s="4"/>
      <c r="H563" s="4"/>
      <c r="I563" s="4"/>
    </row>
    <row r="564" spans="2:9" ht="12.75" customHeight="1">
      <c r="B564" s="4"/>
      <c r="C564" s="4"/>
      <c r="D564" s="4"/>
      <c r="E564" s="4"/>
      <c r="F564" s="4"/>
      <c r="G564" s="4"/>
      <c r="H564" s="4"/>
      <c r="I564" s="4"/>
    </row>
    <row r="565" spans="2:9" ht="12.75" customHeight="1">
      <c r="B565" s="4"/>
      <c r="C565" s="4"/>
      <c r="D565" s="4"/>
      <c r="E565" s="4"/>
      <c r="F565" s="4"/>
      <c r="G565" s="4"/>
      <c r="H565" s="4"/>
      <c r="I565" s="4"/>
    </row>
    <row r="566" spans="2:9" ht="12.75" customHeight="1">
      <c r="B566" s="4"/>
      <c r="C566" s="4"/>
      <c r="D566" s="4"/>
      <c r="E566" s="4"/>
      <c r="F566" s="4"/>
      <c r="G566" s="4"/>
      <c r="H566" s="4"/>
      <c r="I566" s="4"/>
    </row>
    <row r="567" spans="2:9" ht="12.75" customHeight="1">
      <c r="B567" s="4"/>
      <c r="C567" s="4"/>
      <c r="D567" s="4"/>
      <c r="E567" s="4"/>
      <c r="F567" s="4"/>
      <c r="G567" s="4"/>
      <c r="H567" s="4"/>
      <c r="I567" s="4"/>
    </row>
    <row r="568" spans="2:9" ht="12.75" customHeight="1">
      <c r="B568" s="4"/>
      <c r="C568" s="4"/>
      <c r="D568" s="4"/>
      <c r="E568" s="4"/>
      <c r="F568" s="4"/>
      <c r="G568" s="4"/>
      <c r="H568" s="4"/>
      <c r="I568" s="4"/>
    </row>
    <row r="569" spans="2:9" ht="12.75" customHeight="1">
      <c r="B569" s="4"/>
      <c r="C569" s="4"/>
      <c r="D569" s="4"/>
      <c r="E569" s="4"/>
      <c r="F569" s="4"/>
      <c r="G569" s="4"/>
      <c r="H569" s="4"/>
      <c r="I569" s="4"/>
    </row>
    <row r="570" spans="2:9" ht="12.75" customHeight="1">
      <c r="B570" s="4"/>
      <c r="C570" s="4"/>
      <c r="D570" s="4"/>
      <c r="E570" s="4"/>
      <c r="F570" s="4"/>
      <c r="G570" s="4"/>
      <c r="H570" s="4"/>
      <c r="I570" s="4"/>
    </row>
    <row r="571" spans="2:9" ht="12.75" customHeight="1">
      <c r="B571" s="4"/>
      <c r="C571" s="4"/>
      <c r="D571" s="4"/>
      <c r="E571" s="4"/>
      <c r="F571" s="4"/>
      <c r="G571" s="4"/>
      <c r="H571" s="4"/>
      <c r="I571" s="4"/>
    </row>
    <row r="572" spans="2:9" ht="12.75" customHeight="1">
      <c r="B572" s="4"/>
      <c r="C572" s="4"/>
      <c r="D572" s="4"/>
      <c r="E572" s="4"/>
      <c r="F572" s="4"/>
      <c r="G572" s="4"/>
      <c r="H572" s="4"/>
      <c r="I572" s="4"/>
    </row>
    <row r="573" spans="2:9" ht="12.75" customHeight="1">
      <c r="B573" s="4"/>
      <c r="C573" s="4"/>
      <c r="D573" s="4"/>
      <c r="E573" s="4"/>
      <c r="F573" s="4"/>
      <c r="G573" s="4"/>
      <c r="H573" s="4"/>
      <c r="I573" s="4"/>
    </row>
    <row r="574" spans="2:9" ht="12.75" customHeight="1">
      <c r="B574" s="4"/>
      <c r="C574" s="4"/>
      <c r="D574" s="4"/>
      <c r="E574" s="4"/>
      <c r="F574" s="4"/>
      <c r="G574" s="4"/>
      <c r="H574" s="4"/>
      <c r="I574" s="4"/>
    </row>
    <row r="575" spans="2:9" ht="12.75" customHeight="1">
      <c r="B575" s="4"/>
      <c r="C575" s="4"/>
      <c r="D575" s="4"/>
      <c r="E575" s="4"/>
      <c r="F575" s="4"/>
      <c r="G575" s="4"/>
      <c r="H575" s="4"/>
      <c r="I575" s="4"/>
    </row>
    <row r="576" spans="2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S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baseColWidth="10" defaultRowHeight="12" x14ac:dyDescent="0"/>
  <cols>
    <col min="1" max="1" width="10.83203125" style="1"/>
    <col min="2" max="2" width="16" style="1" bestFit="1" customWidth="1"/>
    <col min="3" max="3" width="11" bestFit="1" customWidth="1"/>
  </cols>
  <sheetData>
    <row r="1" spans="1:19"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/>
    </row>
    <row r="2" spans="1:19" ht="36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20</v>
      </c>
    </row>
    <row r="3" spans="1:19">
      <c r="A3" s="7">
        <v>41445</v>
      </c>
      <c r="B3" s="1">
        <f>COUNT('Jerome et al'!#REF!,'Gschwend &amp; Norpoth'!#REF!,Election.de!B3,'Kayser &amp; Leininger'!#REF!,'Selb &amp; Munzert'!#REF!)</f>
        <v>1</v>
      </c>
      <c r="C3" s="4">
        <f>AVERAGE(Election.de!B3)</f>
        <v>38</v>
      </c>
      <c r="D3" s="4">
        <f>AVERAGE(Election.de!C3)</f>
        <v>26</v>
      </c>
      <c r="E3" s="4">
        <f>AVERAGE(Election.de!D3)</f>
        <v>14</v>
      </c>
      <c r="F3" s="4">
        <f>AVERAGE(Election.de!E3)</f>
        <v>7</v>
      </c>
      <c r="G3" s="4">
        <f>AVERAGE(Election.de!F3)</f>
        <v>7</v>
      </c>
      <c r="H3" s="4">
        <f>AVERAGE(Election.de!G3)</f>
        <v>2</v>
      </c>
      <c r="I3" s="4">
        <f>AVERAGE(Election.de!H3)</f>
        <v>2</v>
      </c>
      <c r="J3" s="4">
        <f>AVERAGE(Election.de!I3)</f>
        <v>4</v>
      </c>
      <c r="K3" s="4">
        <f>ABS(C3-Election_result!B$2)</f>
        <v>3.5</v>
      </c>
      <c r="L3" s="4">
        <f>ABS(D3-Election_result!C$2)</f>
        <v>0.30000000000000071</v>
      </c>
      <c r="M3" s="4">
        <f>ABS(E3-Election_result!D$2)</f>
        <v>5.6</v>
      </c>
      <c r="N3" s="4">
        <f>ABS(F3-Election_result!E$2)</f>
        <v>2.2000000000000002</v>
      </c>
      <c r="O3" s="4">
        <f>ABS(G3-Election_result!F$2)</f>
        <v>1.5999999999999996</v>
      </c>
      <c r="P3" s="4">
        <f>ABS(H3-Election_result!G$2)</f>
        <v>0.20000000000000018</v>
      </c>
      <c r="Q3" s="4">
        <f>ABS(I3-Election_result!H$2)</f>
        <v>2.7</v>
      </c>
      <c r="R3" s="4">
        <f>ABS(J3-Election_result!I$2)</f>
        <v>9.9999999999999645E-2</v>
      </c>
      <c r="S3" s="4">
        <f>AVERAGE(K3:R3)</f>
        <v>2.0250000000000004</v>
      </c>
    </row>
    <row r="4" spans="1:19">
      <c r="A4" s="7">
        <v>41446</v>
      </c>
      <c r="B4" s="1">
        <f>COUNT('Jerome et al'!#REF!,'Gschwend &amp; Norpoth'!#REF!,Election.de!B4,'Kayser &amp; Leininger'!#REF!,'Selb &amp; Munzert'!#REF!)</f>
        <v>1</v>
      </c>
      <c r="C4" s="4">
        <f>AVERAGE(Election.de!B4)</f>
        <v>38</v>
      </c>
      <c r="D4" s="4">
        <f>AVERAGE(Election.de!C4)</f>
        <v>26</v>
      </c>
      <c r="E4" s="4">
        <f>AVERAGE(Election.de!D4)</f>
        <v>14</v>
      </c>
      <c r="F4" s="4">
        <f>AVERAGE(Election.de!E4)</f>
        <v>7</v>
      </c>
      <c r="G4" s="4">
        <f>AVERAGE(Election.de!F4)</f>
        <v>7</v>
      </c>
      <c r="H4" s="4">
        <f>AVERAGE(Election.de!G4)</f>
        <v>2</v>
      </c>
      <c r="I4" s="4">
        <f>AVERAGE(Election.de!H4)</f>
        <v>2</v>
      </c>
      <c r="J4" s="4">
        <f>AVERAGE(Election.de!I4)</f>
        <v>4</v>
      </c>
      <c r="K4" s="4">
        <f>ABS(C4-Election_result!B$2)</f>
        <v>3.5</v>
      </c>
      <c r="L4" s="4">
        <f>ABS(D4-Election_result!C$2)</f>
        <v>0.30000000000000071</v>
      </c>
      <c r="M4" s="4">
        <f>ABS(E4-Election_result!D$2)</f>
        <v>5.6</v>
      </c>
      <c r="N4" s="4">
        <f>ABS(F4-Election_result!E$2)</f>
        <v>2.2000000000000002</v>
      </c>
      <c r="O4" s="4">
        <f>ABS(G4-Election_result!F$2)</f>
        <v>1.5999999999999996</v>
      </c>
      <c r="P4" s="4">
        <f>ABS(H4-Election_result!G$2)</f>
        <v>0.20000000000000018</v>
      </c>
      <c r="Q4" s="4">
        <f>ABS(I4-Election_result!H$2)</f>
        <v>2.7</v>
      </c>
      <c r="R4" s="4">
        <f>ABS(J4-Election_result!I$2)</f>
        <v>9.9999999999999645E-2</v>
      </c>
      <c r="S4" s="4">
        <f t="shared" ref="S4:S67" si="0">AVERAGE(K4:R4)</f>
        <v>2.0250000000000004</v>
      </c>
    </row>
    <row r="5" spans="1:19">
      <c r="A5" s="7">
        <v>41447</v>
      </c>
      <c r="B5" s="1">
        <f>COUNT('Jerome et al'!#REF!,'Gschwend &amp; Norpoth'!#REF!,Election.de!B5,'Kayser &amp; Leininger'!#REF!,'Selb &amp; Munzert'!#REF!)</f>
        <v>1</v>
      </c>
      <c r="C5" s="4">
        <f>AVERAGE(Election.de!B5)</f>
        <v>39</v>
      </c>
      <c r="D5" s="4">
        <f>AVERAGE(Election.de!C5)</f>
        <v>25</v>
      </c>
      <c r="E5" s="4">
        <f>AVERAGE(Election.de!D5)</f>
        <v>14</v>
      </c>
      <c r="F5" s="4">
        <f>AVERAGE(Election.de!E5)</f>
        <v>7</v>
      </c>
      <c r="G5" s="4">
        <f>AVERAGE(Election.de!F5)</f>
        <v>7</v>
      </c>
      <c r="H5" s="4">
        <f>AVERAGE(Election.de!G5)</f>
        <v>2</v>
      </c>
      <c r="I5" s="4">
        <f>AVERAGE(Election.de!H5)</f>
        <v>2</v>
      </c>
      <c r="J5" s="4">
        <f>AVERAGE(Election.de!I5)</f>
        <v>4</v>
      </c>
      <c r="K5" s="4">
        <f>ABS(C5-Election_result!B$2)</f>
        <v>2.5</v>
      </c>
      <c r="L5" s="4">
        <f>ABS(D5-Election_result!C$2)</f>
        <v>0.69999999999999929</v>
      </c>
      <c r="M5" s="4">
        <f>ABS(E5-Election_result!D$2)</f>
        <v>5.6</v>
      </c>
      <c r="N5" s="4">
        <f>ABS(F5-Election_result!E$2)</f>
        <v>2.2000000000000002</v>
      </c>
      <c r="O5" s="4">
        <f>ABS(G5-Election_result!F$2)</f>
        <v>1.5999999999999996</v>
      </c>
      <c r="P5" s="4">
        <f>ABS(H5-Election_result!G$2)</f>
        <v>0.20000000000000018</v>
      </c>
      <c r="Q5" s="4">
        <f>ABS(I5-Election_result!H$2)</f>
        <v>2.7</v>
      </c>
      <c r="R5" s="4">
        <f>ABS(J5-Election_result!I$2)</f>
        <v>9.9999999999999645E-2</v>
      </c>
      <c r="S5" s="4">
        <f t="shared" si="0"/>
        <v>1.95</v>
      </c>
    </row>
    <row r="6" spans="1:19">
      <c r="A6" s="7">
        <v>41448</v>
      </c>
      <c r="B6" s="1">
        <f>COUNT('Jerome et al'!#REF!,'Gschwend &amp; Norpoth'!#REF!,Election.de!B6,'Kayser &amp; Leininger'!#REF!,'Selb &amp; Munzert'!#REF!)</f>
        <v>1</v>
      </c>
      <c r="C6" s="4">
        <f>AVERAGE(Election.de!B6)</f>
        <v>39</v>
      </c>
      <c r="D6" s="4">
        <f>AVERAGE(Election.de!C6)</f>
        <v>25</v>
      </c>
      <c r="E6" s="4">
        <f>AVERAGE(Election.de!D6)</f>
        <v>14</v>
      </c>
      <c r="F6" s="4">
        <f>AVERAGE(Election.de!E6)</f>
        <v>7</v>
      </c>
      <c r="G6" s="4">
        <f>AVERAGE(Election.de!F6)</f>
        <v>7</v>
      </c>
      <c r="H6" s="4">
        <f>AVERAGE(Election.de!G6)</f>
        <v>2</v>
      </c>
      <c r="I6" s="4">
        <f>AVERAGE(Election.de!H6)</f>
        <v>2</v>
      </c>
      <c r="J6" s="4">
        <f>AVERAGE(Election.de!I6)</f>
        <v>4</v>
      </c>
      <c r="K6" s="4">
        <f>ABS(C6-Election_result!B$2)</f>
        <v>2.5</v>
      </c>
      <c r="L6" s="4">
        <f>ABS(D6-Election_result!C$2)</f>
        <v>0.69999999999999929</v>
      </c>
      <c r="M6" s="4">
        <f>ABS(E6-Election_result!D$2)</f>
        <v>5.6</v>
      </c>
      <c r="N6" s="4">
        <f>ABS(F6-Election_result!E$2)</f>
        <v>2.2000000000000002</v>
      </c>
      <c r="O6" s="4">
        <f>ABS(G6-Election_result!F$2)</f>
        <v>1.5999999999999996</v>
      </c>
      <c r="P6" s="4">
        <f>ABS(H6-Election_result!G$2)</f>
        <v>0.20000000000000018</v>
      </c>
      <c r="Q6" s="4">
        <f>ABS(I6-Election_result!H$2)</f>
        <v>2.7</v>
      </c>
      <c r="R6" s="4">
        <f>ABS(J6-Election_result!I$2)</f>
        <v>9.9999999999999645E-2</v>
      </c>
      <c r="S6" s="4">
        <f t="shared" si="0"/>
        <v>1.95</v>
      </c>
    </row>
    <row r="7" spans="1:19">
      <c r="A7" s="7">
        <v>41449</v>
      </c>
      <c r="B7" s="1">
        <f>COUNT('Jerome et al'!#REF!,'Gschwend &amp; Norpoth'!#REF!,Election.de!B7,'Kayser &amp; Leininger'!#REF!,'Selb &amp; Munzert'!#REF!)</f>
        <v>1</v>
      </c>
      <c r="C7" s="4">
        <f>AVERAGE(Election.de!B7)</f>
        <v>39</v>
      </c>
      <c r="D7" s="4">
        <f>AVERAGE(Election.de!C7)</f>
        <v>25</v>
      </c>
      <c r="E7" s="4">
        <f>AVERAGE(Election.de!D7)</f>
        <v>14</v>
      </c>
      <c r="F7" s="4">
        <f>AVERAGE(Election.de!E7)</f>
        <v>7</v>
      </c>
      <c r="G7" s="4">
        <f>AVERAGE(Election.de!F7)</f>
        <v>7</v>
      </c>
      <c r="H7" s="4">
        <f>AVERAGE(Election.de!G7)</f>
        <v>2</v>
      </c>
      <c r="I7" s="4">
        <f>AVERAGE(Election.de!H7)</f>
        <v>2</v>
      </c>
      <c r="J7" s="4">
        <f>AVERAGE(Election.de!I7)</f>
        <v>4</v>
      </c>
      <c r="K7" s="4">
        <f>ABS(C7-Election_result!B$2)</f>
        <v>2.5</v>
      </c>
      <c r="L7" s="4">
        <f>ABS(D7-Election_result!C$2)</f>
        <v>0.69999999999999929</v>
      </c>
      <c r="M7" s="4">
        <f>ABS(E7-Election_result!D$2)</f>
        <v>5.6</v>
      </c>
      <c r="N7" s="4">
        <f>ABS(F7-Election_result!E$2)</f>
        <v>2.2000000000000002</v>
      </c>
      <c r="O7" s="4">
        <f>ABS(G7-Election_result!F$2)</f>
        <v>1.5999999999999996</v>
      </c>
      <c r="P7" s="4">
        <f>ABS(H7-Election_result!G$2)</f>
        <v>0.20000000000000018</v>
      </c>
      <c r="Q7" s="4">
        <f>ABS(I7-Election_result!H$2)</f>
        <v>2.7</v>
      </c>
      <c r="R7" s="4">
        <f>ABS(J7-Election_result!I$2)</f>
        <v>9.9999999999999645E-2</v>
      </c>
      <c r="S7" s="4">
        <f t="shared" si="0"/>
        <v>1.95</v>
      </c>
    </row>
    <row r="8" spans="1:19">
      <c r="A8" s="7">
        <v>41450</v>
      </c>
      <c r="B8" s="1">
        <f>COUNT('Jerome et al'!#REF!,'Gschwend &amp; Norpoth'!#REF!,Election.de!B8,'Kayser &amp; Leininger'!#REF!,'Selb &amp; Munzert'!#REF!)</f>
        <v>1</v>
      </c>
      <c r="C8" s="4">
        <f>AVERAGE(Election.de!B8)</f>
        <v>39</v>
      </c>
      <c r="D8" s="4">
        <f>AVERAGE(Election.de!C8)</f>
        <v>25</v>
      </c>
      <c r="E8" s="4">
        <f>AVERAGE(Election.de!D8)</f>
        <v>14</v>
      </c>
      <c r="F8" s="4">
        <f>AVERAGE(Election.de!E8)</f>
        <v>7</v>
      </c>
      <c r="G8" s="4">
        <f>AVERAGE(Election.de!F8)</f>
        <v>7</v>
      </c>
      <c r="H8" s="4">
        <f>AVERAGE(Election.de!G8)</f>
        <v>2</v>
      </c>
      <c r="I8" s="4">
        <f>AVERAGE(Election.de!H8)</f>
        <v>2</v>
      </c>
      <c r="J8" s="4">
        <f>AVERAGE(Election.de!I8)</f>
        <v>4</v>
      </c>
      <c r="K8" s="4">
        <f>ABS(C8-Election_result!B$2)</f>
        <v>2.5</v>
      </c>
      <c r="L8" s="4">
        <f>ABS(D8-Election_result!C$2)</f>
        <v>0.69999999999999929</v>
      </c>
      <c r="M8" s="4">
        <f>ABS(E8-Election_result!D$2)</f>
        <v>5.6</v>
      </c>
      <c r="N8" s="4">
        <f>ABS(F8-Election_result!E$2)</f>
        <v>2.2000000000000002</v>
      </c>
      <c r="O8" s="4">
        <f>ABS(G8-Election_result!F$2)</f>
        <v>1.5999999999999996</v>
      </c>
      <c r="P8" s="4">
        <f>ABS(H8-Election_result!G$2)</f>
        <v>0.20000000000000018</v>
      </c>
      <c r="Q8" s="4">
        <f>ABS(I8-Election_result!H$2)</f>
        <v>2.7</v>
      </c>
      <c r="R8" s="4">
        <f>ABS(J8-Election_result!I$2)</f>
        <v>9.9999999999999645E-2</v>
      </c>
      <c r="S8" s="4">
        <f t="shared" si="0"/>
        <v>1.95</v>
      </c>
    </row>
    <row r="9" spans="1:19">
      <c r="A9" s="7">
        <v>41451</v>
      </c>
      <c r="B9" s="1">
        <f>COUNT('Jerome et al'!#REF!,'Gschwend &amp; Norpoth'!#REF!,Election.de!B9,'Kayser &amp; Leininger'!#REF!,'Selb &amp; Munzert'!#REF!)</f>
        <v>1</v>
      </c>
      <c r="C9" s="4">
        <f>AVERAGE(Election.de!B9)</f>
        <v>39</v>
      </c>
      <c r="D9" s="4">
        <f>AVERAGE(Election.de!C9)</f>
        <v>25</v>
      </c>
      <c r="E9" s="4">
        <f>AVERAGE(Election.de!D9)</f>
        <v>14</v>
      </c>
      <c r="F9" s="4">
        <f>AVERAGE(Election.de!E9)</f>
        <v>7</v>
      </c>
      <c r="G9" s="4">
        <f>AVERAGE(Election.de!F9)</f>
        <v>7</v>
      </c>
      <c r="H9" s="4">
        <f>AVERAGE(Election.de!G9)</f>
        <v>2</v>
      </c>
      <c r="I9" s="4">
        <f>AVERAGE(Election.de!H9)</f>
        <v>2</v>
      </c>
      <c r="J9" s="4">
        <f>AVERAGE(Election.de!I9)</f>
        <v>4</v>
      </c>
      <c r="K9" s="4">
        <f>ABS(C9-Election_result!B$2)</f>
        <v>2.5</v>
      </c>
      <c r="L9" s="4">
        <f>ABS(D9-Election_result!C$2)</f>
        <v>0.69999999999999929</v>
      </c>
      <c r="M9" s="4">
        <f>ABS(E9-Election_result!D$2)</f>
        <v>5.6</v>
      </c>
      <c r="N9" s="4">
        <f>ABS(F9-Election_result!E$2)</f>
        <v>2.2000000000000002</v>
      </c>
      <c r="O9" s="4">
        <f>ABS(G9-Election_result!F$2)</f>
        <v>1.5999999999999996</v>
      </c>
      <c r="P9" s="4">
        <f>ABS(H9-Election_result!G$2)</f>
        <v>0.20000000000000018</v>
      </c>
      <c r="Q9" s="4">
        <f>ABS(I9-Election_result!H$2)</f>
        <v>2.7</v>
      </c>
      <c r="R9" s="4">
        <f>ABS(J9-Election_result!I$2)</f>
        <v>9.9999999999999645E-2</v>
      </c>
      <c r="S9" s="4">
        <f t="shared" si="0"/>
        <v>1.95</v>
      </c>
    </row>
    <row r="10" spans="1:19">
      <c r="A10" s="7">
        <v>41452</v>
      </c>
      <c r="B10" s="1">
        <f>COUNT('Jerome et al'!#REF!,'Gschwend &amp; Norpoth'!#REF!,Election.de!B10,'Kayser &amp; Leininger'!#REF!,'Selb &amp; Munzert'!#REF!)</f>
        <v>1</v>
      </c>
      <c r="C10" s="4">
        <f>AVERAGE(Election.de!B10)</f>
        <v>39</v>
      </c>
      <c r="D10" s="4">
        <f>AVERAGE(Election.de!C10)</f>
        <v>25</v>
      </c>
      <c r="E10" s="4">
        <f>AVERAGE(Election.de!D10)</f>
        <v>14</v>
      </c>
      <c r="F10" s="4">
        <f>AVERAGE(Election.de!E10)</f>
        <v>7</v>
      </c>
      <c r="G10" s="4">
        <f>AVERAGE(Election.de!F10)</f>
        <v>7</v>
      </c>
      <c r="H10" s="4">
        <f>AVERAGE(Election.de!G10)</f>
        <v>2</v>
      </c>
      <c r="I10" s="4">
        <f>AVERAGE(Election.de!H10)</f>
        <v>2</v>
      </c>
      <c r="J10" s="4">
        <f>AVERAGE(Election.de!I10)</f>
        <v>4</v>
      </c>
      <c r="K10" s="4">
        <f>ABS(C10-Election_result!B$2)</f>
        <v>2.5</v>
      </c>
      <c r="L10" s="4">
        <f>ABS(D10-Election_result!C$2)</f>
        <v>0.69999999999999929</v>
      </c>
      <c r="M10" s="4">
        <f>ABS(E10-Election_result!D$2)</f>
        <v>5.6</v>
      </c>
      <c r="N10" s="4">
        <f>ABS(F10-Election_result!E$2)</f>
        <v>2.2000000000000002</v>
      </c>
      <c r="O10" s="4">
        <f>ABS(G10-Election_result!F$2)</f>
        <v>1.5999999999999996</v>
      </c>
      <c r="P10" s="4">
        <f>ABS(H10-Election_result!G$2)</f>
        <v>0.20000000000000018</v>
      </c>
      <c r="Q10" s="4">
        <f>ABS(I10-Election_result!H$2)</f>
        <v>2.7</v>
      </c>
      <c r="R10" s="4">
        <f>ABS(J10-Election_result!I$2)</f>
        <v>9.9999999999999645E-2</v>
      </c>
      <c r="S10" s="4">
        <f t="shared" si="0"/>
        <v>1.95</v>
      </c>
    </row>
    <row r="11" spans="1:19">
      <c r="A11" s="7">
        <v>41453</v>
      </c>
      <c r="B11" s="1">
        <f>COUNT('Jerome et al'!B1,'Gschwend &amp; Norpoth'!B1,Election.de!B11,'Kayser &amp; Leininger'!#REF!,'Selb &amp; Munzert'!#REF!)</f>
        <v>1</v>
      </c>
      <c r="C11" s="4">
        <f>AVERAGE('Jerome et al'!B1,'Gschwend &amp; Norpoth'!B1,Election.de!B11)</f>
        <v>39</v>
      </c>
      <c r="D11" s="4">
        <f>AVERAGE('Jerome et al'!C1,'Gschwend &amp; Norpoth'!C1,Election.de!C11)</f>
        <v>25</v>
      </c>
      <c r="E11" s="4">
        <f>AVERAGE('Jerome et al'!D1,'Gschwend &amp; Norpoth'!D1,Election.de!D11)</f>
        <v>14</v>
      </c>
      <c r="F11" s="4">
        <f>AVERAGE('Jerome et al'!E1,'Gschwend &amp; Norpoth'!E1,Election.de!E11)</f>
        <v>7</v>
      </c>
      <c r="G11" s="4">
        <f>AVERAGE('Jerome et al'!F1,'Gschwend &amp; Norpoth'!F1,Election.de!F11)</f>
        <v>7</v>
      </c>
      <c r="H11" s="4">
        <f>AVERAGE('Jerome et al'!G1,'Gschwend &amp; Norpoth'!G1,Election.de!G11)</f>
        <v>2</v>
      </c>
      <c r="I11" s="4">
        <f>AVERAGE('Jerome et al'!H1,'Gschwend &amp; Norpoth'!H1,Election.de!H11)</f>
        <v>2</v>
      </c>
      <c r="J11" s="4">
        <f>AVERAGE('Jerome et al'!I1,'Gschwend &amp; Norpoth'!I1,Election.de!I11)</f>
        <v>4</v>
      </c>
      <c r="K11" s="4">
        <f>ABS(C11-Election_result!B$2)</f>
        <v>2.5</v>
      </c>
      <c r="L11" s="4">
        <f>ABS(D11-Election_result!C$2)</f>
        <v>0.69999999999999929</v>
      </c>
      <c r="M11" s="4">
        <f>ABS(E11-Election_result!D$2)</f>
        <v>5.6</v>
      </c>
      <c r="N11" s="4">
        <f>ABS(F11-Election_result!E$2)</f>
        <v>2.2000000000000002</v>
      </c>
      <c r="O11" s="4">
        <f>ABS(G11-Election_result!F$2)</f>
        <v>1.5999999999999996</v>
      </c>
      <c r="P11" s="4">
        <f>ABS(H11-Election_result!G$2)</f>
        <v>0.20000000000000018</v>
      </c>
      <c r="Q11" s="4">
        <f>ABS(I11-Election_result!H$2)</f>
        <v>2.7</v>
      </c>
      <c r="R11" s="4">
        <f>ABS(J11-Election_result!I$2)</f>
        <v>9.9999999999999645E-2</v>
      </c>
      <c r="S11" s="4">
        <f t="shared" si="0"/>
        <v>1.95</v>
      </c>
    </row>
    <row r="12" spans="1:19">
      <c r="A12" s="7">
        <v>41454</v>
      </c>
      <c r="B12" s="1">
        <f>COUNT('Jerome et al'!B2,'Gschwend &amp; Norpoth'!B2,Election.de!B12,'Kayser &amp; Leininger'!#REF!,'Selb &amp; Munzert'!#REF!)</f>
        <v>1</v>
      </c>
      <c r="C12" s="4">
        <f>AVERAGE('Jerome et al'!B2,'Gschwend &amp; Norpoth'!B2,Election.de!B12)</f>
        <v>39</v>
      </c>
      <c r="D12" s="4">
        <f>AVERAGE('Jerome et al'!C2,'Gschwend &amp; Norpoth'!C2,Election.de!C12)</f>
        <v>25</v>
      </c>
      <c r="E12" s="4">
        <f>AVERAGE('Jerome et al'!D2,'Gschwend &amp; Norpoth'!D2,Election.de!D12)</f>
        <v>14</v>
      </c>
      <c r="F12" s="4">
        <f>AVERAGE('Jerome et al'!E2,'Gschwend &amp; Norpoth'!E2,Election.de!E12)</f>
        <v>7</v>
      </c>
      <c r="G12" s="4">
        <f>AVERAGE('Jerome et al'!F2,'Gschwend &amp; Norpoth'!F2,Election.de!F12)</f>
        <v>7</v>
      </c>
      <c r="H12" s="4">
        <f>AVERAGE('Jerome et al'!G2,'Gschwend &amp; Norpoth'!G2,Election.de!G12)</f>
        <v>2</v>
      </c>
      <c r="I12" s="4">
        <f>AVERAGE('Jerome et al'!H2,'Gschwend &amp; Norpoth'!H2,Election.de!H12)</f>
        <v>2</v>
      </c>
      <c r="J12" s="4">
        <f>AVERAGE('Jerome et al'!I2,'Gschwend &amp; Norpoth'!I2,Election.de!I12)</f>
        <v>4</v>
      </c>
      <c r="K12" s="4">
        <f>ABS(C12-Election_result!B$2)</f>
        <v>2.5</v>
      </c>
      <c r="L12" s="4">
        <f>ABS(D12-Election_result!C$2)</f>
        <v>0.69999999999999929</v>
      </c>
      <c r="M12" s="4">
        <f>ABS(E12-Election_result!D$2)</f>
        <v>5.6</v>
      </c>
      <c r="N12" s="4">
        <f>ABS(F12-Election_result!E$2)</f>
        <v>2.2000000000000002</v>
      </c>
      <c r="O12" s="4">
        <f>ABS(G12-Election_result!F$2)</f>
        <v>1.5999999999999996</v>
      </c>
      <c r="P12" s="4">
        <f>ABS(H12-Election_result!G$2)</f>
        <v>0.20000000000000018</v>
      </c>
      <c r="Q12" s="4">
        <f>ABS(I12-Election_result!H$2)</f>
        <v>2.7</v>
      </c>
      <c r="R12" s="4">
        <f>ABS(J12-Election_result!I$2)</f>
        <v>9.9999999999999645E-2</v>
      </c>
      <c r="S12" s="4">
        <f t="shared" si="0"/>
        <v>1.95</v>
      </c>
    </row>
    <row r="13" spans="1:19">
      <c r="A13" s="7">
        <v>41455</v>
      </c>
      <c r="B13" s="1">
        <f>COUNT('Jerome et al'!B3,'Gschwend &amp; Norpoth'!B3,Election.de!B13,'Kayser &amp; Leininger'!#REF!,'Selb &amp; Munzert'!#REF!)</f>
        <v>3</v>
      </c>
      <c r="C13" s="4">
        <f>AVERAGE('Jerome et al'!B3,'Gschwend &amp; Norpoth'!B3,Election.de!B13)</f>
        <v>41.58446606881639</v>
      </c>
      <c r="D13" s="4">
        <f>AVERAGE('Jerome et al'!C3,'Gschwend &amp; Norpoth'!C3,Election.de!C13)</f>
        <v>24.529914580497522</v>
      </c>
      <c r="E13" s="4">
        <f>AVERAGE('Jerome et al'!D3,'Gschwend &amp; Norpoth'!D3,Election.de!D13)</f>
        <v>11.759874533940936</v>
      </c>
      <c r="F13" s="4">
        <f>AVERAGE('Jerome et al'!E3,'Gschwend &amp; Norpoth'!E3,Election.de!E13)</f>
        <v>6.6488672645169489</v>
      </c>
      <c r="G13" s="4">
        <f>AVERAGE('Jerome et al'!F3,'Gschwend &amp; Norpoth'!F3,Election.de!F13)</f>
        <v>7.2856858219407785</v>
      </c>
      <c r="H13" s="4">
        <f>AVERAGE('Jerome et al'!G3,'Gschwend &amp; Norpoth'!G3,Election.de!G13)</f>
        <v>1.7061555675263718</v>
      </c>
      <c r="I13" s="4">
        <f>AVERAGE('Jerome et al'!H3,'Gschwend &amp; Norpoth'!H3,Election.de!H13)</f>
        <v>3.5073389216022401</v>
      </c>
      <c r="J13" s="4">
        <f>AVERAGE('Jerome et al'!I3,'Gschwend &amp; Norpoth'!I3,Election.de!I13)</f>
        <v>2.9776972411588152</v>
      </c>
      <c r="K13" s="4">
        <f>ABS(C13-Election_result!B$2)</f>
        <v>8.446606881638985E-2</v>
      </c>
      <c r="L13" s="4">
        <f>ABS(D13-Election_result!C$2)</f>
        <v>1.1700854195024775</v>
      </c>
      <c r="M13" s="4">
        <f>ABS(E13-Election_result!D$2)</f>
        <v>3.3598745339409355</v>
      </c>
      <c r="N13" s="4">
        <f>ABS(F13-Election_result!E$2)</f>
        <v>1.848867264516949</v>
      </c>
      <c r="O13" s="4">
        <f>ABS(G13-Election_result!F$2)</f>
        <v>1.3143141780592211</v>
      </c>
      <c r="P13" s="4">
        <f>ABS(H13-Election_result!G$2)</f>
        <v>0.49384443247362841</v>
      </c>
      <c r="Q13" s="4">
        <f>ABS(I13-Election_result!H$2)</f>
        <v>1.19266107839776</v>
      </c>
      <c r="R13" s="4">
        <f>ABS(J13-Election_result!I$2)</f>
        <v>1.1223027588411845</v>
      </c>
      <c r="S13" s="4">
        <f t="shared" si="0"/>
        <v>1.3233019668185684</v>
      </c>
    </row>
    <row r="14" spans="1:19">
      <c r="A14" s="7">
        <v>41456</v>
      </c>
      <c r="B14" s="1">
        <f>COUNT('Jerome et al'!B4,'Gschwend &amp; Norpoth'!B4,Election.de!B14,'Kayser &amp; Leininger'!#REF!,'Selb &amp; Munzert'!#REF!)</f>
        <v>3</v>
      </c>
      <c r="C14" s="4">
        <f>AVERAGE('Jerome et al'!B4,'Gschwend &amp; Norpoth'!B4,Election.de!B14)</f>
        <v>41.669854025587149</v>
      </c>
      <c r="D14" s="4">
        <f>AVERAGE('Jerome et al'!C4,'Gschwend &amp; Norpoth'!C4,Election.de!C14)</f>
        <v>24.580735259258287</v>
      </c>
      <c r="E14" s="4">
        <f>AVERAGE('Jerome et al'!D4,'Gschwend &amp; Norpoth'!D4,Election.de!D14)</f>
        <v>11.586478068662814</v>
      </c>
      <c r="F14" s="4">
        <f>AVERAGE('Jerome et al'!E4,'Gschwend &amp; Norpoth'!E4,Election.de!E14)</f>
        <v>6.5634793077461895</v>
      </c>
      <c r="G14" s="4">
        <f>AVERAGE('Jerome et al'!F4,'Gschwend &amp; Norpoth'!F4,Election.de!F14)</f>
        <v>7.3408680358149612</v>
      </c>
      <c r="H14" s="4">
        <f>AVERAGE('Jerome et al'!G4,'Gschwend &amp; Norpoth'!G4,Election.de!G14)</f>
        <v>1.6767525120728977</v>
      </c>
      <c r="I14" s="4">
        <f>AVERAGE('Jerome et al'!H4,'Gschwend &amp; Norpoth'!H4,Election.de!H14)</f>
        <v>3.753905233447441</v>
      </c>
      <c r="J14" s="4">
        <f>AVERAGE('Jerome et al'!I4,'Gschwend &amp; Norpoth'!I4,Election.de!I14)</f>
        <v>2.8279275574102698</v>
      </c>
      <c r="K14" s="4">
        <f>ABS(C14-Election_result!B$2)</f>
        <v>0.16985402558714924</v>
      </c>
      <c r="L14" s="4">
        <f>ABS(D14-Election_result!C$2)</f>
        <v>1.1192647407417127</v>
      </c>
      <c r="M14" s="4">
        <f>ABS(E14-Election_result!D$2)</f>
        <v>3.1864780686628134</v>
      </c>
      <c r="N14" s="4">
        <f>ABS(F14-Election_result!E$2)</f>
        <v>1.7634793077461897</v>
      </c>
      <c r="O14" s="4">
        <f>ABS(G14-Election_result!F$2)</f>
        <v>1.2591319641850385</v>
      </c>
      <c r="P14" s="4">
        <f>ABS(H14-Election_result!G$2)</f>
        <v>0.52324748792710252</v>
      </c>
      <c r="Q14" s="4">
        <f>ABS(I14-Election_result!H$2)</f>
        <v>0.9460947665525592</v>
      </c>
      <c r="R14" s="4">
        <f>ABS(J14-Election_result!I$2)</f>
        <v>1.2720724425897298</v>
      </c>
      <c r="S14" s="4">
        <f t="shared" si="0"/>
        <v>1.2799528504990367</v>
      </c>
    </row>
    <row r="15" spans="1:19">
      <c r="A15" s="7">
        <v>41457</v>
      </c>
      <c r="B15" s="1">
        <f>COUNT('Jerome et al'!B5,'Gschwend &amp; Norpoth'!B5,Election.de!B15,'Kayser &amp; Leininger'!#REF!,'Selb &amp; Munzert'!#REF!)</f>
        <v>3</v>
      </c>
      <c r="C15" s="4">
        <f>AVERAGE('Jerome et al'!B5,'Gschwend &amp; Norpoth'!B5,Election.de!B15)</f>
        <v>41.682818276889144</v>
      </c>
      <c r="D15" s="4">
        <f>AVERAGE('Jerome et al'!C5,'Gschwend &amp; Norpoth'!C5,Election.de!C15)</f>
        <v>24.582726421005805</v>
      </c>
      <c r="E15" s="4">
        <f>AVERAGE('Jerome et al'!D5,'Gschwend &amp; Norpoth'!D5,Election.de!D15)</f>
        <v>11.55992786799124</v>
      </c>
      <c r="F15" s="4">
        <f>AVERAGE('Jerome et al'!E5,'Gschwend &amp; Norpoth'!E5,Election.de!E15)</f>
        <v>6.5505150564441941</v>
      </c>
      <c r="G15" s="4">
        <f>AVERAGE('Jerome et al'!F5,'Gschwend &amp; Norpoth'!F5,Election.de!F15)</f>
        <v>7.3055545201688554</v>
      </c>
      <c r="H15" s="4">
        <f>AVERAGE('Jerome et al'!G5,'Gschwend &amp; Norpoth'!G5,Election.de!G15)</f>
        <v>1.6666682929361454</v>
      </c>
      <c r="I15" s="4">
        <f>AVERAGE('Jerome et al'!H5,'Gschwend &amp; Norpoth'!H5,Election.de!H15)</f>
        <v>3.8650736598690063</v>
      </c>
      <c r="J15" s="4">
        <f>AVERAGE('Jerome et al'!I5,'Gschwend &amp; Norpoth'!I5,Election.de!I15)</f>
        <v>2.7867159046956105</v>
      </c>
      <c r="K15" s="4">
        <f>ABS(C15-Election_result!B$2)</f>
        <v>0.18281827688914376</v>
      </c>
      <c r="L15" s="4">
        <f>ABS(D15-Election_result!C$2)</f>
        <v>1.1172735789941939</v>
      </c>
      <c r="M15" s="4">
        <f>ABS(E15-Election_result!D$2)</f>
        <v>3.1599278679912395</v>
      </c>
      <c r="N15" s="4">
        <f>ABS(F15-Election_result!E$2)</f>
        <v>1.7505150564441943</v>
      </c>
      <c r="O15" s="4">
        <f>ABS(G15-Election_result!F$2)</f>
        <v>1.2944454798311442</v>
      </c>
      <c r="P15" s="4">
        <f>ABS(H15-Election_result!G$2)</f>
        <v>0.5333317070638548</v>
      </c>
      <c r="Q15" s="4">
        <f>ABS(I15-Election_result!H$2)</f>
        <v>0.83492634013099387</v>
      </c>
      <c r="R15" s="4">
        <f>ABS(J15-Election_result!I$2)</f>
        <v>1.3132840953043892</v>
      </c>
      <c r="S15" s="4">
        <f t="shared" si="0"/>
        <v>1.2733153003311442</v>
      </c>
    </row>
    <row r="16" spans="1:19">
      <c r="A16" s="7">
        <v>41458</v>
      </c>
      <c r="B16" s="1">
        <f>COUNT('Jerome et al'!B6,'Gschwend &amp; Norpoth'!B6,Election.de!B16,'Kayser &amp; Leininger'!#REF!,'Selb &amp; Munzert'!#REF!)</f>
        <v>3</v>
      </c>
      <c r="C16" s="4">
        <f>AVERAGE('Jerome et al'!B6,'Gschwend &amp; Norpoth'!B6,Election.de!B16)</f>
        <v>41.644774641807381</v>
      </c>
      <c r="D16" s="4">
        <f>AVERAGE('Jerome et al'!C6,'Gschwend &amp; Norpoth'!C6,Election.de!C16)</f>
        <v>24.574520274544067</v>
      </c>
      <c r="E16" s="4">
        <f>AVERAGE('Jerome et al'!D6,'Gschwend &amp; Norpoth'!D6,Election.de!D16)</f>
        <v>11.566089014718395</v>
      </c>
      <c r="F16" s="4">
        <f>AVERAGE('Jerome et al'!E6,'Gschwend &amp; Norpoth'!E6,Election.de!E16)</f>
        <v>6.5885586915259475</v>
      </c>
      <c r="G16" s="4">
        <f>AVERAGE('Jerome et al'!F6,'Gschwend &amp; Norpoth'!F6,Election.de!F16)</f>
        <v>7.3021539646005822</v>
      </c>
      <c r="H16" s="4">
        <f>AVERAGE('Jerome et al'!G6,'Gschwend &amp; Norpoth'!G6,Election.de!G16)</f>
        <v>1.6763240671908044</v>
      </c>
      <c r="I16" s="4">
        <f>AVERAGE('Jerome et al'!H6,'Gschwend &amp; Norpoth'!H6,Election.de!H16)</f>
        <v>3.8547934293693444</v>
      </c>
      <c r="J16" s="4">
        <f>AVERAGE('Jerome et al'!I6,'Gschwend &amp; Norpoth'!I6,Election.de!I16)</f>
        <v>2.7927859162434761</v>
      </c>
      <c r="K16" s="4">
        <f>ABS(C16-Election_result!B$2)</f>
        <v>0.14477464180738053</v>
      </c>
      <c r="L16" s="4">
        <f>ABS(D16-Election_result!C$2)</f>
        <v>1.1254797254559321</v>
      </c>
      <c r="M16" s="4">
        <f>ABS(E16-Election_result!D$2)</f>
        <v>3.1660890147183949</v>
      </c>
      <c r="N16" s="4">
        <f>ABS(F16-Election_result!E$2)</f>
        <v>1.7885586915259477</v>
      </c>
      <c r="O16" s="4">
        <f>ABS(G16-Election_result!F$2)</f>
        <v>1.2978460353994175</v>
      </c>
      <c r="P16" s="4">
        <f>ABS(H16-Election_result!G$2)</f>
        <v>0.52367593280919578</v>
      </c>
      <c r="Q16" s="4">
        <f>ABS(I16-Election_result!H$2)</f>
        <v>0.84520657063065574</v>
      </c>
      <c r="R16" s="4">
        <f>ABS(J16-Election_result!I$2)</f>
        <v>1.3072140837565236</v>
      </c>
      <c r="S16" s="4">
        <f t="shared" si="0"/>
        <v>1.2748555870129308</v>
      </c>
    </row>
    <row r="17" spans="1:19">
      <c r="A17" s="7">
        <v>41459</v>
      </c>
      <c r="B17" s="1">
        <f>COUNT('Jerome et al'!B7,'Gschwend &amp; Norpoth'!B7,Election.de!B17,'Kayser &amp; Leininger'!#REF!,'Selb &amp; Munzert'!#REF!)</f>
        <v>3</v>
      </c>
      <c r="C17" s="4">
        <f>AVERAGE('Jerome et al'!B7,'Gschwend &amp; Norpoth'!B7,Election.de!B17)</f>
        <v>41.651264659722358</v>
      </c>
      <c r="D17" s="4">
        <f>AVERAGE('Jerome et al'!C7,'Gschwend &amp; Norpoth'!C7,Election.de!C17)</f>
        <v>24.552335175463941</v>
      </c>
      <c r="E17" s="4">
        <f>AVERAGE('Jerome et al'!D7,'Gschwend &amp; Norpoth'!D7,Election.de!D17)</f>
        <v>11.551170874452964</v>
      </c>
      <c r="F17" s="4">
        <f>AVERAGE('Jerome et al'!E7,'Gschwend &amp; Norpoth'!E7,Election.de!E17)</f>
        <v>6.582068673610979</v>
      </c>
      <c r="G17" s="4">
        <f>AVERAGE('Jerome et al'!F7,'Gschwend &amp; Norpoth'!F7,Election.de!F17)</f>
        <v>7.3373260052145319</v>
      </c>
      <c r="H17" s="4">
        <f>AVERAGE('Jerome et al'!G7,'Gschwend &amp; Norpoth'!G7,Election.de!G17)</f>
        <v>1.6687343377828328</v>
      </c>
      <c r="I17" s="4">
        <f>AVERAGE('Jerome et al'!H7,'Gschwend &amp; Norpoth'!H7,Election.de!H17)</f>
        <v>3.8313789686446285</v>
      </c>
      <c r="J17" s="4">
        <f>AVERAGE('Jerome et al'!I7,'Gschwend &amp; Norpoth'!I7,Election.de!I17)</f>
        <v>2.8257213051077659</v>
      </c>
      <c r="K17" s="4">
        <f>ABS(C17-Election_result!B$2)</f>
        <v>0.15126465972235792</v>
      </c>
      <c r="L17" s="4">
        <f>ABS(D17-Election_result!C$2)</f>
        <v>1.1476648245360579</v>
      </c>
      <c r="M17" s="4">
        <f>ABS(E17-Election_result!D$2)</f>
        <v>3.1511708744529638</v>
      </c>
      <c r="N17" s="4">
        <f>ABS(F17-Election_result!E$2)</f>
        <v>1.7820686736109792</v>
      </c>
      <c r="O17" s="4">
        <f>ABS(G17-Election_result!F$2)</f>
        <v>1.2626739947854677</v>
      </c>
      <c r="P17" s="4">
        <f>ABS(H17-Election_result!G$2)</f>
        <v>0.53126566221716742</v>
      </c>
      <c r="Q17" s="4">
        <f>ABS(I17-Election_result!H$2)</f>
        <v>0.86862103135537172</v>
      </c>
      <c r="R17" s="4">
        <f>ABS(J17-Election_result!I$2)</f>
        <v>1.2742786948922338</v>
      </c>
      <c r="S17" s="4">
        <f t="shared" si="0"/>
        <v>1.271126051946575</v>
      </c>
    </row>
 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     <c r="C18" s="4">
        <f>AVERAGE('Jerome et al'!B8,'Gschwend &amp; Norpoth'!B8,Election.de!B18)</f>
        <v>41.659435937392821</v>
      </c>
      <c r="D18" s="4">
        <f>AVERAGE('Jerome et al'!C8,'Gschwend &amp; Norpoth'!C8,Election.de!C18)</f>
        <v>24.572550421129119</v>
      </c>
      <c r="E18" s="4">
        <f>AVERAGE('Jerome et al'!D8,'Gschwend &amp; Norpoth'!D8,Election.de!D18)</f>
        <v>11.575869382553634</v>
      </c>
      <c r="F18" s="4">
        <f>AVERAGE('Jerome et al'!E8,'Gschwend &amp; Norpoth'!E8,Election.de!E18)</f>
        <v>6.5738973959405094</v>
      </c>
      <c r="G18" s="4">
        <f>AVERAGE('Jerome et al'!F8,'Gschwend &amp; Norpoth'!F8,Election.de!F18)</f>
        <v>7.3390341964629515</v>
      </c>
      <c r="H18" s="4">
        <f>AVERAGE('Jerome et al'!G8,'Gschwend &amp; Norpoth'!G8,Election.de!G18)</f>
        <v>1.67579692552083</v>
      </c>
      <c r="I18" s="4">
        <f>AVERAGE('Jerome et al'!H8,'Gschwend &amp; Norpoth'!H8,Election.de!H18)</f>
        <v>3.7923893891610105</v>
      </c>
      <c r="J18" s="4">
        <f>AVERAGE('Jerome et al'!I8,'Gschwend &amp; Norpoth'!I8,Election.de!I18)</f>
        <v>2.811026351839125</v>
      </c>
      <c r="K18" s="4">
        <f>ABS(C18-Election_result!B$2)</f>
        <v>0.15943593739282136</v>
      </c>
      <c r="L18" s="4">
        <f>ABS(D18-Election_result!C$2)</f>
        <v>1.1274495788708805</v>
      </c>
      <c r="M18" s="4">
        <f>ABS(E18-Election_result!D$2)</f>
        <v>3.1758693825536337</v>
      </c>
      <c r="N18" s="4">
        <f>ABS(F18-Election_result!E$2)</f>
        <v>1.7738973959405095</v>
      </c>
      <c r="O18" s="4">
        <f>ABS(G18-Election_result!F$2)</f>
        <v>1.2609658035370481</v>
      </c>
      <c r="P18" s="4">
        <f>ABS(H18-Election_result!G$2)</f>
        <v>0.52420307447917014</v>
      </c>
      <c r="Q18" s="4">
        <f>ABS(I18-Election_result!H$2)</f>
        <v>0.90761061083898964</v>
      </c>
      <c r="R18" s="4">
        <f>ABS(J18-Election_result!I$2)</f>
        <v>1.2889736481608747</v>
      </c>
      <c r="S18" s="4">
        <f t="shared" si="0"/>
        <v>1.2773006789717409</v>
      </c>
    </row>
    <row r="19" spans="1:19">
      <c r="A19" s="7">
        <v>41461</v>
      </c>
      <c r="B19" s="1">
        <f>COUNT('Jerome et al'!B9,'Gschwend &amp; Norpoth'!B9,Election.de!B19,'Kayser &amp; Leininger'!#REF!,'Selb &amp; Munzert'!#REF!)</f>
        <v>3</v>
      </c>
      <c r="C19" s="4">
        <f>AVERAGE('Jerome et al'!B9,'Gschwend &amp; Norpoth'!B9,Election.de!B19)</f>
        <v>41.677959103444515</v>
      </c>
      <c r="D19" s="4">
        <f>AVERAGE('Jerome et al'!C9,'Gschwend &amp; Norpoth'!C9,Election.de!C19)</f>
        <v>24.569397774746921</v>
      </c>
      <c r="E19" s="4">
        <f>AVERAGE('Jerome et al'!D9,'Gschwend &amp; Norpoth'!D9,Election.de!D19)</f>
        <v>11.585395039015216</v>
      </c>
      <c r="F19" s="4">
        <f>AVERAGE('Jerome et al'!E9,'Gschwend &amp; Norpoth'!E9,Election.de!E19)</f>
        <v>6.5553742298888151</v>
      </c>
      <c r="G19" s="4">
        <f>AVERAGE('Jerome et al'!F9,'Gschwend &amp; Norpoth'!F9,Election.de!F19)</f>
        <v>7.3285687502742292</v>
      </c>
      <c r="H19" s="4">
        <f>AVERAGE('Jerome et al'!G9,'Gschwend &amp; Norpoth'!G9,Election.de!G19)</f>
        <v>1.6939489255605171</v>
      </c>
      <c r="I19" s="4">
        <f>AVERAGE('Jerome et al'!H9,'Gschwend &amp; Norpoth'!H9,Election.de!H19)</f>
        <v>3.7777749913331724</v>
      </c>
      <c r="J19" s="4">
        <f>AVERAGE('Jerome et al'!I9,'Gschwend &amp; Norpoth'!I9,Election.de!I19)</f>
        <v>2.8115811857366135</v>
      </c>
      <c r="K19" s="4">
        <f>ABS(C19-Election_result!B$2)</f>
        <v>0.17795910344451471</v>
      </c>
      <c r="L19" s="4">
        <f>ABS(D19-Election_result!C$2)</f>
        <v>1.1306022252530781</v>
      </c>
      <c r="M19" s="4">
        <f>ABS(E19-Election_result!D$2)</f>
        <v>3.1853950390152157</v>
      </c>
      <c r="N19" s="4">
        <f>ABS(F19-Election_result!E$2)</f>
        <v>1.7553742298888153</v>
      </c>
      <c r="O19" s="4">
        <f>ABS(G19-Election_result!F$2)</f>
        <v>1.2714312497257705</v>
      </c>
      <c r="P19" s="4">
        <f>ABS(H19-Election_result!G$2)</f>
        <v>0.50605107443948305</v>
      </c>
      <c r="Q19" s="4">
        <f>ABS(I19-Election_result!H$2)</f>
        <v>0.92222500866682777</v>
      </c>
      <c r="R19" s="4">
        <f>ABS(J19-Election_result!I$2)</f>
        <v>1.2884188142633861</v>
      </c>
      <c r="S19" s="4">
        <f t="shared" si="0"/>
        <v>1.2796820930871364</v>
      </c>
    </row>
    <row r="20" spans="1:19">
      <c r="A20" s="7">
        <v>41462</v>
      </c>
      <c r="B20" s="1">
        <f>COUNT('Jerome et al'!B10,'Gschwend &amp; Norpoth'!B10,Election.de!B20,'Kayser &amp; Leininger'!#REF!,'Selb &amp; Munzert'!#REF!)</f>
        <v>3</v>
      </c>
      <c r="C20" s="4">
        <f>AVERAGE('Jerome et al'!B10,'Gschwend &amp; Norpoth'!B10,Election.de!B20)</f>
        <v>41.740527875107212</v>
      </c>
      <c r="D20" s="4">
        <f>AVERAGE('Jerome et al'!C10,'Gschwend &amp; Norpoth'!C10,Election.de!C20)</f>
        <v>24.397032759595703</v>
      </c>
      <c r="E20" s="4">
        <f>AVERAGE('Jerome et al'!D10,'Gschwend &amp; Norpoth'!D10,Election.de!D20)</f>
        <v>11.690269280764568</v>
      </c>
      <c r="F20" s="4">
        <f>AVERAGE('Jerome et al'!E10,'Gschwend &amp; Norpoth'!E10,Election.de!E20)</f>
        <v>6.4928054582261163</v>
      </c>
      <c r="G20" s="4">
        <f>AVERAGE('Jerome et al'!F10,'Gschwend &amp; Norpoth'!F10,Election.de!F20)</f>
        <v>7.3601219402963585</v>
      </c>
      <c r="H20" s="4">
        <f>AVERAGE('Jerome et al'!G10,'Gschwend &amp; Norpoth'!G10,Election.de!G20)</f>
        <v>1.6721302353508587</v>
      </c>
      <c r="I20" s="4">
        <f>AVERAGE('Jerome et al'!H10,'Gschwend &amp; Norpoth'!H10,Election.de!H20)</f>
        <v>3.2930570512542463</v>
      </c>
      <c r="J20" s="4">
        <f>AVERAGE('Jerome et al'!I10,'Gschwend &amp; Norpoth'!I10,Election.de!I20)</f>
        <v>3.354055399404936</v>
      </c>
      <c r="K20" s="4">
        <f>ABS(C20-Election_result!B$2)</f>
        <v>0.24052787510721174</v>
      </c>
      <c r="L20" s="4">
        <f>ABS(D20-Election_result!C$2)</f>
        <v>1.3029672404042962</v>
      </c>
      <c r="M20" s="4">
        <f>ABS(E20-Election_result!D$2)</f>
        <v>3.2902692807645675</v>
      </c>
      <c r="N20" s="4">
        <f>ABS(F20-Election_result!E$2)</f>
        <v>1.6928054582261165</v>
      </c>
      <c r="O20" s="4">
        <f>ABS(G20-Election_result!F$2)</f>
        <v>1.2398780597036412</v>
      </c>
      <c r="P20" s="4">
        <f>ABS(H20-Election_result!G$2)</f>
        <v>0.52786976464914148</v>
      </c>
      <c r="Q20" s="4">
        <f>ABS(I20-Election_result!H$2)</f>
        <v>1.4069429487457539</v>
      </c>
      <c r="R20" s="4">
        <f>ABS(J20-Election_result!I$2)</f>
        <v>0.74594460059506362</v>
      </c>
      <c r="S20" s="4">
        <f t="shared" si="0"/>
        <v>1.3059006535244739</v>
      </c>
    </row>
    <row r="21" spans="1:19">
      <c r="A21" s="7">
        <v>41463</v>
      </c>
      <c r="B21" s="1">
        <f>COUNT('Jerome et al'!B11,'Gschwend &amp; Norpoth'!B11,Election.de!B21,'Kayser &amp; Leininger'!#REF!,'Selb &amp; Munzert'!#REF!)</f>
        <v>3</v>
      </c>
      <c r="C21" s="4">
        <f>AVERAGE('Jerome et al'!B11,'Gschwend &amp; Norpoth'!B11,Election.de!B21)</f>
        <v>41.740864388902459</v>
      </c>
      <c r="D21" s="4">
        <f>AVERAGE('Jerome et al'!C11,'Gschwend &amp; Norpoth'!C11,Election.de!C21)</f>
        <v>24.393149374285645</v>
      </c>
      <c r="E21" s="4">
        <f>AVERAGE('Jerome et al'!D11,'Gschwend &amp; Norpoth'!D11,Election.de!D21)</f>
        <v>11.67936665838117</v>
      </c>
      <c r="F21" s="4">
        <f>AVERAGE('Jerome et al'!E11,'Gschwend &amp; Norpoth'!E11,Election.de!E21)</f>
        <v>6.4924689444308763</v>
      </c>
      <c r="G21" s="4">
        <f>AVERAGE('Jerome et al'!F11,'Gschwend &amp; Norpoth'!F11,Election.de!F21)</f>
        <v>7.3689793826839347</v>
      </c>
      <c r="H21" s="4">
        <f>AVERAGE('Jerome et al'!G11,'Gschwend &amp; Norpoth'!G11,Election.de!G21)</f>
        <v>1.7358369857587164</v>
      </c>
      <c r="I21" s="4">
        <f>AVERAGE('Jerome et al'!H11,'Gschwend &amp; Norpoth'!H11,Election.de!H21)</f>
        <v>3.196418105321273</v>
      </c>
      <c r="J21" s="4">
        <f>AVERAGE('Jerome et al'!I11,'Gschwend &amp; Norpoth'!I11,Election.de!I21)</f>
        <v>3.392916160235925</v>
      </c>
      <c r="K21" s="4">
        <f>ABS(C21-Election_result!B$2)</f>
        <v>0.24086438890245887</v>
      </c>
      <c r="L21" s="4">
        <f>ABS(D21-Election_result!C$2)</f>
        <v>1.306850625714354</v>
      </c>
      <c r="M21" s="4">
        <f>ABS(E21-Election_result!D$2)</f>
        <v>3.2793666583811696</v>
      </c>
      <c r="N21" s="4">
        <f>ABS(F21-Election_result!E$2)</f>
        <v>1.6924689444308765</v>
      </c>
      <c r="O21" s="4">
        <f>ABS(G21-Election_result!F$2)</f>
        <v>1.2310206173160649</v>
      </c>
      <c r="P21" s="4">
        <f>ABS(H21-Election_result!G$2)</f>
        <v>0.46416301424128381</v>
      </c>
      <c r="Q21" s="4">
        <f>ABS(I21-Election_result!H$2)</f>
        <v>1.5035818946787272</v>
      </c>
      <c r="R21" s="4">
        <f>ABS(J21-Election_result!I$2)</f>
        <v>0.70708383976407463</v>
      </c>
      <c r="S21" s="4">
        <f t="shared" si="0"/>
        <v>1.3031749979286262</v>
      </c>
    </row>
    <row r="22" spans="1:19">
      <c r="A22" s="7">
        <v>41464</v>
      </c>
      <c r="B22" s="1">
        <f>COUNT('Jerome et al'!B12,'Gschwend &amp; Norpoth'!B12,Election.de!B22,'Kayser &amp; Leininger'!#REF!,'Selb &amp; Munzert'!#REF!)</f>
        <v>3</v>
      </c>
      <c r="C22" s="4">
        <f>AVERAGE('Jerome et al'!B12,'Gschwend &amp; Norpoth'!B12,Election.de!B22)</f>
        <v>41.72981399564469</v>
      </c>
      <c r="D22" s="4">
        <f>AVERAGE('Jerome et al'!C12,'Gschwend &amp; Norpoth'!C12,Election.de!C22)</f>
        <v>24.374938241418693</v>
      </c>
      <c r="E22" s="4">
        <f>AVERAGE('Jerome et al'!D12,'Gschwend &amp; Norpoth'!D12,Election.de!D22)</f>
        <v>11.673813840650022</v>
      </c>
      <c r="F22" s="4">
        <f>AVERAGE('Jerome et al'!E12,'Gschwend &amp; Norpoth'!E12,Election.de!E22)</f>
        <v>6.5035193376886467</v>
      </c>
      <c r="G22" s="4">
        <f>AVERAGE('Jerome et al'!F12,'Gschwend &amp; Norpoth'!F12,Election.de!F22)</f>
        <v>7.3859831385846215</v>
      </c>
      <c r="H22" s="4">
        <f>AVERAGE('Jerome et al'!G12,'Gschwend &amp; Norpoth'!G12,Election.de!G22)</f>
        <v>1.742395477246621</v>
      </c>
      <c r="I22" s="4">
        <f>AVERAGE('Jerome et al'!H12,'Gschwend &amp; Norpoth'!H12,Election.de!H22)</f>
        <v>3.1993084590017129</v>
      </c>
      <c r="J22" s="4">
        <f>AVERAGE('Jerome et al'!I12,'Gschwend &amp; Norpoth'!I12,Election.de!I22)</f>
        <v>3.3902275097649963</v>
      </c>
      <c r="K22" s="4">
        <f>ABS(C22-Election_result!B$2)</f>
        <v>0.22981399564469029</v>
      </c>
      <c r="L22" s="4">
        <f>ABS(D22-Election_result!C$2)</f>
        <v>1.325061758581306</v>
      </c>
      <c r="M22" s="4">
        <f>ABS(E22-Election_result!D$2)</f>
        <v>3.2738138406500212</v>
      </c>
      <c r="N22" s="4">
        <f>ABS(F22-Election_result!E$2)</f>
        <v>1.7035193376886468</v>
      </c>
      <c r="O22" s="4">
        <f>ABS(G22-Election_result!F$2)</f>
        <v>1.2140168614153781</v>
      </c>
      <c r="P22" s="4">
        <f>ABS(H22-Election_result!G$2)</f>
        <v>0.45760452275337915</v>
      </c>
      <c r="Q22" s="4">
        <f>ABS(I22-Election_result!H$2)</f>
        <v>1.5006915409982873</v>
      </c>
      <c r="R22" s="4">
        <f>ABS(J22-Election_result!I$2)</f>
        <v>0.70977249023500333</v>
      </c>
      <c r="S22" s="4">
        <f t="shared" si="0"/>
        <v>1.3017867934958391</v>
      </c>
    </row>
    <row r="23" spans="1:19">
      <c r="A23" s="7">
        <v>41465</v>
      </c>
      <c r="B23" s="1">
        <f>COUNT('Jerome et al'!B13,'Gschwend &amp; Norpoth'!B13,Election.de!B23,'Kayser &amp; Leininger'!#REF!,'Selb &amp; Munzert'!#REF!)</f>
        <v>3</v>
      </c>
      <c r="C23" s="4">
        <f>AVERAGE('Jerome et al'!B13,'Gschwend &amp; Norpoth'!B13,Election.de!B23)</f>
        <v>41.73058509266464</v>
      </c>
      <c r="D23" s="4">
        <f>AVERAGE('Jerome et al'!C13,'Gschwend &amp; Norpoth'!C13,Election.de!C23)</f>
        <v>24.382589105311023</v>
      </c>
      <c r="E23" s="4">
        <f>AVERAGE('Jerome et al'!D13,'Gschwend &amp; Norpoth'!D13,Election.de!D23)</f>
        <v>11.667781279405803</v>
      </c>
      <c r="F23" s="4">
        <f>AVERAGE('Jerome et al'!E13,'Gschwend &amp; Norpoth'!E13,Election.de!E23)</f>
        <v>6.5027482406686952</v>
      </c>
      <c r="G23" s="4">
        <f>AVERAGE('Jerome et al'!F13,'Gschwend &amp; Norpoth'!F13,Election.de!F23)</f>
        <v>7.3968685012122082</v>
      </c>
      <c r="H23" s="4">
        <f>AVERAGE('Jerome et al'!G13,'Gschwend &amp; Norpoth'!G13,Election.de!G23)</f>
        <v>1.7461572033639037</v>
      </c>
      <c r="I23" s="4">
        <f>AVERAGE('Jerome et al'!H13,'Gschwend &amp; Norpoth'!H13,Election.de!H23)</f>
        <v>3.1794093726258907</v>
      </c>
      <c r="J23" s="4">
        <f>AVERAGE('Jerome et al'!I13,'Gschwend &amp; Norpoth'!I13,Election.de!I23)</f>
        <v>3.3938612047478371</v>
      </c>
      <c r="K23" s="4">
        <f>ABS(C23-Election_result!B$2)</f>
        <v>0.23058509266464</v>
      </c>
      <c r="L23" s="4">
        <f>ABS(D23-Election_result!C$2)</f>
        <v>1.317410894688976</v>
      </c>
      <c r="M23" s="4">
        <f>ABS(E23-Election_result!D$2)</f>
        <v>3.2677812794058028</v>
      </c>
      <c r="N23" s="4">
        <f>ABS(F23-Election_result!E$2)</f>
        <v>1.7027482406686953</v>
      </c>
      <c r="O23" s="4">
        <f>ABS(G23-Election_result!F$2)</f>
        <v>1.2031314987877915</v>
      </c>
      <c r="P23" s="4">
        <f>ABS(H23-Election_result!G$2)</f>
        <v>0.4538427966360965</v>
      </c>
      <c r="Q23" s="4">
        <f>ABS(I23-Election_result!H$2)</f>
        <v>1.5205906273741094</v>
      </c>
      <c r="R23" s="4">
        <f>ABS(J23-Election_result!I$2)</f>
        <v>0.7061387952521625</v>
      </c>
      <c r="S23" s="4">
        <f t="shared" si="0"/>
        <v>1.3002786531847841</v>
      </c>
    </row>
    <row r="24" spans="1:19">
      <c r="A24" s="7">
        <v>41466</v>
      </c>
      <c r="B24" s="1">
        <f>COUNT('Jerome et al'!B14,'Gschwend &amp; Norpoth'!B14,Election.de!B24,'Kayser &amp; Leininger'!#REF!,'Selb &amp; Munzert'!#REF!)</f>
        <v>3</v>
      </c>
      <c r="C24" s="4">
        <f>AVERAGE('Jerome et al'!B14,'Gschwend &amp; Norpoth'!B14,Election.de!B24)</f>
        <v>41.69849700821225</v>
      </c>
      <c r="D24" s="4">
        <f>AVERAGE('Jerome et al'!C14,'Gschwend &amp; Norpoth'!C14,Election.de!C24)</f>
        <v>24.356843544696645</v>
      </c>
      <c r="E24" s="4">
        <f>AVERAGE('Jerome et al'!D14,'Gschwend &amp; Norpoth'!D14,Election.de!D24)</f>
        <v>11.670371429316843</v>
      </c>
      <c r="F24" s="4">
        <f>AVERAGE('Jerome et al'!E14,'Gschwend &amp; Norpoth'!E14,Election.de!E24)</f>
        <v>6.5348363251210841</v>
      </c>
      <c r="G24" s="4">
        <f>AVERAGE('Jerome et al'!F14,'Gschwend &amp; Norpoth'!F14,Election.de!F24)</f>
        <v>7.4177661326514963</v>
      </c>
      <c r="H24" s="4">
        <f>AVERAGE('Jerome et al'!G14,'Gschwend &amp; Norpoth'!G14,Election.de!G24)</f>
        <v>1.7177820429823616</v>
      </c>
      <c r="I24" s="4">
        <f>AVERAGE('Jerome et al'!H14,'Gschwend &amp; Norpoth'!H14,Election.de!H24)</f>
        <v>3.2224730712333809</v>
      </c>
      <c r="J24" s="4">
        <f>AVERAGE('Jerome et al'!I14,'Gschwend &amp; Norpoth'!I14,Election.de!I24)</f>
        <v>3.3814304457859392</v>
      </c>
      <c r="K24" s="4">
        <f>ABS(C24-Election_result!B$2)</f>
        <v>0.19849700821225014</v>
      </c>
      <c r="L24" s="4">
        <f>ABS(D24-Election_result!C$2)</f>
        <v>1.3431564553033546</v>
      </c>
      <c r="M24" s="4">
        <f>ABS(E24-Election_result!D$2)</f>
        <v>3.2703714293168424</v>
      </c>
      <c r="N24" s="4">
        <f>ABS(F24-Election_result!E$2)</f>
        <v>1.7348363251210843</v>
      </c>
      <c r="O24" s="4">
        <f>ABS(G24-Election_result!F$2)</f>
        <v>1.1822338673485033</v>
      </c>
      <c r="P24" s="4">
        <f>ABS(H24-Election_result!G$2)</f>
        <v>0.48221795701763859</v>
      </c>
      <c r="Q24" s="4">
        <f>ABS(I24-Election_result!H$2)</f>
        <v>1.4775269287666193</v>
      </c>
      <c r="R24" s="4">
        <f>ABS(J24-Election_result!I$2)</f>
        <v>0.71856955421406044</v>
      </c>
      <c r="S24" s="4">
        <f t="shared" si="0"/>
        <v>1.300926190662544</v>
      </c>
    </row>
    <row r="25" spans="1:19">
      <c r="A25" s="7">
        <v>41467</v>
      </c>
      <c r="B25" s="1">
        <f>COUNT('Jerome et al'!B15,'Gschwend &amp; Norpoth'!B15,Election.de!B25,'Kayser &amp; Leininger'!#REF!,'Selb &amp; Munzert'!#REF!)</f>
        <v>3</v>
      </c>
      <c r="C25" s="4">
        <f>AVERAGE('Jerome et al'!B15,'Gschwend &amp; Norpoth'!B15,Election.de!B25)</f>
        <v>41.69289139156114</v>
      </c>
      <c r="D25" s="4">
        <f>AVERAGE('Jerome et al'!C15,'Gschwend &amp; Norpoth'!C15,Election.de!C25)</f>
        <v>24.347054843399331</v>
      </c>
      <c r="E25" s="4">
        <f>AVERAGE('Jerome et al'!D15,'Gschwend &amp; Norpoth'!D15,Election.de!D25)</f>
        <v>11.674146611414862</v>
      </c>
      <c r="F25" s="4">
        <f>AVERAGE('Jerome et al'!E15,'Gschwend &amp; Norpoth'!E15,Election.de!E25)</f>
        <v>6.5404419417721948</v>
      </c>
      <c r="G25" s="4">
        <f>AVERAGE('Jerome et al'!F15,'Gschwend &amp; Norpoth'!F15,Election.de!F25)</f>
        <v>7.4366520303617838</v>
      </c>
      <c r="H25" s="4">
        <f>AVERAGE('Jerome et al'!G15,'Gschwend &amp; Norpoth'!G15,Election.de!G25)</f>
        <v>1.7160996014050494</v>
      </c>
      <c r="I25" s="4">
        <f>AVERAGE('Jerome et al'!H15,'Gschwend &amp; Norpoth'!H15,Election.de!H25)</f>
        <v>3.2358186663006627</v>
      </c>
      <c r="J25" s="4">
        <f>AVERAGE('Jerome et al'!I15,'Gschwend &amp; Norpoth'!I15,Election.de!I25)</f>
        <v>3.3568949137849735</v>
      </c>
      <c r="K25" s="4">
        <f>ABS(C25-Election_result!B$2)</f>
        <v>0.19289139156114032</v>
      </c>
      <c r="L25" s="4">
        <f>ABS(D25-Election_result!C$2)</f>
        <v>1.3529451566006685</v>
      </c>
      <c r="M25" s="4">
        <f>ABS(E25-Election_result!D$2)</f>
        <v>3.2741466114148619</v>
      </c>
      <c r="N25" s="4">
        <f>ABS(F25-Election_result!E$2)</f>
        <v>1.740441941772195</v>
      </c>
      <c r="O25" s="4">
        <f>ABS(G25-Election_result!F$2)</f>
        <v>1.1633479696382159</v>
      </c>
      <c r="P25" s="4">
        <f>ABS(H25-Election_result!G$2)</f>
        <v>0.48390039859495082</v>
      </c>
      <c r="Q25" s="4">
        <f>ABS(I25-Election_result!H$2)</f>
        <v>1.4641813336993375</v>
      </c>
      <c r="R25" s="4">
        <f>ABS(J25-Election_result!I$2)</f>
        <v>0.74310508621502613</v>
      </c>
      <c r="S25" s="4">
        <f t="shared" si="0"/>
        <v>1.3018699861870495</v>
      </c>
    </row>
    <row r="26" spans="1:19">
      <c r="A26" s="7">
        <v>41468</v>
      </c>
      <c r="B26" s="1">
        <f>COUNT('Jerome et al'!B16,'Gschwend &amp; Norpoth'!B16,Election.de!B26,'Kayser &amp; Leininger'!#REF!,'Selb &amp; Munzert'!#REF!)</f>
        <v>3</v>
      </c>
      <c r="C26" s="4">
        <f>AVERAGE('Jerome et al'!B16,'Gschwend &amp; Norpoth'!B16,Election.de!B26)</f>
        <v>41.721014367044233</v>
      </c>
      <c r="D26" s="4">
        <f>AVERAGE('Jerome et al'!C16,'Gschwend &amp; Norpoth'!C16,Election.de!C26)</f>
        <v>24.360637607420131</v>
      </c>
      <c r="E26" s="4">
        <f>AVERAGE('Jerome et al'!D16,'Gschwend &amp; Norpoth'!D16,Election.de!D26)</f>
        <v>11.69065847187378</v>
      </c>
      <c r="F26" s="4">
        <f>AVERAGE('Jerome et al'!E16,'Gschwend &amp; Norpoth'!E16,Election.de!E26)</f>
        <v>6.5123189662890981</v>
      </c>
      <c r="G26" s="4">
        <f>AVERAGE('Jerome et al'!F16,'Gschwend &amp; Norpoth'!F16,Election.de!F26)</f>
        <v>7.4516065601665389</v>
      </c>
      <c r="H26" s="4">
        <f>AVERAGE('Jerome et al'!G16,'Gschwend &amp; Norpoth'!G16,Election.de!G26)</f>
        <v>1.6983104098154367</v>
      </c>
      <c r="I26" s="4">
        <f>AVERAGE('Jerome et al'!H16,'Gschwend &amp; Norpoth'!H16,Election.de!H26)</f>
        <v>3.1938837330400673</v>
      </c>
      <c r="J26" s="4">
        <f>AVERAGE('Jerome et al'!I16,'Gschwend &amp; Norpoth'!I16,Election.de!I26)</f>
        <v>3.3715698843507069</v>
      </c>
      <c r="K26" s="4">
        <f>ABS(C26-Election_result!B$2)</f>
        <v>0.2210143670442335</v>
      </c>
      <c r="L26" s="4">
        <f>ABS(D26-Election_result!C$2)</f>
        <v>1.3393623925798686</v>
      </c>
      <c r="M26" s="4">
        <f>ABS(E26-Election_result!D$2)</f>
        <v>3.2906584718737797</v>
      </c>
      <c r="N26" s="4">
        <f>ABS(F26-Election_result!E$2)</f>
        <v>1.7123189662890983</v>
      </c>
      <c r="O26" s="4">
        <f>ABS(G26-Election_result!F$2)</f>
        <v>1.1483934398334608</v>
      </c>
      <c r="P26" s="4">
        <f>ABS(H26-Election_result!G$2)</f>
        <v>0.50168959018456349</v>
      </c>
      <c r="Q26" s="4">
        <f>ABS(I26-Election_result!H$2)</f>
        <v>1.5061162669599328</v>
      </c>
      <c r="R26" s="4">
        <f>ABS(J26-Election_result!I$2)</f>
        <v>0.72843011564929272</v>
      </c>
      <c r="S26" s="4">
        <f t="shared" si="0"/>
        <v>1.3059979513017788</v>
      </c>
    </row>
    <row r="27" spans="1:19">
      <c r="A27" s="7">
        <v>41469</v>
      </c>
      <c r="B27" s="1">
        <f>COUNT('Jerome et al'!B17,'Gschwend &amp; Norpoth'!B17,Election.de!B27,'Kayser &amp; Leininger'!#REF!,'Selb &amp; Munzert'!#REF!)</f>
        <v>3</v>
      </c>
      <c r="C27" s="4">
        <f>AVERAGE('Jerome et al'!B17,'Gschwend &amp; Norpoth'!B17,Election.de!B27)</f>
        <v>41.702568502618298</v>
      </c>
      <c r="D27" s="4">
        <f>AVERAGE('Jerome et al'!C17,'Gschwend &amp; Norpoth'!C17,Election.de!C27)</f>
        <v>24.337460236252536</v>
      </c>
      <c r="E27" s="4">
        <f>AVERAGE('Jerome et al'!D17,'Gschwend &amp; Norpoth'!D17,Election.de!D27)</f>
        <v>11.713453658529252</v>
      </c>
      <c r="F27" s="4">
        <f>AVERAGE('Jerome et al'!E17,'Gschwend &amp; Norpoth'!E17,Election.de!E27)</f>
        <v>6.5307648307150385</v>
      </c>
      <c r="G27" s="4">
        <f>AVERAGE('Jerome et al'!F17,'Gschwend &amp; Norpoth'!F17,Election.de!F27)</f>
        <v>7.4656589319228592</v>
      </c>
      <c r="H27" s="4">
        <f>AVERAGE('Jerome et al'!G17,'Gschwend &amp; Norpoth'!G17,Election.de!G27)</f>
        <v>1.6915789642005337</v>
      </c>
      <c r="I27" s="4">
        <f>AVERAGE('Jerome et al'!H17,'Gschwend &amp; Norpoth'!H17,Election.de!H27)</f>
        <v>3.1983408291490285</v>
      </c>
      <c r="J27" s="4">
        <f>AVERAGE('Jerome et al'!I17,'Gschwend &amp; Norpoth'!I17,Election.de!I27)</f>
        <v>3.3601740466124581</v>
      </c>
      <c r="K27" s="4">
        <f>ABS(C27-Election_result!B$2)</f>
        <v>0.2025685026182984</v>
      </c>
      <c r="L27" s="4">
        <f>ABS(D27-Election_result!C$2)</f>
        <v>1.3625397637474634</v>
      </c>
      <c r="M27" s="4">
        <f>ABS(E27-Election_result!D$2)</f>
        <v>3.3134536585292516</v>
      </c>
      <c r="N27" s="4">
        <f>ABS(F27-Election_result!E$2)</f>
        <v>1.7307648307150387</v>
      </c>
      <c r="O27" s="4">
        <f>ABS(G27-Election_result!F$2)</f>
        <v>1.1343410680771404</v>
      </c>
      <c r="P27" s="4">
        <f>ABS(H27-Election_result!G$2)</f>
        <v>0.50842103579946651</v>
      </c>
      <c r="Q27" s="4">
        <f>ABS(I27-Election_result!H$2)</f>
        <v>1.5016591708509717</v>
      </c>
      <c r="R27" s="4">
        <f>ABS(J27-Election_result!I$2)</f>
        <v>0.73982595338754154</v>
      </c>
      <c r="S27" s="4">
        <f t="shared" si="0"/>
        <v>1.3116967479656463</v>
      </c>
    </row>
    <row r="28" spans="1:19">
      <c r="A28" s="7">
        <v>41470</v>
      </c>
      <c r="B28" s="1">
        <f>COUNT('Jerome et al'!B18,'Gschwend &amp; Norpoth'!B18,Election.de!B28,'Kayser &amp; Leininger'!#REF!,'Selb &amp; Munzert'!#REF!)</f>
        <v>3</v>
      </c>
      <c r="C28" s="4">
        <f>AVERAGE('Jerome et al'!B18,'Gschwend &amp; Norpoth'!B18,Election.de!B28)</f>
        <v>41.693208485586439</v>
      </c>
      <c r="D28" s="4">
        <f>AVERAGE('Jerome et al'!C18,'Gschwend &amp; Norpoth'!C18,Election.de!C28)</f>
        <v>24.344285136188557</v>
      </c>
      <c r="E28" s="4">
        <f>AVERAGE('Jerome et al'!D18,'Gschwend &amp; Norpoth'!D18,Election.de!D28)</f>
        <v>11.701234448855397</v>
      </c>
      <c r="F28" s="4">
        <f>AVERAGE('Jerome et al'!E18,'Gschwend &amp; Norpoth'!E18,Election.de!E28)</f>
        <v>6.5401248477468927</v>
      </c>
      <c r="G28" s="4">
        <f>AVERAGE('Jerome et al'!F18,'Gschwend &amp; Norpoth'!F18,Election.de!F28)</f>
        <v>7.7979114948087869</v>
      </c>
      <c r="H28" s="4">
        <f>AVERAGE('Jerome et al'!G18,'Gschwend &amp; Norpoth'!G18,Election.de!G28)</f>
        <v>1.6705003637189055</v>
      </c>
      <c r="I28" s="4">
        <f>AVERAGE('Jerome et al'!H18,'Gschwend &amp; Norpoth'!H18,Election.de!H28)</f>
        <v>3.2420761112940397</v>
      </c>
      <c r="J28" s="4">
        <f>AVERAGE('Jerome et al'!I18,'Gschwend &amp; Norpoth'!I18,Election.de!I28)</f>
        <v>3.0106591118009791</v>
      </c>
      <c r="K28" s="4">
        <f>ABS(C28-Election_result!B$2)</f>
        <v>0.19320848558643888</v>
      </c>
      <c r="L28" s="4">
        <f>ABS(D28-Election_result!C$2)</f>
        <v>1.3557148638114427</v>
      </c>
      <c r="M28" s="4">
        <f>ABS(E28-Election_result!D$2)</f>
        <v>3.3012344488553964</v>
      </c>
      <c r="N28" s="4">
        <f>ABS(F28-Election_result!E$2)</f>
        <v>1.7401248477468929</v>
      </c>
      <c r="O28" s="4">
        <f>ABS(G28-Election_result!F$2)</f>
        <v>0.80208850519121278</v>
      </c>
      <c r="P28" s="4">
        <f>ABS(H28-Election_result!G$2)</f>
        <v>0.52949963628109464</v>
      </c>
      <c r="Q28" s="4">
        <f>ABS(I28-Election_result!H$2)</f>
        <v>1.4579238887059605</v>
      </c>
      <c r="R28" s="4">
        <f>ABS(J28-Election_result!I$2)</f>
        <v>1.0893408881990205</v>
      </c>
      <c r="S28" s="4">
        <f t="shared" si="0"/>
        <v>1.3086419455471823</v>
      </c>
    </row>
    <row r="29" spans="1:19">
      <c r="A29" s="7">
        <v>41471</v>
      </c>
      <c r="B29" s="1">
        <f>COUNT('Jerome et al'!B19,'Gschwend &amp; Norpoth'!B19,Election.de!B29,'Kayser &amp; Leininger'!#REF!,'Selb &amp; Munzert'!#REF!)</f>
        <v>3</v>
      </c>
      <c r="C29" s="4">
        <f>AVERAGE('Jerome et al'!B19,'Gschwend &amp; Norpoth'!B19,Election.de!B29)</f>
        <v>41.615844950089603</v>
      </c>
      <c r="D29" s="4">
        <f>AVERAGE('Jerome et al'!C19,'Gschwend &amp; Norpoth'!C19,Election.de!C29)</f>
        <v>24.377514335148607</v>
      </c>
      <c r="E29" s="4">
        <f>AVERAGE('Jerome et al'!D19,'Gschwend &amp; Norpoth'!D19,Election.de!D29)</f>
        <v>11.691712745620856</v>
      </c>
      <c r="F29" s="4">
        <f>AVERAGE('Jerome et al'!E19,'Gschwend &amp; Norpoth'!E19,Election.de!E29)</f>
        <v>6.6174883832437343</v>
      </c>
      <c r="G29" s="4">
        <f>AVERAGE('Jerome et al'!F19,'Gschwend &amp; Norpoth'!F19,Election.de!F29)</f>
        <v>7.8051200149071382</v>
      </c>
      <c r="H29" s="4">
        <f>AVERAGE('Jerome et al'!G19,'Gschwend &amp; Norpoth'!G19,Election.de!G29)</f>
        <v>1.6877533259980779</v>
      </c>
      <c r="I29" s="4">
        <f>AVERAGE('Jerome et al'!H19,'Gschwend &amp; Norpoth'!H19,Election.de!H29)</f>
        <v>3.2517276100904415</v>
      </c>
      <c r="J29" s="4">
        <f>AVERAGE('Jerome et al'!I19,'Gschwend &amp; Norpoth'!I19,Election.de!I29)</f>
        <v>2.9528386349015405</v>
      </c>
      <c r="K29" s="4">
        <f>ABS(C29-Election_result!B$2)</f>
        <v>0.11584495008960261</v>
      </c>
      <c r="L29" s="4">
        <f>ABS(D29-Election_result!C$2)</f>
        <v>1.3224856648513921</v>
      </c>
      <c r="M29" s="4">
        <f>ABS(E29-Election_result!D$2)</f>
        <v>3.2917127456208561</v>
      </c>
      <c r="N29" s="4">
        <f>ABS(F29-Election_result!E$2)</f>
        <v>1.8174883832437345</v>
      </c>
      <c r="O29" s="4">
        <f>ABS(G29-Election_result!F$2)</f>
        <v>0.7948799850928614</v>
      </c>
      <c r="P29" s="4">
        <f>ABS(H29-Election_result!G$2)</f>
        <v>0.51224667400192225</v>
      </c>
      <c r="Q29" s="4">
        <f>ABS(I29-Election_result!H$2)</f>
        <v>1.4482723899095586</v>
      </c>
      <c r="R29" s="4">
        <f>ABS(J29-Election_result!I$2)</f>
        <v>1.1471613650984591</v>
      </c>
      <c r="S29" s="4">
        <f t="shared" si="0"/>
        <v>1.3062615197385483</v>
      </c>
    </row>
    <row r="30" spans="1:19">
      <c r="A30" s="7">
        <v>41472</v>
      </c>
      <c r="B30" s="1">
        <f>COUNT('Jerome et al'!B20,'Gschwend &amp; Norpoth'!B20,Election.de!B30,'Kayser &amp; Leininger'!#REF!,'Selb &amp; Munzert'!#REF!)</f>
        <v>3</v>
      </c>
      <c r="C30" s="4">
        <f>AVERAGE('Jerome et al'!B20,'Gschwend &amp; Norpoth'!B20,Election.de!B30)</f>
        <v>41.65389173576272</v>
      </c>
      <c r="D30" s="4">
        <f>AVERAGE('Jerome et al'!C20,'Gschwend &amp; Norpoth'!C20,Election.de!C30)</f>
        <v>24.395774002389214</v>
      </c>
      <c r="E30" s="4">
        <f>AVERAGE('Jerome et al'!D20,'Gschwend &amp; Norpoth'!D20,Election.de!D30)</f>
        <v>11.694824108849369</v>
      </c>
      <c r="F30" s="4">
        <f>AVERAGE('Jerome et al'!E20,'Gschwend &amp; Norpoth'!E20,Election.de!E30)</f>
        <v>6.5794415975706153</v>
      </c>
      <c r="G30" s="4">
        <f>AVERAGE('Jerome et al'!F20,'Gschwend &amp; Norpoth'!F20,Election.de!F30)</f>
        <v>7.7971116657436168</v>
      </c>
      <c r="H30" s="4">
        <f>AVERAGE('Jerome et al'!G20,'Gschwend &amp; Norpoth'!G20,Election.de!G30)</f>
        <v>1.7095947188563974</v>
      </c>
      <c r="I30" s="4">
        <f>AVERAGE('Jerome et al'!H20,'Gschwend &amp; Norpoth'!H20,Election.de!H30)</f>
        <v>3.2498474966481337</v>
      </c>
      <c r="J30" s="4">
        <f>AVERAGE('Jerome et al'!I20,'Gschwend &amp; Norpoth'!I20,Election.de!I30)</f>
        <v>2.919514674179938</v>
      </c>
      <c r="K30" s="4">
        <f>ABS(C30-Election_result!B$2)</f>
        <v>0.15389173576271986</v>
      </c>
      <c r="L30" s="4">
        <f>ABS(D30-Election_result!C$2)</f>
        <v>1.3042259976107857</v>
      </c>
      <c r="M30" s="4">
        <f>ABS(E30-Election_result!D$2)</f>
        <v>3.2948241088493688</v>
      </c>
      <c r="N30" s="4">
        <f>ABS(F30-Election_result!E$2)</f>
        <v>1.7794415975706155</v>
      </c>
      <c r="O30" s="4">
        <f>ABS(G30-Election_result!F$2)</f>
        <v>0.80288833425638284</v>
      </c>
      <c r="P30" s="4">
        <f>ABS(H30-Election_result!G$2)</f>
        <v>0.49040528114360282</v>
      </c>
      <c r="Q30" s="4">
        <f>ABS(I30-Election_result!H$2)</f>
        <v>1.4501525033518665</v>
      </c>
      <c r="R30" s="4">
        <f>ABS(J30-Election_result!I$2)</f>
        <v>1.1804853258200616</v>
      </c>
      <c r="S30" s="4">
        <f t="shared" si="0"/>
        <v>1.3070393605456754</v>
      </c>
    </row>
    <row r="31" spans="1:19">
      <c r="A31" s="7">
        <v>41473</v>
      </c>
      <c r="B31" s="1">
        <f>COUNT('Jerome et al'!B21,'Gschwend &amp; Norpoth'!B21,Election.de!B31,'Kayser &amp; Leininger'!#REF!,'Selb &amp; Munzert'!#REF!)</f>
        <v>3</v>
      </c>
      <c r="C31" s="4">
        <f>AVERAGE('Jerome et al'!B21,'Gschwend &amp; Norpoth'!B21,Election.de!B31)</f>
        <v>41.58382198620788</v>
      </c>
      <c r="D31" s="4">
        <f>AVERAGE('Jerome et al'!C21,'Gschwend &amp; Norpoth'!C21,Election.de!C31)</f>
        <v>24.391520279402869</v>
      </c>
      <c r="E31" s="4">
        <f>AVERAGE('Jerome et al'!D21,'Gschwend &amp; Norpoth'!D21,Election.de!D31)</f>
        <v>11.720512881964567</v>
      </c>
      <c r="F31" s="4">
        <f>AVERAGE('Jerome et al'!E21,'Gschwend &amp; Norpoth'!E21,Election.de!E31)</f>
        <v>6.6495113471254514</v>
      </c>
      <c r="G31" s="4">
        <f>AVERAGE('Jerome et al'!F21,'Gschwend &amp; Norpoth'!F21,Election.de!F31)</f>
        <v>7.820597929974241</v>
      </c>
      <c r="H31" s="4">
        <f>AVERAGE('Jerome et al'!G21,'Gschwend &amp; Norpoth'!G21,Election.de!G31)</f>
        <v>1.7538970964646676</v>
      </c>
      <c r="I31" s="4">
        <f>AVERAGE('Jerome et al'!H21,'Gschwend &amp; Norpoth'!H21,Election.de!H31)</f>
        <v>3.197587501139306</v>
      </c>
      <c r="J31" s="4">
        <f>AVERAGE('Jerome et al'!I21,'Gschwend &amp; Norpoth'!I21,Election.de!I31)</f>
        <v>2.8825509777210154</v>
      </c>
      <c r="K31" s="4">
        <f>ABS(C31-Election_result!B$2)</f>
        <v>8.3821986207880173E-2</v>
      </c>
      <c r="L31" s="4">
        <f>ABS(D31-Election_result!C$2)</f>
        <v>1.3084797205971306</v>
      </c>
      <c r="M31" s="4">
        <f>ABS(E31-Election_result!D$2)</f>
        <v>3.3205128819645662</v>
      </c>
      <c r="N31" s="4">
        <f>ABS(F31-Election_result!E$2)</f>
        <v>1.8495113471254516</v>
      </c>
      <c r="O31" s="4">
        <f>ABS(G31-Election_result!F$2)</f>
        <v>0.77940207002575868</v>
      </c>
      <c r="P31" s="4">
        <f>ABS(H31-Election_result!G$2)</f>
        <v>0.44610290353533255</v>
      </c>
      <c r="Q31" s="4">
        <f>ABS(I31-Election_result!H$2)</f>
        <v>1.5024124988606942</v>
      </c>
      <c r="R31" s="4">
        <f>ABS(J31-Election_result!I$2)</f>
        <v>1.2174490222789842</v>
      </c>
      <c r="S31" s="4">
        <f t="shared" si="0"/>
        <v>1.3134615538244747</v>
      </c>
    </row>
    <row r="32" spans="1:19">
      <c r="A32" s="7">
        <v>41474</v>
      </c>
      <c r="B32" s="1">
        <f>COUNT('Jerome et al'!B22,'Gschwend &amp; Norpoth'!B22,Election.de!B32,'Kayser &amp; Leininger'!#REF!,'Selb &amp; Munzert'!#REF!)</f>
        <v>3</v>
      </c>
      <c r="C32" s="4">
        <f>AVERAGE('Jerome et al'!B22,'Gschwend &amp; Norpoth'!B22,Election.de!B32)</f>
        <v>41.621345685874623</v>
      </c>
      <c r="D32" s="4">
        <f>AVERAGE('Jerome et al'!C22,'Gschwend &amp; Norpoth'!C22,Election.de!C32)</f>
        <v>24.796860223857877</v>
      </c>
      <c r="E32" s="4">
        <f>AVERAGE('Jerome et al'!D22,'Gschwend &amp; Norpoth'!D22,Election.de!D32)</f>
        <v>11.386932122982779</v>
      </c>
      <c r="F32" s="4">
        <f>AVERAGE('Jerome et al'!E22,'Gschwend &amp; Norpoth'!E22,Election.de!E32)</f>
        <v>6.6119876474587116</v>
      </c>
      <c r="G32" s="4">
        <f>AVERAGE('Jerome et al'!F22,'Gschwend &amp; Norpoth'!F22,Election.de!F32)</f>
        <v>7.4678263908294609</v>
      </c>
      <c r="H32" s="4">
        <f>AVERAGE('Jerome et al'!G22,'Gschwend &amp; Norpoth'!G22,Election.de!G32)</f>
        <v>1.7932354189279203</v>
      </c>
      <c r="I32" s="4">
        <f>AVERAGE('Jerome et al'!H22,'Gschwend &amp; Norpoth'!H22,Election.de!H32)</f>
        <v>3.4445651700621949</v>
      </c>
      <c r="J32" s="4">
        <f>AVERAGE('Jerome et al'!I22,'Gschwend &amp; Norpoth'!I22,Election.de!I32)</f>
        <v>2.8772473400064356</v>
      </c>
      <c r="K32" s="4">
        <f>ABS(C32-Election_result!B$2)</f>
        <v>0.12134568587462269</v>
      </c>
      <c r="L32" s="4">
        <f>ABS(D32-Election_result!C$2)</f>
        <v>0.90313977614212249</v>
      </c>
      <c r="M32" s="4">
        <f>ABS(E32-Election_result!D$2)</f>
        <v>2.986932122982779</v>
      </c>
      <c r="N32" s="4">
        <f>ABS(F32-Election_result!E$2)</f>
        <v>1.8119876474587118</v>
      </c>
      <c r="O32" s="4">
        <f>ABS(G32-Election_result!F$2)</f>
        <v>1.1321736091705388</v>
      </c>
      <c r="P32" s="4">
        <f>ABS(H32-Election_result!G$2)</f>
        <v>0.40676458107207991</v>
      </c>
      <c r="Q32" s="4">
        <f>ABS(I32-Election_result!H$2)</f>
        <v>1.2554348299378053</v>
      </c>
      <c r="R32" s="4">
        <f>ABS(J32-Election_result!I$2)</f>
        <v>1.2227526599935641</v>
      </c>
      <c r="S32" s="4">
        <f t="shared" si="0"/>
        <v>1.2300663640790279</v>
      </c>
    </row>
    <row r="33" spans="1:19">
      <c r="A33" s="7">
        <v>41475</v>
      </c>
      <c r="B33" s="1">
        <f>COUNT('Jerome et al'!B23,'Gschwend &amp; Norpoth'!B23,Election.de!B33,'Kayser &amp; Leininger'!#REF!,'Selb &amp; Munzert'!#REF!)</f>
        <v>3</v>
      </c>
      <c r="C33" s="4">
        <f>AVERAGE('Jerome et al'!B23,'Gschwend &amp; Norpoth'!B23,Election.de!B33)</f>
        <v>41.639620809016975</v>
      </c>
      <c r="D33" s="4">
        <f>AVERAGE('Jerome et al'!C23,'Gschwend &amp; Norpoth'!C23,Election.de!C33)</f>
        <v>24.741771567163216</v>
      </c>
      <c r="E33" s="4">
        <f>AVERAGE('Jerome et al'!D23,'Gschwend &amp; Norpoth'!D23,Election.de!D33)</f>
        <v>11.27949903809103</v>
      </c>
      <c r="F33" s="4">
        <f>AVERAGE('Jerome et al'!E23,'Gschwend &amp; Norpoth'!E23,Election.de!E33)</f>
        <v>6.5937125243163601</v>
      </c>
      <c r="G33" s="4">
        <f>AVERAGE('Jerome et al'!F23,'Gschwend &amp; Norpoth'!F23,Election.de!F33)</f>
        <v>7.4342916351678676</v>
      </c>
      <c r="H33" s="4">
        <f>AVERAGE('Jerome et al'!G23,'Gschwend &amp; Norpoth'!G23,Election.de!G33)</f>
        <v>1.7510777028118187</v>
      </c>
      <c r="I33" s="4">
        <f>AVERAGE('Jerome et al'!H23,'Gschwend &amp; Norpoth'!H23,Election.de!H33)</f>
        <v>3.7244843175999338</v>
      </c>
      <c r="J33" s="4">
        <f>AVERAGE('Jerome et al'!I23,'Gschwend &amp; Norpoth'!I23,Election.de!I33)</f>
        <v>2.8355424058328018</v>
      </c>
      <c r="K33" s="4">
        <f>ABS(C33-Election_result!B$2)</f>
        <v>0.13962080901697504</v>
      </c>
      <c r="L33" s="4">
        <f>ABS(D33-Election_result!C$2)</f>
        <v>0.95822843283678338</v>
      </c>
      <c r="M33" s="4">
        <f>ABS(E33-Election_result!D$2)</f>
        <v>2.8794990380910299</v>
      </c>
      <c r="N33" s="4">
        <f>ABS(F33-Election_result!E$2)</f>
        <v>1.7937125243163603</v>
      </c>
      <c r="O33" s="4">
        <f>ABS(G33-Election_result!F$2)</f>
        <v>1.165708364832132</v>
      </c>
      <c r="P33" s="4">
        <f>ABS(H33-Election_result!G$2)</f>
        <v>0.44892229718818144</v>
      </c>
      <c r="Q33" s="4">
        <f>ABS(I33-Election_result!H$2)</f>
        <v>0.97551568240006636</v>
      </c>
      <c r="R33" s="4">
        <f>ABS(J33-Election_result!I$2)</f>
        <v>1.2644575941671978</v>
      </c>
      <c r="S33" s="4">
        <f t="shared" si="0"/>
        <v>1.2032080928560906</v>
      </c>
    </row>
    <row r="34" spans="1:19">
      <c r="A34" s="7">
        <v>41476</v>
      </c>
      <c r="B34" s="1">
        <f>COUNT('Jerome et al'!B24,'Gschwend &amp; Norpoth'!B24,Election.de!B34,'Kayser &amp; Leininger'!#REF!,'Selb &amp; Munzert'!#REF!)</f>
        <v>3</v>
      </c>
      <c r="C34" s="4">
        <f>AVERAGE('Jerome et al'!B24,'Gschwend &amp; Norpoth'!B24,Election.de!B34)</f>
        <v>41.660366336716997</v>
      </c>
      <c r="D34" s="4">
        <f>AVERAGE('Jerome et al'!C24,'Gschwend &amp; Norpoth'!C24,Election.de!C34)</f>
        <v>24.836264618449363</v>
      </c>
      <c r="E34" s="4">
        <f>AVERAGE('Jerome et al'!D24,'Gschwend &amp; Norpoth'!D24,Election.de!D34)</f>
        <v>11.308651108090807</v>
      </c>
      <c r="F34" s="4">
        <f>AVERAGE('Jerome et al'!E24,'Gschwend &amp; Norpoth'!E24,Election.de!E34)</f>
        <v>6.5729669966163362</v>
      </c>
      <c r="G34" s="4">
        <f>AVERAGE('Jerome et al'!F24,'Gschwend &amp; Norpoth'!F24,Election.de!F34)</f>
        <v>7.4391680303273588</v>
      </c>
      <c r="H34" s="4">
        <f>AVERAGE('Jerome et al'!G24,'Gschwend &amp; Norpoth'!G24,Election.de!G34)</f>
        <v>1.7712120990077196</v>
      </c>
      <c r="I34" s="4">
        <f>AVERAGE('Jerome et al'!H24,'Gschwend &amp; Norpoth'!H24,Election.de!H34)</f>
        <v>3.5131331838274176</v>
      </c>
      <c r="J34" s="4">
        <f>AVERAGE('Jerome et al'!I24,'Gschwend &amp; Norpoth'!I24,Election.de!I34)</f>
        <v>2.8982376269639984</v>
      </c>
      <c r="K34" s="4">
        <f>ABS(C34-Election_result!B$2)</f>
        <v>0.16036633671699718</v>
      </c>
      <c r="L34" s="4">
        <f>ABS(D34-Election_result!C$2)</f>
        <v>0.86373538155063656</v>
      </c>
      <c r="M34" s="4">
        <f>ABS(E34-Election_result!D$2)</f>
        <v>2.9086511080908064</v>
      </c>
      <c r="N34" s="4">
        <f>ABS(F34-Election_result!E$2)</f>
        <v>1.7729669966163364</v>
      </c>
      <c r="O34" s="4">
        <f>ABS(G34-Election_result!F$2)</f>
        <v>1.1608319696726408</v>
      </c>
      <c r="P34" s="4">
        <f>ABS(H34-Election_result!G$2)</f>
        <v>0.42878790099228059</v>
      </c>
      <c r="Q34" s="4">
        <f>ABS(I34-Election_result!H$2)</f>
        <v>1.1868668161725826</v>
      </c>
      <c r="R34" s="4">
        <f>ABS(J34-Election_result!I$2)</f>
        <v>1.2017623730360012</v>
      </c>
      <c r="S34" s="4">
        <f t="shared" si="0"/>
        <v>1.2104961103560352</v>
      </c>
    </row>
    <row r="35" spans="1:19">
      <c r="A35" s="7">
        <v>41477</v>
      </c>
      <c r="B35" s="1">
        <f>COUNT('Jerome et al'!B25,'Gschwend &amp; Norpoth'!B25,Election.de!B35,'Kayser &amp; Leininger'!#REF!,'Selb &amp; Munzert'!#REF!)</f>
        <v>3</v>
      </c>
      <c r="C35" s="4">
        <f>AVERAGE('Jerome et al'!B25,'Gschwend &amp; Norpoth'!B25,Election.de!B35)</f>
        <v>41.653356836360885</v>
      </c>
      <c r="D35" s="4">
        <f>AVERAGE('Jerome et al'!C25,'Gschwend &amp; Norpoth'!C25,Election.de!C35)</f>
        <v>24.827426299596151</v>
      </c>
      <c r="E35" s="4">
        <f>AVERAGE('Jerome et al'!D25,'Gschwend &amp; Norpoth'!D25,Election.de!D35)</f>
        <v>11.326407027817543</v>
      </c>
      <c r="F35" s="4">
        <f>AVERAGE('Jerome et al'!E25,'Gschwend &amp; Norpoth'!E25,Election.de!E35)</f>
        <v>6.5799764969724501</v>
      </c>
      <c r="G35" s="4">
        <f>AVERAGE('Jerome et al'!F25,'Gschwend &amp; Norpoth'!F25,Election.de!F35)</f>
        <v>7.4411810649340202</v>
      </c>
      <c r="H35" s="4">
        <f>AVERAGE('Jerome et al'!G25,'Gschwend &amp; Norpoth'!G25,Election.de!G35)</f>
        <v>1.7797165742198604</v>
      </c>
      <c r="I35" s="4">
        <f>AVERAGE('Jerome et al'!H25,'Gschwend &amp; Norpoth'!H25,Election.de!H35)</f>
        <v>3.4765725850116254</v>
      </c>
      <c r="J35" s="4">
        <f>AVERAGE('Jerome et al'!I25,'Gschwend &amp; Norpoth'!I25,Election.de!I35)</f>
        <v>2.9153631150874624</v>
      </c>
      <c r="K35" s="4">
        <f>ABS(C35-Election_result!B$2)</f>
        <v>0.15335683636088504</v>
      </c>
      <c r="L35" s="4">
        <f>ABS(D35-Election_result!C$2)</f>
        <v>0.87257370040384785</v>
      </c>
      <c r="M35" s="4">
        <f>ABS(E35-Election_result!D$2)</f>
        <v>2.9264070278175431</v>
      </c>
      <c r="N35" s="4">
        <f>ABS(F35-Election_result!E$2)</f>
        <v>1.7799764969724503</v>
      </c>
      <c r="O35" s="4">
        <f>ABS(G35-Election_result!F$2)</f>
        <v>1.1588189350659794</v>
      </c>
      <c r="P35" s="4">
        <f>ABS(H35-Election_result!G$2)</f>
        <v>0.42028342578013977</v>
      </c>
      <c r="Q35" s="4">
        <f>ABS(I35-Election_result!H$2)</f>
        <v>1.2234274149883748</v>
      </c>
      <c r="R35" s="4">
        <f>ABS(J35-Election_result!I$2)</f>
        <v>1.1846368849125373</v>
      </c>
      <c r="S35" s="4">
        <f t="shared" si="0"/>
        <v>1.2149350902877196</v>
      </c>
    </row>
    <row r="36" spans="1:19">
      <c r="A36" s="7">
        <v>41478</v>
      </c>
      <c r="B36" s="1">
        <f>COUNT('Jerome et al'!B26,'Gschwend &amp; Norpoth'!B26,Election.de!B36,'Kayser &amp; Leininger'!#REF!,'Selb &amp; Munzert'!#REF!)</f>
        <v>3</v>
      </c>
      <c r="C36" s="4">
        <f>AVERAGE('Jerome et al'!B26,'Gschwend &amp; Norpoth'!B26,Election.de!B36)</f>
        <v>41.650132291634343</v>
      </c>
      <c r="D36" s="4">
        <f>AVERAGE('Jerome et al'!C26,'Gschwend &amp; Norpoth'!C26,Election.de!C36)</f>
        <v>24.843709387946337</v>
      </c>
      <c r="E36" s="4">
        <f>AVERAGE('Jerome et al'!D26,'Gschwend &amp; Norpoth'!D26,Election.de!D36)</f>
        <v>11.370718057043192</v>
      </c>
      <c r="F36" s="4">
        <f>AVERAGE('Jerome et al'!E26,'Gschwend &amp; Norpoth'!E26,Election.de!E36)</f>
        <v>6.5832010416989908</v>
      </c>
      <c r="G36" s="4">
        <f>AVERAGE('Jerome et al'!F26,'Gschwend &amp; Norpoth'!F26,Election.de!F36)</f>
        <v>7.4131393802848997</v>
      </c>
      <c r="H36" s="4">
        <f>AVERAGE('Jerome et al'!G26,'Gschwend &amp; Norpoth'!G26,Election.de!G36)</f>
        <v>1.732881623815451</v>
      </c>
      <c r="I36" s="4">
        <f>AVERAGE('Jerome et al'!H26,'Gschwend &amp; Norpoth'!H26,Election.de!H36)</f>
        <v>3.515563335797848</v>
      </c>
      <c r="J36" s="4">
        <f>AVERAGE('Jerome et al'!I26,'Gschwend &amp; Norpoth'!I26,Election.de!I36)</f>
        <v>2.8906548817789393</v>
      </c>
      <c r="K36" s="4">
        <f>ABS(C36-Election_result!B$2)</f>
        <v>0.15013229163434261</v>
      </c>
      <c r="L36" s="4">
        <f>ABS(D36-Election_result!C$2)</f>
        <v>0.85629061205366241</v>
      </c>
      <c r="M36" s="4">
        <f>ABS(E36-Election_result!D$2)</f>
        <v>2.9707180570431913</v>
      </c>
      <c r="N36" s="4">
        <f>ABS(F36-Election_result!E$2)</f>
        <v>1.783201041698991</v>
      </c>
      <c r="O36" s="4">
        <f>ABS(G36-Election_result!F$2)</f>
        <v>1.1868606197150999</v>
      </c>
      <c r="P36" s="4">
        <f>ABS(H36-Election_result!G$2)</f>
        <v>0.46711837618454921</v>
      </c>
      <c r="Q36" s="4">
        <f>ABS(I36-Election_result!H$2)</f>
        <v>1.1844366642021522</v>
      </c>
      <c r="R36" s="4">
        <f>ABS(J36-Election_result!I$2)</f>
        <v>1.2093451182210604</v>
      </c>
      <c r="S36" s="4">
        <f t="shared" si="0"/>
        <v>1.2260128475941312</v>
      </c>
    </row>
    <row r="37" spans="1:19">
      <c r="A37" s="7">
        <v>41479</v>
      </c>
      <c r="B37" s="1">
        <f>COUNT('Jerome et al'!B27,'Gschwend &amp; Norpoth'!B27,Election.de!B37,'Kayser &amp; Leininger'!B1,'Selb &amp; Munzert'!#REF!)</f>
        <v>3</v>
      </c>
      <c r="C37" s="4">
        <f>AVERAGE('Jerome et al'!B27,'Gschwend &amp; Norpoth'!B27,Election.de!B37,'Kayser &amp; Leininger'!B1)</f>
        <v>41.617061439818634</v>
      </c>
      <c r="D37" s="4">
        <f>AVERAGE('Jerome et al'!C27,'Gschwend &amp; Norpoth'!C27,Election.de!C37)</f>
        <v>24.853469192039835</v>
      </c>
      <c r="E37" s="4">
        <f>AVERAGE('Jerome et al'!D27,'Gschwend &amp; Norpoth'!D27,Election.de!D37)</f>
        <v>11.31878269486557</v>
      </c>
      <c r="F37" s="4">
        <f>AVERAGE('Jerome et al'!E27,'Gschwend &amp; Norpoth'!E27,Election.de!E37)</f>
        <v>6.6162718935146971</v>
      </c>
      <c r="G37" s="4">
        <f>AVERAGE('Jerome et al'!F27,'Gschwend &amp; Norpoth'!F27,Election.de!F37)</f>
        <v>7.4334787352420442</v>
      </c>
      <c r="H37" s="4">
        <f>AVERAGE('Jerome et al'!G27,'Gschwend &amp; Norpoth'!G27,Election.de!G37)</f>
        <v>1.7834399906947356</v>
      </c>
      <c r="I37" s="4">
        <f>AVERAGE('Jerome et al'!H27,'Gschwend &amp; Norpoth'!H27,Election.de!H37)</f>
        <v>3.4637615095228491</v>
      </c>
      <c r="J37" s="4">
        <f>AVERAGE('Jerome et al'!I27,'Gschwend &amp; Norpoth'!I27,Election.de!I37)</f>
        <v>2.9137345443016298</v>
      </c>
      <c r="K37" s="4">
        <f>ABS(C37-Election_result!B$2)</f>
        <v>0.11706143981863448</v>
      </c>
      <c r="L37" s="4">
        <f>ABS(D37-Election_result!C$2)</f>
        <v>0.84653080796016411</v>
      </c>
      <c r="M37" s="4">
        <f>ABS(E37-Election_result!D$2)</f>
        <v>2.9187826948655697</v>
      </c>
      <c r="N37" s="4">
        <f>ABS(F37-Election_result!E$2)</f>
        <v>1.8162718935146973</v>
      </c>
      <c r="O37" s="4">
        <f>ABS(G37-Election_result!F$2)</f>
        <v>1.1665212647579555</v>
      </c>
      <c r="P37" s="4">
        <f>ABS(H37-Election_result!G$2)</f>
        <v>0.4165600093052646</v>
      </c>
      <c r="Q37" s="4">
        <f>ABS(I37-Election_result!H$2)</f>
        <v>1.2362384904771511</v>
      </c>
      <c r="R37" s="4">
        <f>ABS(J37-Election_result!I$2)</f>
        <v>1.1862654556983698</v>
      </c>
      <c r="S37" s="4">
        <f t="shared" si="0"/>
        <v>1.2130290070497258</v>
      </c>
    </row>
    <row r="38" spans="1:19">
      <c r="A38" s="7">
        <v>41480</v>
      </c>
      <c r="B38" s="1">
        <f>COUNT('Jerome et al'!B28,'Gschwend &amp; Norpoth'!B28,Election.de!B38,'Kayser &amp; Leininger'!B2,'Selb &amp; Munzert'!#REF!)</f>
        <v>3</v>
      </c>
      <c r="C38" s="4">
        <f>AVERAGE('Jerome et al'!B28,'Gschwend &amp; Norpoth'!B28,Election.de!B38,'Kayser &amp; Leininger'!B2)</f>
        <v>41.61065416201577</v>
      </c>
      <c r="D38" s="4">
        <f>AVERAGE('Jerome et al'!C28,'Gschwend &amp; Norpoth'!C28,Election.de!C38)</f>
        <v>24.88757801696018</v>
      </c>
      <c r="E38" s="4">
        <f>AVERAGE('Jerome et al'!D28,'Gschwend &amp; Norpoth'!D28,Election.de!D38)</f>
        <v>11.293816336659612</v>
      </c>
      <c r="F38" s="4">
        <f>AVERAGE('Jerome et al'!E28,'Gschwend &amp; Norpoth'!E28,Election.de!E38)</f>
        <v>6.622679171317567</v>
      </c>
      <c r="G38" s="4">
        <f>AVERAGE('Jerome et al'!F28,'Gschwend &amp; Norpoth'!F28,Election.de!F38)</f>
        <v>7.4369829854012872</v>
      </c>
      <c r="H38" s="4">
        <f>AVERAGE('Jerome et al'!G28,'Gschwend &amp; Norpoth'!G28,Election.de!G38)</f>
        <v>1.7925862611231516</v>
      </c>
      <c r="I38" s="4">
        <f>AVERAGE('Jerome et al'!H28,'Gschwend &amp; Norpoth'!H28,Election.de!H38)</f>
        <v>3.4829873207214934</v>
      </c>
      <c r="J38" s="4">
        <f>AVERAGE('Jerome et al'!I28,'Gschwend &amp; Norpoth'!I28,Election.de!I38)</f>
        <v>2.8727157458009409</v>
      </c>
      <c r="K38" s="4">
        <f>ABS(C38-Election_result!B$2)</f>
        <v>0.11065416201576994</v>
      </c>
      <c r="L38" s="4">
        <f>ABS(D38-Election_result!C$2)</f>
        <v>0.81242198303981894</v>
      </c>
      <c r="M38" s="4">
        <f>ABS(E38-Election_result!D$2)</f>
        <v>2.8938163366596115</v>
      </c>
      <c r="N38" s="4">
        <f>ABS(F38-Election_result!E$2)</f>
        <v>1.8226791713175672</v>
      </c>
      <c r="O38" s="4">
        <f>ABS(G38-Election_result!F$2)</f>
        <v>1.1630170145987124</v>
      </c>
      <c r="P38" s="4">
        <f>ABS(H38-Election_result!G$2)</f>
        <v>0.40741373887684862</v>
      </c>
      <c r="Q38" s="4">
        <f>ABS(I38-Election_result!H$2)</f>
        <v>1.2170126792785068</v>
      </c>
      <c r="R38" s="4">
        <f>ABS(J38-Election_result!I$2)</f>
        <v>1.2272842541990587</v>
      </c>
      <c r="S38" s="4">
        <f t="shared" si="0"/>
        <v>1.2067874174982367</v>
      </c>
    </row>
    <row r="39" spans="1:19">
      <c r="A39" s="7">
        <v>41481</v>
      </c>
      <c r="B39" s="1">
        <f>COUNT('Jerome et al'!B29,'Gschwend &amp; Norpoth'!B29,Election.de!B39,'Kayser &amp; Leininger'!B3,'Selb &amp; Munzert'!#REF!)</f>
        <v>4</v>
      </c>
      <c r="C39" s="4">
        <f>AVERAGE('Jerome et al'!B29,'Gschwend &amp; Norpoth'!B29,Election.de!B39,'Kayser &amp; Leininger'!B3)</f>
        <v>41.42792387521903</v>
      </c>
      <c r="D39" s="4">
        <f>AVERAGE('Jerome et al'!C29,'Gschwend &amp; Norpoth'!C29,Election.de!C39)</f>
        <v>24.507692082976657</v>
      </c>
      <c r="E39" s="4">
        <f>AVERAGE('Jerome et al'!D29,'Gschwend &amp; Norpoth'!D29,Election.de!D39)</f>
        <v>11.308124499642098</v>
      </c>
      <c r="F39" s="4">
        <f>AVERAGE('Jerome et al'!E29,'Gschwend &amp; Norpoth'!E29,Election.de!E39)</f>
        <v>6.6087100172310693</v>
      </c>
      <c r="G39" s="4">
        <f>AVERAGE('Jerome et al'!F29,'Gschwend &amp; Norpoth'!F29,Election.de!F39)</f>
        <v>7.7911827577389685</v>
      </c>
      <c r="H39" s="4">
        <f>AVERAGE('Jerome et al'!G29,'Gschwend &amp; Norpoth'!G29,Election.de!G39)</f>
        <v>2.152352825818276</v>
      </c>
      <c r="I39" s="4">
        <f>AVERAGE('Jerome et al'!H29,'Gschwend &amp; Norpoth'!H29,Election.de!H39)</f>
        <v>3.114710034009573</v>
      </c>
      <c r="J39" s="4">
        <f>AVERAGE('Jerome et al'!I29,'Gschwend &amp; Norpoth'!I29,Election.de!I39)</f>
        <v>2.8926044664810973</v>
      </c>
      <c r="K39" s="4">
        <f>ABS(C39-Election_result!B$2)</f>
        <v>7.2076124780970474E-2</v>
      </c>
      <c r="L39" s="4">
        <f>ABS(D39-Election_result!C$2)</f>
        <v>1.1923079170233422</v>
      </c>
      <c r="M39" s="4">
        <f>ABS(E39-Election_result!D$2)</f>
        <v>2.9081244996420974</v>
      </c>
      <c r="N39" s="4">
        <f>ABS(F39-Election_result!E$2)</f>
        <v>1.8087100172310695</v>
      </c>
      <c r="O39" s="4">
        <f>ABS(G39-Election_result!F$2)</f>
        <v>0.80881724226103113</v>
      </c>
      <c r="P39" s="4">
        <f>ABS(H39-Election_result!G$2)</f>
        <v>4.764717418172415E-2</v>
      </c>
      <c r="Q39" s="4">
        <f>ABS(I39-Election_result!H$2)</f>
        <v>1.5852899659904272</v>
      </c>
      <c r="R39" s="4">
        <f>ABS(J39-Election_result!I$2)</f>
        <v>1.2073955335189024</v>
      </c>
      <c r="S39" s="4">
        <f t="shared" si="0"/>
        <v>1.2037960593286954</v>
      </c>
    </row>
    <row r="40" spans="1:19">
      <c r="A40" s="7">
        <v>41482</v>
      </c>
      <c r="B40" s="1">
        <f>COUNT('Jerome et al'!B30,'Gschwend &amp; Norpoth'!B30,Election.de!B40,'Kayser &amp; Leininger'!B4,'Selb &amp; Munzert'!#REF!)</f>
        <v>4</v>
      </c>
      <c r="C40" s="4">
        <f>AVERAGE('Jerome et al'!B30,'Gschwend &amp; Norpoth'!B30,Election.de!B40,'Kayser &amp; Leininger'!B4)</f>
        <v>41.413294440985659</v>
      </c>
      <c r="D40" s="4">
        <f>AVERAGE('Jerome et al'!C30,'Gschwend &amp; Norpoth'!C30,Election.de!C40)</f>
        <v>24.607834929441633</v>
      </c>
      <c r="E40" s="4">
        <f>AVERAGE('Jerome et al'!D30,'Gschwend &amp; Norpoth'!D30,Election.de!D40)</f>
        <v>11.360294213621337</v>
      </c>
      <c r="F40" s="4">
        <f>AVERAGE('Jerome et al'!E30,'Gschwend &amp; Norpoth'!E30,Election.de!E40)</f>
        <v>6.6189222265119527</v>
      </c>
      <c r="G40" s="4">
        <f>AVERAGE('Jerome et al'!F30,'Gschwend &amp; Norpoth'!F30,Election.de!F40)</f>
        <v>7.7759317341297143</v>
      </c>
      <c r="H40" s="4">
        <f>AVERAGE('Jerome et al'!G30,'Gschwend &amp; Norpoth'!G30,Election.de!G40)</f>
        <v>2.2278603133892698</v>
      </c>
      <c r="I40" s="4">
        <f>AVERAGE('Jerome et al'!H30,'Gschwend &amp; Norpoth'!H30,Election.de!H40)</f>
        <v>2.772032390056939</v>
      </c>
      <c r="J40" s="4">
        <f>AVERAGE('Jerome et al'!I30,'Gschwend &amp; Norpoth'!I30,Election.de!I40)</f>
        <v>3.0227130860277733</v>
      </c>
      <c r="K40" s="4">
        <f>ABS(C40-Election_result!B$2)</f>
        <v>8.6705559014340849E-2</v>
      </c>
      <c r="L40" s="4">
        <f>ABS(D40-Election_result!C$2)</f>
        <v>1.0921650705583659</v>
      </c>
      <c r="M40" s="4">
        <f>ABS(E40-Election_result!D$2)</f>
        <v>2.9602942136213368</v>
      </c>
      <c r="N40" s="4">
        <f>ABS(F40-Election_result!E$2)</f>
        <v>1.8189222265119529</v>
      </c>
      <c r="O40" s="4">
        <f>ABS(G40-Election_result!F$2)</f>
        <v>0.82406826587028537</v>
      </c>
      <c r="P40" s="4">
        <f>ABS(H40-Election_result!G$2)</f>
        <v>2.7860313389269642E-2</v>
      </c>
      <c r="Q40" s="4">
        <f>ABS(I40-Election_result!H$2)</f>
        <v>1.9279676099430612</v>
      </c>
      <c r="R40" s="4">
        <f>ABS(J40-Election_result!I$2)</f>
        <v>1.0772869139722263</v>
      </c>
      <c r="S40" s="4">
        <f t="shared" si="0"/>
        <v>1.226908771610105</v>
      </c>
    </row>
    <row r="41" spans="1:19">
      <c r="A41" s="7">
        <v>41483</v>
      </c>
      <c r="B41" s="1">
        <f>COUNT('Jerome et al'!B31,'Gschwend &amp; Norpoth'!B31,Election.de!B41,'Kayser &amp; Leininger'!B5,'Selb &amp; Munzert'!#REF!)</f>
        <v>4</v>
      </c>
      <c r="C41" s="4">
        <f>AVERAGE('Jerome et al'!B31,'Gschwend &amp; Norpoth'!B31,Election.de!B41,'Kayser &amp; Leininger'!B5)</f>
        <v>41.412608185668262</v>
      </c>
      <c r="D41" s="4">
        <f>AVERAGE('Jerome et al'!C31,'Gschwend &amp; Norpoth'!C31,Election.de!C41)</f>
        <v>24.580836738909507</v>
      </c>
      <c r="E41" s="4">
        <f>AVERAGE('Jerome et al'!D31,'Gschwend &amp; Norpoth'!D31,Election.de!D41)</f>
        <v>11.350745298893102</v>
      </c>
      <c r="F41" s="4">
        <f>AVERAGE('Jerome et al'!E31,'Gschwend &amp; Norpoth'!E31,Election.de!E41)</f>
        <v>6.6194012732617828</v>
      </c>
      <c r="G41" s="4">
        <f>AVERAGE('Jerome et al'!F31,'Gschwend &amp; Norpoth'!F31,Election.de!F41)</f>
        <v>7.77267997631649</v>
      </c>
      <c r="H41" s="4">
        <f>AVERAGE('Jerome et al'!G31,'Gschwend &amp; Norpoth'!G31,Election.de!G41)</f>
        <v>2.3342650071815068</v>
      </c>
      <c r="I41" s="4">
        <f>AVERAGE('Jerome et al'!H31,'Gschwend &amp; Norpoth'!H31,Election.de!H41)</f>
        <v>2.6898466071627607</v>
      </c>
      <c r="J41" s="4">
        <f>AVERAGE('Jerome et al'!I31,'Gschwend &amp; Norpoth'!I31,Election.de!I41)</f>
        <v>3.0382930382032982</v>
      </c>
      <c r="K41" s="4">
        <f>ABS(C41-Election_result!B$2)</f>
        <v>8.739181433173826E-2</v>
      </c>
      <c r="L41" s="4">
        <f>ABS(D41-Election_result!C$2)</f>
        <v>1.1191632610904918</v>
      </c>
      <c r="M41" s="4">
        <f>ABS(E41-Election_result!D$2)</f>
        <v>2.9507452988931018</v>
      </c>
      <c r="N41" s="4">
        <f>ABS(F41-Election_result!E$2)</f>
        <v>1.819401273261783</v>
      </c>
      <c r="O41" s="4">
        <f>ABS(G41-Election_result!F$2)</f>
        <v>0.82732002368350965</v>
      </c>
      <c r="P41" s="4">
        <f>ABS(H41-Election_result!G$2)</f>
        <v>0.13426500718150658</v>
      </c>
      <c r="Q41" s="4">
        <f>ABS(I41-Election_result!H$2)</f>
        <v>2.0101533928372395</v>
      </c>
      <c r="R41" s="4">
        <f>ABS(J41-Election_result!I$2)</f>
        <v>1.0617069617967014</v>
      </c>
      <c r="S41" s="4">
        <f t="shared" si="0"/>
        <v>1.2512683791345089</v>
      </c>
    </row>
    <row r="42" spans="1:19">
      <c r="A42" s="7">
        <v>41484</v>
      </c>
      <c r="B42" s="1">
        <f>COUNT('Jerome et al'!B32,'Gschwend &amp; Norpoth'!B32,Election.de!B42,'Kayser &amp; Leininger'!B6,'Selb &amp; Munzert'!#REF!)</f>
        <v>4</v>
      </c>
      <c r="C42" s="4">
        <f>AVERAGE('Jerome et al'!B32,'Gschwend &amp; Norpoth'!B32,Election.de!B42,'Kayser &amp; Leininger'!B6)</f>
        <v>41.421704789523559</v>
      </c>
      <c r="D42" s="4">
        <f>AVERAGE('Jerome et al'!C32,'Gschwend &amp; Norpoth'!C32,Election.de!C42)</f>
        <v>24.574287742185788</v>
      </c>
      <c r="E42" s="4">
        <f>AVERAGE('Jerome et al'!D32,'Gschwend &amp; Norpoth'!D32,Election.de!D42)</f>
        <v>11.34874301751565</v>
      </c>
      <c r="F42" s="4">
        <f>AVERAGE('Jerome et al'!E32,'Gschwend &amp; Norpoth'!E32,Election.de!E42)</f>
        <v>6.6130513064186607</v>
      </c>
      <c r="G42" s="4">
        <f>AVERAGE('Jerome et al'!F32,'Gschwend &amp; Norpoth'!F32,Election.de!F42)</f>
        <v>7.7803718238775437</v>
      </c>
      <c r="H42" s="4">
        <f>AVERAGE('Jerome et al'!G32,'Gschwend &amp; Norpoth'!G32,Election.de!G42)</f>
        <v>2.3539755759686845</v>
      </c>
      <c r="I42" s="4">
        <f>AVERAGE('Jerome et al'!H32,'Gschwend &amp; Norpoth'!H32,Election.de!H42)</f>
        <v>2.677308831765123</v>
      </c>
      <c r="J42" s="4">
        <f>AVERAGE('Jerome et al'!I32,'Gschwend &amp; Norpoth'!I32,Election.de!I42)</f>
        <v>3.0319796753538792</v>
      </c>
      <c r="K42" s="4">
        <f>ABS(C42-Election_result!B$2)</f>
        <v>7.8295210476440502E-2</v>
      </c>
      <c r="L42" s="4">
        <f>ABS(D42-Election_result!C$2)</f>
        <v>1.1257122578142109</v>
      </c>
      <c r="M42" s="4">
        <f>ABS(E42-Election_result!D$2)</f>
        <v>2.9487430175156497</v>
      </c>
      <c r="N42" s="4">
        <f>ABS(F42-Election_result!E$2)</f>
        <v>1.8130513064186609</v>
      </c>
      <c r="O42" s="4">
        <f>ABS(G42-Election_result!F$2)</f>
        <v>0.81962817612245598</v>
      </c>
      <c r="P42" s="4">
        <f>ABS(H42-Election_result!G$2)</f>
        <v>0.15397557596868428</v>
      </c>
      <c r="Q42" s="4">
        <f>ABS(I42-Election_result!H$2)</f>
        <v>2.0226911682348772</v>
      </c>
      <c r="R42" s="4">
        <f>ABS(J42-Election_result!I$2)</f>
        <v>1.0680203246461204</v>
      </c>
      <c r="S42" s="4">
        <f t="shared" si="0"/>
        <v>1.2537646296496374</v>
      </c>
    </row>
    <row r="43" spans="1:19">
      <c r="A43" s="7">
        <v>41485</v>
      </c>
      <c r="B43" s="1">
        <f>COUNT('Jerome et al'!B33,'Gschwend &amp; Norpoth'!B33,Election.de!B43,'Kayser &amp; Leininger'!B7,'Selb &amp; Munzert'!#REF!)</f>
        <v>4</v>
      </c>
      <c r="C43" s="4">
        <f>AVERAGE('Jerome et al'!B33,'Gschwend &amp; Norpoth'!B33,Election.de!B43,'Kayser &amp; Leininger'!B7)</f>
        <v>41.412002998061929</v>
      </c>
      <c r="D43" s="4">
        <f>AVERAGE('Jerome et al'!C33,'Gschwend &amp; Norpoth'!C33,Election.de!C43)</f>
        <v>24.586316176387026</v>
      </c>
      <c r="E43" s="4">
        <f>AVERAGE('Jerome et al'!D33,'Gschwend &amp; Norpoth'!D33,Election.de!D43)</f>
        <v>11.346598733189696</v>
      </c>
      <c r="F43" s="4">
        <f>AVERAGE('Jerome et al'!E33,'Gschwend &amp; Norpoth'!E33,Election.de!E43)</f>
        <v>6.6198237299604807</v>
      </c>
      <c r="G43" s="4">
        <f>AVERAGE('Jerome et al'!F33,'Gschwend &amp; Norpoth'!F33,Election.de!F43)</f>
        <v>7.7905441445194095</v>
      </c>
      <c r="H43" s="4">
        <f>AVERAGE('Jerome et al'!G33,'Gschwend &amp; Norpoth'!G33,Election.de!G43)</f>
        <v>2.2825169711067272</v>
      </c>
      <c r="I43" s="4">
        <f>AVERAGE('Jerome et al'!H33,'Gschwend &amp; Norpoth'!H33,Election.de!H43)</f>
        <v>2.7219377516719221</v>
      </c>
      <c r="J43" s="4">
        <f>AVERAGE('Jerome et al'!I33,'Gschwend &amp; Norpoth'!I33,Election.de!I43)</f>
        <v>3.0387528897918883</v>
      </c>
      <c r="K43" s="4">
        <f>ABS(C43-Election_result!B$2)</f>
        <v>8.7997001938070696E-2</v>
      </c>
      <c r="L43" s="4">
        <f>ABS(D43-Election_result!C$2)</f>
        <v>1.1136838236129734</v>
      </c>
      <c r="M43" s="4">
        <f>ABS(E43-Election_result!D$2)</f>
        <v>2.9465987331896955</v>
      </c>
      <c r="N43" s="4">
        <f>ABS(F43-Election_result!E$2)</f>
        <v>1.8198237299604809</v>
      </c>
      <c r="O43" s="4">
        <f>ABS(G43-Election_result!F$2)</f>
        <v>0.80945585548059018</v>
      </c>
      <c r="P43" s="4">
        <f>ABS(H43-Election_result!G$2)</f>
        <v>8.2516971106727066E-2</v>
      </c>
      <c r="Q43" s="4">
        <f>ABS(I43-Election_result!H$2)</f>
        <v>1.9780622483280781</v>
      </c>
      <c r="R43" s="4">
        <f>ABS(J43-Election_result!I$2)</f>
        <v>1.0612471102081114</v>
      </c>
      <c r="S43" s="4">
        <f t="shared" si="0"/>
        <v>1.2374231842280907</v>
      </c>
    </row>
    <row r="44" spans="1:19">
      <c r="A44" s="7">
        <v>41486</v>
      </c>
      <c r="B44" s="1">
        <f>COUNT('Jerome et al'!B34,'Gschwend &amp; Norpoth'!B34,Election.de!B44,'Kayser &amp; Leininger'!B8,'Selb &amp; Munzert'!#REF!)</f>
        <v>4</v>
      </c>
      <c r="C44" s="4">
        <f>AVERAGE('Jerome et al'!B34,'Gschwend &amp; Norpoth'!B34,Election.de!B44,'Kayser &amp; Leininger'!B8)</f>
        <v>41.419783592164023</v>
      </c>
      <c r="D44" s="4">
        <f>AVERAGE('Jerome et al'!C34,'Gschwend &amp; Norpoth'!C34,Election.de!C44)</f>
        <v>24.617249205940524</v>
      </c>
      <c r="E44" s="4">
        <f>AVERAGE('Jerome et al'!D34,'Gschwend &amp; Norpoth'!D34,Election.de!D44)</f>
        <v>11.390692637692245</v>
      </c>
      <c r="F44" s="4">
        <f>AVERAGE('Jerome et al'!E34,'Gschwend &amp; Norpoth'!E34,Election.de!E44)</f>
        <v>6.6143924156640637</v>
      </c>
      <c r="G44" s="4">
        <f>AVERAGE('Jerome et al'!F34,'Gschwend &amp; Norpoth'!F34,Election.de!F44)</f>
        <v>7.7989187377490516</v>
      </c>
      <c r="H44" s="4">
        <f>AVERAGE('Jerome et al'!G34,'Gschwend &amp; Norpoth'!G34,Election.de!G44)</f>
        <v>2.3008899804650533</v>
      </c>
      <c r="I44" s="4">
        <f>AVERAGE('Jerome et al'!H34,'Gschwend &amp; Norpoth'!H34,Election.de!H44)</f>
        <v>2.5969835085233388</v>
      </c>
      <c r="J44" s="4">
        <f>AVERAGE('Jerome et al'!I34,'Gschwend &amp; Norpoth'!I34,Election.de!I44)</f>
        <v>3.0619325962964492</v>
      </c>
      <c r="K44" s="4">
        <f>ABS(C44-Election_result!B$2)</f>
        <v>8.0216407835976611E-2</v>
      </c>
      <c r="L44" s="4">
        <f>ABS(D44-Election_result!C$2)</f>
        <v>1.0827507940594749</v>
      </c>
      <c r="M44" s="4">
        <f>ABS(E44-Election_result!D$2)</f>
        <v>2.9906926376922449</v>
      </c>
      <c r="N44" s="4">
        <f>ABS(F44-Election_result!E$2)</f>
        <v>1.8143924156640638</v>
      </c>
      <c r="O44" s="4">
        <f>ABS(G44-Election_result!F$2)</f>
        <v>0.801081262250948</v>
      </c>
      <c r="P44" s="4">
        <f>ABS(H44-Election_result!G$2)</f>
        <v>0.10088998046505315</v>
      </c>
      <c r="Q44" s="4">
        <f>ABS(I44-Election_result!H$2)</f>
        <v>2.1030164914766614</v>
      </c>
      <c r="R44" s="4">
        <f>ABS(J44-Election_result!I$2)</f>
        <v>1.0380674037035504</v>
      </c>
      <c r="S44" s="4">
        <f t="shared" si="0"/>
        <v>1.2513884241434967</v>
      </c>
    </row>
    <row r="45" spans="1:19">
      <c r="A45" s="7">
        <v>41487</v>
      </c>
      <c r="B45" s="1">
        <f>COUNT('Jerome et al'!B35,'Gschwend &amp; Norpoth'!B35,Election.de!B45,'Kayser &amp; Leininger'!B9,'Selb &amp; Munzert'!#REF!)</f>
        <v>4</v>
      </c>
      <c r="C45" s="4">
        <f>AVERAGE('Jerome et al'!B35,'Gschwend &amp; Norpoth'!B35,Election.de!B45,'Kayser &amp; Leininger'!B9)</f>
        <v>41.439653214068926</v>
      </c>
      <c r="D45" s="4">
        <f>AVERAGE('Jerome et al'!C35,'Gschwend &amp; Norpoth'!C35,Election.de!C45)</f>
        <v>24.573455791534627</v>
      </c>
      <c r="E45" s="4">
        <f>AVERAGE('Jerome et al'!D35,'Gschwend &amp; Norpoth'!D35,Election.de!D45)</f>
        <v>11.339038235127143</v>
      </c>
      <c r="F45" s="4">
        <f>AVERAGE('Jerome et al'!E35,'Gschwend &amp; Norpoth'!E35,Election.de!E45)</f>
        <v>6.6005222458415025</v>
      </c>
      <c r="G45" s="4">
        <f>AVERAGE('Jerome et al'!F35,'Gschwend &amp; Norpoth'!F35,Election.de!F45)</f>
        <v>7.7980408644559072</v>
      </c>
      <c r="H45" s="4">
        <f>AVERAGE('Jerome et al'!G35,'Gschwend &amp; Norpoth'!G35,Election.de!G45)</f>
        <v>2.3022050605821063</v>
      </c>
      <c r="I45" s="4">
        <f>AVERAGE('Jerome et al'!H35,'Gschwend &amp; Norpoth'!H35,Election.de!H45)</f>
        <v>2.7197763682105234</v>
      </c>
      <c r="J45" s="4">
        <f>AVERAGE('Jerome et al'!I35,'Gschwend &amp; Norpoth'!I35,Election.de!I45)</f>
        <v>3.0341503467563586</v>
      </c>
      <c r="K45" s="4">
        <f>ABS(C45-Election_result!B$2)</f>
        <v>6.034678593107401E-2</v>
      </c>
      <c r="L45" s="4">
        <f>ABS(D45-Election_result!C$2)</f>
        <v>1.1265442084653721</v>
      </c>
      <c r="M45" s="4">
        <f>ABS(E45-Election_result!D$2)</f>
        <v>2.9390382351271427</v>
      </c>
      <c r="N45" s="4">
        <f>ABS(F45-Election_result!E$2)</f>
        <v>1.8005222458415027</v>
      </c>
      <c r="O45" s="4">
        <f>ABS(G45-Election_result!F$2)</f>
        <v>0.80195913554409248</v>
      </c>
      <c r="P45" s="4">
        <f>ABS(H45-Election_result!G$2)</f>
        <v>0.1022050605821061</v>
      </c>
      <c r="Q45" s="4">
        <f>ABS(I45-Election_result!H$2)</f>
        <v>1.9802236317894768</v>
      </c>
      <c r="R45" s="4">
        <f>ABS(J45-Election_result!I$2)</f>
        <v>1.065849653243641</v>
      </c>
      <c r="S45" s="4">
        <f t="shared" si="0"/>
        <v>1.234586119565551</v>
      </c>
    </row>
    <row r="46" spans="1:19">
      <c r="A46" s="7">
        <v>41488</v>
      </c>
      <c r="B46" s="1">
        <f>COUNT('Jerome et al'!B36,'Gschwend &amp; Norpoth'!B36,Election.de!B46,'Kayser &amp; Leininger'!B10,'Selb &amp; Munzert'!#REF!)</f>
        <v>4</v>
      </c>
      <c r="C46" s="4">
        <f>AVERAGE('Jerome et al'!B36,'Gschwend &amp; Norpoth'!B36,Election.de!B46,'Kayser &amp; Leininger'!B10)</f>
        <v>41.446832565354448</v>
      </c>
      <c r="D46" s="4">
        <f>AVERAGE('Jerome et al'!C36,'Gschwend &amp; Norpoth'!C36,Election.de!C46)</f>
        <v>24.56125328388784</v>
      </c>
      <c r="E46" s="4">
        <f>AVERAGE('Jerome et al'!D36,'Gschwend &amp; Norpoth'!D36,Election.de!D46)</f>
        <v>11.357047604681227</v>
      </c>
      <c r="F46" s="4">
        <f>AVERAGE('Jerome et al'!E36,'Gschwend &amp; Norpoth'!E36,Election.de!E46)</f>
        <v>6.5955106345475096</v>
      </c>
      <c r="G46" s="4">
        <f>AVERAGE('Jerome et al'!F36,'Gschwend &amp; Norpoth'!F36,Election.de!F46)</f>
        <v>7.7875760775539149</v>
      </c>
      <c r="H46" s="4">
        <f>AVERAGE('Jerome et al'!G36,'Gschwend &amp; Norpoth'!G36,Election.de!G46)</f>
        <v>2.3181822049037395</v>
      </c>
      <c r="I46" s="4">
        <f>AVERAGE('Jerome et al'!H36,'Gschwend &amp; Norpoth'!H36,Election.de!H46)</f>
        <v>2.6947920105991074</v>
      </c>
      <c r="J46" s="4">
        <f>AVERAGE('Jerome et al'!I36,'Gschwend &amp; Norpoth'!I36,Election.de!I46)</f>
        <v>3.0478154850408381</v>
      </c>
      <c r="K46" s="4">
        <f>ABS(C46-Election_result!B$2)</f>
        <v>5.3167434645551737E-2</v>
      </c>
      <c r="L46" s="4">
        <f>ABS(D46-Election_result!C$2)</f>
        <v>1.1387467161121592</v>
      </c>
      <c r="M46" s="4">
        <f>ABS(E46-Election_result!D$2)</f>
        <v>2.9570476046812271</v>
      </c>
      <c r="N46" s="4">
        <f>ABS(F46-Election_result!E$2)</f>
        <v>1.7955106345475098</v>
      </c>
      <c r="O46" s="4">
        <f>ABS(G46-Election_result!F$2)</f>
        <v>0.81242392244608475</v>
      </c>
      <c r="P46" s="4">
        <f>ABS(H46-Election_result!G$2)</f>
        <v>0.11818220490373932</v>
      </c>
      <c r="Q46" s="4">
        <f>ABS(I46-Election_result!H$2)</f>
        <v>2.0052079894008927</v>
      </c>
      <c r="R46" s="4">
        <f>ABS(J46-Election_result!I$2)</f>
        <v>1.0521845149591615</v>
      </c>
      <c r="S46" s="4">
        <f t="shared" si="0"/>
        <v>1.2415588777120408</v>
      </c>
    </row>
    <row r="47" spans="1:19">
      <c r="A47" s="7">
        <v>41489</v>
      </c>
      <c r="B47" s="1">
        <f>COUNT('Jerome et al'!B37,'Gschwend &amp; Norpoth'!B37,Election.de!B47,'Kayser &amp; Leininger'!B11,'Selb &amp; Munzert'!#REF!)</f>
        <v>4</v>
      </c>
      <c r="C47" s="4">
        <f>AVERAGE('Jerome et al'!B37,'Gschwend &amp; Norpoth'!B37,Election.de!B47,'Kayser &amp; Leininger'!B11)</f>
        <v>41.447431717639489</v>
      </c>
      <c r="D47" s="4">
        <f>AVERAGE('Jerome et al'!C37,'Gschwend &amp; Norpoth'!C37,Election.de!C47)</f>
        <v>24.586536307865558</v>
      </c>
      <c r="E47" s="4">
        <f>AVERAGE('Jerome et al'!D37,'Gschwend &amp; Norpoth'!D37,Election.de!D47)</f>
        <v>11.370169853240538</v>
      </c>
      <c r="F47" s="4">
        <f>AVERAGE('Jerome et al'!E37,'Gschwend &amp; Norpoth'!E37,Election.de!E47)</f>
        <v>6.5950923908595884</v>
      </c>
      <c r="G47" s="4">
        <f>AVERAGE('Jerome et al'!F37,'Gschwend &amp; Norpoth'!F37,Election.de!F47)</f>
        <v>7.7879984781082934</v>
      </c>
      <c r="H47" s="4">
        <f>AVERAGE('Jerome et al'!G37,'Gschwend &amp; Norpoth'!G37,Election.de!G47)</f>
        <v>2.347585481337048</v>
      </c>
      <c r="I47" s="4">
        <f>AVERAGE('Jerome et al'!H37,'Gschwend &amp; Norpoth'!H37,Election.de!H47)</f>
        <v>2.6069536951786372</v>
      </c>
      <c r="J47" s="4">
        <f>AVERAGE('Jerome et al'!I37,'Gschwend &amp; Norpoth'!I37,Election.de!I47)</f>
        <v>3.0674228509365924</v>
      </c>
      <c r="K47" s="4">
        <f>ABS(C47-Election_result!B$2)</f>
        <v>5.2568282360510921E-2</v>
      </c>
      <c r="L47" s="4">
        <f>ABS(D47-Election_result!C$2)</f>
        <v>1.1134636921344416</v>
      </c>
      <c r="M47" s="4">
        <f>ABS(E47-Election_result!D$2)</f>
        <v>2.9701698532405381</v>
      </c>
      <c r="N47" s="4">
        <f>ABS(F47-Election_result!E$2)</f>
        <v>1.7950923908595886</v>
      </c>
      <c r="O47" s="4">
        <f>ABS(G47-Election_result!F$2)</f>
        <v>0.81200152189170627</v>
      </c>
      <c r="P47" s="4">
        <f>ABS(H47-Election_result!G$2)</f>
        <v>0.14758548133704785</v>
      </c>
      <c r="Q47" s="4">
        <f>ABS(I47-Election_result!H$2)</f>
        <v>2.093046304821363</v>
      </c>
      <c r="R47" s="4">
        <f>ABS(J47-Election_result!I$2)</f>
        <v>1.0325771490634073</v>
      </c>
      <c r="S47" s="4">
        <f t="shared" si="0"/>
        <v>1.2520630844635754</v>
      </c>
    </row>
    <row r="48" spans="1:19">
      <c r="A48" s="7">
        <v>41490</v>
      </c>
      <c r="B48" s="1">
        <f>COUNT('Jerome et al'!B38,'Gschwend &amp; Norpoth'!B38,Election.de!B48,'Kayser &amp; Leininger'!B12,'Selb &amp; Munzert'!#REF!)</f>
        <v>4</v>
      </c>
      <c r="C48" s="4">
        <f>AVERAGE('Jerome et al'!B38,'Gschwend &amp; Norpoth'!B38,Election.de!B48,'Kayser &amp; Leininger'!B12)</f>
        <v>41.471974165670481</v>
      </c>
      <c r="D48" s="4">
        <f>AVERAGE('Jerome et al'!C38,'Gschwend &amp; Norpoth'!C38,Election.de!C48)</f>
        <v>24.619136963630655</v>
      </c>
      <c r="E48" s="4">
        <f>AVERAGE('Jerome et al'!D38,'Gschwend &amp; Norpoth'!D38,Election.de!D48)</f>
        <v>11.382224828189214</v>
      </c>
      <c r="F48" s="4">
        <f>AVERAGE('Jerome et al'!E38,'Gschwend &amp; Norpoth'!E38,Election.de!E48)</f>
        <v>6.577960312369096</v>
      </c>
      <c r="G48" s="4">
        <f>AVERAGE('Jerome et al'!F38,'Gschwend &amp; Norpoth'!F38,Election.de!F48)</f>
        <v>7.7805594960505173</v>
      </c>
      <c r="H48" s="4">
        <f>AVERAGE('Jerome et al'!G38,'Gschwend &amp; Norpoth'!G38,Election.de!G48)</f>
        <v>2.3501772436513138</v>
      </c>
      <c r="I48" s="4">
        <f>AVERAGE('Jerome et al'!H38,'Gschwend &amp; Norpoth'!H38,Election.de!H48)</f>
        <v>2.5731584271288934</v>
      </c>
      <c r="J48" s="4">
        <f>AVERAGE('Jerome et al'!I38,'Gschwend &amp; Norpoth'!I38,Election.de!I48)</f>
        <v>3.0614097080160683</v>
      </c>
      <c r="K48" s="4">
        <f>ABS(C48-Election_result!B$2)</f>
        <v>2.8025834329518773E-2</v>
      </c>
      <c r="L48" s="4">
        <f>ABS(D48-Election_result!C$2)</f>
        <v>1.0808630363693439</v>
      </c>
      <c r="M48" s="4">
        <f>ABS(E48-Election_result!D$2)</f>
        <v>2.9822248281892136</v>
      </c>
      <c r="N48" s="4">
        <f>ABS(F48-Election_result!E$2)</f>
        <v>1.7779603123690961</v>
      </c>
      <c r="O48" s="4">
        <f>ABS(G48-Election_result!F$2)</f>
        <v>0.81944050394948231</v>
      </c>
      <c r="P48" s="4">
        <f>ABS(H48-Election_result!G$2)</f>
        <v>0.15017724365131357</v>
      </c>
      <c r="Q48" s="4">
        <f>ABS(I48-Election_result!H$2)</f>
        <v>2.1268415728711068</v>
      </c>
      <c r="R48" s="4">
        <f>ABS(J48-Election_result!I$2)</f>
        <v>1.0385902919839314</v>
      </c>
      <c r="S48" s="4">
        <f t="shared" si="0"/>
        <v>1.2505154529641258</v>
      </c>
    </row>
    <row r="49" spans="1:19">
      <c r="A49" s="7">
        <v>41491</v>
      </c>
      <c r="B49" s="1">
        <f>COUNT('Jerome et al'!B39,'Gschwend &amp; Norpoth'!B39,Election.de!B49,'Kayser &amp; Leininger'!B13,'Selb &amp; Munzert'!#REF!)</f>
        <v>4</v>
      </c>
      <c r="C49" s="4">
        <f>AVERAGE('Jerome et al'!B39,'Gschwend &amp; Norpoth'!B39,Election.de!B49,'Kayser &amp; Leininger'!B13)</f>
        <v>41.47177129548075</v>
      </c>
      <c r="D49" s="4">
        <f>AVERAGE('Jerome et al'!C39,'Gschwend &amp; Norpoth'!C39,Election.de!C49)</f>
        <v>24.956155333471127</v>
      </c>
      <c r="E49" s="4">
        <f>AVERAGE('Jerome et al'!D39,'Gschwend &amp; Norpoth'!D39,Election.de!D49)</f>
        <v>11.412762171750446</v>
      </c>
      <c r="F49" s="4">
        <f>AVERAGE('Jerome et al'!E39,'Gschwend &amp; Norpoth'!E39,Election.de!E49)</f>
        <v>6.5781019277454211</v>
      </c>
      <c r="G49" s="4">
        <f>AVERAGE('Jerome et al'!F39,'Gschwend &amp; Norpoth'!F39,Election.de!F49)</f>
        <v>7.4470294941929511</v>
      </c>
      <c r="H49" s="4">
        <f>AVERAGE('Jerome et al'!G39,'Gschwend &amp; Norpoth'!G39,Election.de!G49)</f>
        <v>2.0256697649712607</v>
      </c>
      <c r="I49" s="4">
        <f>AVERAGE('Jerome et al'!H39,'Gschwend &amp; Norpoth'!H39,Election.de!H49)</f>
        <v>2.531678074820114</v>
      </c>
      <c r="J49" s="4">
        <f>AVERAGE('Jerome et al'!I39,'Gschwend &amp; Norpoth'!I39,Election.de!I49)</f>
        <v>3.3933718274607685</v>
      </c>
      <c r="K49" s="4">
        <f>ABS(C49-Election_result!B$2)</f>
        <v>2.8228704519250414E-2</v>
      </c>
      <c r="L49" s="4">
        <f>ABS(D49-Election_result!C$2)</f>
        <v>0.74384466652887227</v>
      </c>
      <c r="M49" s="4">
        <f>ABS(E49-Election_result!D$2)</f>
        <v>3.0127621717504454</v>
      </c>
      <c r="N49" s="4">
        <f>ABS(F49-Election_result!E$2)</f>
        <v>1.7781019277454213</v>
      </c>
      <c r="O49" s="4">
        <f>ABS(G49-Election_result!F$2)</f>
        <v>1.1529705058070485</v>
      </c>
      <c r="P49" s="4">
        <f>ABS(H49-Election_result!G$2)</f>
        <v>0.17433023502873946</v>
      </c>
      <c r="Q49" s="4">
        <f>ABS(I49-Election_result!H$2)</f>
        <v>2.1683219251798862</v>
      </c>
      <c r="R49" s="4">
        <f>ABS(J49-Election_result!I$2)</f>
        <v>0.70662817253923116</v>
      </c>
      <c r="S49" s="4">
        <f t="shared" si="0"/>
        <v>1.2206485386373618</v>
      </c>
    </row>
    <row r="50" spans="1:19">
      <c r="A50" s="7">
        <v>41492</v>
      </c>
      <c r="B50" s="1">
        <f>COUNT('Jerome et al'!B40,'Gschwend &amp; Norpoth'!B40,Election.de!B50,'Kayser &amp; Leininger'!B14,'Selb &amp; Munzert'!#REF!)</f>
        <v>4</v>
      </c>
      <c r="C50" s="4">
        <f>AVERAGE('Jerome et al'!B40,'Gschwend &amp; Norpoth'!B40,Election.de!B50,'Kayser &amp; Leininger'!B14)</f>
        <v>41.453356804423116</v>
      </c>
      <c r="D50" s="4">
        <f>AVERAGE('Jerome et al'!C40,'Gschwend &amp; Norpoth'!C40,Election.de!C50)</f>
        <v>25.091161654193133</v>
      </c>
      <c r="E50" s="4">
        <f>AVERAGE('Jerome et al'!D40,'Gschwend &amp; Norpoth'!D40,Election.de!D50)</f>
        <v>11.417824532785295</v>
      </c>
      <c r="F50" s="4">
        <f>AVERAGE('Jerome et al'!E40,'Gschwend &amp; Norpoth'!E40,Election.de!E50)</f>
        <v>6.5909563302794902</v>
      </c>
      <c r="G50" s="4">
        <f>AVERAGE('Jerome et al'!F40,'Gschwend &amp; Norpoth'!F40,Election.de!F50)</f>
        <v>7.3813413360437865</v>
      </c>
      <c r="H50" s="4">
        <f>AVERAGE('Jerome et al'!G40,'Gschwend &amp; Norpoth'!G40,Election.de!G50)</f>
        <v>1.9533077524778584</v>
      </c>
      <c r="I50" s="4">
        <f>AVERAGE('Jerome et al'!H40,'Gschwend &amp; Norpoth'!H40,Election.de!H50)</f>
        <v>2.4276590591188896</v>
      </c>
      <c r="J50" s="4">
        <f>AVERAGE('Jerome et al'!I40,'Gschwend &amp; Norpoth'!I40,Election.de!I50)</f>
        <v>3.4953723320477006</v>
      </c>
      <c r="K50" s="4">
        <f>ABS(C50-Election_result!B$2)</f>
        <v>4.6643195576884011E-2</v>
      </c>
      <c r="L50" s="4">
        <f>ABS(D50-Election_result!C$2)</f>
        <v>0.60883834580686624</v>
      </c>
      <c r="M50" s="4">
        <f>ABS(E50-Election_result!D$2)</f>
        <v>3.0178245327852942</v>
      </c>
      <c r="N50" s="4">
        <f>ABS(F50-Election_result!E$2)</f>
        <v>1.7909563302794904</v>
      </c>
      <c r="O50" s="4">
        <f>ABS(G50-Election_result!F$2)</f>
        <v>1.2186586639562131</v>
      </c>
      <c r="P50" s="4">
        <f>ABS(H50-Election_result!G$2)</f>
        <v>0.24669224752214181</v>
      </c>
      <c r="Q50" s="4">
        <f>ABS(I50-Election_result!H$2)</f>
        <v>2.2723409408811106</v>
      </c>
      <c r="R50" s="4">
        <f>ABS(J50-Election_result!I$2)</f>
        <v>0.60462766795229905</v>
      </c>
      <c r="S50" s="4">
        <f t="shared" si="0"/>
        <v>1.2258227405950375</v>
      </c>
    </row>
    <row r="51" spans="1:19">
      <c r="A51" s="7">
        <v>41493</v>
      </c>
      <c r="B51" s="1">
        <f>COUNT('Jerome et al'!B41,'Gschwend &amp; Norpoth'!B41,Election.de!B51,'Kayser &amp; Leininger'!B15,'Selb &amp; Munzert'!#REF!)</f>
        <v>4</v>
      </c>
      <c r="C51" s="4">
        <f>AVERAGE('Jerome et al'!B41,'Gschwend &amp; Norpoth'!B41,Election.de!B51,'Kayser &amp; Leininger'!B15)</f>
        <v>41.426553420492198</v>
      </c>
      <c r="D51" s="4">
        <f>AVERAGE('Jerome et al'!C41,'Gschwend &amp; Norpoth'!C41,Election.de!C51)</f>
        <v>25.135824767127417</v>
      </c>
      <c r="E51" s="4">
        <f>AVERAGE('Jerome et al'!D41,'Gschwend &amp; Norpoth'!D41,Election.de!D51)</f>
        <v>11.41646598714191</v>
      </c>
      <c r="F51" s="4">
        <f>AVERAGE('Jerome et al'!E41,'Gschwend &amp; Norpoth'!E41,Election.de!E51)</f>
        <v>6.6096666755855322</v>
      </c>
      <c r="G51" s="4">
        <f>AVERAGE('Jerome et al'!F41,'Gschwend &amp; Norpoth'!F41,Election.de!F51)</f>
        <v>7.4096666955593697</v>
      </c>
      <c r="H51" s="4">
        <f>AVERAGE('Jerome et al'!G41,'Gschwend &amp; Norpoth'!G41,Election.de!G51)</f>
        <v>1.9701106278834004</v>
      </c>
      <c r="I51" s="4">
        <f>AVERAGE('Jerome et al'!H41,'Gschwend &amp; Norpoth'!H41,Election.de!H51)</f>
        <v>2.3143006763954763</v>
      </c>
      <c r="J51" s="4">
        <f>AVERAGE('Jerome et al'!I41,'Gschwend &amp; Norpoth'!I41,Election.de!I51)</f>
        <v>3.5202979125590907</v>
      </c>
      <c r="K51" s="4">
        <f>ABS(C51-Election_result!B$2)</f>
        <v>7.3446579507802312E-2</v>
      </c>
      <c r="L51" s="4">
        <f>ABS(D51-Election_result!C$2)</f>
        <v>0.5641752328725822</v>
      </c>
      <c r="M51" s="4">
        <f>ABS(E51-Election_result!D$2)</f>
        <v>3.0164659871419097</v>
      </c>
      <c r="N51" s="4">
        <f>ABS(F51-Election_result!E$2)</f>
        <v>1.8096666755855324</v>
      </c>
      <c r="O51" s="4">
        <f>ABS(G51-Election_result!F$2)</f>
        <v>1.1903333044406299</v>
      </c>
      <c r="P51" s="4">
        <f>ABS(H51-Election_result!G$2)</f>
        <v>0.22988937211659977</v>
      </c>
      <c r="Q51" s="4">
        <f>ABS(I51-Election_result!H$2)</f>
        <v>2.3856993236045239</v>
      </c>
      <c r="R51" s="4">
        <f>ABS(J51-Election_result!I$2)</f>
        <v>0.5797020874409089</v>
      </c>
      <c r="S51" s="4">
        <f t="shared" si="0"/>
        <v>1.2311723203388112</v>
      </c>
    </row>
    <row r="52" spans="1:19">
      <c r="A52" s="7">
        <v>41494</v>
      </c>
      <c r="B52" s="1">
        <f>COUNT('Jerome et al'!B42,'Gschwend &amp; Norpoth'!B42,Election.de!B52,'Kayser &amp; Leininger'!B16,'Selb &amp; Munzert'!#REF!)</f>
        <v>4</v>
      </c>
      <c r="C52" s="4">
        <f>AVERAGE('Jerome et al'!B42,'Gschwend &amp; Norpoth'!B42,Election.de!B52,'Kayser &amp; Leininger'!B16)</f>
        <v>41.456693425818315</v>
      </c>
      <c r="D52" s="4">
        <f>AVERAGE('Jerome et al'!C42,'Gschwend &amp; Norpoth'!C42,Election.de!C52)</f>
        <v>25.114248652340923</v>
      </c>
      <c r="E52" s="4">
        <f>AVERAGE('Jerome et al'!D42,'Gschwend &amp; Norpoth'!D42,Election.de!D52)</f>
        <v>11.437007856094807</v>
      </c>
      <c r="F52" s="4">
        <f>AVERAGE('Jerome et al'!E42,'Gschwend &amp; Norpoth'!E42,Election.de!E52)</f>
        <v>6.5886271714456468</v>
      </c>
      <c r="G52" s="4">
        <f>AVERAGE('Jerome et al'!F42,'Gschwend &amp; Norpoth'!F42,Election.de!F52)</f>
        <v>7.411454789490171</v>
      </c>
      <c r="H52" s="4">
        <f>AVERAGE('Jerome et al'!G42,'Gschwend &amp; Norpoth'!G42,Election.de!G52)</f>
        <v>1.9330093739349712</v>
      </c>
      <c r="I52" s="4">
        <f>AVERAGE('Jerome et al'!H42,'Gschwend &amp; Norpoth'!H42,Election.de!H52)</f>
        <v>2.360354438811965</v>
      </c>
      <c r="J52" s="4">
        <f>AVERAGE('Jerome et al'!I42,'Gschwend &amp; Norpoth'!I42,Election.de!I52)</f>
        <v>3.510591555993829</v>
      </c>
      <c r="K52" s="4">
        <f>ABS(C52-Election_result!B$2)</f>
        <v>4.3306574181684709E-2</v>
      </c>
      <c r="L52" s="4">
        <f>ABS(D52-Election_result!C$2)</f>
        <v>0.58575134765907677</v>
      </c>
      <c r="M52" s="4">
        <f>ABS(E52-Election_result!D$2)</f>
        <v>3.0370078560948066</v>
      </c>
      <c r="N52" s="4">
        <f>ABS(F52-Election_result!E$2)</f>
        <v>1.788627171445647</v>
      </c>
      <c r="O52" s="4">
        <f>ABS(G52-Election_result!F$2)</f>
        <v>1.1885452105098286</v>
      </c>
      <c r="P52" s="4">
        <f>ABS(H52-Election_result!G$2)</f>
        <v>0.26699062606502899</v>
      </c>
      <c r="Q52" s="4">
        <f>ABS(I52-Election_result!H$2)</f>
        <v>2.3396455611880351</v>
      </c>
      <c r="R52" s="4">
        <f>ABS(J52-Election_result!I$2)</f>
        <v>0.58940844400617065</v>
      </c>
      <c r="S52" s="4">
        <f t="shared" si="0"/>
        <v>1.2299103488937848</v>
      </c>
    </row>
    <row r="53" spans="1:19">
      <c r="A53" s="7">
        <v>41495</v>
      </c>
      <c r="B53" s="1">
        <f>COUNT('Jerome et al'!B43,'Gschwend &amp; Norpoth'!B43,Election.de!B53,'Kayser &amp; Leininger'!B17,'Selb &amp; Munzert'!#REF!)</f>
        <v>4</v>
      </c>
      <c r="C53" s="4">
        <f>AVERAGE('Jerome et al'!B43,'Gschwend &amp; Norpoth'!B43,Election.de!B53,'Kayser &amp; Leininger'!B17)</f>
        <v>41.453815131711224</v>
      </c>
      <c r="D53" s="4">
        <f>AVERAGE('Jerome et al'!C43,'Gschwend &amp; Norpoth'!C43,Election.de!C53)</f>
        <v>25.067500956164707</v>
      </c>
      <c r="E53" s="4">
        <f>AVERAGE('Jerome et al'!D43,'Gschwend &amp; Norpoth'!D43,Election.de!D53)</f>
        <v>11.759435341750923</v>
      </c>
      <c r="F53" s="4">
        <f>AVERAGE('Jerome et al'!E43,'Gschwend &amp; Norpoth'!E43,Election.de!E53)</f>
        <v>6.5906363907582088</v>
      </c>
      <c r="G53" s="4">
        <f>AVERAGE('Jerome et al'!F43,'Gschwend &amp; Norpoth'!F43,Election.de!F53)</f>
        <v>7.3977195172679826</v>
      </c>
      <c r="H53" s="4">
        <f>AVERAGE('Jerome et al'!G43,'Gschwend &amp; Norpoth'!G43,Election.de!G53)</f>
        <v>1.9394943868634489</v>
      </c>
      <c r="I53" s="4">
        <f>AVERAGE('Jerome et al'!H43,'Gschwend &amp; Norpoth'!H43,Election.de!H53)</f>
        <v>2.4364989347260537</v>
      </c>
      <c r="J53" s="4">
        <f>AVERAGE('Jerome et al'!I43,'Gschwend &amp; Norpoth'!I43,Election.de!I53)</f>
        <v>3.1660175298935527</v>
      </c>
      <c r="K53" s="4">
        <f>ABS(C53-Election_result!B$2)</f>
        <v>4.6184868288776215E-2</v>
      </c>
      <c r="L53" s="4">
        <f>ABS(D53-Election_result!C$2)</f>
        <v>0.63249904383529199</v>
      </c>
      <c r="M53" s="4">
        <f>ABS(E53-Election_result!D$2)</f>
        <v>3.3594353417509222</v>
      </c>
      <c r="N53" s="4">
        <f>ABS(F53-Election_result!E$2)</f>
        <v>1.790636390758209</v>
      </c>
      <c r="O53" s="4">
        <f>ABS(G53-Election_result!F$2)</f>
        <v>1.202280482732017</v>
      </c>
      <c r="P53" s="4">
        <f>ABS(H53-Election_result!G$2)</f>
        <v>0.2605056131365513</v>
      </c>
      <c r="Q53" s="4">
        <f>ABS(I53-Election_result!H$2)</f>
        <v>2.2635010652739465</v>
      </c>
      <c r="R53" s="4">
        <f>ABS(J53-Election_result!I$2)</f>
        <v>0.93398247010644697</v>
      </c>
      <c r="S53" s="4">
        <f t="shared" si="0"/>
        <v>1.3111281594852702</v>
      </c>
    </row>
    <row r="54" spans="1:19">
      <c r="A54" s="7">
        <v>41496</v>
      </c>
      <c r="B54" s="1">
        <f>COUNT('Jerome et al'!B44,'Gschwend &amp; Norpoth'!B44,Election.de!B54,'Kayser &amp; Leininger'!B18,'Selb &amp; Munzert'!#REF!)</f>
        <v>4</v>
      </c>
      <c r="C54" s="4">
        <f>AVERAGE('Jerome et al'!B44,'Gschwend &amp; Norpoth'!B44,Election.de!B54,'Kayser &amp; Leininger'!B18)</f>
        <v>41.460433529095084</v>
      </c>
      <c r="D54" s="4">
        <f>AVERAGE('Jerome et al'!C44,'Gschwend &amp; Norpoth'!C44,Election.de!C54)</f>
        <v>25.071695376278331</v>
      </c>
      <c r="E54" s="4">
        <f>AVERAGE('Jerome et al'!D44,'Gschwend &amp; Norpoth'!D44,Election.de!D54)</f>
        <v>11.815193565001634</v>
      </c>
      <c r="F54" s="4">
        <f>AVERAGE('Jerome et al'!E44,'Gschwend &amp; Norpoth'!E44,Election.de!E54)</f>
        <v>6.5860163584240867</v>
      </c>
      <c r="G54" s="4">
        <f>AVERAGE('Jerome et al'!F44,'Gschwend &amp; Norpoth'!F44,Election.de!F54)</f>
        <v>7.3995817718304222</v>
      </c>
      <c r="H54" s="4">
        <f>AVERAGE('Jerome et al'!G44,'Gschwend &amp; Norpoth'!G44,Election.de!G54)</f>
        <v>1.960324462740618</v>
      </c>
      <c r="I54" s="4">
        <f>AVERAGE('Jerome et al'!H44,'Gschwend &amp; Norpoth'!H44,Election.de!H54)</f>
        <v>2.4012667300950459</v>
      </c>
      <c r="J54" s="4">
        <f>AVERAGE('Jerome et al'!I44,'Gschwend &amp; Norpoth'!I44,Election.de!I54)</f>
        <v>3.1186047607206184</v>
      </c>
      <c r="K54" s="4">
        <f>ABS(C54-Election_result!B$2)</f>
        <v>3.9566470904915718E-2</v>
      </c>
      <c r="L54" s="4">
        <f>ABS(D54-Election_result!C$2)</f>
        <v>0.62830462372166807</v>
      </c>
      <c r="M54" s="4">
        <f>ABS(E54-Election_result!D$2)</f>
        <v>3.4151935650016334</v>
      </c>
      <c r="N54" s="4">
        <f>ABS(F54-Election_result!E$2)</f>
        <v>1.7860163584240869</v>
      </c>
      <c r="O54" s="4">
        <f>ABS(G54-Election_result!F$2)</f>
        <v>1.2004182281695774</v>
      </c>
      <c r="P54" s="4">
        <f>ABS(H54-Election_result!G$2)</f>
        <v>0.23967553725938218</v>
      </c>
      <c r="Q54" s="4">
        <f>ABS(I54-Election_result!H$2)</f>
        <v>2.2987332699049543</v>
      </c>
      <c r="R54" s="4">
        <f>ABS(J54-Election_result!I$2)</f>
        <v>0.98139523927938122</v>
      </c>
      <c r="S54" s="4">
        <f t="shared" si="0"/>
        <v>1.3236629115831999</v>
      </c>
    </row>
    <row r="55" spans="1:19">
      <c r="A55" s="7">
        <v>41497</v>
      </c>
      <c r="B55" s="1">
        <f>COUNT('Jerome et al'!B45,'Gschwend &amp; Norpoth'!B45,Election.de!B55,'Kayser &amp; Leininger'!B19,'Selb &amp; Munzert'!#REF!)</f>
        <v>4</v>
      </c>
      <c r="C55" s="4">
        <f>AVERAGE('Jerome et al'!B45,'Gschwend &amp; Norpoth'!B45,Election.de!B55,'Kayser &amp; Leininger'!B19)</f>
        <v>41.447195854689227</v>
      </c>
      <c r="D55" s="4">
        <f>AVERAGE('Jerome et al'!C45,'Gschwend &amp; Norpoth'!C45,Election.de!C55)</f>
        <v>25.074370432607196</v>
      </c>
      <c r="E55" s="4">
        <f>AVERAGE('Jerome et al'!D45,'Gschwend &amp; Norpoth'!D45,Election.de!D55)</f>
        <v>11.812492705679562</v>
      </c>
      <c r="F55" s="4">
        <f>AVERAGE('Jerome et al'!E45,'Gschwend &amp; Norpoth'!E45,Election.de!E55)</f>
        <v>6.5952570371317059</v>
      </c>
      <c r="G55" s="4">
        <f>AVERAGE('Jerome et al'!F45,'Gschwend &amp; Norpoth'!F45,Election.de!F55)</f>
        <v>7.4040507276476459</v>
      </c>
      <c r="H55" s="4">
        <f>AVERAGE('Jerome et al'!G45,'Gschwend &amp; Norpoth'!G45,Election.de!G55)</f>
        <v>1.9626935924053175</v>
      </c>
      <c r="I55" s="4">
        <f>AVERAGE('Jerome et al'!H45,'Gschwend &amp; Norpoth'!H45,Election.de!H55)</f>
        <v>2.3894991014673361</v>
      </c>
      <c r="J55" s="4">
        <f>AVERAGE('Jerome et al'!I45,'Gschwend &amp; Norpoth'!I45,Election.de!I55)</f>
        <v>3.1235601068596104</v>
      </c>
      <c r="K55" s="4">
        <f>ABS(C55-Election_result!B$2)</f>
        <v>5.2804145310773265E-2</v>
      </c>
      <c r="L55" s="4">
        <f>ABS(D55-Election_result!C$2)</f>
        <v>0.62562956739280295</v>
      </c>
      <c r="M55" s="4">
        <f>ABS(E55-Election_result!D$2)</f>
        <v>3.4124927056795613</v>
      </c>
      <c r="N55" s="4">
        <f>ABS(F55-Election_result!E$2)</f>
        <v>1.795257037131706</v>
      </c>
      <c r="O55" s="4">
        <f>ABS(G55-Election_result!F$2)</f>
        <v>1.1959492723523537</v>
      </c>
      <c r="P55" s="4">
        <f>ABS(H55-Election_result!G$2)</f>
        <v>0.23730640759468269</v>
      </c>
      <c r="Q55" s="4">
        <f>ABS(I55-Election_result!H$2)</f>
        <v>2.310500898532664</v>
      </c>
      <c r="R55" s="4">
        <f>ABS(J55-Election_result!I$2)</f>
        <v>0.97643989314038926</v>
      </c>
      <c r="S55" s="4">
        <f t="shared" si="0"/>
        <v>1.3257974908918666</v>
      </c>
    </row>
    <row r="56" spans="1:19">
      <c r="A56" s="7">
        <v>41498</v>
      </c>
      <c r="B56" s="1">
        <f>COUNT('Jerome et al'!B46,'Gschwend &amp; Norpoth'!B46,Election.de!B56,'Kayser &amp; Leininger'!B20,'Selb &amp; Munzert'!#REF!)</f>
        <v>4</v>
      </c>
      <c r="C56" s="4">
        <f>AVERAGE('Jerome et al'!B46,'Gschwend &amp; Norpoth'!B46,Election.de!B56,'Kayser &amp; Leininger'!B20)</f>
        <v>41.458088612250926</v>
      </c>
      <c r="D56" s="4">
        <f>AVERAGE('Jerome et al'!C46,'Gschwend &amp; Norpoth'!C46,Election.de!C56)</f>
        <v>25.059766992343601</v>
      </c>
      <c r="E56" s="4">
        <f>AVERAGE('Jerome et al'!D46,'Gschwend &amp; Norpoth'!D46,Election.de!D56)</f>
        <v>11.806283848824195</v>
      </c>
      <c r="F56" s="4">
        <f>AVERAGE('Jerome et al'!E46,'Gschwend &amp; Norpoth'!E46,Election.de!E56)</f>
        <v>6.5876532488996089</v>
      </c>
      <c r="G56" s="4">
        <f>AVERAGE('Jerome et al'!F46,'Gschwend &amp; Norpoth'!F46,Election.de!F56)</f>
        <v>7.3965185266538684</v>
      </c>
      <c r="H56" s="4">
        <f>AVERAGE('Jerome et al'!G46,'Gschwend &amp; Norpoth'!G46,Election.de!G56)</f>
        <v>1.9968274943748456</v>
      </c>
      <c r="I56" s="4">
        <f>AVERAGE('Jerome et al'!H46,'Gschwend &amp; Norpoth'!H46,Election.de!H56)</f>
        <v>2.4115756272942139</v>
      </c>
      <c r="J56" s="4">
        <f>AVERAGE('Jerome et al'!I46,'Gschwend &amp; Norpoth'!I46,Election.de!I56)</f>
        <v>3.0956941771759374</v>
      </c>
      <c r="K56" s="4">
        <f>ABS(C56-Election_result!B$2)</f>
        <v>4.1911387749074436E-2</v>
      </c>
      <c r="L56" s="4">
        <f>ABS(D56-Election_result!C$2)</f>
        <v>0.64023300765639846</v>
      </c>
      <c r="M56" s="4">
        <f>ABS(E56-Election_result!D$2)</f>
        <v>3.4062838488241951</v>
      </c>
      <c r="N56" s="4">
        <f>ABS(F56-Election_result!E$2)</f>
        <v>1.7876532488996091</v>
      </c>
      <c r="O56" s="4">
        <f>ABS(G56-Election_result!F$2)</f>
        <v>1.2034814733461312</v>
      </c>
      <c r="P56" s="4">
        <f>ABS(H56-Election_result!G$2)</f>
        <v>0.20317250562515454</v>
      </c>
      <c r="Q56" s="4">
        <f>ABS(I56-Election_result!H$2)</f>
        <v>2.2884243727057862</v>
      </c>
      <c r="R56" s="4">
        <f>ABS(J56-Election_result!I$2)</f>
        <v>1.0043058228240622</v>
      </c>
      <c r="S56" s="4">
        <f t="shared" si="0"/>
        <v>1.3219332084538014</v>
      </c>
    </row>
    <row r="57" spans="1:19">
      <c r="A57" s="7">
        <v>41499</v>
      </c>
      <c r="B57" s="1">
        <f>COUNT('Jerome et al'!B47,'Gschwend &amp; Norpoth'!B47,Election.de!B57,'Kayser &amp; Leininger'!B21,'Selb &amp; Munzert'!#REF!)</f>
        <v>4</v>
      </c>
      <c r="C57" s="4">
        <f>AVERAGE('Jerome et al'!B47,'Gschwend &amp; Norpoth'!B47,Election.de!B57,'Kayser &amp; Leininger'!B21)</f>
        <v>41.456749761951556</v>
      </c>
      <c r="D57" s="4">
        <f>AVERAGE('Jerome et al'!C47,'Gschwend &amp; Norpoth'!C47,Election.de!C57)</f>
        <v>25.084610730183499</v>
      </c>
      <c r="E57" s="4">
        <f>AVERAGE('Jerome et al'!D47,'Gschwend &amp; Norpoth'!D47,Election.de!D57)</f>
        <v>11.812725456069193</v>
      </c>
      <c r="F57" s="4">
        <f>AVERAGE('Jerome et al'!E47,'Gschwend &amp; Norpoth'!E47,Election.de!E57)</f>
        <v>6.5885878454967681</v>
      </c>
      <c r="G57" s="4">
        <f>AVERAGE('Jerome et al'!F47,'Gschwend &amp; Norpoth'!F47,Election.de!F57)</f>
        <v>7.4026395435399133</v>
      </c>
      <c r="H57" s="4">
        <f>AVERAGE('Jerome et al'!G47,'Gschwend &amp; Norpoth'!G47,Election.de!G57)</f>
        <v>2.0100179434518317</v>
      </c>
      <c r="I57" s="4">
        <f>AVERAGE('Jerome et al'!H47,'Gschwend &amp; Norpoth'!H47,Election.de!H57)</f>
        <v>2.3598724964619016</v>
      </c>
      <c r="J57" s="4">
        <f>AVERAGE('Jerome et al'!I47,'Gschwend &amp; Norpoth'!I47,Election.de!I57)</f>
        <v>3.0968004969603249</v>
      </c>
      <c r="K57" s="4">
        <f>ABS(C57-Election_result!B$2)</f>
        <v>4.3250238048443634E-2</v>
      </c>
      <c r="L57" s="4">
        <f>ABS(D57-Election_result!C$2)</f>
        <v>0.61538926981650022</v>
      </c>
      <c r="M57" s="4">
        <f>ABS(E57-Election_result!D$2)</f>
        <v>3.4127254560691931</v>
      </c>
      <c r="N57" s="4">
        <f>ABS(F57-Election_result!E$2)</f>
        <v>1.7885878454967683</v>
      </c>
      <c r="O57" s="4">
        <f>ABS(G57-Election_result!F$2)</f>
        <v>1.1973604564600864</v>
      </c>
      <c r="P57" s="4">
        <f>ABS(H57-Election_result!G$2)</f>
        <v>0.18998205654816847</v>
      </c>
      <c r="Q57" s="4">
        <f>ABS(I57-Election_result!H$2)</f>
        <v>2.3401275035380986</v>
      </c>
      <c r="R57" s="4">
        <f>ABS(J57-Election_result!I$2)</f>
        <v>1.0031995030396748</v>
      </c>
      <c r="S57" s="4">
        <f t="shared" si="0"/>
        <v>1.3238277911271166</v>
      </c>
    </row>
    <row r="58" spans="1:19">
      <c r="A58" s="7">
        <v>41500</v>
      </c>
      <c r="B58" s="1">
        <f>COUNT('Jerome et al'!B48,'Gschwend &amp; Norpoth'!B48,Election.de!B58,'Kayser &amp; Leininger'!B22,'Selb &amp; Munzert'!#REF!)</f>
        <v>4</v>
      </c>
      <c r="C58" s="4">
        <f>AVERAGE('Jerome et al'!B48,'Gschwend &amp; Norpoth'!B48,Election.de!B58,'Kayser &amp; Leininger'!B22)</f>
        <v>41.454560205467978</v>
      </c>
      <c r="D58" s="4">
        <f>AVERAGE('Jerome et al'!C48,'Gschwend &amp; Norpoth'!C48,Election.de!C58)</f>
        <v>25.074239675101257</v>
      </c>
      <c r="E58" s="4">
        <f>AVERAGE('Jerome et al'!D48,'Gschwend &amp; Norpoth'!D48,Election.de!D58)</f>
        <v>11.80631868462288</v>
      </c>
      <c r="F58" s="4">
        <f>AVERAGE('Jerome et al'!E48,'Gschwend &amp; Norpoth'!E48,Election.de!E58)</f>
        <v>6.5901162852631971</v>
      </c>
      <c r="G58" s="4">
        <f>AVERAGE('Jerome et al'!F48,'Gschwend &amp; Norpoth'!F48,Election.de!F58)</f>
        <v>7.4044332905382797</v>
      </c>
      <c r="H58" s="4">
        <f>AVERAGE('Jerome et al'!G48,'Gschwend &amp; Norpoth'!G48,Election.de!G58)</f>
        <v>1.9663295763597424</v>
      </c>
      <c r="I58" s="4">
        <f>AVERAGE('Jerome et al'!H48,'Gschwend &amp; Norpoth'!H48,Election.de!H58)</f>
        <v>2.3994485201249383</v>
      </c>
      <c r="J58" s="4">
        <f>AVERAGE('Jerome et al'!I48,'Gschwend &amp; Norpoth'!I48,Election.de!I58)</f>
        <v>3.1158969199195692</v>
      </c>
      <c r="K58" s="4">
        <f>ABS(C58-Election_result!B$2)</f>
        <v>4.5439794532022404E-2</v>
      </c>
      <c r="L58" s="4">
        <f>ABS(D58-Election_result!C$2)</f>
        <v>0.62576032489874223</v>
      </c>
      <c r="M58" s="4">
        <f>ABS(E58-Election_result!D$2)</f>
        <v>3.4063186846228799</v>
      </c>
      <c r="N58" s="4">
        <f>ABS(F58-Election_result!E$2)</f>
        <v>1.7901162852631973</v>
      </c>
      <c r="O58" s="4">
        <f>ABS(G58-Election_result!F$2)</f>
        <v>1.1955667094617199</v>
      </c>
      <c r="P58" s="4">
        <f>ABS(H58-Election_result!G$2)</f>
        <v>0.23367042364025781</v>
      </c>
      <c r="Q58" s="4">
        <f>ABS(I58-Election_result!H$2)</f>
        <v>2.3005514798750619</v>
      </c>
      <c r="R58" s="4">
        <f>ABS(J58-Election_result!I$2)</f>
        <v>0.98410308008043046</v>
      </c>
      <c r="S58" s="4">
        <f t="shared" si="0"/>
        <v>1.3226908477967889</v>
      </c>
    </row>
    <row r="59" spans="1:19">
      <c r="A59" s="7">
        <v>41501</v>
      </c>
      <c r="B59" s="1">
        <f>COUNT('Jerome et al'!B49,'Gschwend &amp; Norpoth'!B49,Election.de!B59,'Kayser &amp; Leininger'!B23,'Selb &amp; Munzert'!#REF!)</f>
        <v>4</v>
      </c>
      <c r="C59" s="4">
        <f>AVERAGE('Jerome et al'!B49,'Gschwend &amp; Norpoth'!B49,Election.de!B59,'Kayser &amp; Leininger'!B23)</f>
        <v>41.466048867426679</v>
      </c>
      <c r="D59" s="4">
        <f>AVERAGE('Jerome et al'!C49,'Gschwend &amp; Norpoth'!C49,Election.de!C59)</f>
        <v>25.088734954162117</v>
      </c>
      <c r="E59" s="4">
        <f>AVERAGE('Jerome et al'!D49,'Gschwend &amp; Norpoth'!D49,Election.de!D59)</f>
        <v>11.811567862051669</v>
      </c>
      <c r="F59" s="4">
        <f>AVERAGE('Jerome et al'!E49,'Gschwend &amp; Norpoth'!E49,Election.de!E59)</f>
        <v>6.5820965205608859</v>
      </c>
      <c r="G59" s="4">
        <f>AVERAGE('Jerome et al'!F49,'Gschwend &amp; Norpoth'!F49,Election.de!F59)</f>
        <v>7.4042250315573446</v>
      </c>
      <c r="H59" s="4">
        <f>AVERAGE('Jerome et al'!G49,'Gschwend &amp; Norpoth'!G49,Election.de!G59)</f>
        <v>1.96051631959051</v>
      </c>
      <c r="I59" s="4">
        <f>AVERAGE('Jerome et al'!H49,'Gschwend &amp; Norpoth'!H49,Election.de!H59)</f>
        <v>2.3844560670583159</v>
      </c>
      <c r="J59" s="4">
        <f>AVERAGE('Jerome et al'!I49,'Gschwend &amp; Norpoth'!I49,Election.de!I59)</f>
        <v>3.1171664322467136</v>
      </c>
      <c r="K59" s="4">
        <f>ABS(C59-Election_result!B$2)</f>
        <v>3.3951132573321274E-2</v>
      </c>
      <c r="L59" s="4">
        <f>ABS(D59-Election_result!C$2)</f>
        <v>0.61126504583788233</v>
      </c>
      <c r="M59" s="4">
        <f>ABS(E59-Election_result!D$2)</f>
        <v>3.411567862051669</v>
      </c>
      <c r="N59" s="4">
        <f>ABS(F59-Election_result!E$2)</f>
        <v>1.7820965205608861</v>
      </c>
      <c r="O59" s="4">
        <f>ABS(G59-Election_result!F$2)</f>
        <v>1.1957749684426551</v>
      </c>
      <c r="P59" s="4">
        <f>ABS(H59-Election_result!G$2)</f>
        <v>0.2394836804094902</v>
      </c>
      <c r="Q59" s="4">
        <f>ABS(I59-Election_result!H$2)</f>
        <v>2.3155439329416843</v>
      </c>
      <c r="R59" s="4">
        <f>ABS(J59-Election_result!I$2)</f>
        <v>0.98283356775328601</v>
      </c>
      <c r="S59" s="4">
        <f t="shared" si="0"/>
        <v>1.3215645888213592</v>
      </c>
    </row>
    <row r="60" spans="1:19">
      <c r="A60" s="7">
        <v>41502</v>
      </c>
      <c r="B60" s="1">
        <f>COUNT('Jerome et al'!B50,'Gschwend &amp; Norpoth'!B50,Election.de!B60,'Kayser &amp; Leininger'!B24,'Selb &amp; Munzert'!#REF!)</f>
        <v>4</v>
      </c>
      <c r="C60" s="4">
        <f>AVERAGE('Jerome et al'!B50,'Gschwend &amp; Norpoth'!B50,Election.de!B60,'Kayser &amp; Leininger'!B24)</f>
        <v>41.583022747488478</v>
      </c>
      <c r="D60" s="4">
        <f>AVERAGE('Jerome et al'!C50,'Gschwend &amp; Norpoth'!C50,Election.de!C60)</f>
        <v>24.900333933298288</v>
      </c>
      <c r="E60" s="4">
        <f>AVERAGE('Jerome et al'!D50,'Gschwend &amp; Norpoth'!D50,Election.de!D60)</f>
        <v>11.296730399360953</v>
      </c>
      <c r="F60" s="4">
        <f>AVERAGE('Jerome et al'!E50,'Gschwend &amp; Norpoth'!E50,Election.de!E60)</f>
        <v>6.4210325597278741</v>
      </c>
      <c r="G60" s="4">
        <f>AVERAGE('Jerome et al'!F50,'Gschwend &amp; Norpoth'!F50,Election.de!F60)</f>
        <v>7.7397901940065745</v>
      </c>
      <c r="H60" s="4">
        <f>AVERAGE('Jerome et al'!G50,'Gschwend &amp; Norpoth'!G50,Election.de!G60)</f>
        <v>2.3255588547498376</v>
      </c>
      <c r="I60" s="4">
        <f>AVERAGE('Jerome et al'!H50,'Gschwend &amp; Norpoth'!H50,Election.de!H60)</f>
        <v>2.3781119142296414</v>
      </c>
      <c r="J60" s="4">
        <f>AVERAGE('Jerome et al'!I50,'Gschwend &amp; Norpoth'!I50,Election.de!I60)</f>
        <v>3.126141371021367</v>
      </c>
      <c r="K60" s="4">
        <f>ABS(C60-Election_result!B$2)</f>
        <v>8.3022747488477933E-2</v>
      </c>
      <c r="L60" s="4">
        <f>ABS(D60-Election_result!C$2)</f>
        <v>0.79966606670171103</v>
      </c>
      <c r="M60" s="4">
        <f>ABS(E60-Election_result!D$2)</f>
        <v>2.896730399360953</v>
      </c>
      <c r="N60" s="4">
        <f>ABS(F60-Election_result!E$2)</f>
        <v>1.6210325597278743</v>
      </c>
      <c r="O60" s="4">
        <f>ABS(G60-Election_result!F$2)</f>
        <v>0.86020980599342511</v>
      </c>
      <c r="P60" s="4">
        <f>ABS(H60-Election_result!G$2)</f>
        <v>0.12555885474983741</v>
      </c>
      <c r="Q60" s="4">
        <f>ABS(I60-Election_result!H$2)</f>
        <v>2.3218880857703588</v>
      </c>
      <c r="R60" s="4">
        <f>ABS(J60-Election_result!I$2)</f>
        <v>0.97385862897863262</v>
      </c>
      <c r="S60" s="4">
        <f t="shared" si="0"/>
        <v>1.2102458935964089</v>
      </c>
    </row>
    <row r="61" spans="1:19">
      <c r="A61" s="7">
        <v>41503</v>
      </c>
      <c r="B61" s="1">
        <f>COUNT('Jerome et al'!B51,'Gschwend &amp; Norpoth'!B51,Election.de!B61,'Kayser &amp; Leininger'!B25,'Selb &amp; Munzert'!#REF!)</f>
        <v>4</v>
      </c>
      <c r="C61" s="4">
        <f>AVERAGE('Jerome et al'!B51,'Gschwend &amp; Norpoth'!B51,Election.de!B61,'Kayser &amp; Leininger'!B25)</f>
        <v>41.597622873852053</v>
      </c>
      <c r="D61" s="4">
        <f>AVERAGE('Jerome et al'!C51,'Gschwend &amp; Norpoth'!C51,Election.de!C61)</f>
        <v>24.886503662450469</v>
      </c>
      <c r="E61" s="4">
        <f>AVERAGE('Jerome et al'!D51,'Gschwend &amp; Norpoth'!D51,Election.de!D61)</f>
        <v>11.254262584789982</v>
      </c>
      <c r="F61" s="4">
        <f>AVERAGE('Jerome et al'!E51,'Gschwend &amp; Norpoth'!E51,Election.de!E61)</f>
        <v>6.4108408090713782</v>
      </c>
      <c r="G61" s="4">
        <f>AVERAGE('Jerome et al'!F51,'Gschwend &amp; Norpoth'!F51,Election.de!F61)</f>
        <v>7.7738433427536835</v>
      </c>
      <c r="H61" s="4">
        <f>AVERAGE('Jerome et al'!G51,'Gschwend &amp; Norpoth'!G51,Election.de!G61)</f>
        <v>2.3454891155093058</v>
      </c>
      <c r="I61" s="4">
        <f>AVERAGE('Jerome et al'!H51,'Gschwend &amp; Norpoth'!H51,Election.de!H61)</f>
        <v>2.3780114452644026</v>
      </c>
      <c r="J61" s="4">
        <f>AVERAGE('Jerome et al'!I51,'Gschwend &amp; Norpoth'!I51,Election.de!I61)</f>
        <v>3.128556515898822</v>
      </c>
      <c r="K61" s="4">
        <f>ABS(C61-Election_result!B$2)</f>
        <v>9.762287385205326E-2</v>
      </c>
      <c r="L61" s="4">
        <f>ABS(D61-Election_result!C$2)</f>
        <v>0.81349633754953032</v>
      </c>
      <c r="M61" s="4">
        <f>ABS(E61-Election_result!D$2)</f>
        <v>2.8542625847899821</v>
      </c>
      <c r="N61" s="4">
        <f>ABS(F61-Election_result!E$2)</f>
        <v>1.6108408090713784</v>
      </c>
      <c r="O61" s="4">
        <f>ABS(G61-Election_result!F$2)</f>
        <v>0.82615665724631615</v>
      </c>
      <c r="P61" s="4">
        <f>ABS(H61-Election_result!G$2)</f>
        <v>0.14548911550930566</v>
      </c>
      <c r="Q61" s="4">
        <f>ABS(I61-Election_result!H$2)</f>
        <v>2.3219885547355976</v>
      </c>
      <c r="R61" s="4">
        <f>ABS(J61-Election_result!I$2)</f>
        <v>0.97144348410117765</v>
      </c>
      <c r="S61" s="4">
        <f t="shared" si="0"/>
        <v>1.2051625521069176</v>
      </c>
    </row>
    <row r="62" spans="1:19">
      <c r="A62" s="7">
        <v>41504</v>
      </c>
      <c r="B62" s="1">
        <f>COUNT('Jerome et al'!B52,'Gschwend &amp; Norpoth'!B52,Election.de!B62,'Kayser &amp; Leininger'!B26,'Selb &amp; Munzert'!#REF!)</f>
        <v>4</v>
      </c>
      <c r="C62" s="4">
        <f>AVERAGE('Jerome et al'!B52,'Gschwend &amp; Norpoth'!B52,Election.de!B62,'Kayser &amp; Leininger'!B26)</f>
        <v>41.604317059080337</v>
      </c>
      <c r="D62" s="4">
        <f>AVERAGE('Jerome et al'!C52,'Gschwend &amp; Norpoth'!C52,Election.de!C62)</f>
        <v>24.887927988291199</v>
      </c>
      <c r="E62" s="4">
        <f>AVERAGE('Jerome et al'!D52,'Gschwend &amp; Norpoth'!D52,Election.de!D62)</f>
        <v>11.238745772238213</v>
      </c>
      <c r="F62" s="4">
        <f>AVERAGE('Jerome et al'!E52,'Gschwend &amp; Norpoth'!E52,Election.de!E62)</f>
        <v>6.4061678723449313</v>
      </c>
      <c r="G62" s="4">
        <f>AVERAGE('Jerome et al'!F52,'Gschwend &amp; Norpoth'!F52,Election.de!F62)</f>
        <v>7.7819016991408505</v>
      </c>
      <c r="H62" s="4">
        <f>AVERAGE('Jerome et al'!G52,'Gschwend &amp; Norpoth'!G52,Election.de!G62)</f>
        <v>2.3643605009689632</v>
      </c>
      <c r="I62" s="4">
        <f>AVERAGE('Jerome et al'!H52,'Gschwend &amp; Norpoth'!H52,Election.de!H62)</f>
        <v>2.3738594970574916</v>
      </c>
      <c r="J62" s="4">
        <f>AVERAGE('Jerome et al'!I52,'Gschwend &amp; Norpoth'!I52,Election.de!I62)</f>
        <v>3.1198712089699434</v>
      </c>
      <c r="K62" s="4">
        <f>ABS(C62-Election_result!B$2)</f>
        <v>0.10431705908033706</v>
      </c>
      <c r="L62" s="4">
        <f>ABS(D62-Election_result!C$2)</f>
        <v>0.81207201170879983</v>
      </c>
      <c r="M62" s="4">
        <f>ABS(E62-Election_result!D$2)</f>
        <v>2.8387457722382123</v>
      </c>
      <c r="N62" s="4">
        <f>ABS(F62-Election_result!E$2)</f>
        <v>1.6061678723449315</v>
      </c>
      <c r="O62" s="4">
        <f>ABS(G62-Election_result!F$2)</f>
        <v>0.81809830085914914</v>
      </c>
      <c r="P62" s="4">
        <f>ABS(H62-Election_result!G$2)</f>
        <v>0.16436050096896304</v>
      </c>
      <c r="Q62" s="4">
        <f>ABS(I62-Election_result!H$2)</f>
        <v>2.3261405029425086</v>
      </c>
      <c r="R62" s="4">
        <f>ABS(J62-Election_result!I$2)</f>
        <v>0.98012879103005623</v>
      </c>
      <c r="S62" s="4">
        <f t="shared" si="0"/>
        <v>1.2062538513966199</v>
      </c>
    </row>
    <row r="63" spans="1:19">
      <c r="A63" s="7">
        <v>41505</v>
      </c>
      <c r="B63" s="1">
        <f>COUNT('Jerome et al'!B53,'Gschwend &amp; Norpoth'!B53,Election.de!B63,'Kayser &amp; Leininger'!B27,'Selb &amp; Munzert'!#REF!)</f>
        <v>4</v>
      </c>
      <c r="C63" s="4">
        <f>AVERAGE('Jerome et al'!B53,'Gschwend &amp; Norpoth'!B53,Election.de!B63,'Kayser &amp; Leininger'!B27)</f>
        <v>41.597519884044949</v>
      </c>
      <c r="D63" s="4">
        <f>AVERAGE('Jerome et al'!C53,'Gschwend &amp; Norpoth'!C53,Election.de!C63)</f>
        <v>24.883220535706911</v>
      </c>
      <c r="E63" s="4">
        <f>AVERAGE('Jerome et al'!D53,'Gschwend &amp; Norpoth'!D53,Election.de!D63)</f>
        <v>11.216220167027295</v>
      </c>
      <c r="F63" s="4">
        <f>AVERAGE('Jerome et al'!E53,'Gschwend &amp; Norpoth'!E53,Election.de!E63)</f>
        <v>6.4109127020405205</v>
      </c>
      <c r="G63" s="4">
        <f>AVERAGE('Jerome et al'!F53,'Gschwend &amp; Norpoth'!F53,Election.de!F63)</f>
        <v>7.804468912175099</v>
      </c>
      <c r="H63" s="4">
        <f>AVERAGE('Jerome et al'!G53,'Gschwend &amp; Norpoth'!G53,Election.de!G63)</f>
        <v>2.3790690110791908</v>
      </c>
      <c r="I63" s="4">
        <f>AVERAGE('Jerome et al'!H53,'Gschwend &amp; Norpoth'!H53,Election.de!H63)</f>
        <v>2.3710888726589729</v>
      </c>
      <c r="J63" s="4">
        <f>AVERAGE('Jerome et al'!I53,'Gschwend &amp; Norpoth'!I53,Election.de!I63)</f>
        <v>3.1125991680191945</v>
      </c>
      <c r="K63" s="4">
        <f>ABS(C63-Election_result!B$2)</f>
        <v>9.7519884044949379E-2</v>
      </c>
      <c r="L63" s="4">
        <f>ABS(D63-Election_result!C$2)</f>
        <v>0.8167794642930879</v>
      </c>
      <c r="M63" s="4">
        <f>ABS(E63-Election_result!D$2)</f>
        <v>2.8162201670272946</v>
      </c>
      <c r="N63" s="4">
        <f>ABS(F63-Election_result!E$2)</f>
        <v>1.6109127020405207</v>
      </c>
      <c r="O63" s="4">
        <f>ABS(G63-Election_result!F$2)</f>
        <v>0.79553108782490067</v>
      </c>
      <c r="P63" s="4">
        <f>ABS(H63-Election_result!G$2)</f>
        <v>0.1790690110791906</v>
      </c>
      <c r="Q63" s="4">
        <f>ABS(I63-Election_result!H$2)</f>
        <v>2.3289111273410272</v>
      </c>
      <c r="R63" s="4">
        <f>ABS(J63-Election_result!I$2)</f>
        <v>0.98740083198080519</v>
      </c>
      <c r="S63" s="4">
        <f t="shared" si="0"/>
        <v>1.2040430344539719</v>
      </c>
    </row>
    <row r="64" spans="1:19">
      <c r="A64" s="7">
        <v>41506</v>
      </c>
      <c r="B64" s="1">
        <f>COUNT('Jerome et al'!B54,'Gschwend &amp; Norpoth'!B54,Election.de!B64,'Kayser &amp; Leininger'!B28,'Selb &amp; Munzert'!#REF!)</f>
        <v>4</v>
      </c>
      <c r="C64" s="4">
        <f>AVERAGE('Jerome et al'!B54,'Gschwend &amp; Norpoth'!B54,Election.de!B64,'Kayser &amp; Leininger'!B28)</f>
        <v>41.589338146000806</v>
      </c>
      <c r="D64" s="4">
        <f>AVERAGE('Jerome et al'!C54,'Gschwend &amp; Norpoth'!C54,Election.de!C64)</f>
        <v>24.889443606409483</v>
      </c>
      <c r="E64" s="4">
        <f>AVERAGE('Jerome et al'!D54,'Gschwend &amp; Norpoth'!D54,Election.de!D64)</f>
        <v>11.206867340864022</v>
      </c>
      <c r="F64" s="4">
        <f>AVERAGE('Jerome et al'!E54,'Gschwend &amp; Norpoth'!E54,Election.de!E64)</f>
        <v>6.4166240385047502</v>
      </c>
      <c r="G64" s="4">
        <f>AVERAGE('Jerome et al'!F54,'Gschwend &amp; Norpoth'!F54,Election.de!F64)</f>
        <v>7.8360231624646604</v>
      </c>
      <c r="H64" s="4">
        <f>AVERAGE('Jerome et al'!G54,'Gschwend &amp; Norpoth'!G54,Election.de!G64)</f>
        <v>2.4570326357144907</v>
      </c>
      <c r="I64" s="4">
        <f>AVERAGE('Jerome et al'!H54,'Gschwend &amp; Norpoth'!H54,Election.de!H64)</f>
        <v>2.3316962017999217</v>
      </c>
      <c r="J64" s="4">
        <f>AVERAGE('Jerome et al'!I54,'Gschwend &amp; Norpoth'!I54,Election.de!I64)</f>
        <v>3.0456037194140912</v>
      </c>
      <c r="K64" s="4">
        <f>ABS(C64-Election_result!B$2)</f>
        <v>8.9338146000805807E-2</v>
      </c>
      <c r="L64" s="4">
        <f>ABS(D64-Election_result!C$2)</f>
        <v>0.81055639359051668</v>
      </c>
      <c r="M64" s="4">
        <f>ABS(E64-Election_result!D$2)</f>
        <v>2.8068673408640219</v>
      </c>
      <c r="N64" s="4">
        <f>ABS(F64-Election_result!E$2)</f>
        <v>1.6166240385047503</v>
      </c>
      <c r="O64" s="4">
        <f>ABS(G64-Election_result!F$2)</f>
        <v>0.76397683753533929</v>
      </c>
      <c r="P64" s="4">
        <f>ABS(H64-Election_result!G$2)</f>
        <v>0.25703263571449053</v>
      </c>
      <c r="Q64" s="4">
        <f>ABS(I64-Election_result!H$2)</f>
        <v>2.3683037982000785</v>
      </c>
      <c r="R64" s="4">
        <f>ABS(J64-Election_result!I$2)</f>
        <v>1.0543962805859084</v>
      </c>
      <c r="S64" s="4">
        <f t="shared" si="0"/>
        <v>1.220886933874489</v>
      </c>
    </row>
    <row r="65" spans="1:19">
      <c r="A65" s="7">
        <v>41507</v>
      </c>
      <c r="B65" s="1">
        <f>COUNT('Jerome et al'!B55,'Gschwend &amp; Norpoth'!B55,Election.de!B65,'Kayser &amp; Leininger'!B29,'Selb &amp; Munzert'!#REF!)</f>
        <v>4</v>
      </c>
      <c r="C65" s="4">
        <f>AVERAGE('Jerome et al'!B55,'Gschwend &amp; Norpoth'!B55,Election.de!B65,'Kayser &amp; Leininger'!B29)</f>
        <v>41.58510862709268</v>
      </c>
      <c r="D65" s="4">
        <f>AVERAGE('Jerome et al'!C55,'Gschwend &amp; Norpoth'!C55,Election.de!C65)</f>
        <v>24.894040959333172</v>
      </c>
      <c r="E65" s="4">
        <f>AVERAGE('Jerome et al'!D55,'Gschwend &amp; Norpoth'!D55,Election.de!D65)</f>
        <v>11.224167224965596</v>
      </c>
      <c r="F65" s="4">
        <f>AVERAGE('Jerome et al'!E55,'Gschwend &amp; Norpoth'!E55,Election.de!E65)</f>
        <v>6.4195764925476233</v>
      </c>
      <c r="G65" s="4">
        <f>AVERAGE('Jerome et al'!F55,'Gschwend &amp; Norpoth'!F55,Election.de!F65)</f>
        <v>7.8478661343055398</v>
      </c>
      <c r="H65" s="4">
        <f>AVERAGE('Jerome et al'!G55,'Gschwend &amp; Norpoth'!G55,Election.de!G65)</f>
        <v>2.4529385915801836</v>
      </c>
      <c r="I65" s="4">
        <f>AVERAGE('Jerome et al'!H55,'Gschwend &amp; Norpoth'!H55,Election.de!H65)</f>
        <v>2.3103040313125311</v>
      </c>
      <c r="J65" s="4">
        <f>AVERAGE('Jerome et al'!I55,'Gschwend &amp; Norpoth'!I55,Election.de!I65)</f>
        <v>3.037349725169646</v>
      </c>
      <c r="K65" s="4">
        <f>ABS(C65-Election_result!B$2)</f>
        <v>8.5108627092679967E-2</v>
      </c>
      <c r="L65" s="4">
        <f>ABS(D65-Election_result!C$2)</f>
        <v>0.80595904066682778</v>
      </c>
      <c r="M65" s="4">
        <f>ABS(E65-Election_result!D$2)</f>
        <v>2.8241672249655956</v>
      </c>
      <c r="N65" s="4">
        <f>ABS(F65-Election_result!E$2)</f>
        <v>1.6195764925476235</v>
      </c>
      <c r="O65" s="4">
        <f>ABS(G65-Election_result!F$2)</f>
        <v>0.75213386569445984</v>
      </c>
      <c r="P65" s="4">
        <f>ABS(H65-Election_result!G$2)</f>
        <v>0.25293859158018339</v>
      </c>
      <c r="Q65" s="4">
        <f>ABS(I65-Election_result!H$2)</f>
        <v>2.389695968687469</v>
      </c>
      <c r="R65" s="4">
        <f>ABS(J65-Election_result!I$2)</f>
        <v>1.0626502748303537</v>
      </c>
      <c r="S65" s="4">
        <f t="shared" si="0"/>
        <v>1.224028760758149</v>
      </c>
    </row>
    <row r="66" spans="1:19">
      <c r="A66" s="7">
        <v>41508</v>
      </c>
      <c r="B66" s="1">
        <f>COUNT('Jerome et al'!B56,'Gschwend &amp; Norpoth'!B56,Election.de!B66,'Kayser &amp; Leininger'!B30,'Selb &amp; Munzert'!#REF!)</f>
        <v>4</v>
      </c>
      <c r="C66" s="4">
        <f>AVERAGE('Jerome et al'!B56,'Gschwend &amp; Norpoth'!B56,Election.de!B66,'Kayser &amp; Leininger'!B30)</f>
        <v>41.586119773095206</v>
      </c>
      <c r="D66" s="4">
        <f>AVERAGE('Jerome et al'!C56,'Gschwend &amp; Norpoth'!C56,Election.de!C66)</f>
        <v>24.889488253718852</v>
      </c>
      <c r="E66" s="4">
        <f>AVERAGE('Jerome et al'!D56,'Gschwend &amp; Norpoth'!D56,Election.de!D66)</f>
        <v>11.219180056961676</v>
      </c>
      <c r="F66" s="4">
        <f>AVERAGE('Jerome et al'!E56,'Gschwend &amp; Norpoth'!E56,Election.de!E66)</f>
        <v>6.41887065290772</v>
      </c>
      <c r="G66" s="4">
        <f>AVERAGE('Jerome et al'!F56,'Gschwend &amp; Norpoth'!F56,Election.de!F66)</f>
        <v>7.8418062481160673</v>
      </c>
      <c r="H66" s="4">
        <f>AVERAGE('Jerome et al'!G56,'Gschwend &amp; Norpoth'!G56,Election.de!G66)</f>
        <v>2.4353259857006408</v>
      </c>
      <c r="I66" s="4">
        <f>AVERAGE('Jerome et al'!H56,'Gschwend &amp; Norpoth'!H56,Election.de!H66)</f>
        <v>2.3625650592947265</v>
      </c>
      <c r="J66" s="4">
        <f>AVERAGE('Jerome et al'!I56,'Gschwend &amp; Norpoth'!I56,Election.de!I66)</f>
        <v>3.0183010628747051</v>
      </c>
      <c r="K66" s="4">
        <f>ABS(C66-Election_result!B$2)</f>
        <v>8.6119773095205687E-2</v>
      </c>
      <c r="L66" s="4">
        <f>ABS(D66-Election_result!C$2)</f>
        <v>0.81051174628114708</v>
      </c>
      <c r="M66" s="4">
        <f>ABS(E66-Election_result!D$2)</f>
        <v>2.8191800569616756</v>
      </c>
      <c r="N66" s="4">
        <f>ABS(F66-Election_result!E$2)</f>
        <v>1.6188706529077201</v>
      </c>
      <c r="O66" s="4">
        <f>ABS(G66-Election_result!F$2)</f>
        <v>0.75819375188393234</v>
      </c>
      <c r="P66" s="4">
        <f>ABS(H66-Election_result!G$2)</f>
        <v>0.23532598570064067</v>
      </c>
      <c r="Q66" s="4">
        <f>ABS(I66-Election_result!H$2)</f>
        <v>2.3374349407052737</v>
      </c>
      <c r="R66" s="4">
        <f>ABS(J66-Election_result!I$2)</f>
        <v>1.0816989371252945</v>
      </c>
      <c r="S66" s="4">
        <f t="shared" si="0"/>
        <v>1.2184169805826113</v>
      </c>
    </row>
    <row r="67" spans="1:19">
      <c r="A67" s="7">
        <v>41509</v>
      </c>
      <c r="B67" s="1">
        <f>COUNT('Jerome et al'!B57,'Gschwend &amp; Norpoth'!B57,Election.de!B67,'Kayser &amp; Leininger'!B31,'Selb &amp; Munzert'!#REF!)</f>
        <v>4</v>
      </c>
      <c r="C67" s="4">
        <f>AVERAGE('Jerome et al'!B57,'Gschwend &amp; Norpoth'!B57,Election.de!B67,'Kayser &amp; Leininger'!B31)</f>
        <v>41.575776448354048</v>
      </c>
      <c r="D67" s="4">
        <f>AVERAGE('Jerome et al'!C57,'Gschwend &amp; Norpoth'!C57,Election.de!C67)</f>
        <v>24.88336810286043</v>
      </c>
      <c r="E67" s="4">
        <f>AVERAGE('Jerome et al'!D57,'Gschwend &amp; Norpoth'!D57,Election.de!D67)</f>
        <v>11.232766518179496</v>
      </c>
      <c r="F67" s="4">
        <f>AVERAGE('Jerome et al'!E57,'Gschwend &amp; Norpoth'!E57,Election.de!E67)</f>
        <v>6.4260909045751298</v>
      </c>
      <c r="G67" s="4">
        <f>AVERAGE('Jerome et al'!F57,'Gschwend &amp; Norpoth'!F57,Election.de!F67)</f>
        <v>7.8529187111827214</v>
      </c>
      <c r="H67" s="4">
        <f>AVERAGE('Jerome et al'!G57,'Gschwend &amp; Norpoth'!G57,Election.de!G67)</f>
        <v>2.4299597988505299</v>
      </c>
      <c r="I67" s="4">
        <f>AVERAGE('Jerome et al'!H57,'Gschwend &amp; Norpoth'!H57,Election.de!H67)</f>
        <v>2.3530684109306859</v>
      </c>
      <c r="J67" s="4">
        <f>AVERAGE('Jerome et al'!I57,'Gschwend &amp; Norpoth'!I57,Election.de!I67)</f>
        <v>3.0145851246628013</v>
      </c>
      <c r="K67" s="4">
        <f>ABS(C67-Election_result!B$2)</f>
        <v>7.5776448354048398E-2</v>
      </c>
      <c r="L67" s="4">
        <f>ABS(D67-Election_result!C$2)</f>
        <v>0.81663189713956896</v>
      </c>
      <c r="M67" s="4">
        <f>ABS(E67-Election_result!D$2)</f>
        <v>2.8327665181794952</v>
      </c>
      <c r="N67" s="4">
        <f>ABS(F67-Election_result!E$2)</f>
        <v>1.6260909045751299</v>
      </c>
      <c r="O67" s="4">
        <f>ABS(G67-Election_result!F$2)</f>
        <v>0.7470812888172782</v>
      </c>
      <c r="P67" s="4">
        <f>ABS(H67-Election_result!G$2)</f>
        <v>0.22995979885052975</v>
      </c>
      <c r="Q67" s="4">
        <f>ABS(I67-Election_result!H$2)</f>
        <v>2.3469315890693143</v>
      </c>
      <c r="R67" s="4">
        <f>ABS(J67-Election_result!I$2)</f>
        <v>1.0854148753371984</v>
      </c>
      <c r="S67" s="4">
        <f t="shared" si="0"/>
        <v>1.2200816650403203</v>
      </c>
    </row>
    <row r="68" spans="1:19">
      <c r="A68" s="7">
        <v>41510</v>
      </c>
      <c r="B68" s="1">
        <f>COUNT('Jerome et al'!B58,'Gschwend &amp; Norpoth'!B58,Election.de!B68,'Kayser &amp; Leininger'!B32,'Selb &amp; Munzert'!#REF!)</f>
        <v>4</v>
      </c>
      <c r="C68" s="4">
        <f>AVERAGE('Jerome et al'!B58,'Gschwend &amp; Norpoth'!B58,Election.de!B68,'Kayser &amp; Leininger'!B32)</f>
        <v>41.575499658717249</v>
      </c>
      <c r="D68" s="4">
        <f>AVERAGE('Jerome et al'!C58,'Gschwend &amp; Norpoth'!C58,Election.de!C68)</f>
        <v>24.885691077082527</v>
      </c>
      <c r="E68" s="4">
        <f>AVERAGE('Jerome et al'!D58,'Gschwend &amp; Norpoth'!D58,Election.de!D68)</f>
        <v>11.237679223910453</v>
      </c>
      <c r="F68" s="4">
        <f>AVERAGE('Jerome et al'!E58,'Gschwend &amp; Norpoth'!E58,Election.de!E68)</f>
        <v>6.4262841200920633</v>
      </c>
      <c r="G68" s="4">
        <f>AVERAGE('Jerome et al'!F58,'Gschwend &amp; Norpoth'!F58,Election.de!F68)</f>
        <v>7.8537883844239387</v>
      </c>
      <c r="H68" s="4">
        <f>AVERAGE('Jerome et al'!G58,'Gschwend &amp; Norpoth'!G58,Election.de!G68)</f>
        <v>2.4015362084721534</v>
      </c>
      <c r="I68" s="4">
        <f>AVERAGE('Jerome et al'!H58,'Gschwend &amp; Norpoth'!H58,Election.de!H68)</f>
        <v>2.3708859976190468</v>
      </c>
      <c r="J68" s="4">
        <f>AVERAGE('Jerome et al'!I58,'Gschwend &amp; Norpoth'!I58,Election.de!I68)</f>
        <v>3.0170857751585487</v>
      </c>
      <c r="K68" s="4">
        <f>ABS(C68-Election_result!B$2)</f>
        <v>7.5499658717248508E-2</v>
      </c>
      <c r="L68" s="4">
        <f>ABS(D68-Election_result!C$2)</f>
        <v>0.8143089229174727</v>
      </c>
      <c r="M68" s="4">
        <f>ABS(E68-Election_result!D$2)</f>
        <v>2.8376792239104525</v>
      </c>
      <c r="N68" s="4">
        <f>ABS(F68-Election_result!E$2)</f>
        <v>1.6262841200920635</v>
      </c>
      <c r="O68" s="4">
        <f>ABS(G68-Election_result!F$2)</f>
        <v>0.74621161557606097</v>
      </c>
      <c r="P68" s="4">
        <f>ABS(H68-Election_result!G$2)</f>
        <v>0.20153620847215326</v>
      </c>
      <c r="Q68" s="4">
        <f>ABS(I68-Election_result!H$2)</f>
        <v>2.3291140023809533</v>
      </c>
      <c r="R68" s="4">
        <f>ABS(J68-Election_result!I$2)</f>
        <v>1.0829142248414509</v>
      </c>
      <c r="S68" s="4">
        <f t="shared" ref="S68:S97" si="1">AVERAGE(K68:R68)</f>
        <v>1.214193497113482</v>
      </c>
    </row>
    <row r="69" spans="1:19">
      <c r="A69" s="7">
        <v>41511</v>
      </c>
      <c r="B69" s="1">
        <f>COUNT('Jerome et al'!B59,'Gschwend &amp; Norpoth'!B59,Election.de!B69,'Kayser &amp; Leininger'!B33,'Selb &amp; Munzert'!#REF!)</f>
        <v>4</v>
      </c>
      <c r="C69" s="4">
        <f>AVERAGE('Jerome et al'!B59,'Gschwend &amp; Norpoth'!B59,Election.de!B69,'Kayser &amp; Leininger'!B33)</f>
        <v>41.594181204012116</v>
      </c>
      <c r="D69" s="4">
        <f>AVERAGE('Jerome et al'!C59,'Gschwend &amp; Norpoth'!C59,Election.de!C69)</f>
        <v>24.798783945690854</v>
      </c>
      <c r="E69" s="4">
        <f>AVERAGE('Jerome et al'!D59,'Gschwend &amp; Norpoth'!D59,Election.de!D69)</f>
        <v>11.26328912273126</v>
      </c>
      <c r="F69" s="4">
        <f>AVERAGE('Jerome et al'!E59,'Gschwend &amp; Norpoth'!E59,Election.de!E69)</f>
        <v>6.5695053076109184</v>
      </c>
      <c r="G69" s="4">
        <f>AVERAGE('Jerome et al'!F59,'Gschwend &amp; Norpoth'!F59,Election.de!F69)</f>
        <v>8.0552850250690025</v>
      </c>
      <c r="H69" s="4">
        <f>AVERAGE('Jerome et al'!G59,'Gschwend &amp; Norpoth'!G59,Election.de!G69)</f>
        <v>2.2367795469845491</v>
      </c>
      <c r="I69" s="4">
        <f>AVERAGE('Jerome et al'!H59,'Gschwend &amp; Norpoth'!H59,Election.de!H69)</f>
        <v>2.5533362993961077</v>
      </c>
      <c r="J69" s="4">
        <f>AVERAGE('Jerome et al'!I59,'Gschwend &amp; Norpoth'!I59,Election.de!I69)</f>
        <v>2.6925260601282281</v>
      </c>
      <c r="K69" s="4">
        <f>ABS(C69-Election_result!B$2)</f>
        <v>9.4181204012116382E-2</v>
      </c>
      <c r="L69" s="4">
        <f>ABS(D69-Election_result!C$2)</f>
        <v>0.90121605430914542</v>
      </c>
      <c r="M69" s="4">
        <f>ABS(E69-Election_result!D$2)</f>
        <v>2.8632891227312598</v>
      </c>
      <c r="N69" s="4">
        <f>ABS(F69-Election_result!E$2)</f>
        <v>1.7695053076109186</v>
      </c>
      <c r="O69" s="4">
        <f>ABS(G69-Election_result!F$2)</f>
        <v>0.54471497493099719</v>
      </c>
      <c r="P69" s="4">
        <f>ABS(H69-Election_result!G$2)</f>
        <v>3.6779546984548883E-2</v>
      </c>
      <c r="Q69" s="4">
        <f>ABS(I69-Election_result!H$2)</f>
        <v>2.1466637006038924</v>
      </c>
      <c r="R69" s="4">
        <f>ABS(J69-Election_result!I$2)</f>
        <v>1.4074739398717715</v>
      </c>
      <c r="S69" s="4">
        <f t="shared" si="1"/>
        <v>1.2204779813818312</v>
      </c>
    </row>
    <row r="70" spans="1:19">
      <c r="A70" s="7">
        <v>41512</v>
      </c>
      <c r="B70" s="1">
        <f>COUNT('Jerome et al'!B60,'Gschwend &amp; Norpoth'!B60,Election.de!B70,'Kayser &amp; Leininger'!B34,'Selb &amp; Munzert'!#REF!)</f>
        <v>4</v>
      </c>
      <c r="C70" s="4">
        <f>AVERAGE('Jerome et al'!B60,'Gschwend &amp; Norpoth'!B60,Election.de!B70,'Kayser &amp; Leininger'!B34)</f>
        <v>41.57420512277637</v>
      </c>
      <c r="D70" s="4">
        <f>AVERAGE('Jerome et al'!C60,'Gschwend &amp; Norpoth'!C60,Election.de!C70)</f>
        <v>24.805679159808438</v>
      </c>
      <c r="E70" s="4">
        <f>AVERAGE('Jerome et al'!D60,'Gschwend &amp; Norpoth'!D60,Election.de!D70)</f>
        <v>11.266730162612426</v>
      </c>
      <c r="F70" s="4">
        <f>AVERAGE('Jerome et al'!E60,'Gschwend &amp; Norpoth'!E60,Election.de!E70)</f>
        <v>6.583385210705341</v>
      </c>
      <c r="G70" s="4">
        <f>AVERAGE('Jerome et al'!F60,'Gschwend &amp; Norpoth'!F60,Election.de!F70)</f>
        <v>8.061483913249301</v>
      </c>
      <c r="H70" s="4">
        <f>AVERAGE('Jerome et al'!G60,'Gschwend &amp; Norpoth'!G60,Election.de!G70)</f>
        <v>2.2173722697204385</v>
      </c>
      <c r="I70" s="4">
        <f>AVERAGE('Jerome et al'!H60,'Gschwend &amp; Norpoth'!H60,Election.de!H70)</f>
        <v>2.5980786730861674</v>
      </c>
      <c r="J70" s="4">
        <f>AVERAGE('Jerome et al'!I60,'Gschwend &amp; Norpoth'!I60,Election.de!I70)</f>
        <v>2.6506558215232299</v>
      </c>
      <c r="K70" s="4">
        <f>ABS(C70-Election_result!B$2)</f>
        <v>7.4205122776369592E-2</v>
      </c>
      <c r="L70" s="4">
        <f>ABS(D70-Election_result!C$2)</f>
        <v>0.89432084019156122</v>
      </c>
      <c r="M70" s="4">
        <f>ABS(E70-Election_result!D$2)</f>
        <v>2.8667301626124253</v>
      </c>
      <c r="N70" s="4">
        <f>ABS(F70-Election_result!E$2)</f>
        <v>1.7833852107053412</v>
      </c>
      <c r="O70" s="4">
        <f>ABS(G70-Election_result!F$2)</f>
        <v>0.53851608675069862</v>
      </c>
      <c r="P70" s="4">
        <f>ABS(H70-Election_result!G$2)</f>
        <v>1.7372269720438371E-2</v>
      </c>
      <c r="Q70" s="4">
        <f>ABS(I70-Election_result!H$2)</f>
        <v>2.1019213269138328</v>
      </c>
      <c r="R70" s="4">
        <f>ABS(J70-Election_result!I$2)</f>
        <v>1.4493441784767698</v>
      </c>
      <c r="S70" s="4">
        <f t="shared" si="1"/>
        <v>1.2157243997684295</v>
      </c>
    </row>
    <row r="71" spans="1:19">
      <c r="A71" s="7">
        <v>41513</v>
      </c>
      <c r="B71" s="1">
        <f>COUNT('Jerome et al'!B61,'Gschwend &amp; Norpoth'!B61,Election.de!B71,'Kayser &amp; Leininger'!B35,'Selb &amp; Munzert'!#REF!)</f>
        <v>4</v>
      </c>
      <c r="C71" s="4">
        <f>AVERAGE('Jerome et al'!B61,'Gschwend &amp; Norpoth'!B61,Election.de!B71,'Kayser &amp; Leininger'!B35)</f>
        <v>41.542923298029699</v>
      </c>
      <c r="D71" s="4">
        <f>AVERAGE('Jerome et al'!C61,'Gschwend &amp; Norpoth'!C61,Election.de!C71)</f>
        <v>24.792634932385056</v>
      </c>
      <c r="E71" s="4">
        <f>AVERAGE('Jerome et al'!D61,'Gschwend &amp; Norpoth'!D61,Election.de!D71)</f>
        <v>11.259925707787653</v>
      </c>
      <c r="F71" s="4">
        <f>AVERAGE('Jerome et al'!E61,'Gschwend &amp; Norpoth'!E61,Election.de!E71)</f>
        <v>6.6051206397405151</v>
      </c>
      <c r="G71" s="4">
        <f>AVERAGE('Jerome et al'!F61,'Gschwend &amp; Norpoth'!F61,Election.de!F71)</f>
        <v>8.0763520643952607</v>
      </c>
      <c r="H71" s="4">
        <f>AVERAGE('Jerome et al'!G61,'Gschwend &amp; Norpoth'!G61,Election.de!G71)</f>
        <v>2.1989610457137889</v>
      </c>
      <c r="I71" s="4">
        <f>AVERAGE('Jerome et al'!H61,'Gschwend &amp; Norpoth'!H61,Election.de!H71)</f>
        <v>2.6259504813167314</v>
      </c>
      <c r="J71" s="4">
        <f>AVERAGE('Jerome et al'!I61,'Gschwend &amp; Norpoth'!I61,Election.de!I71)</f>
        <v>2.6461757684015077</v>
      </c>
      <c r="K71" s="4">
        <f>ABS(C71-Election_result!B$2)</f>
        <v>4.2923298029698742E-2</v>
      </c>
      <c r="L71" s="4">
        <f>ABS(D71-Election_result!C$2)</f>
        <v>0.9073650676149434</v>
      </c>
      <c r="M71" s="4">
        <f>ABS(E71-Election_result!D$2)</f>
        <v>2.859925707787653</v>
      </c>
      <c r="N71" s="4">
        <f>ABS(F71-Election_result!E$2)</f>
        <v>1.8051206397405153</v>
      </c>
      <c r="O71" s="4">
        <f>ABS(G71-Election_result!F$2)</f>
        <v>0.52364793560473899</v>
      </c>
      <c r="P71" s="4">
        <f>ABS(H71-Election_result!G$2)</f>
        <v>1.0389542862112577E-3</v>
      </c>
      <c r="Q71" s="4">
        <f>ABS(I71-Election_result!H$2)</f>
        <v>2.0740495186832688</v>
      </c>
      <c r="R71" s="4">
        <f>ABS(J71-Election_result!I$2)</f>
        <v>1.4538242315984919</v>
      </c>
      <c r="S71" s="4">
        <f t="shared" si="1"/>
        <v>1.2084869191681902</v>
      </c>
    </row>
    <row r="72" spans="1:19">
      <c r="A72" s="7">
        <v>41514</v>
      </c>
      <c r="B72" s="1">
        <f>COUNT('Jerome et al'!B62,'Gschwend &amp; Norpoth'!B62,Election.de!B72,'Kayser &amp; Leininger'!B36,'Selb &amp; Munzert'!#REF!)</f>
        <v>4</v>
      </c>
      <c r="C72" s="4">
        <f>AVERAGE('Jerome et al'!B62,'Gschwend &amp; Norpoth'!B62,Election.de!B72,'Kayser &amp; Leininger'!B36)</f>
        <v>41.524554535112337</v>
      </c>
      <c r="D72" s="4">
        <f>AVERAGE('Jerome et al'!C62,'Gschwend &amp; Norpoth'!C62,Election.de!C72)</f>
        <v>24.793284839685622</v>
      </c>
      <c r="E72" s="4">
        <f>AVERAGE('Jerome et al'!D62,'Gschwend &amp; Norpoth'!D62,Election.de!D72)</f>
        <v>11.265004661248904</v>
      </c>
      <c r="F72" s="4">
        <f>AVERAGE('Jerome et al'!E62,'Gschwend &amp; Norpoth'!E62,Election.de!E72)</f>
        <v>6.6178837360780101</v>
      </c>
      <c r="G72" s="4">
        <f>AVERAGE('Jerome et al'!F62,'Gschwend &amp; Norpoth'!F62,Election.de!F72)</f>
        <v>8.0839716935306374</v>
      </c>
      <c r="H72" s="4">
        <f>AVERAGE('Jerome et al'!G62,'Gschwend &amp; Norpoth'!G62,Election.de!G72)</f>
        <v>2.1869516912115463</v>
      </c>
      <c r="I72" s="4">
        <f>AVERAGE('Jerome et al'!H62,'Gschwend &amp; Norpoth'!H62,Election.de!H72)</f>
        <v>2.6325593424868896</v>
      </c>
      <c r="J72" s="4">
        <f>AVERAGE('Jerome et al'!I62,'Gschwend &amp; Norpoth'!I62,Election.de!I72)</f>
        <v>2.6382277718363967</v>
      </c>
      <c r="K72" s="4">
        <f>ABS(C72-Election_result!B$2)</f>
        <v>2.455453511233685E-2</v>
      </c>
      <c r="L72" s="4">
        <f>ABS(D72-Election_result!C$2)</f>
        <v>0.90671516031437704</v>
      </c>
      <c r="M72" s="4">
        <f>ABS(E72-Election_result!D$2)</f>
        <v>2.8650046612489035</v>
      </c>
      <c r="N72" s="4">
        <f>ABS(F72-Election_result!E$2)</f>
        <v>1.8178837360780102</v>
      </c>
      <c r="O72" s="4">
        <f>ABS(G72-Election_result!F$2)</f>
        <v>0.51602830646936226</v>
      </c>
      <c r="P72" s="4">
        <f>ABS(H72-Election_result!G$2)</f>
        <v>1.3048308788453866E-2</v>
      </c>
      <c r="Q72" s="4">
        <f>ABS(I72-Election_result!H$2)</f>
        <v>2.0674406575131106</v>
      </c>
      <c r="R72" s="4">
        <f>ABS(J72-Election_result!I$2)</f>
        <v>1.461772228163603</v>
      </c>
      <c r="S72" s="4">
        <f t="shared" si="1"/>
        <v>1.2090559492110198</v>
      </c>
    </row>
    <row r="73" spans="1:19">
      <c r="A73" s="7">
        <v>41515</v>
      </c>
      <c r="B73" s="1">
        <f>COUNT('Jerome et al'!B63,'Gschwend &amp; Norpoth'!B63,Election.de!B73,'Kayser &amp; Leininger'!B37,'Selb &amp; Munzert'!#REF!)</f>
        <v>4</v>
      </c>
      <c r="C73" s="4">
        <f>AVERAGE('Jerome et al'!B63,'Gschwend &amp; Norpoth'!B63,Election.de!B73,'Kayser &amp; Leininger'!B37)</f>
        <v>41.506344275595772</v>
      </c>
      <c r="D73" s="4">
        <f>AVERAGE('Jerome et al'!C63,'Gschwend &amp; Norpoth'!C63,Election.de!C73)</f>
        <v>24.776094406828022</v>
      </c>
      <c r="E73" s="4">
        <f>AVERAGE('Jerome et al'!D63,'Gschwend &amp; Norpoth'!D63,Election.de!D73)</f>
        <v>11.268548695202435</v>
      </c>
      <c r="F73" s="4">
        <f>AVERAGE('Jerome et al'!E63,'Gschwend &amp; Norpoth'!E63,Election.de!E73)</f>
        <v>6.6305367001119135</v>
      </c>
      <c r="G73" s="4">
        <f>AVERAGE('Jerome et al'!F63,'Gschwend &amp; Norpoth'!F63,Election.de!F73)</f>
        <v>8.0776166501589461</v>
      </c>
      <c r="H73" s="4">
        <f>AVERAGE('Jerome et al'!G63,'Gschwend &amp; Norpoth'!G63,Election.de!G73)</f>
        <v>2.1892537007933743</v>
      </c>
      <c r="I73" s="4">
        <f>AVERAGE('Jerome et al'!H63,'Gschwend &amp; Norpoth'!H63,Election.de!H73)</f>
        <v>2.6505038972600929</v>
      </c>
      <c r="J73" s="4">
        <f>AVERAGE('Jerome et al'!I63,'Gschwend &amp; Norpoth'!I63,Election.de!I73)</f>
        <v>2.6379826497571313</v>
      </c>
      <c r="K73" s="4">
        <f>ABS(C73-Election_result!B$2)</f>
        <v>6.3442755957723307E-3</v>
      </c>
      <c r="L73" s="4">
        <f>ABS(D73-Election_result!C$2)</f>
        <v>0.92390559317197685</v>
      </c>
      <c r="M73" s="4">
        <f>ABS(E73-Election_result!D$2)</f>
        <v>2.8685486952024348</v>
      </c>
      <c r="N73" s="4">
        <f>ABS(F73-Election_result!E$2)</f>
        <v>1.8305367001119137</v>
      </c>
      <c r="O73" s="4">
        <f>ABS(G73-Election_result!F$2)</f>
        <v>0.5223833498410535</v>
      </c>
      <c r="P73" s="4">
        <f>ABS(H73-Election_result!G$2)</f>
        <v>1.0746299206625842E-2</v>
      </c>
      <c r="Q73" s="4">
        <f>ABS(I73-Election_result!H$2)</f>
        <v>2.0494961027399072</v>
      </c>
      <c r="R73" s="4">
        <f>ABS(J73-Election_result!I$2)</f>
        <v>1.4620173502428684</v>
      </c>
      <c r="S73" s="4">
        <f t="shared" si="1"/>
        <v>1.2092472957640692</v>
      </c>
    </row>
    <row r="74" spans="1:19">
      <c r="A74" s="7">
        <v>41516</v>
      </c>
      <c r="B74" s="1">
        <f>COUNT('Jerome et al'!B64,'Gschwend &amp; Norpoth'!B64,Election.de!B74,'Kayser &amp; Leininger'!B38,'Selb &amp; Munzert'!#REF!)</f>
        <v>4</v>
      </c>
      <c r="C74" s="4">
        <f>AVERAGE('Jerome et al'!B64,'Gschwend &amp; Norpoth'!B64,Election.de!B74,'Kayser &amp; Leininger'!B38)</f>
        <v>41.396520414247092</v>
      </c>
      <c r="D74" s="4">
        <f>AVERAGE('Jerome et al'!C64,'Gschwend &amp; Norpoth'!C64,Election.de!C74)</f>
        <v>25.097422507873841</v>
      </c>
      <c r="E74" s="4">
        <f>AVERAGE('Jerome et al'!D64,'Gschwend &amp; Norpoth'!D64,Election.de!D74)</f>
        <v>10.90914708437454</v>
      </c>
      <c r="F74" s="4">
        <f>AVERAGE('Jerome et al'!E64,'Gschwend &amp; Norpoth'!E64,Election.de!E74)</f>
        <v>6.6199919225180492</v>
      </c>
      <c r="G74" s="4">
        <f>AVERAGE('Jerome et al'!F64,'Gschwend &amp; Norpoth'!F64,Election.de!F74)</f>
        <v>8.0945501082322107</v>
      </c>
      <c r="H74" s="4">
        <f>AVERAGE('Jerome et al'!G64,'Gschwend &amp; Norpoth'!G64,Election.de!G74)</f>
        <v>2.0294592166822056</v>
      </c>
      <c r="I74" s="4">
        <f>AVERAGE('Jerome et al'!H64,'Gschwend &amp; Norpoth'!H64,Election.de!H74)</f>
        <v>2.8422669928514535</v>
      </c>
      <c r="J74" s="4">
        <f>AVERAGE('Jerome et al'!I64,'Gschwend &amp; Norpoth'!I64,Election.de!I74)</f>
        <v>2.7938207566524191</v>
      </c>
      <c r="K74" s="4">
        <f>ABS(C74-Election_result!B$2)</f>
        <v>0.10347958575290761</v>
      </c>
      <c r="L74" s="4">
        <f>ABS(D74-Election_result!C$2)</f>
        <v>0.60257749212615863</v>
      </c>
      <c r="M74" s="4">
        <f>ABS(E74-Election_result!D$2)</f>
        <v>2.5091470843745398</v>
      </c>
      <c r="N74" s="4">
        <f>ABS(F74-Election_result!E$2)</f>
        <v>1.8199919225180494</v>
      </c>
      <c r="O74" s="4">
        <f>ABS(G74-Election_result!F$2)</f>
        <v>0.50544989176778898</v>
      </c>
      <c r="P74" s="4">
        <f>ABS(H74-Election_result!G$2)</f>
        <v>0.17054078331779454</v>
      </c>
      <c r="Q74" s="4">
        <f>ABS(I74-Election_result!H$2)</f>
        <v>1.8577330071485467</v>
      </c>
      <c r="R74" s="4">
        <f>ABS(J74-Election_result!I$2)</f>
        <v>1.3061792433475805</v>
      </c>
      <c r="S74" s="4">
        <f t="shared" si="1"/>
        <v>1.1093873762941708</v>
      </c>
    </row>
    <row r="75" spans="1:19">
      <c r="A75" s="7">
        <v>41517</v>
      </c>
      <c r="B75" s="1">
        <f>COUNT('Jerome et al'!B65,'Gschwend &amp; Norpoth'!B65,Election.de!B75,'Kayser &amp; Leininger'!B39,'Selb &amp; Munzert'!#REF!)</f>
        <v>4</v>
      </c>
      <c r="C75" s="4">
        <f>AVERAGE('Jerome et al'!B65,'Gschwend &amp; Norpoth'!B65,Election.de!B75,'Kayser &amp; Leininger'!B39)</f>
        <v>41.40512089698062</v>
      </c>
      <c r="D75" s="4">
        <f>AVERAGE('Jerome et al'!C65,'Gschwend &amp; Norpoth'!C65,Election.de!C75)</f>
        <v>25.125481459708766</v>
      </c>
      <c r="E75" s="4">
        <f>AVERAGE('Jerome et al'!D65,'Gschwend &amp; Norpoth'!D65,Election.de!D75)</f>
        <v>10.870706108260906</v>
      </c>
      <c r="F75" s="4">
        <f>AVERAGE('Jerome et al'!E65,'Gschwend &amp; Norpoth'!E65,Election.de!E75)</f>
        <v>6.6140160824372183</v>
      </c>
      <c r="G75" s="4">
        <f>AVERAGE('Jerome et al'!F65,'Gschwend &amp; Norpoth'!F65,Election.de!F75)</f>
        <v>8.0965869762207543</v>
      </c>
      <c r="H75" s="4">
        <f>AVERAGE('Jerome et al'!G65,'Gschwend &amp; Norpoth'!G65,Election.de!G75)</f>
        <v>2.0189774118052477</v>
      </c>
      <c r="I75" s="4">
        <f>AVERAGE('Jerome et al'!H65,'Gschwend &amp; Norpoth'!H65,Election.de!H75)</f>
        <v>2.8419440177435256</v>
      </c>
      <c r="J75" s="4">
        <f>AVERAGE('Jerome et al'!I65,'Gschwend &amp; Norpoth'!I65,Election.de!I75)</f>
        <v>2.8129706929274696</v>
      </c>
      <c r="K75" s="4">
        <f>ABS(C75-Election_result!B$2)</f>
        <v>9.4879103019380295E-2</v>
      </c>
      <c r="L75" s="4">
        <f>ABS(D75-Election_result!C$2)</f>
        <v>0.57451854029123339</v>
      </c>
      <c r="M75" s="4">
        <f>ABS(E75-Election_result!D$2)</f>
        <v>2.4707061082609059</v>
      </c>
      <c r="N75" s="4">
        <f>ABS(F75-Election_result!E$2)</f>
        <v>1.8140160824372185</v>
      </c>
      <c r="O75" s="4">
        <f>ABS(G75-Election_result!F$2)</f>
        <v>0.50341302377924535</v>
      </c>
      <c r="P75" s="4">
        <f>ABS(H75-Election_result!G$2)</f>
        <v>0.18102258819475248</v>
      </c>
      <c r="Q75" s="4">
        <f>ABS(I75-Election_result!H$2)</f>
        <v>1.8580559822564746</v>
      </c>
      <c r="R75" s="4">
        <f>ABS(J75-Election_result!I$2)</f>
        <v>1.28702930707253</v>
      </c>
      <c r="S75" s="4">
        <f t="shared" si="1"/>
        <v>1.0979550919139676</v>
      </c>
    </row>
    <row r="76" spans="1:19">
      <c r="A76" s="7">
        <v>41518</v>
      </c>
      <c r="B76" s="1">
        <f>COUNT('Jerome et al'!B66,'Gschwend &amp; Norpoth'!B66,Election.de!B76,'Kayser &amp; Leininger'!B40,'Selb &amp; Munzert'!#REF!)</f>
        <v>4</v>
      </c>
      <c r="C76" s="4">
        <f>AVERAGE('Jerome et al'!B66,'Gschwend &amp; Norpoth'!B66,Election.de!B76,'Kayser &amp; Leininger'!B40)</f>
        <v>41.411230797790516</v>
      </c>
      <c r="D76" s="4">
        <f>AVERAGE('Jerome et al'!C66,'Gschwend &amp; Norpoth'!C66,Election.de!C76)</f>
        <v>25.126375534496834</v>
      </c>
      <c r="E76" s="4">
        <f>AVERAGE('Jerome et al'!D66,'Gschwend &amp; Norpoth'!D66,Election.de!D76)</f>
        <v>10.854309429472316</v>
      </c>
      <c r="F76" s="4">
        <f>AVERAGE('Jerome et al'!E66,'Gschwend &amp; Norpoth'!E66,Election.de!E76)</f>
        <v>6.6097707637404675</v>
      </c>
      <c r="G76" s="4">
        <f>AVERAGE('Jerome et al'!F66,'Gschwend &amp; Norpoth'!F66,Election.de!F76)</f>
        <v>8.0924388258741331</v>
      </c>
      <c r="H76" s="4">
        <f>AVERAGE('Jerome et al'!G66,'Gschwend &amp; Norpoth'!G66,Election.de!G76)</f>
        <v>1.9931100713254943</v>
      </c>
      <c r="I76" s="4">
        <f>AVERAGE('Jerome et al'!H66,'Gschwend &amp; Norpoth'!H66,Election.de!H76)</f>
        <v>2.8994822063324741</v>
      </c>
      <c r="J76" s="4">
        <f>AVERAGE('Jerome et al'!I66,'Gschwend &amp; Norpoth'!I66,Election.de!I76)</f>
        <v>2.8009505991654144</v>
      </c>
      <c r="K76" s="4">
        <f>ABS(C76-Election_result!B$2)</f>
        <v>8.8769202209483922E-2</v>
      </c>
      <c r="L76" s="4">
        <f>ABS(D76-Election_result!C$2)</f>
        <v>0.57362446550316548</v>
      </c>
      <c r="M76" s="4">
        <f>ABS(E76-Election_result!D$2)</f>
        <v>2.4543094294723158</v>
      </c>
      <c r="N76" s="4">
        <f>ABS(F76-Election_result!E$2)</f>
        <v>1.8097707637404676</v>
      </c>
      <c r="O76" s="4">
        <f>ABS(G76-Election_result!F$2)</f>
        <v>0.50756117412586654</v>
      </c>
      <c r="P76" s="4">
        <f>ABS(H76-Election_result!G$2)</f>
        <v>0.20688992867450584</v>
      </c>
      <c r="Q76" s="4">
        <f>ABS(I76-Election_result!H$2)</f>
        <v>1.8005177936675261</v>
      </c>
      <c r="R76" s="4">
        <f>ABS(J76-Election_result!I$2)</f>
        <v>1.2990494008345852</v>
      </c>
      <c r="S76" s="4">
        <f t="shared" si="1"/>
        <v>1.0925615197784895</v>
      </c>
    </row>
    <row r="77" spans="1:19">
      <c r="A77" s="7">
        <v>41519</v>
      </c>
      <c r="B77" s="1">
        <f>COUNT('Jerome et al'!B67,'Gschwend &amp; Norpoth'!B67,Election.de!B77,'Kayser &amp; Leininger'!B41,'Selb &amp; Munzert'!#REF!)</f>
        <v>4</v>
      </c>
      <c r="C77" s="4">
        <f>AVERAGE('Jerome et al'!B67,'Gschwend &amp; Norpoth'!B67,Election.de!B77,'Kayser &amp; Leininger'!B41)</f>
        <v>41.413195477081125</v>
      </c>
      <c r="D77" s="4">
        <f>AVERAGE('Jerome et al'!C67,'Gschwend &amp; Norpoth'!C67,Election.de!C77)</f>
        <v>25.129068464563037</v>
      </c>
      <c r="E77" s="4">
        <f>AVERAGE('Jerome et al'!D67,'Gschwend &amp; Norpoth'!D67,Election.de!D77)</f>
        <v>10.827125851869113</v>
      </c>
      <c r="F77" s="4">
        <f>AVERAGE('Jerome et al'!E67,'Gschwend &amp; Norpoth'!E67,Election.de!E77)</f>
        <v>6.6084056532443967</v>
      </c>
      <c r="G77" s="4">
        <f>AVERAGE('Jerome et al'!F67,'Gschwend &amp; Norpoth'!F67,Election.de!F77)</f>
        <v>8.1121233889396596</v>
      </c>
      <c r="H77" s="4">
        <f>AVERAGE('Jerome et al'!G67,'Gschwend &amp; Norpoth'!G67,Election.de!G77)</f>
        <v>2.0023375038174196</v>
      </c>
      <c r="I77" s="4">
        <f>AVERAGE('Jerome et al'!H67,'Gschwend &amp; Norpoth'!H67,Election.de!H77)</f>
        <v>2.8922698492266909</v>
      </c>
      <c r="J77" s="4">
        <f>AVERAGE('Jerome et al'!I67,'Gschwend &amp; Norpoth'!I67,Election.de!I77)</f>
        <v>2.8037416082507431</v>
      </c>
      <c r="K77" s="4">
        <f>ABS(C77-Election_result!B$2)</f>
        <v>8.6804522918875193E-2</v>
      </c>
      <c r="L77" s="4">
        <f>ABS(D77-Election_result!C$2)</f>
        <v>0.57093153543696218</v>
      </c>
      <c r="M77" s="4">
        <f>ABS(E77-Election_result!D$2)</f>
        <v>2.4271258518691123</v>
      </c>
      <c r="N77" s="4">
        <f>ABS(F77-Election_result!E$2)</f>
        <v>1.8084056532443968</v>
      </c>
      <c r="O77" s="4">
        <f>ABS(G77-Election_result!F$2)</f>
        <v>0.48787661106034008</v>
      </c>
      <c r="P77" s="4">
        <f>ABS(H77-Election_result!G$2)</f>
        <v>0.19766249618258058</v>
      </c>
      <c r="Q77" s="4">
        <f>ABS(I77-Election_result!H$2)</f>
        <v>1.8077301507733092</v>
      </c>
      <c r="R77" s="4">
        <f>ABS(J77-Election_result!I$2)</f>
        <v>1.2962583917492565</v>
      </c>
      <c r="S77" s="4">
        <f t="shared" si="1"/>
        <v>1.0853494016543541</v>
      </c>
    </row>
    <row r="78" spans="1:19">
      <c r="A78" s="7">
        <v>41520</v>
      </c>
      <c r="B78" s="1">
        <f>COUNT('Jerome et al'!B68,'Gschwend &amp; Norpoth'!B68,Election.de!B78,'Kayser &amp; Leininger'!B42,'Selb &amp; Munzert'!#REF!)</f>
        <v>4</v>
      </c>
      <c r="C78" s="4">
        <f>AVERAGE('Jerome et al'!B68,'Gschwend &amp; Norpoth'!B68,Election.de!B78,'Kayser &amp; Leininger'!B42)</f>
        <v>41.378083295442835</v>
      </c>
      <c r="D78" s="4">
        <f>AVERAGE('Jerome et al'!C68,'Gschwend &amp; Norpoth'!C68,Election.de!C78)</f>
        <v>25.139304925423769</v>
      </c>
      <c r="E78" s="4">
        <f>AVERAGE('Jerome et al'!D68,'Gschwend &amp; Norpoth'!D68,Election.de!D78)</f>
        <v>10.840058984730113</v>
      </c>
      <c r="F78" s="4">
        <f>AVERAGE('Jerome et al'!E68,'Gschwend &amp; Norpoth'!E68,Election.de!E78)</f>
        <v>6.6328025143114759</v>
      </c>
      <c r="G78" s="4">
        <f>AVERAGE('Jerome et al'!F68,'Gschwend &amp; Norpoth'!F68,Election.de!F78)</f>
        <v>8.118600190007502</v>
      </c>
      <c r="H78" s="4">
        <f>AVERAGE('Jerome et al'!G68,'Gschwend &amp; Norpoth'!G68,Election.de!G78)</f>
        <v>2.007587912823706</v>
      </c>
      <c r="I78" s="4">
        <f>AVERAGE('Jerome et al'!H68,'Gschwend &amp; Norpoth'!H68,Election.de!H78)</f>
        <v>2.8406889073917778</v>
      </c>
      <c r="J78" s="4">
        <f>AVERAGE('Jerome et al'!I68,'Gschwend &amp; Norpoth'!I68,Election.de!I78)</f>
        <v>2.8204257462898035</v>
      </c>
      <c r="K78" s="4">
        <f>ABS(C78-Election_result!B$2)</f>
        <v>0.12191670455716519</v>
      </c>
      <c r="L78" s="4">
        <f>ABS(D78-Election_result!C$2)</f>
        <v>0.56069507457623047</v>
      </c>
      <c r="M78" s="4">
        <f>ABS(E78-Election_result!D$2)</f>
        <v>2.4400589847301131</v>
      </c>
      <c r="N78" s="4">
        <f>ABS(F78-Election_result!E$2)</f>
        <v>1.8328025143114761</v>
      </c>
      <c r="O78" s="4">
        <f>ABS(G78-Election_result!F$2)</f>
        <v>0.48139980999249765</v>
      </c>
      <c r="P78" s="4">
        <f>ABS(H78-Election_result!G$2)</f>
        <v>0.19241208717629421</v>
      </c>
      <c r="Q78" s="4">
        <f>ABS(I78-Election_result!H$2)</f>
        <v>1.8593110926082224</v>
      </c>
      <c r="R78" s="4">
        <f>ABS(J78-Election_result!I$2)</f>
        <v>1.2795742537101962</v>
      </c>
      <c r="S78" s="4">
        <f t="shared" si="1"/>
        <v>1.0960213152077745</v>
      </c>
    </row>
    <row r="79" spans="1:19">
      <c r="A79" s="7">
        <v>41521</v>
      </c>
      <c r="B79" s="1">
        <f>COUNT('Jerome et al'!B69,'Gschwend &amp; Norpoth'!B69,Election.de!B79,'Kayser &amp; Leininger'!B43,'Selb &amp; Munzert'!#REF!)</f>
        <v>4</v>
      </c>
      <c r="C79" s="4">
        <f>AVERAGE('Jerome et al'!B69,'Gschwend &amp; Norpoth'!B69,Election.de!B79,'Kayser &amp; Leininger'!B43)</f>
        <v>41.38495909829826</v>
      </c>
      <c r="D79" s="4">
        <f>AVERAGE('Jerome et al'!C69,'Gschwend &amp; Norpoth'!C69,Election.de!C79)</f>
        <v>25.142029684733853</v>
      </c>
      <c r="E79" s="4">
        <f>AVERAGE('Jerome et al'!D69,'Gschwend &amp; Norpoth'!D69,Election.de!D79)</f>
        <v>10.815017965614915</v>
      </c>
      <c r="F79" s="4">
        <f>AVERAGE('Jerome et al'!E69,'Gschwend &amp; Norpoth'!E69,Election.de!E79)</f>
        <v>6.6280250268651928</v>
      </c>
      <c r="G79" s="4">
        <f>AVERAGE('Jerome et al'!F69,'Gschwend &amp; Norpoth'!F69,Election.de!F79)</f>
        <v>8.1181409964918974</v>
      </c>
      <c r="H79" s="4">
        <f>AVERAGE('Jerome et al'!G69,'Gschwend &amp; Norpoth'!G69,Election.de!G79)</f>
        <v>1.9921057613285471</v>
      </c>
      <c r="I79" s="4">
        <f>AVERAGE('Jerome et al'!H69,'Gschwend &amp; Norpoth'!H69,Election.de!H79)</f>
        <v>2.8639123189919871</v>
      </c>
      <c r="J79" s="4">
        <f>AVERAGE('Jerome et al'!I69,'Gschwend &amp; Norpoth'!I69,Election.de!I79)</f>
        <v>2.8354599395054731</v>
      </c>
      <c r="K79" s="4">
        <f>ABS(C79-Election_result!B$2)</f>
        <v>0.11504090170173953</v>
      </c>
      <c r="L79" s="4">
        <f>ABS(D79-Election_result!C$2)</f>
        <v>0.5579703152661466</v>
      </c>
      <c r="M79" s="4">
        <f>ABS(E79-Election_result!D$2)</f>
        <v>2.4150179656149149</v>
      </c>
      <c r="N79" s="4">
        <f>ABS(F79-Election_result!E$2)</f>
        <v>1.828025026865193</v>
      </c>
      <c r="O79" s="4">
        <f>ABS(G79-Election_result!F$2)</f>
        <v>0.48185900350810229</v>
      </c>
      <c r="P79" s="4">
        <f>ABS(H79-Election_result!G$2)</f>
        <v>0.20789423867145307</v>
      </c>
      <c r="Q79" s="4">
        <f>ABS(I79-Election_result!H$2)</f>
        <v>1.8360876810080131</v>
      </c>
      <c r="R79" s="4">
        <f>ABS(J79-Election_result!I$2)</f>
        <v>1.2645400604945265</v>
      </c>
      <c r="S79" s="4">
        <f t="shared" si="1"/>
        <v>1.0883043991412611</v>
      </c>
    </row>
    <row r="80" spans="1:19">
      <c r="A80" s="7">
        <v>41522</v>
      </c>
      <c r="B80" s="1">
        <f>COUNT('Jerome et al'!B70,'Gschwend &amp; Norpoth'!B70,Election.de!B80,'Kayser &amp; Leininger'!B44,'Selb &amp; Munzert'!#REF!)</f>
        <v>4</v>
      </c>
      <c r="C80" s="4">
        <f>AVERAGE('Jerome et al'!B70,'Gschwend &amp; Norpoth'!B70,Election.de!B80,'Kayser &amp; Leininger'!B44)</f>
        <v>41.378669973204318</v>
      </c>
      <c r="D80" s="4">
        <f>AVERAGE('Jerome et al'!C70,'Gschwend &amp; Norpoth'!C70,Election.de!C80)</f>
        <v>25.128212076036437</v>
      </c>
      <c r="E80" s="4">
        <f>AVERAGE('Jerome et al'!D70,'Gschwend &amp; Norpoth'!D70,Election.de!D80)</f>
        <v>10.812837365623011</v>
      </c>
      <c r="F80" s="4">
        <f>AVERAGE('Jerome et al'!E70,'Gschwend &amp; Norpoth'!E70,Election.de!E80)</f>
        <v>6.6323948752765247</v>
      </c>
      <c r="G80" s="4">
        <f>AVERAGE('Jerome et al'!F70,'Gschwend &amp; Norpoth'!F70,Election.de!F80)</f>
        <v>8.1110469286739004</v>
      </c>
      <c r="H80" s="4">
        <f>AVERAGE('Jerome et al'!G70,'Gschwend &amp; Norpoth'!G70,Election.de!G80)</f>
        <v>1.9844675939905911</v>
      </c>
      <c r="I80" s="4">
        <f>AVERAGE('Jerome et al'!H70,'Gschwend &amp; Norpoth'!H70,Election.de!H80)</f>
        <v>2.8613711856398454</v>
      </c>
      <c r="J80" s="4">
        <f>AVERAGE('Jerome et al'!I70,'Gschwend &amp; Norpoth'!I70,Election.de!I80)</f>
        <v>2.8687315167028835</v>
      </c>
      <c r="K80" s="4">
        <f>ABS(C80-Election_result!B$2)</f>
        <v>0.1213300267956825</v>
      </c>
      <c r="L80" s="4">
        <f>ABS(D80-Election_result!C$2)</f>
        <v>0.57178792396356215</v>
      </c>
      <c r="M80" s="4">
        <f>ABS(E80-Election_result!D$2)</f>
        <v>2.4128373656230107</v>
      </c>
      <c r="N80" s="4">
        <f>ABS(F80-Election_result!E$2)</f>
        <v>1.8323948752765249</v>
      </c>
      <c r="O80" s="4">
        <f>ABS(G80-Election_result!F$2)</f>
        <v>0.48895307132609922</v>
      </c>
      <c r="P80" s="4">
        <f>ABS(H80-Election_result!G$2)</f>
        <v>0.21553240600940904</v>
      </c>
      <c r="Q80" s="4">
        <f>ABS(I80-Election_result!H$2)</f>
        <v>1.8386288143601548</v>
      </c>
      <c r="R80" s="4">
        <f>ABS(J80-Election_result!I$2)</f>
        <v>1.2312684832971161</v>
      </c>
      <c r="S80" s="4">
        <f t="shared" si="1"/>
        <v>1.089091620831445</v>
      </c>
    </row>
    <row r="81" spans="1:19">
      <c r="A81" s="7">
        <v>41523</v>
      </c>
      <c r="B81" s="1">
        <f>COUNT('Jerome et al'!B71,'Gschwend &amp; Norpoth'!B71,Election.de!B81,'Kayser &amp; Leininger'!B45,'Selb &amp; Munzert'!#REF!)</f>
        <v>4</v>
      </c>
      <c r="C81" s="4">
        <f>AVERAGE('Jerome et al'!B71,'Gschwend &amp; Norpoth'!B71,Election.de!B81,'Kayser &amp; Leininger'!B45)</f>
        <v>41.396542450356947</v>
      </c>
      <c r="D81" s="4">
        <f>AVERAGE('Jerome et al'!C71,'Gschwend &amp; Norpoth'!C71,Election.de!C81)</f>
        <v>25.143960890268989</v>
      </c>
      <c r="E81" s="4">
        <f>AVERAGE('Jerome et al'!D71,'Gschwend &amp; Norpoth'!D71,Election.de!D81)</f>
        <v>10.757492394290827</v>
      </c>
      <c r="F81" s="4">
        <f>AVERAGE('Jerome et al'!E71,'Gschwend &amp; Norpoth'!E71,Election.de!E81)</f>
        <v>6.6199766112532581</v>
      </c>
      <c r="G81" s="4">
        <f>AVERAGE('Jerome et al'!F71,'Gschwend &amp; Norpoth'!F71,Election.de!F81)</f>
        <v>8.1230434581626376</v>
      </c>
      <c r="H81" s="4">
        <f>AVERAGE('Jerome et al'!G71,'Gschwend &amp; Norpoth'!G71,Election.de!G81)</f>
        <v>2.0029793125900102</v>
      </c>
      <c r="I81" s="4">
        <f>AVERAGE('Jerome et al'!H71,'Gschwend &amp; Norpoth'!H71,Election.de!H81)</f>
        <v>2.8722186878394518</v>
      </c>
      <c r="J81" s="4">
        <f>AVERAGE('Jerome et al'!I71,'Gschwend &amp; Norpoth'!I71,Election.de!I81)</f>
        <v>2.8669719235147482</v>
      </c>
      <c r="K81" s="4">
        <f>ABS(C81-Election_result!B$2)</f>
        <v>0.10345754964305343</v>
      </c>
      <c r="L81" s="4">
        <f>ABS(D81-Election_result!C$2)</f>
        <v>0.55603910973101023</v>
      </c>
      <c r="M81" s="4">
        <f>ABS(E81-Election_result!D$2)</f>
        <v>2.3574923942908264</v>
      </c>
      <c r="N81" s="4">
        <f>ABS(F81-Election_result!E$2)</f>
        <v>1.8199766112532583</v>
      </c>
      <c r="O81" s="4">
        <f>ABS(G81-Election_result!F$2)</f>
        <v>0.47695654183736202</v>
      </c>
      <c r="P81" s="4">
        <f>ABS(H81-Election_result!G$2)</f>
        <v>0.19702068740999001</v>
      </c>
      <c r="Q81" s="4">
        <f>ABS(I81-Election_result!H$2)</f>
        <v>1.8277813121605484</v>
      </c>
      <c r="R81" s="4">
        <f>ABS(J81-Election_result!I$2)</f>
        <v>1.2330280764852515</v>
      </c>
      <c r="S81" s="4">
        <f t="shared" si="1"/>
        <v>1.0714690353514125</v>
      </c>
    </row>
    <row r="82" spans="1:19">
      <c r="A82" s="7">
        <v>41524</v>
      </c>
      <c r="B82" s="1">
        <f>COUNT('Jerome et al'!B72,'Gschwend &amp; Norpoth'!B72,Election.de!B82,'Kayser &amp; Leininger'!B46,'Selb &amp; Munzert'!#REF!)</f>
        <v>4</v>
      </c>
      <c r="C82" s="4">
        <f>AVERAGE('Jerome et al'!B72,'Gschwend &amp; Norpoth'!B72,Election.de!B82,'Kayser &amp; Leininger'!B46)</f>
        <v>41.375947387877247</v>
      </c>
      <c r="D82" s="4">
        <f>AVERAGE('Jerome et al'!C72,'Gschwend &amp; Norpoth'!C72,Election.de!C82)</f>
        <v>25.257654804055779</v>
      </c>
      <c r="E82" s="4">
        <f>AVERAGE('Jerome et al'!D72,'Gschwend &amp; Norpoth'!D72,Election.de!D82)</f>
        <v>10.301605745799581</v>
      </c>
      <c r="F82" s="4">
        <f>AVERAGE('Jerome et al'!E72,'Gschwend &amp; Norpoth'!E72,Election.de!E82)</f>
        <v>6.467619932019474</v>
      </c>
      <c r="G82" s="4">
        <f>AVERAGE('Jerome et al'!F72,'Gschwend &amp; Norpoth'!F72,Election.de!F82)</f>
        <v>8.0815429869121083</v>
      </c>
      <c r="H82" s="4">
        <f>AVERAGE('Jerome et al'!G72,'Gschwend &amp; Norpoth'!G72,Election.de!G82)</f>
        <v>1.9991011461081367</v>
      </c>
      <c r="I82" s="4">
        <f>AVERAGE('Jerome et al'!H72,'Gschwend &amp; Norpoth'!H72,Election.de!H82)</f>
        <v>3.0481970647488779</v>
      </c>
      <c r="J82" s="4">
        <f>AVERAGE('Jerome et al'!I72,'Gschwend &amp; Norpoth'!I72,Election.de!I82)</f>
        <v>3.2452315857088494</v>
      </c>
      <c r="K82" s="4">
        <f>ABS(C82-Election_result!B$2)</f>
        <v>0.1240526121227532</v>
      </c>
      <c r="L82" s="4">
        <f>ABS(D82-Election_result!C$2)</f>
        <v>0.44234519594422039</v>
      </c>
      <c r="M82" s="4">
        <f>ABS(E82-Election_result!D$2)</f>
        <v>1.9016057457995803</v>
      </c>
      <c r="N82" s="4">
        <f>ABS(F82-Election_result!E$2)</f>
        <v>1.6676199320194742</v>
      </c>
      <c r="O82" s="4">
        <f>ABS(G82-Election_result!F$2)</f>
        <v>0.51845701308789138</v>
      </c>
      <c r="P82" s="4">
        <f>ABS(H82-Election_result!G$2)</f>
        <v>0.20089885389186346</v>
      </c>
      <c r="Q82" s="4">
        <f>ABS(I82-Election_result!H$2)</f>
        <v>1.6518029352511223</v>
      </c>
      <c r="R82" s="4">
        <f>ABS(J82-Election_result!I$2)</f>
        <v>0.85476841429115025</v>
      </c>
      <c r="S82" s="4">
        <f t="shared" si="1"/>
        <v>0.92019383780100705</v>
      </c>
    </row>
    <row r="83" spans="1:19">
      <c r="A83" s="7">
        <v>41525</v>
      </c>
      <c r="B83" s="1">
        <f>COUNT('Jerome et al'!B73,'Gschwend &amp; Norpoth'!B73,Election.de!B83,'Kayser &amp; Leininger'!B47,'Selb &amp; Munzert'!#REF!)</f>
        <v>4</v>
      </c>
      <c r="C83" s="4">
        <f>AVERAGE('Jerome et al'!B73,'Gschwend &amp; Norpoth'!B73,Election.de!B83,'Kayser &amp; Leininger'!B47)</f>
        <v>41.39799627075228</v>
      </c>
      <c r="D83" s="4">
        <f>AVERAGE('Jerome et al'!C73,'Gschwend &amp; Norpoth'!C73,Election.de!C83)</f>
        <v>25.286191479833118</v>
      </c>
      <c r="E83" s="4">
        <f>AVERAGE('Jerome et al'!D73,'Gschwend &amp; Norpoth'!D73,Election.de!D83)</f>
        <v>10.195429432097946</v>
      </c>
      <c r="F83" s="4">
        <f>AVERAGE('Jerome et al'!E73,'Gschwend &amp; Norpoth'!E73,Election.de!E83)</f>
        <v>6.4522997921965484</v>
      </c>
      <c r="G83" s="4">
        <f>AVERAGE('Jerome et al'!F73,'Gschwend &amp; Norpoth'!F73,Election.de!F83)</f>
        <v>8.1053628413740775</v>
      </c>
      <c r="H83" s="4">
        <f>AVERAGE('Jerome et al'!G73,'Gschwend &amp; Norpoth'!G73,Election.de!G83)</f>
        <v>1.9920874942973601</v>
      </c>
      <c r="I83" s="4">
        <f>AVERAGE('Jerome et al'!H73,'Gschwend &amp; Norpoth'!H73,Election.de!H83)</f>
        <v>3.0601239089571415</v>
      </c>
      <c r="J83" s="4">
        <f>AVERAGE('Jerome et al'!I73,'Gschwend &amp; Norpoth'!I73,Election.de!I83)</f>
        <v>3.294138176773687</v>
      </c>
      <c r="K83" s="4">
        <f>ABS(C83-Election_result!B$2)</f>
        <v>0.10200372924771983</v>
      </c>
      <c r="L83" s="4">
        <f>ABS(D83-Election_result!C$2)</f>
        <v>0.41380852016688152</v>
      </c>
      <c r="M83" s="4">
        <f>ABS(E83-Election_result!D$2)</f>
        <v>1.7954294320979454</v>
      </c>
      <c r="N83" s="4">
        <f>ABS(F83-Election_result!E$2)</f>
        <v>1.6522997921965485</v>
      </c>
      <c r="O83" s="4">
        <f>ABS(G83-Election_result!F$2)</f>
        <v>0.49463715862592217</v>
      </c>
      <c r="P83" s="4">
        <f>ABS(H83-Election_result!G$2)</f>
        <v>0.20791250570264008</v>
      </c>
      <c r="Q83" s="4">
        <f>ABS(I83-Election_result!H$2)</f>
        <v>1.6398760910428587</v>
      </c>
      <c r="R83" s="4">
        <f>ABS(J83-Election_result!I$2)</f>
        <v>0.80586182322631261</v>
      </c>
      <c r="S83" s="4">
        <f t="shared" si="1"/>
        <v>0.88897863153835366</v>
      </c>
    </row>
    <row r="84" spans="1:19">
      <c r="A84" s="7">
        <v>41526</v>
      </c>
      <c r="B84" s="1">
        <f>COUNT('Jerome et al'!B74,'Gschwend &amp; Norpoth'!B74,Election.de!B84,'Kayser &amp; Leininger'!B48,'Selb &amp; Munzert'!B1)</f>
        <v>4</v>
      </c>
      <c r="C84" s="4">
        <f>AVERAGE('Jerome et al'!B74,'Gschwend &amp; Norpoth'!B74,Election.de!B84,'Kayser &amp; Leininger'!B48,'Selb &amp; Munzert'!B1)</f>
        <v>41.415333477696947</v>
      </c>
      <c r="D84" s="4">
        <f>AVERAGE('Jerome et al'!C74,'Gschwend &amp; Norpoth'!C74,Election.de!C84)</f>
        <v>25.322062456926172</v>
      </c>
      <c r="E84" s="4">
        <f>AVERAGE('Jerome et al'!D74,'Gschwend &amp; Norpoth'!D74,Election.de!D84)</f>
        <v>10.154422086621137</v>
      </c>
      <c r="F84" s="4">
        <f>AVERAGE('Jerome et al'!E74,'Gschwend &amp; Norpoth'!E74,Election.de!E84)</f>
        <v>6.4402534478970823</v>
      </c>
      <c r="G84" s="4">
        <f>AVERAGE('Jerome et al'!F74,'Gschwend &amp; Norpoth'!F74,Election.de!F84)</f>
        <v>8.1174629625267389</v>
      </c>
      <c r="H84" s="4">
        <f>AVERAGE('Jerome et al'!G74,'Gschwend &amp; Norpoth'!G74,Election.de!G84)</f>
        <v>1.997876277188378</v>
      </c>
      <c r="I84" s="4">
        <f>AVERAGE('Jerome et al'!H74,'Gschwend &amp; Norpoth'!H74,Election.de!H84)</f>
        <v>3.0394752937856526</v>
      </c>
      <c r="J84" s="4">
        <f>AVERAGE('Jerome et al'!I74,'Gschwend &amp; Norpoth'!I74,Election.de!I84)</f>
        <v>3.3020342562852592</v>
      </c>
      <c r="K84" s="4">
        <f>ABS(C84-Election_result!B$2)</f>
        <v>8.4666522303052716E-2</v>
      </c>
      <c r="L84" s="4">
        <f>ABS(D84-Election_result!C$2)</f>
        <v>0.37793754307382699</v>
      </c>
      <c r="M84" s="4">
        <f>ABS(E84-Election_result!D$2)</f>
        <v>1.7544220866211369</v>
      </c>
      <c r="N84" s="4">
        <f>ABS(F84-Election_result!E$2)</f>
        <v>1.6402534478970825</v>
      </c>
      <c r="O84" s="4">
        <f>ABS(G84-Election_result!F$2)</f>
        <v>0.48253703747326071</v>
      </c>
      <c r="P84" s="4">
        <f>ABS(H84-Election_result!G$2)</f>
        <v>0.20212372281162216</v>
      </c>
      <c r="Q84" s="4">
        <f>ABS(I84-Election_result!H$2)</f>
        <v>1.6605247062143476</v>
      </c>
      <c r="R84" s="4">
        <f>ABS(J84-Election_result!I$2)</f>
        <v>0.79796574371474049</v>
      </c>
      <c r="S84" s="4">
        <f t="shared" si="1"/>
        <v>0.87505385126363389</v>
      </c>
    </row>
    <row r="85" spans="1:19">
      <c r="A85" s="7">
        <v>41527</v>
      </c>
      <c r="B85" s="1">
        <f>COUNT('Jerome et al'!B75,'Gschwend &amp; Norpoth'!B75,Election.de!B85,'Kayser &amp; Leininger'!B49,'Selb &amp; Munzert'!B2)</f>
        <v>4</v>
      </c>
      <c r="C85" s="4">
        <f>AVERAGE('Jerome et al'!B75,'Gschwend &amp; Norpoth'!B75,Election.de!B85,'Kayser &amp; Leininger'!B49,'Selb &amp; Munzert'!B2)</f>
        <v>41.423383628193378</v>
      </c>
      <c r="D85" s="4">
        <f>AVERAGE('Jerome et al'!C75,'Gschwend &amp; Norpoth'!C75,Election.de!C85)</f>
        <v>25.342677782800411</v>
      </c>
      <c r="E85" s="4">
        <f>AVERAGE('Jerome et al'!D75,'Gschwend &amp; Norpoth'!D75,Election.de!D85)</f>
        <v>10.15560049483449</v>
      </c>
      <c r="F85" s="4">
        <f>AVERAGE('Jerome et al'!E75,'Gschwend &amp; Norpoth'!E75,Election.de!E85)</f>
        <v>6.4346599930313673</v>
      </c>
      <c r="G85" s="4">
        <f>AVERAGE('Jerome et al'!F75,'Gschwend &amp; Norpoth'!F75,Election.de!F85)</f>
        <v>8.1237726711204736</v>
      </c>
      <c r="H85" s="4">
        <f>AVERAGE('Jerome et al'!G75,'Gschwend &amp; Norpoth'!G75,Election.de!G85)</f>
        <v>1.9908011662377207</v>
      </c>
      <c r="I85" s="4">
        <f>AVERAGE('Jerome et al'!H75,'Gschwend &amp; Norpoth'!H75,Election.de!H85)</f>
        <v>3.0123912378385462</v>
      </c>
      <c r="J85" s="4">
        <f>AVERAGE('Jerome et al'!I75,'Gschwend &amp; Norpoth'!I75,Election.de!I85)</f>
        <v>3.3080899805016948</v>
      </c>
      <c r="K85" s="4">
        <f>ABS(C85-Election_result!B$2)</f>
        <v>7.6616371806622396E-2</v>
      </c>
      <c r="L85" s="4">
        <f>ABS(D85-Election_result!C$2)</f>
        <v>0.35732221719958801</v>
      </c>
      <c r="M85" s="4">
        <f>ABS(E85-Election_result!D$2)</f>
        <v>1.7556004948344892</v>
      </c>
      <c r="N85" s="4">
        <f>ABS(F85-Election_result!E$2)</f>
        <v>1.6346599930313674</v>
      </c>
      <c r="O85" s="4">
        <f>ABS(G85-Election_result!F$2)</f>
        <v>0.47622732887952601</v>
      </c>
      <c r="P85" s="4">
        <f>ABS(H85-Election_result!G$2)</f>
        <v>0.20919883376227943</v>
      </c>
      <c r="Q85" s="4">
        <f>ABS(I85-Election_result!H$2)</f>
        <v>1.6876087621614539</v>
      </c>
      <c r="R85" s="4">
        <f>ABS(J85-Election_result!I$2)</f>
        <v>0.79191001949830486</v>
      </c>
      <c r="S85" s="4">
        <f t="shared" si="1"/>
        <v>0.87364300264670391</v>
      </c>
    </row>
    <row r="86" spans="1:19">
      <c r="A86" s="7">
        <v>41528</v>
      </c>
      <c r="B86" s="1">
        <f>COUNT('Jerome et al'!B76,'Gschwend &amp; Norpoth'!B76,Election.de!B86,'Kayser &amp; Leininger'!B50,'Selb &amp; Munzert'!B3)</f>
        <v>5</v>
      </c>
      <c r="C86" s="4">
        <f>AVERAGE('Jerome et al'!B76,'Gschwend &amp; Norpoth'!B76,Election.de!B86,'Kayser &amp; Leininger'!B50,'Selb &amp; Munzert'!B3)</f>
        <v>40.70761074385041</v>
      </c>
      <c r="D86" s="4">
        <f>AVERAGE('Jerome et al'!C76,'Gschwend &amp; Norpoth'!C76,Election.de!C86)</f>
        <v>25.359837133571109</v>
      </c>
      <c r="E86" s="4">
        <f>AVERAGE('Jerome et al'!D76,'Gschwend &amp; Norpoth'!D76,Election.de!D86)</f>
        <v>10.161161753946365</v>
      </c>
      <c r="F86" s="4">
        <f>AVERAGE('Jerome et al'!E76,'Gschwend &amp; Norpoth'!E76,Election.de!E86)</f>
        <v>6.4790386754004929</v>
      </c>
      <c r="G86" s="4">
        <f>AVERAGE('Jerome et al'!F76,'Gschwend &amp; Norpoth'!F76,Election.de!F86)</f>
        <v>8.1332151118792684</v>
      </c>
      <c r="H86" s="4">
        <f>AVERAGE('Jerome et al'!G76,'Gschwend &amp; Norpoth'!G76,Election.de!G86)</f>
        <v>1.9956966053917611</v>
      </c>
      <c r="I86" s="4">
        <f>AVERAGE('Jerome et al'!H76,'Gschwend &amp; Norpoth'!H76,Election.de!H86)</f>
        <v>3.0077059568337847</v>
      </c>
      <c r="J86" s="4">
        <f>AVERAGE('Jerome et al'!I76,'Gschwend &amp; Norpoth'!I76,Election.de!I86)</f>
        <v>3.275716771711044</v>
      </c>
      <c r="K86" s="4">
        <f>ABS(C86-Election_result!B$2)</f>
        <v>0.79238925614959044</v>
      </c>
      <c r="L86" s="4">
        <f>ABS(D86-Election_result!C$2)</f>
        <v>0.34016286642889071</v>
      </c>
      <c r="M86" s="4">
        <f>ABS(E86-Election_result!D$2)</f>
        <v>1.7611617539463644</v>
      </c>
      <c r="N86" s="4">
        <f>ABS(F86-Election_result!E$2)</f>
        <v>1.6790386754004931</v>
      </c>
      <c r="O86" s="4">
        <f>ABS(G86-Election_result!F$2)</f>
        <v>0.46678488812073127</v>
      </c>
      <c r="P86" s="4">
        <f>ABS(H86-Election_result!G$2)</f>
        <v>0.2043033946082391</v>
      </c>
      <c r="Q86" s="4">
        <f>ABS(I86-Election_result!H$2)</f>
        <v>1.6922940431662155</v>
      </c>
      <c r="R86" s="4">
        <f>ABS(J86-Election_result!I$2)</f>
        <v>0.82428322828895562</v>
      </c>
      <c r="S86" s="4">
        <f t="shared" si="1"/>
        <v>0.97005226326368499</v>
      </c>
    </row>
    <row r="87" spans="1:19">
      <c r="A87" s="7">
        <v>41529</v>
      </c>
      <c r="B87" s="1">
        <f>COUNT('Jerome et al'!B77,'Gschwend &amp; Norpoth'!B77,Election.de!B87,'Kayser &amp; Leininger'!B51,'Selb &amp; Munzert'!B4)</f>
        <v>5</v>
      </c>
      <c r="C87" s="4">
        <f>AVERAGE('Jerome et al'!B77,'Gschwend &amp; Norpoth'!B77,Election.de!B87,'Kayser &amp; Leininger'!B51,'Selb &amp; Munzert'!B4)</f>
        <v>40.717852527518929</v>
      </c>
      <c r="D87" s="4">
        <f>AVERAGE('Jerome et al'!C77,'Gschwend &amp; Norpoth'!C77,Election.de!C87)</f>
        <v>25.358685514902941</v>
      </c>
      <c r="E87" s="4">
        <f>AVERAGE('Jerome et al'!D77,'Gschwend &amp; Norpoth'!D77,Election.de!D87)</f>
        <v>10.150561086161611</v>
      </c>
      <c r="F87" s="4">
        <f>AVERAGE('Jerome et al'!E77,'Gschwend &amp; Norpoth'!E77,Election.de!E87)</f>
        <v>6.4701433518410596</v>
      </c>
      <c r="G87" s="4">
        <f>AVERAGE('Jerome et al'!F77,'Gschwend &amp; Norpoth'!F77,Election.de!F87)</f>
        <v>8.1361064329148736</v>
      </c>
      <c r="H87" s="4">
        <f>AVERAGE('Jerome et al'!G77,'Gschwend &amp; Norpoth'!G77,Election.de!G87)</f>
        <v>1.985849193198862</v>
      </c>
      <c r="I87" s="4">
        <f>AVERAGE('Jerome et al'!H77,'Gschwend &amp; Norpoth'!H77,Election.de!H87)</f>
        <v>3.002179512255696</v>
      </c>
      <c r="J87" s="4">
        <f>AVERAGE('Jerome et al'!I77,'Gschwend &amp; Norpoth'!I77,Election.de!I87)</f>
        <v>3.2999515938993507</v>
      </c>
      <c r="K87" s="4">
        <f>ABS(C87-Election_result!B$2)</f>
        <v>0.7821474724810713</v>
      </c>
      <c r="L87" s="4">
        <f>ABS(D87-Election_result!C$2)</f>
        <v>0.3413144850970582</v>
      </c>
      <c r="M87" s="4">
        <f>ABS(E87-Election_result!D$2)</f>
        <v>1.7505610861616105</v>
      </c>
      <c r="N87" s="4">
        <f>ABS(F87-Election_result!E$2)</f>
        <v>1.6701433518410598</v>
      </c>
      <c r="O87" s="4">
        <f>ABS(G87-Election_result!F$2)</f>
        <v>0.46389356708512608</v>
      </c>
      <c r="P87" s="4">
        <f>ABS(H87-Election_result!G$2)</f>
        <v>0.21415080680113818</v>
      </c>
      <c r="Q87" s="4">
        <f>ABS(I87-Election_result!H$2)</f>
        <v>1.6978204877443042</v>
      </c>
      <c r="R87" s="4">
        <f>ABS(J87-Election_result!I$2)</f>
        <v>0.80004840610064898</v>
      </c>
      <c r="S87" s="4">
        <f t="shared" si="1"/>
        <v>0.96500995791400213</v>
      </c>
    </row>
    <row r="88" spans="1:19">
      <c r="A88" s="7">
        <v>41530</v>
      </c>
      <c r="B88" s="1">
        <f>COUNT('Jerome et al'!B78,'Gschwend &amp; Norpoth'!B78,Election.de!B88,'Kayser &amp; Leininger'!B52,'Selb &amp; Munzert'!B5)</f>
        <v>5</v>
      </c>
      <c r="C88" s="4">
        <f>AVERAGE('Jerome et al'!B78,'Gschwend &amp; Norpoth'!B78,Election.de!B88,'Kayser &amp; Leininger'!B52,'Selb &amp; Munzert'!B5)</f>
        <v>40.718919776921162</v>
      </c>
      <c r="D88" s="4">
        <f>AVERAGE('Jerome et al'!C78,'Gschwend &amp; Norpoth'!C78,Election.de!C88)</f>
        <v>25.382473640355339</v>
      </c>
      <c r="E88" s="4">
        <f>AVERAGE('Jerome et al'!D78,'Gschwend &amp; Norpoth'!D78,Election.de!D88)</f>
        <v>10.125303807734612</v>
      </c>
      <c r="F88" s="4">
        <f>AVERAGE('Jerome et al'!E78,'Gschwend &amp; Norpoth'!E78,Election.de!E88)</f>
        <v>6.4692164108844237</v>
      </c>
      <c r="G88" s="4">
        <f>AVERAGE('Jerome et al'!F78,'Gschwend &amp; Norpoth'!F78,Election.de!F88)</f>
        <v>8.1426590617899759</v>
      </c>
      <c r="H88" s="4">
        <f>AVERAGE('Jerome et al'!G78,'Gschwend &amp; Norpoth'!G78,Election.de!G88)</f>
        <v>1.9889762547575194</v>
      </c>
      <c r="I88" s="4">
        <f>AVERAGE('Jerome et al'!H78,'Gschwend &amp; Norpoth'!H78,Election.de!H88)</f>
        <v>2.9922124043509517</v>
      </c>
      <c r="J88" s="4">
        <f>AVERAGE('Jerome et al'!I78,'Gschwend &amp; Norpoth'!I78,Election.de!I88)</f>
        <v>3.3017081643449369</v>
      </c>
      <c r="K88" s="4">
        <f>ABS(C88-Election_result!B$2)</f>
        <v>0.78108022307883829</v>
      </c>
      <c r="L88" s="4">
        <f>ABS(D88-Election_result!C$2)</f>
        <v>0.31752635964465981</v>
      </c>
      <c r="M88" s="4">
        <f>ABS(E88-Election_result!D$2)</f>
        <v>1.7253038077346119</v>
      </c>
      <c r="N88" s="4">
        <f>ABS(F88-Election_result!E$2)</f>
        <v>1.6692164108844239</v>
      </c>
      <c r="O88" s="4">
        <f>ABS(G88-Election_result!F$2)</f>
        <v>0.45734093821002375</v>
      </c>
      <c r="P88" s="4">
        <f>ABS(H88-Election_result!G$2)</f>
        <v>0.2110237452424808</v>
      </c>
      <c r="Q88" s="4">
        <f>ABS(I88-Election_result!H$2)</f>
        <v>1.7077875956490485</v>
      </c>
      <c r="R88" s="4">
        <f>ABS(J88-Election_result!I$2)</f>
        <v>0.79829183565506279</v>
      </c>
      <c r="S88" s="4">
        <f t="shared" si="1"/>
        <v>0.95844636451239373</v>
      </c>
    </row>
    <row r="89" spans="1:19">
      <c r="A89" s="7">
        <v>41531</v>
      </c>
      <c r="B89" s="1">
        <f>COUNT('Jerome et al'!B79,'Gschwend &amp; Norpoth'!B79,Election.de!B89,'Kayser &amp; Leininger'!B53,'Selb &amp; Munzert'!B6)</f>
        <v>5</v>
      </c>
      <c r="C89" s="4">
        <f>AVERAGE('Jerome et al'!B79,'Gschwend &amp; Norpoth'!B79,Election.de!B89,'Kayser &amp; Leininger'!B53,'Selb &amp; Munzert'!B6)</f>
        <v>40.603833757763155</v>
      </c>
      <c r="D89" s="4">
        <f>AVERAGE('Jerome et al'!C79,'Gschwend &amp; Norpoth'!C79,Election.de!C89)</f>
        <v>25.71017549422363</v>
      </c>
      <c r="E89" s="4">
        <f>AVERAGE('Jerome et al'!D79,'Gschwend &amp; Norpoth'!D79,Election.de!D89)</f>
        <v>10.022928766677524</v>
      </c>
      <c r="F89" s="4">
        <f>AVERAGE('Jerome et al'!E79,'Gschwend &amp; Norpoth'!E79,Election.de!E89)</f>
        <v>6.4649484580581236</v>
      </c>
      <c r="G89" s="4">
        <f>AVERAGE('Jerome et al'!F79,'Gschwend &amp; Norpoth'!F79,Election.de!F89)</f>
        <v>8.259270481634319</v>
      </c>
      <c r="H89" s="4">
        <f>AVERAGE('Jerome et al'!G79,'Gschwend &amp; Norpoth'!G79,Election.de!G89)</f>
        <v>2.1267340792579734</v>
      </c>
      <c r="I89" s="4">
        <f>AVERAGE('Jerome et al'!H79,'Gschwend &amp; Norpoth'!H79,Election.de!H89)</f>
        <v>3.0079175053456324</v>
      </c>
      <c r="J89" s="4">
        <f>AVERAGE('Jerome et al'!I79,'Gschwend &amp; Norpoth'!I79,Election.de!I89)</f>
        <v>3.0063070061942541</v>
      </c>
      <c r="K89" s="4">
        <f>ABS(C89-Election_result!B$2)</f>
        <v>0.89616624223684482</v>
      </c>
      <c r="L89" s="4">
        <f>ABS(D89-Election_result!C$2)</f>
        <v>1.0175494223631176E-2</v>
      </c>
      <c r="M89" s="4">
        <f>ABS(E89-Election_result!D$2)</f>
        <v>1.6229287666775232</v>
      </c>
      <c r="N89" s="4">
        <f>ABS(F89-Election_result!E$2)</f>
        <v>1.6649484580581237</v>
      </c>
      <c r="O89" s="4">
        <f>ABS(G89-Election_result!F$2)</f>
        <v>0.34072951836568066</v>
      </c>
      <c r="P89" s="4">
        <f>ABS(H89-Election_result!G$2)</f>
        <v>7.3265920742026758E-2</v>
      </c>
      <c r="Q89" s="4">
        <f>ABS(I89-Election_result!H$2)</f>
        <v>1.6920824946543678</v>
      </c>
      <c r="R89" s="4">
        <f>ABS(J89-Election_result!I$2)</f>
        <v>1.0936929938057456</v>
      </c>
      <c r="S89" s="4">
        <f t="shared" si="1"/>
        <v>0.92424873609549296</v>
      </c>
    </row>
    <row r="90" spans="1:19">
      <c r="A90" s="7">
        <v>41532</v>
      </c>
      <c r="B90" s="1">
        <f>COUNT('Jerome et al'!B80,'Gschwend &amp; Norpoth'!B80,Election.de!B90,'Kayser &amp; Leininger'!B54,'Selb &amp; Munzert'!B7)</f>
        <v>5</v>
      </c>
      <c r="C90" s="4">
        <f>AVERAGE('Jerome et al'!B80,'Gschwend &amp; Norpoth'!B80,Election.de!B90,'Kayser &amp; Leininger'!B54,'Selb &amp; Munzert'!B7)</f>
        <v>40.608644343852106</v>
      </c>
      <c r="D90" s="4">
        <f>AVERAGE('Jerome et al'!C80,'Gschwend &amp; Norpoth'!C80,Election.de!C90)</f>
        <v>25.791723888641162</v>
      </c>
      <c r="E90" s="4">
        <f>AVERAGE('Jerome et al'!D80,'Gschwend &amp; Norpoth'!D80,Election.de!D90)</f>
        <v>9.9173155677428593</v>
      </c>
      <c r="F90" s="4">
        <f>AVERAGE('Jerome et al'!E80,'Gschwend &amp; Norpoth'!E80,Election.de!E90)</f>
        <v>6.4607703069511802</v>
      </c>
      <c r="G90" s="4">
        <f>AVERAGE('Jerome et al'!F80,'Gschwend &amp; Norpoth'!F80,Election.de!F90)</f>
        <v>8.30930314761871</v>
      </c>
      <c r="H90" s="4">
        <f>AVERAGE('Jerome et al'!G80,'Gschwend &amp; Norpoth'!G80,Election.de!G90)</f>
        <v>2.162182556768125</v>
      </c>
      <c r="I90" s="4">
        <f>AVERAGE('Jerome et al'!H80,'Gschwend &amp; Norpoth'!H80,Election.de!H90)</f>
        <v>2.9998539807453994</v>
      </c>
      <c r="J90" s="4">
        <f>AVERAGE('Jerome et al'!I80,'Gschwend &amp; Norpoth'!I80,Election.de!I90)</f>
        <v>2.9529541918170779</v>
      </c>
      <c r="K90" s="4">
        <f>ABS(C90-Election_result!B$2)</f>
        <v>0.89135565614789414</v>
      </c>
      <c r="L90" s="4">
        <f>ABS(D90-Election_result!C$2)</f>
        <v>9.1723888641162432E-2</v>
      </c>
      <c r="M90" s="4">
        <f>ABS(E90-Election_result!D$2)</f>
        <v>1.5173155677428589</v>
      </c>
      <c r="N90" s="4">
        <f>ABS(F90-Election_result!E$2)</f>
        <v>1.6607703069511803</v>
      </c>
      <c r="O90" s="4">
        <f>ABS(G90-Election_result!F$2)</f>
        <v>0.29069685238128962</v>
      </c>
      <c r="P90" s="4">
        <f>ABS(H90-Election_result!G$2)</f>
        <v>3.7817443231875192E-2</v>
      </c>
      <c r="Q90" s="4">
        <f>ABS(I90-Election_result!H$2)</f>
        <v>1.7001460192546007</v>
      </c>
      <c r="R90" s="4">
        <f>ABS(J90-Election_result!I$2)</f>
        <v>1.1470458081829218</v>
      </c>
      <c r="S90" s="4">
        <f t="shared" si="1"/>
        <v>0.91710894281672284</v>
      </c>
    </row>
    <row r="91" spans="1:19">
      <c r="A91" s="7">
        <v>41533</v>
      </c>
      <c r="B91" s="1">
        <f>COUNT('Jerome et al'!B81,'Gschwend &amp; Norpoth'!B81,Election.de!B91,'Kayser &amp; Leininger'!B55,'Selb &amp; Munzert'!B8)</f>
        <v>5</v>
      </c>
      <c r="C91" s="4">
        <f>AVERAGE('Jerome et al'!B81,'Gschwend &amp; Norpoth'!B81,Election.de!B91,'Kayser &amp; Leininger'!B55,'Selb &amp; Munzert'!B8)</f>
        <v>40.613401993383199</v>
      </c>
      <c r="D91" s="4">
        <f>AVERAGE('Jerome et al'!C81,'Gschwend &amp; Norpoth'!C81,Election.de!C91)</f>
        <v>25.805573541131036</v>
      </c>
      <c r="E91" s="4">
        <f>AVERAGE('Jerome et al'!D81,'Gschwend &amp; Norpoth'!D81,Election.de!D91)</f>
        <v>9.87534736706586</v>
      </c>
      <c r="F91" s="4">
        <f>AVERAGE('Jerome et al'!E81,'Gschwend &amp; Norpoth'!E81,Election.de!E91)</f>
        <v>6.4566381329733709</v>
      </c>
      <c r="G91" s="4">
        <f>AVERAGE('Jerome et al'!F81,'Gschwend &amp; Norpoth'!F81,Election.de!F91)</f>
        <v>8.3200049100921714</v>
      </c>
      <c r="H91" s="4">
        <f>AVERAGE('Jerome et al'!G81,'Gschwend &amp; Norpoth'!G81,Election.de!G91)</f>
        <v>2.1839555835312079</v>
      </c>
      <c r="I91" s="4">
        <f>AVERAGE('Jerome et al'!H81,'Gschwend &amp; Norpoth'!H81,Election.de!H91)</f>
        <v>3.0033599402781719</v>
      </c>
      <c r="J91" s="4">
        <f>AVERAGE('Jerome et al'!I81,'Gschwend &amp; Norpoth'!I81,Election.de!I91)</f>
        <v>2.9450919912348859</v>
      </c>
      <c r="K91" s="4">
        <f>ABS(C91-Election_result!B$2)</f>
        <v>0.88659800661680066</v>
      </c>
      <c r="L91" s="4">
        <f>ABS(D91-Election_result!C$2)</f>
        <v>0.10557354113103656</v>
      </c>
      <c r="M91" s="4">
        <f>ABS(E91-Election_result!D$2)</f>
        <v>1.4753473670658597</v>
      </c>
      <c r="N91" s="4">
        <f>ABS(F91-Election_result!E$2)</f>
        <v>1.656638132973371</v>
      </c>
      <c r="O91" s="4">
        <f>ABS(G91-Election_result!F$2)</f>
        <v>0.27999508990782829</v>
      </c>
      <c r="P91" s="4">
        <f>ABS(H91-Election_result!G$2)</f>
        <v>1.6044416468792289E-2</v>
      </c>
      <c r="Q91" s="4">
        <f>ABS(I91-Election_result!H$2)</f>
        <v>1.6966400597218283</v>
      </c>
      <c r="R91" s="4">
        <f>ABS(J91-Election_result!I$2)</f>
        <v>1.1549080087651138</v>
      </c>
      <c r="S91" s="4">
        <f t="shared" si="1"/>
        <v>0.90896807783132871</v>
      </c>
    </row>
    <row r="92" spans="1:19">
      <c r="A92" s="7">
        <v>41534</v>
      </c>
      <c r="B92" s="1">
        <f>COUNT('Jerome et al'!B82,'Gschwend &amp; Norpoth'!B82,Election.de!B92,'Kayser &amp; Leininger'!B56,'Selb &amp; Munzert'!B9)</f>
        <v>5</v>
      </c>
      <c r="C92" s="4">
        <f>AVERAGE('Jerome et al'!B82,'Gschwend &amp; Norpoth'!B82,Election.de!B92,'Kayser &amp; Leininger'!B56,'Selb &amp; Munzert'!B9)</f>
        <v>40.623965152339153</v>
      </c>
      <c r="D92" s="4">
        <f>AVERAGE('Jerome et al'!C82,'Gschwend &amp; Norpoth'!C82,Election.de!C92)</f>
        <v>25.827223500054121</v>
      </c>
      <c r="E92" s="4">
        <f>AVERAGE('Jerome et al'!D82,'Gschwend &amp; Norpoth'!D82,Election.de!D92)</f>
        <v>9.835003912343252</v>
      </c>
      <c r="F92" s="4">
        <f>AVERAGE('Jerome et al'!E82,'Gschwend &amp; Norpoth'!E82,Election.de!E92)</f>
        <v>6.4474636844823641</v>
      </c>
      <c r="G92" s="4">
        <f>AVERAGE('Jerome et al'!F82,'Gschwend &amp; Norpoth'!F82,Election.de!F92)</f>
        <v>8.3308439685559232</v>
      </c>
      <c r="H92" s="4">
        <f>AVERAGE('Jerome et al'!G82,'Gschwend &amp; Norpoth'!G82,Election.de!G92)</f>
        <v>2.181600570334703</v>
      </c>
      <c r="I92" s="4">
        <f>AVERAGE('Jerome et al'!H82,'Gschwend &amp; Norpoth'!H82,Election.de!H92)</f>
        <v>3.0000208729858246</v>
      </c>
      <c r="J92" s="4">
        <f>AVERAGE('Jerome et al'!I82,'Gschwend &amp; Norpoth'!I82,Election.de!I92)</f>
        <v>2.9586405090595083</v>
      </c>
      <c r="K92" s="4">
        <f>ABS(C92-Election_result!B$2)</f>
        <v>0.87603484766084705</v>
      </c>
      <c r="L92" s="4">
        <f>ABS(D92-Election_result!C$2)</f>
        <v>0.12722350005412153</v>
      </c>
      <c r="M92" s="4">
        <f>ABS(E92-Election_result!D$2)</f>
        <v>1.4350039123432516</v>
      </c>
      <c r="N92" s="4">
        <f>ABS(F92-Election_result!E$2)</f>
        <v>1.6474636844823642</v>
      </c>
      <c r="O92" s="4">
        <f>ABS(G92-Election_result!F$2)</f>
        <v>0.2691560314440764</v>
      </c>
      <c r="P92" s="4">
        <f>ABS(H92-Election_result!G$2)</f>
        <v>1.8399429665297173E-2</v>
      </c>
      <c r="Q92" s="4">
        <f>ABS(I92-Election_result!H$2)</f>
        <v>1.6999791270141755</v>
      </c>
      <c r="R92" s="4">
        <f>ABS(J92-Election_result!I$2)</f>
        <v>1.1413594909404914</v>
      </c>
      <c r="S92" s="4">
        <f t="shared" si="1"/>
        <v>0.90182750295057823</v>
      </c>
    </row>
    <row r="93" spans="1:19">
      <c r="A93" s="7">
        <v>41535</v>
      </c>
      <c r="B93" s="1">
        <f>COUNT('Jerome et al'!B83,'Gschwend &amp; Norpoth'!B83,Election.de!B93,'Kayser &amp; Leininger'!B57,'Selb &amp; Munzert'!B10)</f>
        <v>5</v>
      </c>
      <c r="C93" s="4">
        <f>AVERAGE('Jerome et al'!B83,'Gschwend &amp; Norpoth'!B83,Election.de!B93,'Kayser &amp; Leininger'!B57,'Selb &amp; Munzert'!B10)</f>
        <v>40.640473959826188</v>
      </c>
      <c r="D93" s="4">
        <f>AVERAGE('Jerome et al'!C83,'Gschwend &amp; Norpoth'!C83,Election.de!C93)</f>
        <v>25.81663224435427</v>
      </c>
      <c r="E93" s="4">
        <f>AVERAGE('Jerome et al'!D83,'Gschwend &amp; Norpoth'!D83,Election.de!D93)</f>
        <v>9.8019335818393376</v>
      </c>
      <c r="F93" s="4">
        <f>AVERAGE('Jerome et al'!E83,'Gschwend &amp; Norpoth'!E83,Election.de!E93)</f>
        <v>6.4331252460882027</v>
      </c>
      <c r="G93" s="4">
        <f>AVERAGE('Jerome et al'!F83,'Gschwend &amp; Norpoth'!F83,Election.de!F93)</f>
        <v>8.3315745122446483</v>
      </c>
      <c r="H93" s="4">
        <f>AVERAGE('Jerome et al'!G83,'Gschwend &amp; Norpoth'!G83,Election.de!G93)</f>
        <v>2.1791603108316062</v>
      </c>
      <c r="I93" s="4">
        <f>AVERAGE('Jerome et al'!H83,'Gschwend &amp; Norpoth'!H83,Election.de!H93)</f>
        <v>3.0354890696217129</v>
      </c>
      <c r="J93" s="4">
        <f>AVERAGE('Jerome et al'!I83,'Gschwend &amp; Norpoth'!I83,Election.de!I93)</f>
        <v>2.9685436144417561</v>
      </c>
      <c r="K93" s="4">
        <f>ABS(C93-Election_result!B$2)</f>
        <v>0.85952604017381162</v>
      </c>
      <c r="L93" s="4">
        <f>ABS(D93-Election_result!C$2)</f>
        <v>0.11663224435427111</v>
      </c>
      <c r="M93" s="4">
        <f>ABS(E93-Election_result!D$2)</f>
        <v>1.4019335818393373</v>
      </c>
      <c r="N93" s="4">
        <f>ABS(F93-Election_result!E$2)</f>
        <v>1.6331252460882029</v>
      </c>
      <c r="O93" s="4">
        <f>ABS(G93-Election_result!F$2)</f>
        <v>0.26842548775535136</v>
      </c>
      <c r="P93" s="4">
        <f>ABS(H93-Election_result!G$2)</f>
        <v>2.083968916839396E-2</v>
      </c>
      <c r="Q93" s="4">
        <f>ABS(I93-Election_result!H$2)</f>
        <v>1.6645109303782872</v>
      </c>
      <c r="R93" s="4">
        <f>ABS(J93-Election_result!I$2)</f>
        <v>1.1314563855582436</v>
      </c>
      <c r="S93" s="4">
        <f t="shared" si="1"/>
        <v>0.88705620066448732</v>
      </c>
    </row>
    <row r="94" spans="1:19">
      <c r="A94" s="7">
        <v>41536</v>
      </c>
      <c r="B94" s="1">
        <f>COUNT('Jerome et al'!B84,'Gschwend &amp; Norpoth'!B84,Election.de!B94,'Kayser &amp; Leininger'!B58,'Selb &amp; Munzert'!B11)</f>
        <v>5</v>
      </c>
      <c r="C94" s="4">
        <f>AVERAGE('Jerome et al'!B84,'Gschwend &amp; Norpoth'!B84,Election.de!B94,'Kayser &amp; Leininger'!B58,'Selb &amp; Munzert'!B11)</f>
        <v>40.642432446152597</v>
      </c>
      <c r="D94" s="4">
        <f>AVERAGE('Jerome et al'!C84,'Gschwend &amp; Norpoth'!C84,Election.de!C94)</f>
        <v>25.815945463669308</v>
      </c>
      <c r="E94" s="4">
        <f>AVERAGE('Jerome et al'!D84,'Gschwend &amp; Norpoth'!D84,Election.de!D94)</f>
        <v>9.7754661506443981</v>
      </c>
      <c r="F94" s="4">
        <f>AVERAGE('Jerome et al'!E84,'Gschwend &amp; Norpoth'!E84,Election.de!E94)</f>
        <v>6.4314242367597485</v>
      </c>
      <c r="G94" s="4">
        <f>AVERAGE('Jerome et al'!F84,'Gschwend &amp; Norpoth'!F84,Election.de!F94)</f>
        <v>8.3460193269933072</v>
      </c>
      <c r="H94" s="4">
        <f>AVERAGE('Jerome et al'!G84,'Gschwend &amp; Norpoth'!G84,Election.de!G94)</f>
        <v>2.1836785205487996</v>
      </c>
      <c r="I94" s="4">
        <f>AVERAGE('Jerome et al'!H84,'Gschwend &amp; Norpoth'!H84,Election.de!H94)</f>
        <v>3.0043434749919915</v>
      </c>
      <c r="J94" s="4">
        <f>AVERAGE('Jerome et al'!I84,'Gschwend &amp; Norpoth'!I84,Election.de!I94)</f>
        <v>3.007880396485525</v>
      </c>
      <c r="K94" s="4">
        <f>ABS(C94-Election_result!B$2)</f>
        <v>0.85756755384740302</v>
      </c>
      <c r="L94" s="4">
        <f>ABS(D94-Election_result!C$2)</f>
        <v>0.11594546366930913</v>
      </c>
      <c r="M94" s="4">
        <f>ABS(E94-Election_result!D$2)</f>
        <v>1.3754661506443977</v>
      </c>
      <c r="N94" s="4">
        <f>ABS(F94-Election_result!E$2)</f>
        <v>1.6314242367597487</v>
      </c>
      <c r="O94" s="4">
        <f>ABS(G94-Election_result!F$2)</f>
        <v>0.25398067300669247</v>
      </c>
      <c r="P94" s="4">
        <f>ABS(H94-Election_result!G$2)</f>
        <v>1.6321479451200549E-2</v>
      </c>
      <c r="Q94" s="4">
        <f>ABS(I94-Election_result!H$2)</f>
        <v>1.6956565250080087</v>
      </c>
      <c r="R94" s="4">
        <f>ABS(J94-Election_result!I$2)</f>
        <v>1.0921196035144747</v>
      </c>
      <c r="S94" s="4">
        <f t="shared" si="1"/>
        <v>0.8798102107376542</v>
      </c>
    </row>
    <row r="95" spans="1:19">
      <c r="A95" s="7">
        <v>41537</v>
      </c>
      <c r="B95" s="1">
        <f>COUNT('Jerome et al'!B85,'Gschwend &amp; Norpoth'!B85,Election.de!B95,'Kayser &amp; Leininger'!B59,'Selb &amp; Munzert'!B12)</f>
        <v>5</v>
      </c>
      <c r="C95" s="4">
        <f>AVERAGE('Jerome et al'!B85,'Gschwend &amp; Norpoth'!B85,Election.de!B95,'Kayser &amp; Leininger'!B59,'Selb &amp; Munzert'!B12)</f>
        <v>40.630993820693007</v>
      </c>
      <c r="D95" s="4">
        <f>AVERAGE('Jerome et al'!C85,'Gschwend &amp; Norpoth'!C85,Election.de!C95)</f>
        <v>25.800685337909886</v>
      </c>
      <c r="E95" s="4">
        <f>AVERAGE('Jerome et al'!D85,'Gschwend &amp; Norpoth'!D85,Election.de!D95)</f>
        <v>9.7687839277031596</v>
      </c>
      <c r="F95" s="4">
        <f>AVERAGE('Jerome et al'!E85,'Gschwend &amp; Norpoth'!E85,Election.de!E95)</f>
        <v>6.4413590564973413</v>
      </c>
      <c r="G95" s="4">
        <f>AVERAGE('Jerome et al'!F85,'Gschwend &amp; Norpoth'!F85,Election.de!F95)</f>
        <v>8.3473070618344902</v>
      </c>
      <c r="H95" s="4">
        <f>AVERAGE('Jerome et al'!G85,'Gschwend &amp; Norpoth'!G85,Election.de!G95)</f>
        <v>2.1703142387737806</v>
      </c>
      <c r="I95" s="4">
        <f>AVERAGE('Jerome et al'!H85,'Gschwend &amp; Norpoth'!H85,Election.de!H95)</f>
        <v>3.0532396129952137</v>
      </c>
      <c r="J95" s="4">
        <f>AVERAGE('Jerome et al'!I85,'Gschwend &amp; Norpoth'!I85,Election.de!I95)</f>
        <v>2.9930031541168005</v>
      </c>
      <c r="K95" s="4">
        <f>ABS(C95-Election_result!B$2)</f>
        <v>0.86900617930699298</v>
      </c>
      <c r="L95" s="4">
        <f>ABS(D95-Election_result!C$2)</f>
        <v>0.1006853379098871</v>
      </c>
      <c r="M95" s="4">
        <f>ABS(E95-Election_result!D$2)</f>
        <v>1.3687839277031593</v>
      </c>
      <c r="N95" s="4">
        <f>ABS(F95-Election_result!E$2)</f>
        <v>1.6413590564973415</v>
      </c>
      <c r="O95" s="4">
        <f>ABS(G95-Election_result!F$2)</f>
        <v>0.25269293816550942</v>
      </c>
      <c r="P95" s="4">
        <f>ABS(H95-Election_result!G$2)</f>
        <v>2.9685761226219576E-2</v>
      </c>
      <c r="Q95" s="4">
        <f>ABS(I95-Election_result!H$2)</f>
        <v>1.6467603870047864</v>
      </c>
      <c r="R95" s="4">
        <f>ABS(J95-Election_result!I$2)</f>
        <v>1.1069968458831991</v>
      </c>
      <c r="S95" s="4">
        <f t="shared" si="1"/>
        <v>0.87699630421213692</v>
      </c>
    </row>
    <row r="96" spans="1:19">
      <c r="A96" s="7">
        <v>41538</v>
      </c>
      <c r="B96" s="1">
        <f>COUNT('Jerome et al'!B86,'Gschwend &amp; Norpoth'!B86,Election.de!B96,'Kayser &amp; Leininger'!B60,'Selb &amp; Munzert'!B13)</f>
        <v>5</v>
      </c>
      <c r="C96" s="4">
        <f>AVERAGE('Jerome et al'!B86,'Gschwend &amp; Norpoth'!B86,Election.de!B96,'Kayser &amp; Leininger'!B60,'Selb &amp; Munzert'!B13)</f>
        <v>40.651994807762236</v>
      </c>
      <c r="D96" s="4">
        <f>AVERAGE('Jerome et al'!C86,'Gschwend &amp; Norpoth'!C86,Election.de!C96)</f>
        <v>25.84377848099108</v>
      </c>
      <c r="E96" s="4">
        <f>AVERAGE('Jerome et al'!D86,'Gschwend &amp; Norpoth'!D86,Election.de!D96)</f>
        <v>9.6640650165622031</v>
      </c>
      <c r="F96" s="4">
        <f>AVERAGE('Jerome et al'!E86,'Gschwend &amp; Norpoth'!E86,Election.de!E96)</f>
        <v>6.4231190134448424</v>
      </c>
      <c r="G96" s="4">
        <f>AVERAGE('Jerome et al'!F86,'Gschwend &amp; Norpoth'!F86,Election.de!F96)</f>
        <v>8.3764159648390315</v>
      </c>
      <c r="H96" s="4">
        <f>AVERAGE('Jerome et al'!G86,'Gschwend &amp; Norpoth'!G86,Election.de!G96)</f>
        <v>2.1435224475064247</v>
      </c>
      <c r="I96" s="4">
        <f>AVERAGE('Jerome et al'!H86,'Gschwend &amp; Norpoth'!H86,Election.de!H96)</f>
        <v>3.0837343653642564</v>
      </c>
      <c r="J96" s="4">
        <f>AVERAGE('Jerome et al'!I86,'Gschwend &amp; Norpoth'!I86,Election.de!I96)</f>
        <v>3.0218170580703334</v>
      </c>
      <c r="K96" s="4">
        <f>ABS(C96-Election_result!B$2)</f>
        <v>0.84800519223776405</v>
      </c>
      <c r="L96" s="4">
        <f>ABS(D96-Election_result!C$2)</f>
        <v>0.14377848099108093</v>
      </c>
      <c r="M96" s="4">
        <f>ABS(E96-Election_result!D$2)</f>
        <v>1.2640650165622027</v>
      </c>
      <c r="N96" s="4">
        <f>ABS(F96-Election_result!E$2)</f>
        <v>1.6231190134448426</v>
      </c>
      <c r="O96" s="4">
        <f>ABS(G96-Election_result!F$2)</f>
        <v>0.22358403516096814</v>
      </c>
      <c r="P96" s="4">
        <f>ABS(H96-Election_result!G$2)</f>
        <v>5.6477552493575445E-2</v>
      </c>
      <c r="Q96" s="4">
        <f>ABS(I96-Election_result!H$2)</f>
        <v>1.6162656346357438</v>
      </c>
      <c r="R96" s="4">
        <f>ABS(J96-Election_result!I$2)</f>
        <v>1.0781829419296662</v>
      </c>
      <c r="S96" s="4">
        <f t="shared" si="1"/>
        <v>0.85668473343198048</v>
      </c>
    </row>
    <row r="97" spans="1:19">
      <c r="A97" s="7">
        <v>41539</v>
      </c>
      <c r="B97" s="1">
        <f>COUNT('Jerome et al'!B87,'Gschwend &amp; Norpoth'!B87,Election.de!B97,'Kayser &amp; Leininger'!B61,'Selb &amp; Munzert'!B14)</f>
        <v>5</v>
      </c>
      <c r="C97" s="4">
        <f>AVERAGE('Jerome et al'!B87,'Gschwend &amp; Norpoth'!B87,Election.de!B97,'Kayser &amp; Leininger'!B61,'Selb &amp; Munzert'!B14)</f>
        <v>40.672183955001906</v>
      </c>
      <c r="D97" s="4">
        <f>AVERAGE('Jerome et al'!C87,'Gschwend &amp; Norpoth'!C87,Election.de!C97)</f>
        <v>26.01082232725599</v>
      </c>
      <c r="E97" s="4">
        <f>AVERAGE('Jerome et al'!D87,'Gschwend &amp; Norpoth'!D87,Election.de!D97)</f>
        <v>9.4015005632830491</v>
      </c>
      <c r="F97" s="4">
        <f>AVERAGE('Jerome et al'!E87,'Gschwend &amp; Norpoth'!E87,Election.de!E97)</f>
        <v>6.2389174131281138</v>
      </c>
      <c r="G97" s="4">
        <f>AVERAGE('Jerome et al'!F87,'Gschwend &amp; Norpoth'!F87,Election.de!F97)</f>
        <v>8.4222340083334277</v>
      </c>
      <c r="H97" s="4">
        <f>AVERAGE('Jerome et al'!G87,'Gschwend &amp; Norpoth'!G87,Election.de!G97)</f>
        <v>2.1118986531781512</v>
      </c>
      <c r="I97" s="4">
        <f>AVERAGE('Jerome et al'!H87,'Gschwend &amp; Norpoth'!H87,Election.de!H97)</f>
        <v>3.2584002879991218</v>
      </c>
      <c r="J97" s="4">
        <f>AVERAGE('Jerome et al'!I87,'Gschwend &amp; Norpoth'!I87,Election.de!I97)</f>
        <v>3.0951441599502609</v>
      </c>
      <c r="K97" s="4">
        <f>ABS(C97-Election_result!B$2)</f>
        <v>0.82781604499809447</v>
      </c>
      <c r="L97" s="4">
        <f>ABS(D97-Election_result!C$2)</f>
        <v>0.31082232725599113</v>
      </c>
      <c r="M97" s="4">
        <f>ABS(E97-Election_result!D$2)</f>
        <v>1.0015005632830487</v>
      </c>
      <c r="N97" s="4">
        <f>ABS(F97-Election_result!E$2)</f>
        <v>1.4389174131281139</v>
      </c>
      <c r="O97" s="4">
        <f>ABS(G97-Election_result!F$2)</f>
        <v>0.17776599166657192</v>
      </c>
      <c r="P97" s="4">
        <f>ABS(H97-Election_result!G$2)</f>
        <v>8.8101346821849003E-2</v>
      </c>
      <c r="Q97" s="4">
        <f>ABS(I97-Election_result!H$2)</f>
        <v>1.4415997120008783</v>
      </c>
      <c r="R97" s="4">
        <f>ABS(J97-Election_result!I$2)</f>
        <v>1.0048558400497387</v>
      </c>
      <c r="S97" s="4">
        <f t="shared" si="1"/>
        <v>0.78642240490053572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S536"/>
  <sheetViews>
    <sheetView workbookViewId="0">
      <pane xSplit="1" ySplit="2" topLeftCell="B3" activePane="bottomRight" state="frozen"/>
      <selection activeCell="D11" sqref="D11"/>
      <selection pane="topRight" activeCell="D11" sqref="D11"/>
      <selection pane="bottomLeft" activeCell="D11" sqref="D11"/>
      <selection pane="bottomRight" activeCell="V55" sqref="V55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3" width="4.6640625" style="1" bestFit="1" customWidth="1"/>
    <col min="4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9" s="2" customFormat="1" ht="12.75" customHeight="1">
      <c r="B1" s="47" t="s">
        <v>18</v>
      </c>
      <c r="C1" s="47" t="s">
        <v>18</v>
      </c>
      <c r="D1" s="47" t="s">
        <v>18</v>
      </c>
      <c r="E1" s="47" t="s">
        <v>18</v>
      </c>
      <c r="F1" s="47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9" ht="12.75" customHeight="1">
      <c r="A2" t="s">
        <v>13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9" ht="12.75" customHeight="1">
      <c r="A3" s="3">
        <v>41455</v>
      </c>
      <c r="B3" s="47">
        <v>41</v>
      </c>
      <c r="C3" s="47">
        <v>28</v>
      </c>
      <c r="D3" s="47">
        <v>10</v>
      </c>
      <c r="E3" s="47">
        <v>6</v>
      </c>
      <c r="F3" s="47">
        <v>9</v>
      </c>
      <c r="G3" s="4">
        <f>(100-SUM($B3:$F3))*'PollyVote Forecast'!G55/SUM('PollyVote Forecast'!$G55:$I55)</f>
        <v>1.1289537712895377</v>
      </c>
      <c r="H3" s="4">
        <f>(100-SUM($B3:$F3))*'PollyVote Forecast'!H55/SUM('PollyVote Forecast'!$G55:$I55)</f>
        <v>3.0851581508515813</v>
      </c>
      <c r="I3" s="4">
        <f>(100-SUM($B3:$F3))*'PollyVote Forecast'!I55/SUM('PollyVote Forecast'!$G55:$I55)</f>
        <v>1.7858880778588808</v>
      </c>
      <c r="J3" s="4">
        <f>ABS(B3-Election_result!B$2)</f>
        <v>0.5</v>
      </c>
      <c r="K3" s="4">
        <f>ABS(C3-Election_result!C$2)</f>
        <v>2.3000000000000007</v>
      </c>
      <c r="L3" s="4">
        <f>ABS(D3-Election_result!D$2)</f>
        <v>1.5999999999999996</v>
      </c>
      <c r="M3" s="4">
        <f>ABS(E3-Election_result!E$2)</f>
        <v>1.2000000000000002</v>
      </c>
      <c r="N3" s="4">
        <f>ABS(F3-Election_result!F$2)</f>
        <v>0.40000000000000036</v>
      </c>
      <c r="O3" s="4">
        <f>ABS(G3-Election_result!G$2)</f>
        <v>1.0710462287104625</v>
      </c>
      <c r="P3" s="4">
        <f>ABS(H3-Election_result!H$2)</f>
        <v>1.6148418491484189</v>
      </c>
      <c r="Q3" s="4">
        <f>ABS(I3-Election_result!I$2)</f>
        <v>2.3141119221411186</v>
      </c>
      <c r="R3" s="4">
        <f t="shared" ref="R3:R67" si="0">AVERAGE(J3:Q3)</f>
        <v>1.375</v>
      </c>
      <c r="S3" s="12"/>
    </row>
    <row r="4" spans="1:19" ht="12.75" customHeight="1">
      <c r="A4" s="3">
        <v>41456</v>
      </c>
      <c r="B4" s="47">
        <v>41</v>
      </c>
      <c r="C4" s="47">
        <v>28</v>
      </c>
      <c r="D4" s="47">
        <v>10</v>
      </c>
      <c r="E4" s="47">
        <v>6</v>
      </c>
      <c r="F4" s="47">
        <v>9</v>
      </c>
      <c r="G4" s="4">
        <f>(100-SUM($B4:$F4))*'PollyVote Forecast'!G56/SUM('PollyVote Forecast'!$G56:$I56)</f>
        <v>1.0837988652292916</v>
      </c>
      <c r="H4" s="4">
        <f>(100-SUM($B4:$F4))*'PollyVote Forecast'!H56/SUM('PollyVote Forecast'!$G56:$I56)</f>
        <v>3.3125359300757773</v>
      </c>
      <c r="I4" s="4">
        <f>(100-SUM($B4:$F4))*'PollyVote Forecast'!I56/SUM('PollyVote Forecast'!$G56:$I56)</f>
        <v>1.603665204694932</v>
      </c>
      <c r="J4" s="4">
        <f>ABS(B4-Election_result!B$2)</f>
        <v>0.5</v>
      </c>
      <c r="K4" s="4">
        <f>ABS(C4-Election_result!C$2)</f>
        <v>2.3000000000000007</v>
      </c>
      <c r="L4" s="4">
        <f>ABS(D4-Election_result!D$2)</f>
        <v>1.5999999999999996</v>
      </c>
      <c r="M4" s="4">
        <f>ABS(E4-Election_result!E$2)</f>
        <v>1.2000000000000002</v>
      </c>
      <c r="N4" s="4">
        <f>ABS(F4-Election_result!F$2)</f>
        <v>0.40000000000000036</v>
      </c>
      <c r="O4" s="4">
        <f>ABS(G4-Election_result!G$2)</f>
        <v>1.1162011347707086</v>
      </c>
      <c r="P4" s="4">
        <f>ABS(H4-Election_result!H$2)</f>
        <v>1.3874640699242229</v>
      </c>
      <c r="Q4" s="4">
        <f>ABS(I4-Election_result!I$2)</f>
        <v>2.4963347953050676</v>
      </c>
      <c r="R4" s="4">
        <f t="shared" si="0"/>
        <v>1.375</v>
      </c>
      <c r="S4" s="12"/>
    </row>
    <row r="5" spans="1:19" ht="12.75" customHeight="1">
      <c r="A5" s="3">
        <v>41457</v>
      </c>
      <c r="B5" s="47">
        <v>41</v>
      </c>
      <c r="C5" s="47">
        <v>28</v>
      </c>
      <c r="D5" s="47">
        <v>10</v>
      </c>
      <c r="E5" s="47">
        <v>6</v>
      </c>
      <c r="F5" s="47">
        <v>9</v>
      </c>
      <c r="G5" s="4">
        <f>(100-SUM($B5:$F5))*'PollyVote Forecast'!G57/SUM('PollyVote Forecast'!$G57:$I57)</f>
        <v>1.0616120721776678</v>
      </c>
      <c r="H5" s="4">
        <f>(100-SUM($B5:$F5))*'PollyVote Forecast'!H57/SUM('PollyVote Forecast'!$G57:$I57)</f>
        <v>3.3954619537849373</v>
      </c>
      <c r="I5" s="4">
        <f>(100-SUM($B5:$F5))*'PollyVote Forecast'!I57/SUM('PollyVote Forecast'!$G57:$I57)</f>
        <v>1.5429259740373944</v>
      </c>
      <c r="J5" s="4">
        <f>ABS(B5-Election_result!B$2)</f>
        <v>0.5</v>
      </c>
      <c r="K5" s="4">
        <f>ABS(C5-Election_result!C$2)</f>
        <v>2.3000000000000007</v>
      </c>
      <c r="L5" s="4">
        <f>ABS(D5-Election_result!D$2)</f>
        <v>1.5999999999999996</v>
      </c>
      <c r="M5" s="4">
        <f>ABS(E5-Election_result!E$2)</f>
        <v>1.2000000000000002</v>
      </c>
      <c r="N5" s="4">
        <f>ABS(F5-Election_result!F$2)</f>
        <v>0.40000000000000036</v>
      </c>
      <c r="O5" s="4">
        <f>ABS(G5-Election_result!G$2)</f>
        <v>1.1383879278223323</v>
      </c>
      <c r="P5" s="4">
        <f>ABS(H5-Election_result!H$2)</f>
        <v>1.3045380462150629</v>
      </c>
      <c r="Q5" s="4">
        <f>ABS(I5-Election_result!I$2)</f>
        <v>2.5570740259626055</v>
      </c>
      <c r="R5" s="4">
        <f t="shared" si="0"/>
        <v>1.3750000000000004</v>
      </c>
      <c r="S5" s="12"/>
    </row>
    <row r="6" spans="1:19" ht="12.75" customHeight="1">
      <c r="A6" s="3">
        <v>41458</v>
      </c>
      <c r="B6" s="47">
        <v>41</v>
      </c>
      <c r="C6" s="47">
        <v>28</v>
      </c>
      <c r="D6" s="47">
        <v>10</v>
      </c>
      <c r="E6" s="47">
        <v>6</v>
      </c>
      <c r="F6" s="47">
        <v>9</v>
      </c>
      <c r="G6" s="4">
        <f>(100-SUM($B6:$F6))*'PollyVote Forecast'!G58/SUM('PollyVote Forecast'!$G58:$I58)</f>
        <v>1.0708309860430523</v>
      </c>
      <c r="H6" s="4">
        <f>(100-SUM($B6:$F6))*'PollyVote Forecast'!H58/SUM('PollyVote Forecast'!$G58:$I58)</f>
        <v>3.3812904487828148</v>
      </c>
      <c r="I6" s="4">
        <f>(100-SUM($B6:$F6))*'PollyVote Forecast'!I58/SUM('PollyVote Forecast'!$G58:$I58)</f>
        <v>1.5478785651741334</v>
      </c>
      <c r="J6" s="4">
        <f>ABS(B6-Election_result!B$2)</f>
        <v>0.5</v>
      </c>
      <c r="K6" s="4">
        <f>ABS(C6-Election_result!C$2)</f>
        <v>2.3000000000000007</v>
      </c>
      <c r="L6" s="4">
        <f>ABS(D6-Election_result!D$2)</f>
        <v>1.5999999999999996</v>
      </c>
      <c r="M6" s="4">
        <f>ABS(E6-Election_result!E$2)</f>
        <v>1.2000000000000002</v>
      </c>
      <c r="N6" s="4">
        <f>ABS(F6-Election_result!F$2)</f>
        <v>0.40000000000000036</v>
      </c>
      <c r="O6" s="4">
        <f>ABS(G6-Election_result!G$2)</f>
        <v>1.1291690139569479</v>
      </c>
      <c r="P6" s="4">
        <f>ABS(H6-Election_result!H$2)</f>
        <v>1.3187095512171854</v>
      </c>
      <c r="Q6" s="4">
        <f>ABS(I6-Election_result!I$2)</f>
        <v>2.5521214348258665</v>
      </c>
      <c r="R6" s="4">
        <f t="shared" si="0"/>
        <v>1.375</v>
      </c>
      <c r="S6" s="12"/>
    </row>
    <row r="7" spans="1:19" ht="12.75" customHeight="1">
      <c r="A7" s="3">
        <v>41459</v>
      </c>
      <c r="B7" s="47">
        <v>41</v>
      </c>
      <c r="C7" s="47">
        <v>28</v>
      </c>
      <c r="D7" s="47">
        <v>10</v>
      </c>
      <c r="E7" s="47">
        <v>6</v>
      </c>
      <c r="F7" s="47">
        <v>9</v>
      </c>
      <c r="G7" s="4">
        <f>(100-SUM($B7:$F7))*'PollyVote Forecast'!G59/SUM('PollyVote Forecast'!$G59:$I59)</f>
        <v>1.0624187310342565</v>
      </c>
      <c r="H7" s="4">
        <f>(100-SUM($B7:$F7))*'PollyVote Forecast'!H59/SUM('PollyVote Forecast'!$G59:$I59)</f>
        <v>3.355311946358714</v>
      </c>
      <c r="I7" s="4">
        <f>(100-SUM($B7:$F7))*'PollyVote Forecast'!I59/SUM('PollyVote Forecast'!$G59:$I59)</f>
        <v>1.5822693226070297</v>
      </c>
      <c r="J7" s="4">
        <f>ABS(B7-Election_result!B$2)</f>
        <v>0.5</v>
      </c>
      <c r="K7" s="4">
        <f>ABS(C7-Election_result!C$2)</f>
        <v>2.3000000000000007</v>
      </c>
      <c r="L7" s="4">
        <f>ABS(D7-Election_result!D$2)</f>
        <v>1.5999999999999996</v>
      </c>
      <c r="M7" s="4">
        <f>ABS(E7-Election_result!E$2)</f>
        <v>1.2000000000000002</v>
      </c>
      <c r="N7" s="4">
        <f>ABS(F7-Election_result!F$2)</f>
        <v>0.40000000000000036</v>
      </c>
      <c r="O7" s="4">
        <f>ABS(G7-Election_result!G$2)</f>
        <v>1.1375812689657436</v>
      </c>
      <c r="P7" s="4">
        <f>ABS(H7-Election_result!H$2)</f>
        <v>1.3446880536412862</v>
      </c>
      <c r="Q7" s="4">
        <f>ABS(I7-Election_result!I$2)</f>
        <v>2.51773067739297</v>
      </c>
      <c r="R7" s="4">
        <f t="shared" si="0"/>
        <v>1.3750000000000002</v>
      </c>
      <c r="S7" s="12"/>
    </row>
    <row r="8" spans="1:19" ht="12.75" customHeight="1">
      <c r="A8" s="3">
        <v>41460</v>
      </c>
      <c r="B8" s="47">
        <v>41</v>
      </c>
      <c r="C8" s="47">
        <v>28</v>
      </c>
      <c r="D8" s="47">
        <v>10</v>
      </c>
      <c r="E8" s="47">
        <v>6</v>
      </c>
      <c r="F8" s="47">
        <v>9</v>
      </c>
      <c r="G8" s="4">
        <f>(100-SUM($B8:$F8))*'PollyVote Forecast'!G60/SUM('PollyVote Forecast'!$G60:$I60)</f>
        <v>1.0787941075729559</v>
      </c>
      <c r="H8" s="4">
        <f>(100-SUM($B8:$F8))*'PollyVote Forecast'!H60/SUM('PollyVote Forecast'!$G60:$I60)</f>
        <v>3.3415024723989655</v>
      </c>
      <c r="I8" s="4">
        <f>(100-SUM($B8:$F8))*'PollyVote Forecast'!I60/SUM('PollyVote Forecast'!$G60:$I60)</f>
        <v>1.5797034200280788</v>
      </c>
      <c r="J8" s="4">
        <f>ABS(B8-Election_result!B$2)</f>
        <v>0.5</v>
      </c>
      <c r="K8" s="4">
        <f>ABS(C8-Election_result!C$2)</f>
        <v>2.3000000000000007</v>
      </c>
      <c r="L8" s="4">
        <f>ABS(D8-Election_result!D$2)</f>
        <v>1.5999999999999996</v>
      </c>
      <c r="M8" s="4">
        <f>ABS(E8-Election_result!E$2)</f>
        <v>1.2000000000000002</v>
      </c>
      <c r="N8" s="4">
        <f>ABS(F8-Election_result!F$2)</f>
        <v>0.40000000000000036</v>
      </c>
      <c r="O8" s="4">
        <f>ABS(G8-Election_result!G$2)</f>
        <v>1.1212058924270443</v>
      </c>
      <c r="P8" s="4">
        <f>ABS(H8-Election_result!H$2)</f>
        <v>1.3584975276010347</v>
      </c>
      <c r="Q8" s="4">
        <f>ABS(I8-Election_result!I$2)</f>
        <v>2.5202965799719208</v>
      </c>
      <c r="R8" s="4">
        <f t="shared" si="0"/>
        <v>1.3750000000000002</v>
      </c>
      <c r="S8" s="12"/>
    </row>
    <row r="9" spans="1:19" ht="12.75" customHeight="1">
      <c r="A9" s="3">
        <v>41461</v>
      </c>
      <c r="B9" s="47">
        <v>41</v>
      </c>
      <c r="C9" s="47">
        <v>28</v>
      </c>
      <c r="D9" s="47">
        <v>10</v>
      </c>
      <c r="E9" s="47">
        <v>6</v>
      </c>
      <c r="F9" s="47">
        <v>9</v>
      </c>
      <c r="G9" s="4">
        <f>(100-SUM($B9:$F9))*'PollyVote Forecast'!G61/SUM('PollyVote Forecast'!$G61:$I61)</f>
        <v>1.0973990267731397</v>
      </c>
      <c r="H9" s="4">
        <f>(100-SUM($B9:$F9))*'PollyVote Forecast'!H61/SUM('PollyVote Forecast'!$G61:$I61)</f>
        <v>3.3234558643610521</v>
      </c>
      <c r="I9" s="4">
        <f>(100-SUM($B9:$F9))*'PollyVote Forecast'!I61/SUM('PollyVote Forecast'!$G61:$I61)</f>
        <v>1.5791451088658086</v>
      </c>
      <c r="J9" s="4">
        <f>ABS(B9-Election_result!B$2)</f>
        <v>0.5</v>
      </c>
      <c r="K9" s="4">
        <f>ABS(C9-Election_result!C$2)</f>
        <v>2.3000000000000007</v>
      </c>
      <c r="L9" s="4">
        <f>ABS(D9-Election_result!D$2)</f>
        <v>1.5999999999999996</v>
      </c>
      <c r="M9" s="4">
        <f>ABS(E9-Election_result!E$2)</f>
        <v>1.2000000000000002</v>
      </c>
      <c r="N9" s="4">
        <f>ABS(F9-Election_result!F$2)</f>
        <v>0.40000000000000036</v>
      </c>
      <c r="O9" s="4">
        <f>ABS(G9-Election_result!G$2)</f>
        <v>1.1026009732268605</v>
      </c>
      <c r="P9" s="4">
        <f>ABS(H9-Election_result!H$2)</f>
        <v>1.3765441356389481</v>
      </c>
      <c r="Q9" s="4">
        <f>ABS(I9-Election_result!I$2)</f>
        <v>2.5208548911341913</v>
      </c>
      <c r="R9" s="4">
        <f t="shared" si="0"/>
        <v>1.375</v>
      </c>
      <c r="S9" s="12"/>
    </row>
    <row r="10" spans="1:19" ht="12.75" customHeight="1">
      <c r="A10" s="3">
        <v>41462</v>
      </c>
      <c r="B10" s="47">
        <v>41</v>
      </c>
      <c r="C10" s="47">
        <v>28</v>
      </c>
      <c r="D10" s="47">
        <v>10</v>
      </c>
      <c r="E10" s="47">
        <v>6</v>
      </c>
      <c r="F10" s="47">
        <v>9</v>
      </c>
      <c r="G10" s="4">
        <f>(100-SUM($B10:$F10))*'PollyVote Forecast'!G62/SUM('PollyVote Forecast'!$G62:$I62)</f>
        <v>1.1341429162410215</v>
      </c>
      <c r="H10" s="4">
        <f>(100-SUM($B10:$F10))*'PollyVote Forecast'!H62/SUM('PollyVote Forecast'!$G62:$I62)</f>
        <v>2.9625161395570383</v>
      </c>
      <c r="I10" s="4">
        <f>(100-SUM($B10:$F10))*'PollyVote Forecast'!I62/SUM('PollyVote Forecast'!$G62:$I62)</f>
        <v>1.9033409442019402</v>
      </c>
      <c r="J10" s="4">
        <f>ABS(B10-Election_result!B$2)</f>
        <v>0.5</v>
      </c>
      <c r="K10" s="4">
        <f>ABS(C10-Election_result!C$2)</f>
        <v>2.3000000000000007</v>
      </c>
      <c r="L10" s="4">
        <f>ABS(D10-Election_result!D$2)</f>
        <v>1.5999999999999996</v>
      </c>
      <c r="M10" s="4">
        <f>ABS(E10-Election_result!E$2)</f>
        <v>1.2000000000000002</v>
      </c>
      <c r="N10" s="4">
        <f>ABS(F10-Election_result!F$2)</f>
        <v>0.40000000000000036</v>
      </c>
      <c r="O10" s="4">
        <f>ABS(G10-Election_result!G$2)</f>
        <v>1.0658570837589787</v>
      </c>
      <c r="P10" s="4">
        <f>ABS(H10-Election_result!H$2)</f>
        <v>1.7374838604429619</v>
      </c>
      <c r="Q10" s="4">
        <f>ABS(I10-Election_result!I$2)</f>
        <v>2.1966590557980594</v>
      </c>
      <c r="R10" s="4">
        <f t="shared" si="0"/>
        <v>1.3750000000000002</v>
      </c>
      <c r="S10" s="12"/>
    </row>
    <row r="11" spans="1:19" ht="12.75" customHeight="1">
      <c r="A11" s="3">
        <v>41463</v>
      </c>
      <c r="B11" s="47">
        <v>41</v>
      </c>
      <c r="C11" s="47">
        <v>28</v>
      </c>
      <c r="D11" s="47">
        <v>10</v>
      </c>
      <c r="E11" s="47">
        <v>6</v>
      </c>
      <c r="F11" s="47">
        <v>9</v>
      </c>
      <c r="G11" s="4">
        <f>(100-SUM($B11:$F11))*'PollyVote Forecast'!G63/SUM('PollyVote Forecast'!$G63:$I63)</f>
        <v>1.2046602093720589</v>
      </c>
      <c r="H11" s="4">
        <f>(100-SUM($B11:$F11))*'PollyVote Forecast'!H63/SUM('PollyVote Forecast'!$G63:$I63)</f>
        <v>2.8503324899038405</v>
      </c>
      <c r="I11" s="4">
        <f>(100-SUM($B11:$F11))*'PollyVote Forecast'!I63/SUM('PollyVote Forecast'!$G63:$I63)</f>
        <v>1.9450073007241007</v>
      </c>
      <c r="J11" s="4">
        <f>ABS(B11-Election_result!B$2)</f>
        <v>0.5</v>
      </c>
      <c r="K11" s="4">
        <f>ABS(C11-Election_result!C$2)</f>
        <v>2.3000000000000007</v>
      </c>
      <c r="L11" s="4">
        <f>ABS(D11-Election_result!D$2)</f>
        <v>1.5999999999999996</v>
      </c>
      <c r="M11" s="4">
        <f>ABS(E11-Election_result!E$2)</f>
        <v>1.2000000000000002</v>
      </c>
      <c r="N11" s="4">
        <f>ABS(F11-Election_result!F$2)</f>
        <v>0.40000000000000036</v>
      </c>
      <c r="O11" s="4">
        <f>ABS(G11-Election_result!G$2)</f>
        <v>0.99533979062794131</v>
      </c>
      <c r="P11" s="4">
        <f>ABS(H11-Election_result!H$2)</f>
        <v>1.8496675100961597</v>
      </c>
      <c r="Q11" s="4">
        <f>ABS(I11-Election_result!I$2)</f>
        <v>2.154992699275899</v>
      </c>
      <c r="R11" s="4">
        <f t="shared" si="0"/>
        <v>1.3750000000000002</v>
      </c>
      <c r="S11" s="12"/>
    </row>
    <row r="12" spans="1:19" ht="12.75" customHeight="1">
      <c r="A12" s="3">
        <v>41464</v>
      </c>
      <c r="B12" s="47">
        <v>41</v>
      </c>
      <c r="C12" s="47">
        <v>28</v>
      </c>
      <c r="D12" s="47">
        <v>10</v>
      </c>
      <c r="E12" s="47">
        <v>6</v>
      </c>
      <c r="F12" s="47">
        <v>9</v>
      </c>
      <c r="G12" s="4">
        <f>(100-SUM($B12:$F12))*'PollyVote Forecast'!G64/SUM('PollyVote Forecast'!$G64:$I64)</f>
        <v>1.2105130999584854</v>
      </c>
      <c r="H12" s="4">
        <f>(100-SUM($B12:$F12))*'PollyVote Forecast'!H64/SUM('PollyVote Forecast'!$G64:$I64)</f>
        <v>2.8499711423282021</v>
      </c>
      <c r="I12" s="4">
        <f>(100-SUM($B12:$F12))*'PollyVote Forecast'!I64/SUM('PollyVote Forecast'!$G64:$I64)</f>
        <v>1.939515757713312</v>
      </c>
      <c r="J12" s="4">
        <f>ABS(B12-Election_result!B$2)</f>
        <v>0.5</v>
      </c>
      <c r="K12" s="4">
        <f>ABS(C12-Election_result!C$2)</f>
        <v>2.3000000000000007</v>
      </c>
      <c r="L12" s="4">
        <f>ABS(D12-Election_result!D$2)</f>
        <v>1.5999999999999996</v>
      </c>
      <c r="M12" s="4">
        <f>ABS(E12-Election_result!E$2)</f>
        <v>1.2000000000000002</v>
      </c>
      <c r="N12" s="4">
        <f>ABS(F12-Election_result!F$2)</f>
        <v>0.40000000000000036</v>
      </c>
      <c r="O12" s="4">
        <f>ABS(G12-Election_result!G$2)</f>
        <v>0.98948690004151474</v>
      </c>
      <c r="P12" s="4">
        <f>ABS(H12-Election_result!H$2)</f>
        <v>1.850028857671798</v>
      </c>
      <c r="Q12" s="4">
        <f>ABS(I12-Election_result!I$2)</f>
        <v>2.1604842422866879</v>
      </c>
      <c r="R12" s="4">
        <f t="shared" si="0"/>
        <v>1.375</v>
      </c>
      <c r="S12" s="12"/>
    </row>
    <row r="13" spans="1:19" ht="12.75" customHeight="1">
      <c r="A13" s="3">
        <v>41465</v>
      </c>
      <c r="B13" s="47">
        <v>41</v>
      </c>
      <c r="C13" s="47">
        <v>28</v>
      </c>
      <c r="D13" s="47">
        <v>10</v>
      </c>
      <c r="E13" s="47">
        <v>6</v>
      </c>
      <c r="F13" s="47">
        <v>9</v>
      </c>
      <c r="G13" s="4">
        <f>(100-SUM($B13:$F13))*'PollyVote Forecast'!G65/SUM('PollyVote Forecast'!$G65:$I65)</f>
        <v>1.217601495340779</v>
      </c>
      <c r="H13" s="4">
        <f>(100-SUM($B13:$F13))*'PollyVote Forecast'!H65/SUM('PollyVote Forecast'!$G65:$I65)</f>
        <v>2.8342251943619265</v>
      </c>
      <c r="I13" s="4">
        <f>(100-SUM($B13:$F13))*'PollyVote Forecast'!I65/SUM('PollyVote Forecast'!$G65:$I65)</f>
        <v>1.9481733102972942</v>
      </c>
      <c r="J13" s="4">
        <f>ABS(B13-Election_result!B$2)</f>
        <v>0.5</v>
      </c>
      <c r="K13" s="4">
        <f>ABS(C13-Election_result!C$2)</f>
        <v>2.3000000000000007</v>
      </c>
      <c r="L13" s="4">
        <f>ABS(D13-Election_result!D$2)</f>
        <v>1.5999999999999996</v>
      </c>
      <c r="M13" s="4">
        <f>ABS(E13-Election_result!E$2)</f>
        <v>1.2000000000000002</v>
      </c>
      <c r="N13" s="4">
        <f>ABS(F13-Election_result!F$2)</f>
        <v>0.40000000000000036</v>
      </c>
      <c r="O13" s="4">
        <f>ABS(G13-Election_result!G$2)</f>
        <v>0.98239850465922118</v>
      </c>
      <c r="P13" s="4">
        <f>ABS(H13-Election_result!H$2)</f>
        <v>1.8657748056380736</v>
      </c>
      <c r="Q13" s="4">
        <f>ABS(I13-Election_result!I$2)</f>
        <v>2.1518266897027054</v>
      </c>
      <c r="R13" s="4">
        <f t="shared" si="0"/>
        <v>1.375</v>
      </c>
      <c r="S13" s="12"/>
    </row>
    <row r="14" spans="1:19" ht="12.75" customHeight="1">
      <c r="A14" s="3">
        <v>41466</v>
      </c>
      <c r="B14" s="47">
        <v>41</v>
      </c>
      <c r="C14" s="47">
        <v>28</v>
      </c>
      <c r="D14" s="47">
        <v>10</v>
      </c>
      <c r="E14" s="47">
        <v>6</v>
      </c>
      <c r="F14" s="47">
        <v>9</v>
      </c>
      <c r="G14" s="4">
        <f>(100-SUM($B14:$F14))*'PollyVote Forecast'!G66/SUM('PollyVote Forecast'!$G66:$I66)</f>
        <v>1.1850929910808516</v>
      </c>
      <c r="H14" s="4">
        <f>(100-SUM($B14:$F14))*'PollyVote Forecast'!H66/SUM('PollyVote Forecast'!$G66:$I66)</f>
        <v>2.8815754434381571</v>
      </c>
      <c r="I14" s="4">
        <f>(100-SUM($B14:$F14))*'PollyVote Forecast'!I66/SUM('PollyVote Forecast'!$G66:$I66)</f>
        <v>1.9333315654809911</v>
      </c>
      <c r="J14" s="4">
        <f>ABS(B14-Election_result!B$2)</f>
        <v>0.5</v>
      </c>
      <c r="K14" s="4">
        <f>ABS(C14-Election_result!C$2)</f>
        <v>2.3000000000000007</v>
      </c>
      <c r="L14" s="4">
        <f>ABS(D14-Election_result!D$2)</f>
        <v>1.5999999999999996</v>
      </c>
      <c r="M14" s="4">
        <f>ABS(E14-Election_result!E$2)</f>
        <v>1.2000000000000002</v>
      </c>
      <c r="N14" s="4">
        <f>ABS(F14-Election_result!F$2)</f>
        <v>0.40000000000000036</v>
      </c>
      <c r="O14" s="4">
        <f>ABS(G14-Election_result!G$2)</f>
        <v>1.0149070089191485</v>
      </c>
      <c r="P14" s="4">
        <f>ABS(H14-Election_result!H$2)</f>
        <v>1.8184245565618431</v>
      </c>
      <c r="Q14" s="4">
        <f>ABS(I14-Election_result!I$2)</f>
        <v>2.1666684345190088</v>
      </c>
      <c r="R14" s="4">
        <f t="shared" si="0"/>
        <v>1.3750000000000002</v>
      </c>
      <c r="S14" s="12"/>
    </row>
    <row r="15" spans="1:19" ht="12.75" customHeight="1">
      <c r="A15" s="3">
        <v>41467</v>
      </c>
      <c r="B15" s="47">
        <v>41</v>
      </c>
      <c r="C15" s="47">
        <v>28</v>
      </c>
      <c r="D15" s="47">
        <v>10</v>
      </c>
      <c r="E15" s="47">
        <v>6</v>
      </c>
      <c r="F15" s="47">
        <v>9</v>
      </c>
      <c r="G15" s="4">
        <f>(100-SUM($B15:$F15))*'PollyVote Forecast'!G67/SUM('PollyVote Forecast'!$G67:$I67)</f>
        <v>1.1860650192746558</v>
      </c>
      <c r="H15" s="4">
        <f>(100-SUM($B15:$F15))*'PollyVote Forecast'!H67/SUM('PollyVote Forecast'!$G67:$I67)</f>
        <v>2.9036455928696951</v>
      </c>
      <c r="I15" s="4">
        <f>(100-SUM($B15:$F15))*'PollyVote Forecast'!I67/SUM('PollyVote Forecast'!$G67:$I67)</f>
        <v>1.9102893878556488</v>
      </c>
      <c r="J15" s="4">
        <f>ABS(B15-Election_result!B$2)</f>
        <v>0.5</v>
      </c>
      <c r="K15" s="4">
        <f>ABS(C15-Election_result!C$2)</f>
        <v>2.3000000000000007</v>
      </c>
      <c r="L15" s="4">
        <f>ABS(D15-Election_result!D$2)</f>
        <v>1.5999999999999996</v>
      </c>
      <c r="M15" s="4">
        <f>ABS(E15-Election_result!E$2)</f>
        <v>1.2000000000000002</v>
      </c>
      <c r="N15" s="4">
        <f>ABS(F15-Election_result!F$2)</f>
        <v>0.40000000000000036</v>
      </c>
      <c r="O15" s="4">
        <f>ABS(G15-Election_result!G$2)</f>
        <v>1.0139349807253444</v>
      </c>
      <c r="P15" s="4">
        <f>ABS(H15-Election_result!H$2)</f>
        <v>1.796354407130305</v>
      </c>
      <c r="Q15" s="4">
        <f>ABS(I15-Election_result!I$2)</f>
        <v>2.189710612144351</v>
      </c>
      <c r="R15" s="4">
        <f t="shared" si="0"/>
        <v>1.3750000000000002</v>
      </c>
      <c r="S15" s="12"/>
    </row>
    <row r="16" spans="1:19" ht="12.75" customHeight="1">
      <c r="A16" s="3">
        <v>41468</v>
      </c>
      <c r="B16" s="47">
        <v>41</v>
      </c>
      <c r="C16" s="47">
        <v>28</v>
      </c>
      <c r="D16" s="47">
        <v>10</v>
      </c>
      <c r="E16" s="47">
        <v>6</v>
      </c>
      <c r="F16" s="47">
        <v>9</v>
      </c>
      <c r="G16" s="4">
        <f>(100-SUM($B16:$F16))*'PollyVote Forecast'!G68/SUM('PollyVote Forecast'!$G68:$I68)</f>
        <v>1.1759384400402051</v>
      </c>
      <c r="H16" s="4">
        <f>(100-SUM($B16:$F16))*'PollyVote Forecast'!H68/SUM('PollyVote Forecast'!$G68:$I68)</f>
        <v>2.8806956998580464</v>
      </c>
      <c r="I16" s="4">
        <f>(100-SUM($B16:$F16))*'PollyVote Forecast'!I68/SUM('PollyVote Forecast'!$G68:$I68)</f>
        <v>1.9433658601017487</v>
      </c>
      <c r="J16" s="4">
        <f>ABS(B16-Election_result!B$2)</f>
        <v>0.5</v>
      </c>
      <c r="K16" s="4">
        <f>ABS(C16-Election_result!C$2)</f>
        <v>2.3000000000000007</v>
      </c>
      <c r="L16" s="4">
        <f>ABS(D16-Election_result!D$2)</f>
        <v>1.5999999999999996</v>
      </c>
      <c r="M16" s="4">
        <f>ABS(E16-Election_result!E$2)</f>
        <v>1.2000000000000002</v>
      </c>
      <c r="N16" s="4">
        <f>ABS(F16-Election_result!F$2)</f>
        <v>0.40000000000000036</v>
      </c>
      <c r="O16" s="4">
        <f>ABS(G16-Election_result!G$2)</f>
        <v>1.0240615599597951</v>
      </c>
      <c r="P16" s="4">
        <f>ABS(H16-Election_result!H$2)</f>
        <v>1.8193043001419538</v>
      </c>
      <c r="Q16" s="4">
        <f>ABS(I16-Election_result!I$2)</f>
        <v>2.1566341398982507</v>
      </c>
      <c r="R16" s="4">
        <f t="shared" si="0"/>
        <v>1.375</v>
      </c>
      <c r="S16" s="12"/>
    </row>
    <row r="17" spans="1:19" ht="12.75" customHeight="1">
      <c r="A17" s="3">
        <v>41469</v>
      </c>
      <c r="B17" s="47">
        <v>41</v>
      </c>
      <c r="C17" s="47">
        <v>28</v>
      </c>
      <c r="D17" s="47">
        <v>10</v>
      </c>
      <c r="E17" s="47">
        <v>6</v>
      </c>
      <c r="F17" s="47">
        <v>9</v>
      </c>
      <c r="G17" s="4">
        <f>(100-SUM($B17:$F17))*'PollyVote Forecast'!G69/SUM('PollyVote Forecast'!$G69:$I69)</f>
        <v>1.1713074037639846</v>
      </c>
      <c r="H17" s="4">
        <f>(100-SUM($B17:$F17))*'PollyVote Forecast'!H69/SUM('PollyVote Forecast'!$G69:$I69)</f>
        <v>2.8932901845053602</v>
      </c>
      <c r="I17" s="4">
        <f>(100-SUM($B17:$F17))*'PollyVote Forecast'!I69/SUM('PollyVote Forecast'!$G69:$I69)</f>
        <v>1.9354024117306547</v>
      </c>
      <c r="J17" s="4">
        <f>ABS(B17-Election_result!B$2)</f>
        <v>0.5</v>
      </c>
      <c r="K17" s="4">
        <f>ABS(C17-Election_result!C$2)</f>
        <v>2.3000000000000007</v>
      </c>
      <c r="L17" s="4">
        <f>ABS(D17-Election_result!D$2)</f>
        <v>1.5999999999999996</v>
      </c>
      <c r="M17" s="4">
        <f>ABS(E17-Election_result!E$2)</f>
        <v>1.2000000000000002</v>
      </c>
      <c r="N17" s="4">
        <f>ABS(F17-Election_result!F$2)</f>
        <v>0.40000000000000036</v>
      </c>
      <c r="O17" s="4">
        <f>ABS(G17-Election_result!G$2)</f>
        <v>1.0286925962360156</v>
      </c>
      <c r="P17" s="4">
        <f>ABS(H17-Election_result!H$2)</f>
        <v>1.8067098154946399</v>
      </c>
      <c r="Q17" s="4">
        <f>ABS(I17-Election_result!I$2)</f>
        <v>2.1645975882693449</v>
      </c>
      <c r="R17" s="4">
        <f t="shared" si="0"/>
        <v>1.3750000000000002</v>
      </c>
      <c r="S17" s="12"/>
    </row>
    <row r="18" spans="1:19" ht="12.75" customHeight="1">
      <c r="A18" s="3">
        <v>41470</v>
      </c>
      <c r="B18" s="47">
        <v>41</v>
      </c>
      <c r="C18" s="47">
        <v>28</v>
      </c>
      <c r="D18" s="47">
        <v>10</v>
      </c>
      <c r="E18" s="47">
        <v>6</v>
      </c>
      <c r="F18" s="47">
        <v>9</v>
      </c>
      <c r="G18" s="4">
        <f>(100-SUM($B18:$F18))*'PollyVote Forecast'!G70/SUM('PollyVote Forecast'!$G70:$I70)</f>
        <v>1.1458048536619789</v>
      </c>
      <c r="H18" s="4">
        <f>(100-SUM($B18:$F18))*'PollyVote Forecast'!H70/SUM('PollyVote Forecast'!$G70:$I70)</f>
        <v>2.9396469260658629</v>
      </c>
      <c r="I18" s="4">
        <f>(100-SUM($B18:$F18))*'PollyVote Forecast'!I70/SUM('PollyVote Forecast'!$G70:$I70)</f>
        <v>1.9145482202721587</v>
      </c>
      <c r="J18" s="4">
        <f>ABS(B18-Election_result!B$2)</f>
        <v>0.5</v>
      </c>
      <c r="K18" s="4">
        <f>ABS(C18-Election_result!C$2)</f>
        <v>2.3000000000000007</v>
      </c>
      <c r="L18" s="4">
        <f>ABS(D18-Election_result!D$2)</f>
        <v>1.5999999999999996</v>
      </c>
      <c r="M18" s="4">
        <f>ABS(E18-Election_result!E$2)</f>
        <v>1.2000000000000002</v>
      </c>
      <c r="N18" s="4">
        <f>ABS(F18-Election_result!F$2)</f>
        <v>0.40000000000000036</v>
      </c>
      <c r="O18" s="4">
        <f>ABS(G18-Election_result!G$2)</f>
        <v>1.0541951463380212</v>
      </c>
      <c r="P18" s="4">
        <f>ABS(H18-Election_result!H$2)</f>
        <v>1.7603530739341373</v>
      </c>
      <c r="Q18" s="4">
        <f>ABS(I18-Election_result!I$2)</f>
        <v>2.185451779727841</v>
      </c>
      <c r="R18" s="4">
        <f t="shared" si="0"/>
        <v>1.375</v>
      </c>
      <c r="S18" s="12"/>
    </row>
    <row r="19" spans="1:19" ht="12.75" customHeight="1">
      <c r="A19" s="3">
        <v>41471</v>
      </c>
      <c r="B19" s="47">
        <v>41</v>
      </c>
      <c r="C19" s="47">
        <v>28</v>
      </c>
      <c r="D19" s="47">
        <v>10</v>
      </c>
      <c r="E19" s="47">
        <v>6</v>
      </c>
      <c r="F19" s="47">
        <v>9</v>
      </c>
      <c r="G19" s="4">
        <f>(100-SUM($B19:$F19))*'PollyVote Forecast'!G71/SUM('PollyVote Forecast'!$G71:$I71)</f>
        <v>1.1723932048605352</v>
      </c>
      <c r="H19" s="4">
        <f>(100-SUM($B19:$F19))*'PollyVote Forecast'!H71/SUM('PollyVote Forecast'!$G71:$I71)</f>
        <v>2.9681201458501576</v>
      </c>
      <c r="I19" s="4">
        <f>(100-SUM($B19:$F19))*'PollyVote Forecast'!I71/SUM('PollyVote Forecast'!$G71:$I71)</f>
        <v>1.859486649289307</v>
      </c>
      <c r="J19" s="4">
        <f>ABS(B19-Election_result!B$2)</f>
        <v>0.5</v>
      </c>
      <c r="K19" s="4">
        <f>ABS(C19-Election_result!C$2)</f>
        <v>2.3000000000000007</v>
      </c>
      <c r="L19" s="4">
        <f>ABS(D19-Election_result!D$2)</f>
        <v>1.5999999999999996</v>
      </c>
      <c r="M19" s="4">
        <f>ABS(E19-Election_result!E$2)</f>
        <v>1.2000000000000002</v>
      </c>
      <c r="N19" s="4">
        <f>ABS(F19-Election_result!F$2)</f>
        <v>0.40000000000000036</v>
      </c>
      <c r="O19" s="4">
        <f>ABS(G19-Election_result!G$2)</f>
        <v>1.027606795139465</v>
      </c>
      <c r="P19" s="4">
        <f>ABS(H19-Election_result!H$2)</f>
        <v>1.7318798541498426</v>
      </c>
      <c r="Q19" s="4">
        <f>ABS(I19-Election_result!I$2)</f>
        <v>2.2405133507106925</v>
      </c>
      <c r="R19" s="4">
        <f t="shared" si="0"/>
        <v>1.375</v>
      </c>
      <c r="S19" s="12"/>
    </row>
    <row r="20" spans="1:19" ht="12.75" customHeight="1">
      <c r="A20" s="3">
        <v>41472</v>
      </c>
      <c r="B20" s="47">
        <v>41</v>
      </c>
      <c r="C20" s="47">
        <v>28</v>
      </c>
      <c r="D20" s="47">
        <v>10</v>
      </c>
      <c r="E20" s="47">
        <v>6</v>
      </c>
      <c r="F20" s="47">
        <v>9</v>
      </c>
      <c r="G20" s="4">
        <f>(100-SUM($B20:$F20))*'PollyVote Forecast'!G72/SUM('PollyVote Forecast'!$G72:$I72)</f>
        <v>1.200541037700581</v>
      </c>
      <c r="H20" s="4">
        <f>(100-SUM($B20:$F20))*'PollyVote Forecast'!H72/SUM('PollyVote Forecast'!$G72:$I72)</f>
        <v>2.9735652307778002</v>
      </c>
      <c r="I20" s="4">
        <f>(100-SUM($B20:$F20))*'PollyVote Forecast'!I72/SUM('PollyVote Forecast'!$G72:$I72)</f>
        <v>1.8258937315216193</v>
      </c>
      <c r="J20" s="4">
        <f>ABS(B20-Election_result!B$2)</f>
        <v>0.5</v>
      </c>
      <c r="K20" s="4">
        <f>ABS(C20-Election_result!C$2)</f>
        <v>2.3000000000000007</v>
      </c>
      <c r="L20" s="4">
        <f>ABS(D20-Election_result!D$2)</f>
        <v>1.5999999999999996</v>
      </c>
      <c r="M20" s="4">
        <f>ABS(E20-Election_result!E$2)</f>
        <v>1.2000000000000002</v>
      </c>
      <c r="N20" s="4">
        <f>ABS(F20-Election_result!F$2)</f>
        <v>0.40000000000000036</v>
      </c>
      <c r="O20" s="4">
        <f>ABS(G20-Election_result!G$2)</f>
        <v>0.99945896229941922</v>
      </c>
      <c r="P20" s="4">
        <f>ABS(H20-Election_result!H$2)</f>
        <v>1.7264347692222</v>
      </c>
      <c r="Q20" s="4">
        <f>ABS(I20-Election_result!I$2)</f>
        <v>2.2741062684783806</v>
      </c>
      <c r="R20" s="4">
        <f t="shared" si="0"/>
        <v>1.375</v>
      </c>
      <c r="S20" s="12"/>
    </row>
    <row r="21" spans="1:19" ht="12.75" customHeight="1">
      <c r="A21" s="3">
        <v>41473</v>
      </c>
      <c r="B21" s="47">
        <v>41</v>
      </c>
      <c r="C21" s="47">
        <v>28</v>
      </c>
      <c r="D21" s="47">
        <v>10</v>
      </c>
      <c r="E21" s="47">
        <v>6</v>
      </c>
      <c r="F21" s="47">
        <v>9</v>
      </c>
      <c r="G21" s="4">
        <f>(100-SUM($B21:$F21))*'PollyVote Forecast'!G73/SUM('PollyVote Forecast'!$G73:$I73)</f>
        <v>1.2624185913758894</v>
      </c>
      <c r="H21" s="4">
        <f>(100-SUM($B21:$F21))*'PollyVote Forecast'!H73/SUM('PollyVote Forecast'!$G73:$I73)</f>
        <v>2.9387344459559146</v>
      </c>
      <c r="I21" s="4">
        <f>(100-SUM($B21:$F21))*'PollyVote Forecast'!I73/SUM('PollyVote Forecast'!$G73:$I73)</f>
        <v>1.7988469626681955</v>
      </c>
      <c r="J21" s="4">
        <f>ABS(B21-Election_result!B$2)</f>
        <v>0.5</v>
      </c>
      <c r="K21" s="4">
        <f>ABS(C21-Election_result!C$2)</f>
        <v>2.3000000000000007</v>
      </c>
      <c r="L21" s="4">
        <f>ABS(D21-Election_result!D$2)</f>
        <v>1.5999999999999996</v>
      </c>
      <c r="M21" s="4">
        <f>ABS(E21-Election_result!E$2)</f>
        <v>1.2000000000000002</v>
      </c>
      <c r="N21" s="4">
        <f>ABS(F21-Election_result!F$2)</f>
        <v>0.40000000000000036</v>
      </c>
      <c r="O21" s="4">
        <f>ABS(G21-Election_result!G$2)</f>
        <v>0.93758140862411077</v>
      </c>
      <c r="P21" s="4">
        <f>ABS(H21-Election_result!H$2)</f>
        <v>1.7612655540440856</v>
      </c>
      <c r="Q21" s="4">
        <f>ABS(I21-Election_result!I$2)</f>
        <v>2.3011530373318041</v>
      </c>
      <c r="R21" s="4">
        <f t="shared" si="0"/>
        <v>1.3750000000000002</v>
      </c>
      <c r="S21" s="12"/>
    </row>
    <row r="22" spans="1:19" ht="12.75" customHeight="1">
      <c r="A22" s="3">
        <v>41474</v>
      </c>
      <c r="B22" s="47">
        <v>41</v>
      </c>
      <c r="C22" s="47">
        <v>28</v>
      </c>
      <c r="D22" s="47">
        <v>10</v>
      </c>
      <c r="E22" s="47">
        <v>6</v>
      </c>
      <c r="F22" s="47">
        <v>9</v>
      </c>
      <c r="G22" s="4">
        <f>(100-SUM($B22:$F22))*'PollyVote Forecast'!G74/SUM('PollyVote Forecast'!$G74:$I74)</f>
        <v>1.3214758898444097</v>
      </c>
      <c r="H22" s="4">
        <f>(100-SUM($B22:$F22))*'PollyVote Forecast'!H74/SUM('PollyVote Forecast'!$G74:$I74)</f>
        <v>2.8674982569030507</v>
      </c>
      <c r="I22" s="4">
        <f>(100-SUM($B22:$F22))*'PollyVote Forecast'!I74/SUM('PollyVote Forecast'!$G74:$I74)</f>
        <v>1.8110258532525396</v>
      </c>
      <c r="J22" s="4">
        <f>ABS(B22-Election_result!B$2)</f>
        <v>0.5</v>
      </c>
      <c r="K22" s="4">
        <f>ABS(C22-Election_result!C$2)</f>
        <v>2.3000000000000007</v>
      </c>
      <c r="L22" s="4">
        <f>ABS(D22-Election_result!D$2)</f>
        <v>1.5999999999999996</v>
      </c>
      <c r="M22" s="4">
        <f>ABS(E22-Election_result!E$2)</f>
        <v>1.2000000000000002</v>
      </c>
      <c r="N22" s="4">
        <f>ABS(F22-Election_result!F$2)</f>
        <v>0.40000000000000036</v>
      </c>
      <c r="O22" s="4">
        <f>ABS(G22-Election_result!G$2)</f>
        <v>0.87852411015559051</v>
      </c>
      <c r="P22" s="4">
        <f>ABS(H22-Election_result!H$2)</f>
        <v>1.8325017430969495</v>
      </c>
      <c r="Q22" s="4">
        <f>ABS(I22-Election_result!I$2)</f>
        <v>2.28897414674746</v>
      </c>
      <c r="R22" s="4">
        <f t="shared" si="0"/>
        <v>1.3750000000000002</v>
      </c>
      <c r="S22" s="12"/>
    </row>
    <row r="23" spans="1:19" ht="12.75" customHeight="1">
      <c r="A23" s="3">
        <v>41475</v>
      </c>
      <c r="B23" s="47">
        <v>41</v>
      </c>
      <c r="C23" s="47">
        <v>28</v>
      </c>
      <c r="D23" s="47">
        <v>10</v>
      </c>
      <c r="E23" s="47">
        <v>6</v>
      </c>
      <c r="F23" s="47">
        <v>9</v>
      </c>
      <c r="G23" s="4">
        <f>(100-SUM($B23:$F23))*'PollyVote Forecast'!G75/SUM('PollyVote Forecast'!$G75:$I75)</f>
        <v>1.2250684028578946</v>
      </c>
      <c r="H23" s="4">
        <f>(100-SUM($B23:$F23))*'PollyVote Forecast'!H75/SUM('PollyVote Forecast'!$G75:$I75)</f>
        <v>3.0778731867560709</v>
      </c>
      <c r="I23" s="4">
        <f>(100-SUM($B23:$F23))*'PollyVote Forecast'!I75/SUM('PollyVote Forecast'!$G75:$I75)</f>
        <v>1.6970584103860336</v>
      </c>
      <c r="J23" s="4">
        <f>ABS(B23-Election_result!B$2)</f>
        <v>0.5</v>
      </c>
      <c r="K23" s="4">
        <f>ABS(C23-Election_result!C$2)</f>
        <v>2.3000000000000007</v>
      </c>
      <c r="L23" s="4">
        <f>ABS(D23-Election_result!D$2)</f>
        <v>1.5999999999999996</v>
      </c>
      <c r="M23" s="4">
        <f>ABS(E23-Election_result!E$2)</f>
        <v>1.2000000000000002</v>
      </c>
      <c r="N23" s="4">
        <f>ABS(F23-Election_result!F$2)</f>
        <v>0.40000000000000036</v>
      </c>
      <c r="O23" s="4">
        <f>ABS(G23-Election_result!G$2)</f>
        <v>0.97493159714210553</v>
      </c>
      <c r="P23" s="4">
        <f>ABS(H23-Election_result!H$2)</f>
        <v>1.6221268132439293</v>
      </c>
      <c r="Q23" s="4">
        <f>ABS(I23-Election_result!I$2)</f>
        <v>2.4029415896139659</v>
      </c>
      <c r="R23" s="4">
        <f t="shared" si="0"/>
        <v>1.375</v>
      </c>
      <c r="S23" s="12"/>
    </row>
    <row r="24" spans="1:19" ht="12.75" customHeight="1">
      <c r="A24" s="3">
        <v>41476</v>
      </c>
      <c r="B24" s="47">
        <v>41</v>
      </c>
      <c r="C24" s="47">
        <v>28</v>
      </c>
      <c r="D24" s="47">
        <v>10</v>
      </c>
      <c r="E24" s="47">
        <v>6</v>
      </c>
      <c r="F24" s="47">
        <v>9</v>
      </c>
      <c r="G24" s="4">
        <f>(100-SUM($B24:$F24))*'PollyVote Forecast'!G76/SUM('PollyVote Forecast'!$G76:$I76)</f>
        <v>1.2787586246841489</v>
      </c>
      <c r="H24" s="4">
        <f>(100-SUM($B24:$F24))*'PollyVote Forecast'!H76/SUM('PollyVote Forecast'!$G76:$I76)</f>
        <v>2.9095143030811497</v>
      </c>
      <c r="I24" s="4">
        <f>(100-SUM($B24:$F24))*'PollyVote Forecast'!I76/SUM('PollyVote Forecast'!$G76:$I76)</f>
        <v>1.8117270722347023</v>
      </c>
      <c r="J24" s="4">
        <f>ABS(B24-Election_result!B$2)</f>
        <v>0.5</v>
      </c>
      <c r="K24" s="4">
        <f>ABS(C24-Election_result!C$2)</f>
        <v>2.3000000000000007</v>
      </c>
      <c r="L24" s="4">
        <f>ABS(D24-Election_result!D$2)</f>
        <v>1.5999999999999996</v>
      </c>
      <c r="M24" s="4">
        <f>ABS(E24-Election_result!E$2)</f>
        <v>1.2000000000000002</v>
      </c>
      <c r="N24" s="4">
        <f>ABS(F24-Election_result!F$2)</f>
        <v>0.40000000000000036</v>
      </c>
      <c r="O24" s="4">
        <f>ABS(G24-Election_result!G$2)</f>
        <v>0.92124137531585126</v>
      </c>
      <c r="P24" s="4">
        <f>ABS(H24-Election_result!H$2)</f>
        <v>1.7904856969188505</v>
      </c>
      <c r="Q24" s="4">
        <f>ABS(I24-Election_result!I$2)</f>
        <v>2.2882729277652976</v>
      </c>
      <c r="R24" s="4">
        <f t="shared" si="0"/>
        <v>1.375</v>
      </c>
      <c r="S24" s="12"/>
    </row>
    <row r="25" spans="1:19" ht="12.75" customHeight="1">
      <c r="A25" s="3">
        <v>41477</v>
      </c>
      <c r="B25" s="47">
        <v>41</v>
      </c>
      <c r="C25" s="47">
        <v>28</v>
      </c>
      <c r="D25" s="47">
        <v>10</v>
      </c>
      <c r="E25" s="47">
        <v>6</v>
      </c>
      <c r="F25" s="47">
        <v>9</v>
      </c>
      <c r="G25" s="4">
        <f>(100-SUM($B25:$F25))*'PollyVote Forecast'!G77/SUM('PollyVote Forecast'!$G77:$I77)</f>
        <v>1.2913280110655978</v>
      </c>
      <c r="H25" s="4">
        <f>(100-SUM($B25:$F25))*'PollyVote Forecast'!H77/SUM('PollyVote Forecast'!$G77:$I77)</f>
        <v>2.8732472180811075</v>
      </c>
      <c r="I25" s="4">
        <f>(100-SUM($B25:$F25))*'PollyVote Forecast'!I77/SUM('PollyVote Forecast'!$G77:$I77)</f>
        <v>1.8354247708532945</v>
      </c>
      <c r="J25" s="4">
        <f>ABS(B25-Election_result!B$2)</f>
        <v>0.5</v>
      </c>
      <c r="K25" s="4">
        <f>ABS(C25-Election_result!C$2)</f>
        <v>2.3000000000000007</v>
      </c>
      <c r="L25" s="4">
        <f>ABS(D25-Election_result!D$2)</f>
        <v>1.5999999999999996</v>
      </c>
      <c r="M25" s="4">
        <f>ABS(E25-Election_result!E$2)</f>
        <v>1.2000000000000002</v>
      </c>
      <c r="N25" s="4">
        <f>ABS(F25-Election_result!F$2)</f>
        <v>0.40000000000000036</v>
      </c>
      <c r="O25" s="4">
        <f>ABS(G25-Election_result!G$2)</f>
        <v>0.90867198893440237</v>
      </c>
      <c r="P25" s="4">
        <f>ABS(H25-Election_result!H$2)</f>
        <v>1.8267527819188927</v>
      </c>
      <c r="Q25" s="4">
        <f>ABS(I25-Election_result!I$2)</f>
        <v>2.2645752291467049</v>
      </c>
      <c r="R25" s="4">
        <f t="shared" si="0"/>
        <v>1.375</v>
      </c>
      <c r="S25" s="12"/>
    </row>
    <row r="26" spans="1:19" ht="12.75" customHeight="1">
      <c r="A26" s="3">
        <v>41478</v>
      </c>
      <c r="B26" s="47">
        <v>41</v>
      </c>
      <c r="C26" s="47">
        <v>28</v>
      </c>
      <c r="D26" s="47">
        <v>10</v>
      </c>
      <c r="E26" s="47">
        <v>6</v>
      </c>
      <c r="F26" s="47">
        <v>9</v>
      </c>
      <c r="G26" s="4">
        <f>(100-SUM($B26:$F26))*'PollyVote Forecast'!G78/SUM('PollyVote Forecast'!$G78:$I78)</f>
        <v>1.2448269036080082</v>
      </c>
      <c r="H26" s="4">
        <f>(100-SUM($B26:$F26))*'PollyVote Forecast'!H78/SUM('PollyVote Forecast'!$G78:$I78)</f>
        <v>2.9369696018005604</v>
      </c>
      <c r="I26" s="4">
        <f>(100-SUM($B26:$F26))*'PollyVote Forecast'!I78/SUM('PollyVote Forecast'!$G78:$I78)</f>
        <v>1.8182034945914312</v>
      </c>
      <c r="J26" s="4">
        <f>ABS(B26-Election_result!B$2)</f>
        <v>0.5</v>
      </c>
      <c r="K26" s="4">
        <f>ABS(C26-Election_result!C$2)</f>
        <v>2.3000000000000007</v>
      </c>
      <c r="L26" s="4">
        <f>ABS(D26-Election_result!D$2)</f>
        <v>1.5999999999999996</v>
      </c>
      <c r="M26" s="4">
        <f>ABS(E26-Election_result!E$2)</f>
        <v>1.2000000000000002</v>
      </c>
      <c r="N26" s="4">
        <f>ABS(F26-Election_result!F$2)</f>
        <v>0.40000000000000036</v>
      </c>
      <c r="O26" s="4">
        <f>ABS(G26-Election_result!G$2)</f>
        <v>0.95517309639199199</v>
      </c>
      <c r="P26" s="4">
        <f>ABS(H26-Election_result!H$2)</f>
        <v>1.7630303981994397</v>
      </c>
      <c r="Q26" s="4">
        <f>ABS(I26-Election_result!I$2)</f>
        <v>2.2817965054085683</v>
      </c>
      <c r="R26" s="4">
        <f t="shared" si="0"/>
        <v>1.3750000000000002</v>
      </c>
      <c r="S26" s="12"/>
    </row>
    <row r="27" spans="1:19" ht="12.75" customHeight="1">
      <c r="A27" s="3">
        <v>41479</v>
      </c>
      <c r="B27" s="47">
        <v>41</v>
      </c>
      <c r="C27" s="47">
        <v>28</v>
      </c>
      <c r="D27" s="47">
        <v>10</v>
      </c>
      <c r="E27" s="47">
        <v>6</v>
      </c>
      <c r="F27" s="47">
        <v>9</v>
      </c>
      <c r="G27" s="4">
        <f>(100-SUM($B27:$F27))*'PollyVote Forecast'!G79/SUM('PollyVote Forecast'!$G79:$I79)</f>
        <v>1.2983381088948633</v>
      </c>
      <c r="H27" s="4">
        <f>(100-SUM($B27:$F27))*'PollyVote Forecast'!H79/SUM('PollyVote Forecast'!$G79:$I79)</f>
        <v>2.8643193656382957</v>
      </c>
      <c r="I27" s="4">
        <f>(100-SUM($B27:$F27))*'PollyVote Forecast'!I79/SUM('PollyVote Forecast'!$G79:$I79)</f>
        <v>1.8373425254668403</v>
      </c>
      <c r="J27" s="4">
        <f>ABS(B27-Election_result!B$2)</f>
        <v>0.5</v>
      </c>
      <c r="K27" s="4">
        <f>ABS(C27-Election_result!C$2)</f>
        <v>2.3000000000000007</v>
      </c>
      <c r="L27" s="4">
        <f>ABS(D27-Election_result!D$2)</f>
        <v>1.5999999999999996</v>
      </c>
      <c r="M27" s="4">
        <f>ABS(E27-Election_result!E$2)</f>
        <v>1.2000000000000002</v>
      </c>
      <c r="N27" s="4">
        <f>ABS(F27-Election_result!F$2)</f>
        <v>0.40000000000000036</v>
      </c>
      <c r="O27" s="4">
        <f>ABS(G27-Election_result!G$2)</f>
        <v>0.90166189110513684</v>
      </c>
      <c r="P27" s="4">
        <f>ABS(H27-Election_result!H$2)</f>
        <v>1.8356806343617045</v>
      </c>
      <c r="Q27" s="4">
        <f>ABS(I27-Election_result!I$2)</f>
        <v>2.2626574745331594</v>
      </c>
      <c r="R27" s="4">
        <f t="shared" si="0"/>
        <v>1.3750000000000004</v>
      </c>
      <c r="S27" s="12"/>
    </row>
    <row r="28" spans="1:19" ht="12.75" customHeight="1">
      <c r="A28" s="3">
        <v>41480</v>
      </c>
      <c r="B28" s="47">
        <v>41</v>
      </c>
      <c r="C28" s="47">
        <v>28</v>
      </c>
      <c r="D28" s="47">
        <v>10</v>
      </c>
      <c r="E28" s="47">
        <v>6</v>
      </c>
      <c r="F28" s="47">
        <v>9</v>
      </c>
      <c r="G28" s="4">
        <f>(100-SUM($B28:$F28))*'PollyVote Forecast'!G80/SUM('PollyVote Forecast'!$G80:$I80)</f>
        <v>1.3121868521379974</v>
      </c>
      <c r="H28" s="4">
        <f>(100-SUM($B28:$F28))*'PollyVote Forecast'!H80/SUM('PollyVote Forecast'!$G80:$I80)</f>
        <v>2.8937619811554129</v>
      </c>
      <c r="I28" s="4">
        <f>(100-SUM($B28:$F28))*'PollyVote Forecast'!I80/SUM('PollyVote Forecast'!$G80:$I80)</f>
        <v>1.7940511667065895</v>
      </c>
      <c r="J28" s="4">
        <f>ABS(B28-Election_result!B$2)</f>
        <v>0.5</v>
      </c>
      <c r="K28" s="4">
        <f>ABS(C28-Election_result!C$2)</f>
        <v>2.3000000000000007</v>
      </c>
      <c r="L28" s="4">
        <f>ABS(D28-Election_result!D$2)</f>
        <v>1.5999999999999996</v>
      </c>
      <c r="M28" s="4">
        <f>ABS(E28-Election_result!E$2)</f>
        <v>1.2000000000000002</v>
      </c>
      <c r="N28" s="4">
        <f>ABS(F28-Election_result!F$2)</f>
        <v>0.40000000000000036</v>
      </c>
      <c r="O28" s="4">
        <f>ABS(G28-Election_result!G$2)</f>
        <v>0.88781314786200283</v>
      </c>
      <c r="P28" s="4">
        <f>ABS(H28-Election_result!H$2)</f>
        <v>1.8062380188445872</v>
      </c>
      <c r="Q28" s="4">
        <f>ABS(I28-Election_result!I$2)</f>
        <v>2.3059488332934102</v>
      </c>
      <c r="R28" s="4">
        <f t="shared" si="0"/>
        <v>1.3750000000000002</v>
      </c>
      <c r="S28" s="12"/>
    </row>
    <row r="29" spans="1:19" ht="12.75" customHeight="1">
      <c r="A29" s="3">
        <v>41481</v>
      </c>
      <c r="B29" s="47">
        <v>41</v>
      </c>
      <c r="C29" s="47">
        <v>28</v>
      </c>
      <c r="D29" s="47">
        <v>10</v>
      </c>
      <c r="E29" s="47">
        <v>6</v>
      </c>
      <c r="F29" s="47">
        <v>9</v>
      </c>
      <c r="G29" s="4">
        <f>(100-SUM($B29:$F29))*'PollyVote Forecast'!G81/SUM('PollyVote Forecast'!$G81:$I81)</f>
        <v>1.3400315403388197</v>
      </c>
      <c r="H29" s="4">
        <f>(100-SUM($B29:$F29))*'PollyVote Forecast'!H81/SUM('PollyVote Forecast'!$G81:$I81)</f>
        <v>2.8467455894225124</v>
      </c>
      <c r="I29" s="4">
        <f>(100-SUM($B29:$F29))*'PollyVote Forecast'!I81/SUM('PollyVote Forecast'!$G81:$I81)</f>
        <v>1.8132228702386681</v>
      </c>
      <c r="J29" s="4">
        <f>ABS(B29-Election_result!B$2)</f>
        <v>0.5</v>
      </c>
      <c r="K29" s="4">
        <f>ABS(C29-Election_result!C$2)</f>
        <v>2.3000000000000007</v>
      </c>
      <c r="L29" s="4">
        <f>ABS(D29-Election_result!D$2)</f>
        <v>1.5999999999999996</v>
      </c>
      <c r="M29" s="4">
        <f>ABS(E29-Election_result!E$2)</f>
        <v>1.2000000000000002</v>
      </c>
      <c r="N29" s="4">
        <f>ABS(F29-Election_result!F$2)</f>
        <v>0.40000000000000036</v>
      </c>
      <c r="O29" s="4">
        <f>ABS(G29-Election_result!G$2)</f>
        <v>0.85996845966118052</v>
      </c>
      <c r="P29" s="4">
        <f>ABS(H29-Election_result!H$2)</f>
        <v>1.8532544105774877</v>
      </c>
      <c r="Q29" s="4">
        <f>ABS(I29-Election_result!I$2)</f>
        <v>2.2867771297613313</v>
      </c>
      <c r="R29" s="4">
        <f t="shared" si="0"/>
        <v>1.375</v>
      </c>
      <c r="S29" s="12"/>
    </row>
    <row r="30" spans="1:19" ht="12.75" customHeight="1">
      <c r="A30" s="3">
        <v>41482</v>
      </c>
      <c r="B30" s="47">
        <v>41</v>
      </c>
      <c r="C30" s="47">
        <v>28</v>
      </c>
      <c r="D30" s="47">
        <v>10</v>
      </c>
      <c r="E30" s="47">
        <v>6</v>
      </c>
      <c r="F30" s="47">
        <v>9</v>
      </c>
      <c r="G30" s="4">
        <f>(100-SUM($B30:$F30))*'PollyVote Forecast'!G82/SUM('PollyVote Forecast'!$G82:$I82)</f>
        <v>1.4668007383289345</v>
      </c>
      <c r="H30" s="4">
        <f>(100-SUM($B30:$F30))*'PollyVote Forecast'!H82/SUM('PollyVote Forecast'!$G82:$I82)</f>
        <v>2.5150678492059404</v>
      </c>
      <c r="I30" s="4">
        <f>(100-SUM($B30:$F30))*'PollyVote Forecast'!I82/SUM('PollyVote Forecast'!$G82:$I82)</f>
        <v>2.0181314124651246</v>
      </c>
      <c r="J30" s="4">
        <f>ABS(B30-Election_result!B$2)</f>
        <v>0.5</v>
      </c>
      <c r="K30" s="4">
        <f>ABS(C30-Election_result!C$2)</f>
        <v>2.3000000000000007</v>
      </c>
      <c r="L30" s="4">
        <f>ABS(D30-Election_result!D$2)</f>
        <v>1.5999999999999996</v>
      </c>
      <c r="M30" s="4">
        <f>ABS(E30-Election_result!E$2)</f>
        <v>1.2000000000000002</v>
      </c>
      <c r="N30" s="4">
        <f>ABS(F30-Election_result!F$2)</f>
        <v>0.40000000000000036</v>
      </c>
      <c r="O30" s="4">
        <f>ABS(G30-Election_result!G$2)</f>
        <v>0.73319926167106564</v>
      </c>
      <c r="P30" s="4">
        <f>ABS(H30-Election_result!H$2)</f>
        <v>2.1849321507940598</v>
      </c>
      <c r="Q30" s="4">
        <f>ABS(I30-Election_result!I$2)</f>
        <v>2.081868587534875</v>
      </c>
      <c r="R30" s="4">
        <f t="shared" si="0"/>
        <v>1.375</v>
      </c>
      <c r="S30" s="12"/>
    </row>
    <row r="31" spans="1:19" ht="12.75" customHeight="1">
      <c r="A31" s="3">
        <v>41483</v>
      </c>
      <c r="B31" s="47">
        <v>41</v>
      </c>
      <c r="C31" s="47">
        <v>28</v>
      </c>
      <c r="D31" s="47">
        <v>10</v>
      </c>
      <c r="E31" s="47">
        <v>6</v>
      </c>
      <c r="F31" s="47">
        <v>9</v>
      </c>
      <c r="G31" s="4">
        <f>(100-SUM($B31:$F31))*'PollyVote Forecast'!G83/SUM('PollyVote Forecast'!$G83:$I83)</f>
        <v>1.5813809034527433</v>
      </c>
      <c r="H31" s="4">
        <f>(100-SUM($B31:$F31))*'PollyVote Forecast'!H83/SUM('PollyVote Forecast'!$G83:$I83)</f>
        <v>2.3978880544185235</v>
      </c>
      <c r="I31" s="4">
        <f>(100-SUM($B31:$F31))*'PollyVote Forecast'!I83/SUM('PollyVote Forecast'!$G83:$I83)</f>
        <v>2.020731042128733</v>
      </c>
      <c r="J31" s="4">
        <f>ABS(B31-Election_result!B$2)</f>
        <v>0.5</v>
      </c>
      <c r="K31" s="4">
        <f>ABS(C31-Election_result!C$2)</f>
        <v>2.3000000000000007</v>
      </c>
      <c r="L31" s="4">
        <f>ABS(D31-Election_result!D$2)</f>
        <v>1.5999999999999996</v>
      </c>
      <c r="M31" s="4">
        <f>ABS(E31-Election_result!E$2)</f>
        <v>1.2000000000000002</v>
      </c>
      <c r="N31" s="4">
        <f>ABS(F31-Election_result!F$2)</f>
        <v>0.40000000000000036</v>
      </c>
      <c r="O31" s="4">
        <f>ABS(G31-Election_result!G$2)</f>
        <v>0.61861909654725689</v>
      </c>
      <c r="P31" s="4">
        <f>ABS(H31-Election_result!H$2)</f>
        <v>2.3021119455814767</v>
      </c>
      <c r="Q31" s="4">
        <f>ABS(I31-Election_result!I$2)</f>
        <v>2.0792689578712666</v>
      </c>
      <c r="R31" s="4">
        <f t="shared" si="0"/>
        <v>1.375</v>
      </c>
      <c r="S31" s="12"/>
    </row>
    <row r="32" spans="1:19" ht="12.75" customHeight="1">
      <c r="A32" s="3">
        <v>41484</v>
      </c>
      <c r="B32" s="47">
        <v>41</v>
      </c>
      <c r="C32" s="47">
        <v>28</v>
      </c>
      <c r="D32" s="47">
        <v>10</v>
      </c>
      <c r="E32" s="47">
        <v>6</v>
      </c>
      <c r="F32" s="47">
        <v>9</v>
      </c>
      <c r="G32" s="4">
        <f>(100-SUM($B32:$F32))*'PollyVote Forecast'!G84/SUM('PollyVote Forecast'!$G84:$I84)</f>
        <v>1.6044696311510589</v>
      </c>
      <c r="H32" s="4">
        <f>(100-SUM($B32:$F32))*'PollyVote Forecast'!H84/SUM('PollyVote Forecast'!$G84:$I84)</f>
        <v>2.3826236974062676</v>
      </c>
      <c r="I32" s="4">
        <f>(100-SUM($B32:$F32))*'PollyVote Forecast'!I84/SUM('PollyVote Forecast'!$G84:$I84)</f>
        <v>2.0129066714426735</v>
      </c>
      <c r="J32" s="4">
        <f>ABS(B32-Election_result!B$2)</f>
        <v>0.5</v>
      </c>
      <c r="K32" s="4">
        <f>ABS(C32-Election_result!C$2)</f>
        <v>2.3000000000000007</v>
      </c>
      <c r="L32" s="4">
        <f>ABS(D32-Election_result!D$2)</f>
        <v>1.5999999999999996</v>
      </c>
      <c r="M32" s="4">
        <f>ABS(E32-Election_result!E$2)</f>
        <v>1.2000000000000002</v>
      </c>
      <c r="N32" s="4">
        <f>ABS(F32-Election_result!F$2)</f>
        <v>0.40000000000000036</v>
      </c>
      <c r="O32" s="4">
        <f>ABS(G32-Election_result!G$2)</f>
        <v>0.59553036884894128</v>
      </c>
      <c r="P32" s="4">
        <f>ABS(H32-Election_result!H$2)</f>
        <v>2.3173763025937326</v>
      </c>
      <c r="Q32" s="4">
        <f>ABS(I32-Election_result!I$2)</f>
        <v>2.0870933285573261</v>
      </c>
      <c r="R32" s="4">
        <f t="shared" si="0"/>
        <v>1.3750000000000002</v>
      </c>
      <c r="S32" s="12"/>
    </row>
    <row r="33" spans="1:19" ht="12.75" customHeight="1">
      <c r="A33" s="3">
        <v>41485</v>
      </c>
      <c r="B33" s="47">
        <v>41</v>
      </c>
      <c r="C33" s="47">
        <v>28</v>
      </c>
      <c r="D33" s="47">
        <v>10</v>
      </c>
      <c r="E33" s="47">
        <v>6</v>
      </c>
      <c r="F33" s="47">
        <v>9</v>
      </c>
      <c r="G33" s="4">
        <f>(100-SUM($B33:$F33))*'PollyVote Forecast'!G85/SUM('PollyVote Forecast'!$G85:$I85)</f>
        <v>1.5258348292978856</v>
      </c>
      <c r="H33" s="4">
        <f>(100-SUM($B33:$F33))*'PollyVote Forecast'!H85/SUM('PollyVote Forecast'!$G85:$I85)</f>
        <v>2.4451950935539748</v>
      </c>
      <c r="I33" s="4">
        <f>(100-SUM($B33:$F33))*'PollyVote Forecast'!I85/SUM('PollyVote Forecast'!$G85:$I85)</f>
        <v>2.0289700771481396</v>
      </c>
      <c r="J33" s="4">
        <f>ABS(B33-Election_result!B$2)</f>
        <v>0.5</v>
      </c>
      <c r="K33" s="4">
        <f>ABS(C33-Election_result!C$2)</f>
        <v>2.3000000000000007</v>
      </c>
      <c r="L33" s="4">
        <f>ABS(D33-Election_result!D$2)</f>
        <v>1.5999999999999996</v>
      </c>
      <c r="M33" s="4">
        <f>ABS(E33-Election_result!E$2)</f>
        <v>1.2000000000000002</v>
      </c>
      <c r="N33" s="4">
        <f>ABS(F33-Election_result!F$2)</f>
        <v>0.40000000000000036</v>
      </c>
      <c r="O33" s="4">
        <f>ABS(G33-Election_result!G$2)</f>
        <v>0.67416517070211457</v>
      </c>
      <c r="P33" s="4">
        <f>ABS(H33-Election_result!H$2)</f>
        <v>2.2548049064460254</v>
      </c>
      <c r="Q33" s="4">
        <f>ABS(I33-Election_result!I$2)</f>
        <v>2.0710299228518601</v>
      </c>
      <c r="R33" s="4">
        <f t="shared" si="0"/>
        <v>1.3750000000000002</v>
      </c>
      <c r="S33" s="12"/>
    </row>
    <row r="34" spans="1:19" ht="12.75" customHeight="1">
      <c r="A34" s="3">
        <v>41486</v>
      </c>
      <c r="B34" s="47">
        <v>41</v>
      </c>
      <c r="C34" s="47">
        <v>28</v>
      </c>
      <c r="D34" s="47">
        <v>10</v>
      </c>
      <c r="E34" s="47">
        <v>6</v>
      </c>
      <c r="F34" s="47">
        <v>9</v>
      </c>
      <c r="G34" s="4">
        <f>(100-SUM($B34:$F34))*'PollyVote Forecast'!G86/SUM('PollyVote Forecast'!$G86:$I86)</f>
        <v>1.5737187600837546</v>
      </c>
      <c r="H34" s="4">
        <f>(100-SUM($B34:$F34))*'PollyVote Forecast'!H86/SUM('PollyVote Forecast'!$G86:$I86)</f>
        <v>2.3351519902163442</v>
      </c>
      <c r="I34" s="4">
        <f>(100-SUM($B34:$F34))*'PollyVote Forecast'!I86/SUM('PollyVote Forecast'!$G86:$I86)</f>
        <v>2.0911292496999012</v>
      </c>
      <c r="J34" s="4">
        <f>ABS(B34-Election_result!B$2)</f>
        <v>0.5</v>
      </c>
      <c r="K34" s="4">
        <f>ABS(C34-Election_result!C$2)</f>
        <v>2.3000000000000007</v>
      </c>
      <c r="L34" s="4">
        <f>ABS(D34-Election_result!D$2)</f>
        <v>1.5999999999999996</v>
      </c>
      <c r="M34" s="4">
        <f>ABS(E34-Election_result!E$2)</f>
        <v>1.2000000000000002</v>
      </c>
      <c r="N34" s="4">
        <f>ABS(F34-Election_result!F$2)</f>
        <v>0.40000000000000036</v>
      </c>
      <c r="O34" s="4">
        <f>ABS(G34-Election_result!G$2)</f>
        <v>0.62628123991624562</v>
      </c>
      <c r="P34" s="4">
        <f>ABS(H34-Election_result!H$2)</f>
        <v>2.3648480097836559</v>
      </c>
      <c r="Q34" s="4">
        <f>ABS(I34-Election_result!I$2)</f>
        <v>2.0088707503000984</v>
      </c>
      <c r="R34" s="4">
        <f t="shared" si="0"/>
        <v>1.375</v>
      </c>
      <c r="S34" s="12"/>
    </row>
    <row r="35" spans="1:19" ht="12.75" customHeight="1">
      <c r="A35" s="3">
        <v>41487</v>
      </c>
      <c r="B35" s="47">
        <v>41</v>
      </c>
      <c r="C35" s="47">
        <v>28</v>
      </c>
      <c r="D35" s="47">
        <v>10</v>
      </c>
      <c r="E35" s="47">
        <v>6</v>
      </c>
      <c r="F35" s="47">
        <v>9</v>
      </c>
      <c r="G35" s="4">
        <f>(100-SUM($B35:$F35))*'PollyVote Forecast'!G87/SUM('PollyVote Forecast'!$G87:$I87)</f>
        <v>1.5452980085045918</v>
      </c>
      <c r="H35" s="4">
        <f>(100-SUM($B35:$F35))*'PollyVote Forecast'!H87/SUM('PollyVote Forecast'!$G87:$I87)</f>
        <v>2.436379975070091</v>
      </c>
      <c r="I35" s="4">
        <f>(100-SUM($B35:$F35))*'PollyVote Forecast'!I87/SUM('PollyVote Forecast'!$G87:$I87)</f>
        <v>2.0183220164253166</v>
      </c>
      <c r="J35" s="4">
        <f>ABS(B35-Election_result!B$2)</f>
        <v>0.5</v>
      </c>
      <c r="K35" s="4">
        <f>ABS(C35-Election_result!C$2)</f>
        <v>2.3000000000000007</v>
      </c>
      <c r="L35" s="4">
        <f>ABS(D35-Election_result!D$2)</f>
        <v>1.5999999999999996</v>
      </c>
      <c r="M35" s="4">
        <f>ABS(E35-Election_result!E$2)</f>
        <v>1.2000000000000002</v>
      </c>
      <c r="N35" s="4">
        <f>ABS(F35-Election_result!F$2)</f>
        <v>0.40000000000000036</v>
      </c>
      <c r="O35" s="4">
        <f>ABS(G35-Election_result!G$2)</f>
        <v>0.65470199149540842</v>
      </c>
      <c r="P35" s="4">
        <f>ABS(H35-Election_result!H$2)</f>
        <v>2.2636200249299092</v>
      </c>
      <c r="Q35" s="4">
        <f>ABS(I35-Election_result!I$2)</f>
        <v>2.081677983574683</v>
      </c>
      <c r="R35" s="4">
        <f t="shared" si="0"/>
        <v>1.375</v>
      </c>
      <c r="S35" s="12"/>
    </row>
    <row r="36" spans="1:19" ht="12.75" customHeight="1">
      <c r="A36" s="3">
        <v>41488</v>
      </c>
      <c r="B36" s="47">
        <v>41</v>
      </c>
      <c r="C36" s="47">
        <v>28</v>
      </c>
      <c r="D36" s="47">
        <v>10</v>
      </c>
      <c r="E36" s="47">
        <v>6</v>
      </c>
      <c r="F36" s="47">
        <v>9</v>
      </c>
      <c r="G36" s="4">
        <f>(100-SUM($B36:$F36))*'PollyVote Forecast'!G88/SUM('PollyVote Forecast'!$G88:$I88)</f>
        <v>1.5628179982607766</v>
      </c>
      <c r="H36" s="4">
        <f>(100-SUM($B36:$F36))*'PollyVote Forecast'!H88/SUM('PollyVote Forecast'!$G88:$I88)</f>
        <v>2.4045164457806543</v>
      </c>
      <c r="I36" s="4">
        <f>(100-SUM($B36:$F36))*'PollyVote Forecast'!I88/SUM('PollyVote Forecast'!$G88:$I88)</f>
        <v>2.0326655559585687</v>
      </c>
      <c r="J36" s="4">
        <f>ABS(B36-Election_result!B$2)</f>
        <v>0.5</v>
      </c>
      <c r="K36" s="4">
        <f>ABS(C36-Election_result!C$2)</f>
        <v>2.3000000000000007</v>
      </c>
      <c r="L36" s="4">
        <f>ABS(D36-Election_result!D$2)</f>
        <v>1.5999999999999996</v>
      </c>
      <c r="M36" s="4">
        <f>ABS(E36-Election_result!E$2)</f>
        <v>1.2000000000000002</v>
      </c>
      <c r="N36" s="4">
        <f>ABS(F36-Election_result!F$2)</f>
        <v>0.40000000000000036</v>
      </c>
      <c r="O36" s="4">
        <f>ABS(G36-Election_result!G$2)</f>
        <v>0.63718200173922357</v>
      </c>
      <c r="P36" s="4">
        <f>ABS(H36-Election_result!H$2)</f>
        <v>2.2954835542193459</v>
      </c>
      <c r="Q36" s="4">
        <f>ABS(I36-Election_result!I$2)</f>
        <v>2.067334444041431</v>
      </c>
      <c r="R36" s="4">
        <f t="shared" si="0"/>
        <v>1.3750000000000004</v>
      </c>
      <c r="S36" s="12"/>
    </row>
    <row r="37" spans="1:19" ht="12.75" customHeight="1">
      <c r="A37" s="3">
        <v>41489</v>
      </c>
      <c r="B37" s="47">
        <v>41</v>
      </c>
      <c r="C37" s="47">
        <v>28</v>
      </c>
      <c r="D37" s="47">
        <v>10</v>
      </c>
      <c r="E37" s="47">
        <v>6</v>
      </c>
      <c r="F37" s="47">
        <v>9</v>
      </c>
      <c r="G37" s="4">
        <f>(100-SUM($B37:$F37))*'PollyVote Forecast'!G89/SUM('PollyVote Forecast'!$G89:$I89)</f>
        <v>1.6100306700495304</v>
      </c>
      <c r="H37" s="4">
        <f>(100-SUM($B37:$F37))*'PollyVote Forecast'!H89/SUM('PollyVote Forecast'!$G89:$I89)</f>
        <v>2.3181621261636374</v>
      </c>
      <c r="I37" s="4">
        <f>(100-SUM($B37:$F37))*'PollyVote Forecast'!I89/SUM('PollyVote Forecast'!$G89:$I89)</f>
        <v>2.071807203786832</v>
      </c>
      <c r="J37" s="4">
        <f>ABS(B37-Election_result!B$2)</f>
        <v>0.5</v>
      </c>
      <c r="K37" s="4">
        <f>ABS(C37-Election_result!C$2)</f>
        <v>2.3000000000000007</v>
      </c>
      <c r="L37" s="4">
        <f>ABS(D37-Election_result!D$2)</f>
        <v>1.5999999999999996</v>
      </c>
      <c r="M37" s="4">
        <f>ABS(E37-Election_result!E$2)</f>
        <v>1.2000000000000002</v>
      </c>
      <c r="N37" s="4">
        <f>ABS(F37-Election_result!F$2)</f>
        <v>0.40000000000000036</v>
      </c>
      <c r="O37" s="4">
        <f>ABS(G37-Election_result!G$2)</f>
        <v>0.5899693299504698</v>
      </c>
      <c r="P37" s="4">
        <f>ABS(H37-Election_result!H$2)</f>
        <v>2.3818378738363628</v>
      </c>
      <c r="Q37" s="4">
        <f>ABS(I37-Election_result!I$2)</f>
        <v>2.0281927962131676</v>
      </c>
      <c r="R37" s="4">
        <f t="shared" si="0"/>
        <v>1.375</v>
      </c>
      <c r="S37" s="12"/>
    </row>
    <row r="38" spans="1:19" ht="12.75" customHeight="1">
      <c r="A38" s="3">
        <v>41490</v>
      </c>
      <c r="B38" s="47">
        <v>41</v>
      </c>
      <c r="C38" s="47">
        <v>28</v>
      </c>
      <c r="D38" s="47">
        <v>10</v>
      </c>
      <c r="E38" s="47">
        <v>6</v>
      </c>
      <c r="F38" s="47">
        <v>9</v>
      </c>
      <c r="G38" s="4">
        <f>(100-SUM($B38:$F38))*'PollyVote Forecast'!G90/SUM('PollyVote Forecast'!$G90:$I90)</f>
        <v>1.6251709658767248</v>
      </c>
      <c r="H38" s="4">
        <f>(100-SUM($B38:$F38))*'PollyVote Forecast'!H90/SUM('PollyVote Forecast'!$G90:$I90)</f>
        <v>2.2947913471030006</v>
      </c>
      <c r="I38" s="4">
        <f>(100-SUM($B38:$F38))*'PollyVote Forecast'!I90/SUM('PollyVote Forecast'!$G90:$I90)</f>
        <v>2.0800376870202752</v>
      </c>
      <c r="J38" s="4">
        <f>ABS(B38-Election_result!B$2)</f>
        <v>0.5</v>
      </c>
      <c r="K38" s="4">
        <f>ABS(C38-Election_result!C$2)</f>
        <v>2.3000000000000007</v>
      </c>
      <c r="L38" s="4">
        <f>ABS(D38-Election_result!D$2)</f>
        <v>1.5999999999999996</v>
      </c>
      <c r="M38" s="4">
        <f>ABS(E38-Election_result!E$2)</f>
        <v>1.2000000000000002</v>
      </c>
      <c r="N38" s="4">
        <f>ABS(F38-Election_result!F$2)</f>
        <v>0.40000000000000036</v>
      </c>
      <c r="O38" s="4">
        <f>ABS(G38-Election_result!G$2)</f>
        <v>0.57482903412327535</v>
      </c>
      <c r="P38" s="4">
        <f>ABS(H38-Election_result!H$2)</f>
        <v>2.4052086528969996</v>
      </c>
      <c r="Q38" s="4">
        <f>ABS(I38-Election_result!I$2)</f>
        <v>2.0199623129797244</v>
      </c>
      <c r="R38" s="4">
        <f t="shared" si="0"/>
        <v>1.375</v>
      </c>
      <c r="S38" s="12"/>
    </row>
    <row r="39" spans="1:19" ht="12.75" customHeight="1">
      <c r="A39" s="3">
        <v>41491</v>
      </c>
      <c r="B39" s="47">
        <v>41</v>
      </c>
      <c r="C39" s="47">
        <v>28</v>
      </c>
      <c r="D39" s="47">
        <v>10</v>
      </c>
      <c r="E39" s="47">
        <v>6</v>
      </c>
      <c r="F39" s="47">
        <v>9</v>
      </c>
      <c r="G39" s="4">
        <f>(100-SUM($B39:$F39))*'PollyVote Forecast'!G91/SUM('PollyVote Forecast'!$G91:$I91)</f>
        <v>1.6470370244884793</v>
      </c>
      <c r="H39" s="4">
        <f>(100-SUM($B39:$F39))*'PollyVote Forecast'!H91/SUM('PollyVote Forecast'!$G91:$I91)</f>
        <v>2.2602912709722549</v>
      </c>
      <c r="I39" s="4">
        <f>(100-SUM($B39:$F39))*'PollyVote Forecast'!I91/SUM('PollyVote Forecast'!$G91:$I91)</f>
        <v>2.0926717045392667</v>
      </c>
      <c r="J39" s="4">
        <f>ABS(B39-Election_result!B$2)</f>
        <v>0.5</v>
      </c>
      <c r="K39" s="4">
        <f>ABS(C39-Election_result!C$2)</f>
        <v>2.3000000000000007</v>
      </c>
      <c r="L39" s="4">
        <f>ABS(D39-Election_result!D$2)</f>
        <v>1.5999999999999996</v>
      </c>
      <c r="M39" s="4">
        <f>ABS(E39-Election_result!E$2)</f>
        <v>1.2000000000000002</v>
      </c>
      <c r="N39" s="4">
        <f>ABS(F39-Election_result!F$2)</f>
        <v>0.40000000000000036</v>
      </c>
      <c r="O39" s="4">
        <f>ABS(G39-Election_result!G$2)</f>
        <v>0.55296297551152085</v>
      </c>
      <c r="P39" s="4">
        <f>ABS(H39-Election_result!H$2)</f>
        <v>2.4397087290277453</v>
      </c>
      <c r="Q39" s="4">
        <f>ABS(I39-Election_result!I$2)</f>
        <v>2.007328295460733</v>
      </c>
      <c r="R39" s="4">
        <f t="shared" si="0"/>
        <v>1.3749999999999998</v>
      </c>
      <c r="S39" s="12"/>
    </row>
    <row r="40" spans="1:19" ht="12.75" customHeight="1">
      <c r="A40" s="3">
        <v>41492</v>
      </c>
      <c r="B40" s="47">
        <v>41</v>
      </c>
      <c r="C40" s="47">
        <v>28</v>
      </c>
      <c r="D40" s="47">
        <v>10</v>
      </c>
      <c r="E40" s="47">
        <v>6</v>
      </c>
      <c r="F40" s="47">
        <v>9</v>
      </c>
      <c r="G40" s="4">
        <f>(100-SUM($B40:$F40))*'PollyVote Forecast'!G92/SUM('PollyVote Forecast'!$G92:$I92)</f>
        <v>1.5831233815902186</v>
      </c>
      <c r="H40" s="4">
        <f>(100-SUM($B40:$F40))*'PollyVote Forecast'!H92/SUM('PollyVote Forecast'!$G92:$I92)</f>
        <v>2.1667800461508957</v>
      </c>
      <c r="I40" s="4">
        <f>(100-SUM($B40:$F40))*'PollyVote Forecast'!I92/SUM('PollyVote Forecast'!$G92:$I92)</f>
        <v>2.2500965722588857</v>
      </c>
      <c r="J40" s="4">
        <f>ABS(B40-Election_result!B$2)</f>
        <v>0.5</v>
      </c>
      <c r="K40" s="4">
        <f>ABS(C40-Election_result!C$2)</f>
        <v>2.3000000000000007</v>
      </c>
      <c r="L40" s="4">
        <f>ABS(D40-Election_result!D$2)</f>
        <v>1.5999999999999996</v>
      </c>
      <c r="M40" s="4">
        <f>ABS(E40-Election_result!E$2)</f>
        <v>1.2000000000000002</v>
      </c>
      <c r="N40" s="4">
        <f>ABS(F40-Election_result!F$2)</f>
        <v>0.40000000000000036</v>
      </c>
      <c r="O40" s="4">
        <f>ABS(G40-Election_result!G$2)</f>
        <v>0.61687661840978159</v>
      </c>
      <c r="P40" s="4">
        <f>ABS(H40-Election_result!H$2)</f>
        <v>2.5332199538491045</v>
      </c>
      <c r="Q40" s="4">
        <f>ABS(I40-Election_result!I$2)</f>
        <v>1.8499034277411139</v>
      </c>
      <c r="R40" s="4">
        <f t="shared" si="0"/>
        <v>1.375</v>
      </c>
      <c r="S40" s="12"/>
    </row>
    <row r="41" spans="1:19" ht="12.75" customHeight="1">
      <c r="A41" s="3">
        <v>41493</v>
      </c>
      <c r="B41" s="47">
        <v>41</v>
      </c>
      <c r="C41" s="47">
        <v>28</v>
      </c>
      <c r="D41" s="47">
        <v>10</v>
      </c>
      <c r="E41" s="47">
        <v>6</v>
      </c>
      <c r="F41" s="47">
        <v>9</v>
      </c>
      <c r="G41" s="4">
        <f>(100-SUM($B41:$F41))*'PollyVote Forecast'!G93/SUM('PollyVote Forecast'!$G93:$I93)</f>
        <v>1.627708028592679</v>
      </c>
      <c r="H41" s="4">
        <f>(100-SUM($B41:$F41))*'PollyVote Forecast'!H93/SUM('PollyVote Forecast'!$G93:$I93)</f>
        <v>2.0575239025346916</v>
      </c>
      <c r="I41" s="4">
        <f>(100-SUM($B41:$F41))*'PollyVote Forecast'!I93/SUM('PollyVote Forecast'!$G93:$I93)</f>
        <v>2.3147680688726293</v>
      </c>
      <c r="J41" s="4">
        <f>ABS(B41-Election_result!B$2)</f>
        <v>0.5</v>
      </c>
      <c r="K41" s="4">
        <f>ABS(C41-Election_result!C$2)</f>
        <v>2.3000000000000007</v>
      </c>
      <c r="L41" s="4">
        <f>ABS(D41-Election_result!D$2)</f>
        <v>1.5999999999999996</v>
      </c>
      <c r="M41" s="4">
        <f>ABS(E41-Election_result!E$2)</f>
        <v>1.2000000000000002</v>
      </c>
      <c r="N41" s="4">
        <f>ABS(F41-Election_result!F$2)</f>
        <v>0.40000000000000036</v>
      </c>
      <c r="O41" s="4">
        <f>ABS(G41-Election_result!G$2)</f>
        <v>0.57229197140732113</v>
      </c>
      <c r="P41" s="4">
        <f>ABS(H41-Election_result!H$2)</f>
        <v>2.6424760974653085</v>
      </c>
      <c r="Q41" s="4">
        <f>ABS(I41-Election_result!I$2)</f>
        <v>1.7852319311273703</v>
      </c>
      <c r="R41" s="4">
        <f t="shared" si="0"/>
        <v>1.3750000000000002</v>
      </c>
      <c r="S41" s="12"/>
    </row>
    <row r="42" spans="1:19" ht="12.75" customHeight="1">
      <c r="A42" s="3">
        <v>41494</v>
      </c>
      <c r="B42" s="47">
        <v>41</v>
      </c>
      <c r="C42" s="47">
        <v>28</v>
      </c>
      <c r="D42" s="47">
        <v>10</v>
      </c>
      <c r="E42" s="47">
        <v>6</v>
      </c>
      <c r="F42" s="47">
        <v>9</v>
      </c>
      <c r="G42" s="4">
        <f>(100-SUM($B42:$F42))*'PollyVote Forecast'!G94/SUM('PollyVote Forecast'!$G94:$I94)</f>
        <v>1.5816250694272094</v>
      </c>
      <c r="H42" s="4">
        <f>(100-SUM($B42:$F42))*'PollyVote Forecast'!H94/SUM('PollyVote Forecast'!$G94:$I94)</f>
        <v>2.1153665787564409</v>
      </c>
      <c r="I42" s="4">
        <f>(100-SUM($B42:$F42))*'PollyVote Forecast'!I94/SUM('PollyVote Forecast'!$G94:$I94)</f>
        <v>2.3030083518163504</v>
      </c>
      <c r="J42" s="4">
        <f>ABS(B42-Election_result!B$2)</f>
        <v>0.5</v>
      </c>
      <c r="K42" s="4">
        <f>ABS(C42-Election_result!C$2)</f>
        <v>2.3000000000000007</v>
      </c>
      <c r="L42" s="4">
        <f>ABS(D42-Election_result!D$2)</f>
        <v>1.5999999999999996</v>
      </c>
      <c r="M42" s="4">
        <f>ABS(E42-Election_result!E$2)</f>
        <v>1.2000000000000002</v>
      </c>
      <c r="N42" s="4">
        <f>ABS(F42-Election_result!F$2)</f>
        <v>0.40000000000000036</v>
      </c>
      <c r="O42" s="4">
        <f>ABS(G42-Election_result!G$2)</f>
        <v>0.6183749305727908</v>
      </c>
      <c r="P42" s="4">
        <f>ABS(H42-Election_result!H$2)</f>
        <v>2.5846334212435593</v>
      </c>
      <c r="Q42" s="4">
        <f>ABS(I42-Election_result!I$2)</f>
        <v>1.7969916481836492</v>
      </c>
      <c r="R42" s="4">
        <f t="shared" si="0"/>
        <v>1.375</v>
      </c>
      <c r="S42" s="12"/>
    </row>
    <row r="43" spans="1:19" ht="12.75" customHeight="1">
      <c r="A43" s="3">
        <v>41495</v>
      </c>
      <c r="B43" s="47">
        <v>41</v>
      </c>
      <c r="C43" s="47">
        <v>28</v>
      </c>
      <c r="D43" s="47">
        <v>10</v>
      </c>
      <c r="E43" s="47">
        <v>6</v>
      </c>
      <c r="F43" s="47">
        <v>9</v>
      </c>
      <c r="G43" s="4">
        <f>(100-SUM($B43:$F43))*'PollyVote Forecast'!G95/SUM('PollyVote Forecast'!$G95:$I95)</f>
        <v>1.5664465998041759</v>
      </c>
      <c r="H43" s="4">
        <f>(100-SUM($B43:$F43))*'PollyVote Forecast'!H95/SUM('PollyVote Forecast'!$G95:$I95)</f>
        <v>2.1781013208109012</v>
      </c>
      <c r="I43" s="4">
        <f>(100-SUM($B43:$F43))*'PollyVote Forecast'!I95/SUM('PollyVote Forecast'!$G95:$I95)</f>
        <v>2.2554520793849231</v>
      </c>
      <c r="J43" s="4">
        <f>ABS(B43-Election_result!B$2)</f>
        <v>0.5</v>
      </c>
      <c r="K43" s="4">
        <f>ABS(C43-Election_result!C$2)</f>
        <v>2.3000000000000007</v>
      </c>
      <c r="L43" s="4">
        <f>ABS(D43-Election_result!D$2)</f>
        <v>1.5999999999999996</v>
      </c>
      <c r="M43" s="4">
        <f>ABS(E43-Election_result!E$2)</f>
        <v>1.2000000000000002</v>
      </c>
      <c r="N43" s="4">
        <f>ABS(F43-Election_result!F$2)</f>
        <v>0.40000000000000036</v>
      </c>
      <c r="O43" s="4">
        <f>ABS(G43-Election_result!G$2)</f>
        <v>0.63355340019582429</v>
      </c>
      <c r="P43" s="4">
        <f>ABS(H43-Election_result!H$2)</f>
        <v>2.5218986791890989</v>
      </c>
      <c r="Q43" s="4">
        <f>ABS(I43-Election_result!I$2)</f>
        <v>1.8445479206150766</v>
      </c>
      <c r="R43" s="4">
        <f t="shared" si="0"/>
        <v>1.375</v>
      </c>
      <c r="S43" s="12"/>
    </row>
    <row r="44" spans="1:19" ht="12.75" customHeight="1">
      <c r="A44" s="3">
        <v>41496</v>
      </c>
      <c r="B44" s="47">
        <v>41</v>
      </c>
      <c r="C44" s="47">
        <v>28</v>
      </c>
      <c r="D44" s="47">
        <v>10</v>
      </c>
      <c r="E44" s="47">
        <v>6</v>
      </c>
      <c r="F44" s="47">
        <v>9</v>
      </c>
      <c r="G44" s="4">
        <f>(100-SUM($B44:$F44))*'PollyVote Forecast'!G96/SUM('PollyVote Forecast'!$G96:$I96)</f>
        <v>1.6125271736861682</v>
      </c>
      <c r="H44" s="4">
        <f>(100-SUM($B44:$F44))*'PollyVote Forecast'!H96/SUM('PollyVote Forecast'!$G96:$I96)</f>
        <v>2.1621558237771543</v>
      </c>
      <c r="I44" s="4">
        <f>(100-SUM($B44:$F44))*'PollyVote Forecast'!I96/SUM('PollyVote Forecast'!$G96:$I96)</f>
        <v>2.2253170025366775</v>
      </c>
      <c r="J44" s="4">
        <f>ABS(B44-Election_result!B$2)</f>
        <v>0.5</v>
      </c>
      <c r="K44" s="4">
        <f>ABS(C44-Election_result!C$2)</f>
        <v>2.3000000000000007</v>
      </c>
      <c r="L44" s="4">
        <f>ABS(D44-Election_result!D$2)</f>
        <v>1.5999999999999996</v>
      </c>
      <c r="M44" s="4">
        <f>ABS(E44-Election_result!E$2)</f>
        <v>1.2000000000000002</v>
      </c>
      <c r="N44" s="4">
        <f>ABS(F44-Election_result!F$2)</f>
        <v>0.40000000000000036</v>
      </c>
      <c r="O44" s="4">
        <f>ABS(G44-Election_result!G$2)</f>
        <v>0.58747282631383202</v>
      </c>
      <c r="P44" s="4">
        <f>ABS(H44-Election_result!H$2)</f>
        <v>2.5378441762228459</v>
      </c>
      <c r="Q44" s="4">
        <f>ABS(I44-Election_result!I$2)</f>
        <v>1.8746829974633221</v>
      </c>
      <c r="R44" s="4">
        <f t="shared" si="0"/>
        <v>1.3750000000000002</v>
      </c>
      <c r="S44" s="12"/>
    </row>
    <row r="45" spans="1:19" ht="12.75" customHeight="1">
      <c r="A45" s="3">
        <v>41497</v>
      </c>
      <c r="B45" s="47">
        <v>41</v>
      </c>
      <c r="C45" s="47">
        <v>28</v>
      </c>
      <c r="D45" s="47">
        <v>10</v>
      </c>
      <c r="E45" s="47">
        <v>6</v>
      </c>
      <c r="F45" s="47">
        <v>9</v>
      </c>
      <c r="G45" s="4">
        <f>(100-SUM($B45:$F45))*'PollyVote Forecast'!G97/SUM('PollyVote Forecast'!$G97:$I97)</f>
        <v>1.6169728172154705</v>
      </c>
      <c r="H45" s="4">
        <f>(100-SUM($B45:$F45))*'PollyVote Forecast'!H97/SUM('PollyVote Forecast'!$G97:$I97)</f>
        <v>2.1494717126359992</v>
      </c>
      <c r="I45" s="4">
        <f>(100-SUM($B45:$F45))*'PollyVote Forecast'!I97/SUM('PollyVote Forecast'!$G97:$I97)</f>
        <v>2.2335554701485298</v>
      </c>
      <c r="J45" s="4">
        <f>ABS(B45-Election_result!B$2)</f>
        <v>0.5</v>
      </c>
      <c r="K45" s="4">
        <f>ABS(C45-Election_result!C$2)</f>
        <v>2.3000000000000007</v>
      </c>
      <c r="L45" s="4">
        <f>ABS(D45-Election_result!D$2)</f>
        <v>1.5999999999999996</v>
      </c>
      <c r="M45" s="4">
        <f>ABS(E45-Election_result!E$2)</f>
        <v>1.2000000000000002</v>
      </c>
      <c r="N45" s="4">
        <f>ABS(F45-Election_result!F$2)</f>
        <v>0.40000000000000036</v>
      </c>
      <c r="O45" s="4">
        <f>ABS(G45-Election_result!G$2)</f>
        <v>0.5830271827845297</v>
      </c>
      <c r="P45" s="4">
        <f>ABS(H45-Election_result!H$2)</f>
        <v>2.5505282873640009</v>
      </c>
      <c r="Q45" s="4">
        <f>ABS(I45-Election_result!I$2)</f>
        <v>1.8664445298514698</v>
      </c>
      <c r="R45" s="4">
        <f t="shared" si="0"/>
        <v>1.375</v>
      </c>
      <c r="S45" s="12"/>
    </row>
    <row r="46" spans="1:19" ht="12.75" customHeight="1">
      <c r="A46" s="3">
        <v>41498</v>
      </c>
      <c r="B46" s="47">
        <v>41</v>
      </c>
      <c r="C46" s="47">
        <v>28</v>
      </c>
      <c r="D46" s="47">
        <v>10</v>
      </c>
      <c r="E46" s="47">
        <v>6</v>
      </c>
      <c r="F46" s="47">
        <v>9</v>
      </c>
      <c r="G46" s="4">
        <f>(100-SUM($B46:$F46))*'PollyVote Forecast'!G98/SUM('PollyVote Forecast'!$G98:$I98)</f>
        <v>1.6498355373119193</v>
      </c>
      <c r="H46" s="4">
        <f>(100-SUM($B46:$F46))*'PollyVote Forecast'!H98/SUM('PollyVote Forecast'!$G98:$I98)</f>
        <v>2.1642592028344625</v>
      </c>
      <c r="I46" s="4">
        <f>(100-SUM($B46:$F46))*'PollyVote Forecast'!I98/SUM('PollyVote Forecast'!$G98:$I98)</f>
        <v>2.1859052598536182</v>
      </c>
      <c r="J46" s="4">
        <f>ABS(B46-Election_result!B$2)</f>
        <v>0.5</v>
      </c>
      <c r="K46" s="4">
        <f>ABS(C46-Election_result!C$2)</f>
        <v>2.3000000000000007</v>
      </c>
      <c r="L46" s="4">
        <f>ABS(D46-Election_result!D$2)</f>
        <v>1.5999999999999996</v>
      </c>
      <c r="M46" s="4">
        <f>ABS(E46-Election_result!E$2)</f>
        <v>1.2000000000000002</v>
      </c>
      <c r="N46" s="4">
        <f>ABS(F46-Election_result!F$2)</f>
        <v>0.40000000000000036</v>
      </c>
      <c r="O46" s="4">
        <f>ABS(G46-Election_result!G$2)</f>
        <v>0.55016446268808084</v>
      </c>
      <c r="P46" s="4">
        <f>ABS(H46-Election_result!H$2)</f>
        <v>2.5357407971655377</v>
      </c>
      <c r="Q46" s="4">
        <f>ABS(I46-Election_result!I$2)</f>
        <v>1.9140947401463815</v>
      </c>
      <c r="R46" s="4">
        <f t="shared" si="0"/>
        <v>1.3750000000000002</v>
      </c>
      <c r="S46" s="12"/>
    </row>
    <row r="47" spans="1:19" ht="12.75" customHeight="1">
      <c r="A47" s="3">
        <v>41499</v>
      </c>
      <c r="B47" s="47">
        <v>41</v>
      </c>
      <c r="C47" s="47">
        <v>28</v>
      </c>
      <c r="D47" s="47">
        <v>10</v>
      </c>
      <c r="E47" s="47">
        <v>6</v>
      </c>
      <c r="F47" s="47">
        <v>9</v>
      </c>
      <c r="G47" s="4">
        <f>(100-SUM($B47:$F47))*'PollyVote Forecast'!G99/SUM('PollyVote Forecast'!$G99:$I99)</f>
        <v>1.6791806055519682</v>
      </c>
      <c r="H47" s="4">
        <f>(100-SUM($B47:$F47))*'PollyVote Forecast'!H99/SUM('PollyVote Forecast'!$G99:$I99)</f>
        <v>2.1164965856167361</v>
      </c>
      <c r="I47" s="4">
        <f>(100-SUM($B47:$F47))*'PollyVote Forecast'!I99/SUM('PollyVote Forecast'!$G99:$I99)</f>
        <v>2.2043228088312965</v>
      </c>
      <c r="J47" s="4">
        <f>ABS(B47-Election_result!B$2)</f>
        <v>0.5</v>
      </c>
      <c r="K47" s="4">
        <f>ABS(C47-Election_result!C$2)</f>
        <v>2.3000000000000007</v>
      </c>
      <c r="L47" s="4">
        <f>ABS(D47-Election_result!D$2)</f>
        <v>1.5999999999999996</v>
      </c>
      <c r="M47" s="4">
        <f>ABS(E47-Election_result!E$2)</f>
        <v>1.2000000000000002</v>
      </c>
      <c r="N47" s="4">
        <f>ABS(F47-Election_result!F$2)</f>
        <v>0.40000000000000036</v>
      </c>
      <c r="O47" s="4">
        <f>ABS(G47-Election_result!G$2)</f>
        <v>0.52081939444803194</v>
      </c>
      <c r="P47" s="4">
        <f>ABS(H47-Election_result!H$2)</f>
        <v>2.583503414383264</v>
      </c>
      <c r="Q47" s="4">
        <f>ABS(I47-Election_result!I$2)</f>
        <v>1.8956771911687031</v>
      </c>
      <c r="R47" s="4">
        <f t="shared" si="0"/>
        <v>1.375</v>
      </c>
      <c r="S47" s="12"/>
    </row>
    <row r="48" spans="1:19" ht="12.75" customHeight="1">
      <c r="A48" s="3">
        <v>41500</v>
      </c>
      <c r="B48" s="47">
        <v>41</v>
      </c>
      <c r="C48" s="47">
        <v>28</v>
      </c>
      <c r="D48" s="47">
        <v>10</v>
      </c>
      <c r="E48" s="47">
        <v>6</v>
      </c>
      <c r="F48" s="47">
        <v>9</v>
      </c>
      <c r="G48" s="4">
        <f>(100-SUM($B48:$F48))*'PollyVote Forecast'!G100/SUM('PollyVote Forecast'!$G100:$I100)</f>
        <v>1.6195148360611757</v>
      </c>
      <c r="H48" s="4">
        <f>(100-SUM($B48:$F48))*'PollyVote Forecast'!H100/SUM('PollyVote Forecast'!$G100:$I100)</f>
        <v>2.1592259796011044</v>
      </c>
      <c r="I48" s="4">
        <f>(100-SUM($B48:$F48))*'PollyVote Forecast'!I100/SUM('PollyVote Forecast'!$G100:$I100)</f>
        <v>2.2212591843377201</v>
      </c>
      <c r="J48" s="4">
        <f>ABS(B48-Election_result!B$2)</f>
        <v>0.5</v>
      </c>
      <c r="K48" s="4">
        <f>ABS(C48-Election_result!C$2)</f>
        <v>2.3000000000000007</v>
      </c>
      <c r="L48" s="4">
        <f>ABS(D48-Election_result!D$2)</f>
        <v>1.5999999999999996</v>
      </c>
      <c r="M48" s="4">
        <f>ABS(E48-Election_result!E$2)</f>
        <v>1.2000000000000002</v>
      </c>
      <c r="N48" s="4">
        <f>ABS(F48-Election_result!F$2)</f>
        <v>0.40000000000000036</v>
      </c>
      <c r="O48" s="4">
        <f>ABS(G48-Election_result!G$2)</f>
        <v>0.58048516393882443</v>
      </c>
      <c r="P48" s="4">
        <f>ABS(H48-Election_result!H$2)</f>
        <v>2.5407740203988958</v>
      </c>
      <c r="Q48" s="4">
        <f>ABS(I48-Election_result!I$2)</f>
        <v>1.8787408156622796</v>
      </c>
      <c r="R48" s="4">
        <f t="shared" si="0"/>
        <v>1.375</v>
      </c>
      <c r="S48" s="12"/>
    </row>
    <row r="49" spans="1:19" ht="12.75" customHeight="1">
      <c r="A49" s="3">
        <v>41501</v>
      </c>
      <c r="B49" s="47">
        <v>41</v>
      </c>
      <c r="C49" s="47">
        <v>28</v>
      </c>
      <c r="D49" s="47">
        <v>10</v>
      </c>
      <c r="E49" s="47">
        <v>6</v>
      </c>
      <c r="F49" s="47">
        <v>9</v>
      </c>
      <c r="G49" s="4">
        <f>(100-SUM($B49:$F49))*'PollyVote Forecast'!G101/SUM('PollyVote Forecast'!$G101:$I101)</f>
        <v>1.6188391197173098</v>
      </c>
      <c r="H49" s="4">
        <f>(100-SUM($B49:$F49))*'PollyVote Forecast'!H101/SUM('PollyVote Forecast'!$G101:$I101)</f>
        <v>2.1492641548464544</v>
      </c>
      <c r="I49" s="4">
        <f>(100-SUM($B49:$F49))*'PollyVote Forecast'!I101/SUM('PollyVote Forecast'!$G101:$I101)</f>
        <v>2.2318967254362363</v>
      </c>
      <c r="J49" s="4">
        <f>ABS(B49-Election_result!B$2)</f>
        <v>0.5</v>
      </c>
      <c r="K49" s="4">
        <f>ABS(C49-Election_result!C$2)</f>
        <v>2.3000000000000007</v>
      </c>
      <c r="L49" s="4">
        <f>ABS(D49-Election_result!D$2)</f>
        <v>1.5999999999999996</v>
      </c>
      <c r="M49" s="4">
        <f>ABS(E49-Election_result!E$2)</f>
        <v>1.2000000000000002</v>
      </c>
      <c r="N49" s="4">
        <f>ABS(F49-Election_result!F$2)</f>
        <v>0.40000000000000036</v>
      </c>
      <c r="O49" s="4">
        <f>ABS(G49-Election_result!G$2)</f>
        <v>0.58116088028269042</v>
      </c>
      <c r="P49" s="4">
        <f>ABS(H49-Election_result!H$2)</f>
        <v>2.5507358451535458</v>
      </c>
      <c r="Q49" s="4">
        <f>ABS(I49-Election_result!I$2)</f>
        <v>1.8681032745637633</v>
      </c>
      <c r="R49" s="4">
        <f t="shared" si="0"/>
        <v>1.3750000000000002</v>
      </c>
      <c r="S49" s="12"/>
    </row>
    <row r="50" spans="1:19" ht="12.75" customHeight="1">
      <c r="A50" s="3">
        <v>41502</v>
      </c>
      <c r="B50" s="47">
        <v>41</v>
      </c>
      <c r="C50" s="47">
        <v>28</v>
      </c>
      <c r="D50" s="47">
        <v>10</v>
      </c>
      <c r="E50" s="47">
        <v>6</v>
      </c>
      <c r="F50" s="47">
        <v>9</v>
      </c>
      <c r="G50" s="4">
        <f>(100-SUM($B50:$F50))*'PollyVote Forecast'!G102/SUM('PollyVote Forecast'!$G102:$I102)</f>
        <v>1.6467210106639119</v>
      </c>
      <c r="H50" s="4">
        <f>(100-SUM($B50:$F50))*'PollyVote Forecast'!H102/SUM('PollyVote Forecast'!$G102:$I102)</f>
        <v>2.1261016345401891</v>
      </c>
      <c r="I50" s="4">
        <f>(100-SUM($B50:$F50))*'PollyVote Forecast'!I102/SUM('PollyVote Forecast'!$G102:$I102)</f>
        <v>2.2271773547958986</v>
      </c>
      <c r="J50" s="4">
        <f>ABS(B50-Election_result!B$2)</f>
        <v>0.5</v>
      </c>
      <c r="K50" s="4">
        <f>ABS(C50-Election_result!C$2)</f>
        <v>2.3000000000000007</v>
      </c>
      <c r="L50" s="4">
        <f>ABS(D50-Election_result!D$2)</f>
        <v>1.5999999999999996</v>
      </c>
      <c r="M50" s="4">
        <f>ABS(E50-Election_result!E$2)</f>
        <v>1.2000000000000002</v>
      </c>
      <c r="N50" s="4">
        <f>ABS(F50-Election_result!F$2)</f>
        <v>0.40000000000000036</v>
      </c>
      <c r="O50" s="4">
        <f>ABS(G50-Election_result!G$2)</f>
        <v>0.55327898933608832</v>
      </c>
      <c r="P50" s="4">
        <f>ABS(H50-Election_result!H$2)</f>
        <v>2.5738983654598111</v>
      </c>
      <c r="Q50" s="4">
        <f>ABS(I50-Election_result!I$2)</f>
        <v>1.872822645204101</v>
      </c>
      <c r="R50" s="4">
        <f t="shared" si="0"/>
        <v>1.3750000000000002</v>
      </c>
      <c r="S50" s="12"/>
    </row>
    <row r="51" spans="1:19" ht="12.75" customHeight="1">
      <c r="A51" s="3">
        <v>41503</v>
      </c>
      <c r="B51" s="47">
        <v>41</v>
      </c>
      <c r="C51" s="47">
        <v>28</v>
      </c>
      <c r="D51" s="47">
        <v>10</v>
      </c>
      <c r="E51" s="47">
        <v>6</v>
      </c>
      <c r="F51" s="47">
        <v>9</v>
      </c>
      <c r="G51" s="4">
        <f>(100-SUM($B51:$F51))*'PollyVote Forecast'!G103/SUM('PollyVote Forecast'!$G103:$I103)</f>
        <v>1.6638169266121112</v>
      </c>
      <c r="H51" s="4">
        <f>(100-SUM($B51:$F51))*'PollyVote Forecast'!H103/SUM('PollyVote Forecast'!$G103:$I103)</f>
        <v>2.1162299843818211</v>
      </c>
      <c r="I51" s="4">
        <f>(100-SUM($B51:$F51))*'PollyVote Forecast'!I103/SUM('PollyVote Forecast'!$G103:$I103)</f>
        <v>2.2199530890060672</v>
      </c>
      <c r="J51" s="4">
        <f>ABS(B51-Election_result!B$2)</f>
        <v>0.5</v>
      </c>
      <c r="K51" s="4">
        <f>ABS(C51-Election_result!C$2)</f>
        <v>2.3000000000000007</v>
      </c>
      <c r="L51" s="4">
        <f>ABS(D51-Election_result!D$2)</f>
        <v>1.5999999999999996</v>
      </c>
      <c r="M51" s="4">
        <f>ABS(E51-Election_result!E$2)</f>
        <v>1.2000000000000002</v>
      </c>
      <c r="N51" s="4">
        <f>ABS(F51-Election_result!F$2)</f>
        <v>0.40000000000000036</v>
      </c>
      <c r="O51" s="4">
        <f>ABS(G51-Election_result!G$2)</f>
        <v>0.53618307338788895</v>
      </c>
      <c r="P51" s="4">
        <f>ABS(H51-Election_result!H$2)</f>
        <v>2.5837700156181791</v>
      </c>
      <c r="Q51" s="4">
        <f>ABS(I51-Election_result!I$2)</f>
        <v>1.8800469109939324</v>
      </c>
      <c r="R51" s="4">
        <f t="shared" si="0"/>
        <v>1.3750000000000002</v>
      </c>
      <c r="S51" s="12"/>
    </row>
    <row r="52" spans="1:19" ht="12.75" customHeight="1">
      <c r="A52" s="3">
        <v>41504</v>
      </c>
      <c r="B52" s="47">
        <v>41</v>
      </c>
      <c r="C52" s="47">
        <v>28</v>
      </c>
      <c r="D52" s="47">
        <v>10</v>
      </c>
      <c r="E52" s="47">
        <v>6</v>
      </c>
      <c r="F52" s="47">
        <v>9</v>
      </c>
      <c r="G52" s="4">
        <f>(100-SUM($B52:$F52))*'PollyVote Forecast'!G104/SUM('PollyVote Forecast'!$G104:$I104)</f>
        <v>1.6850574962496474</v>
      </c>
      <c r="H52" s="4">
        <f>(100-SUM($B52:$F52))*'PollyVote Forecast'!H104/SUM('PollyVote Forecast'!$G104:$I104)</f>
        <v>2.1084735847678671</v>
      </c>
      <c r="I52" s="4">
        <f>(100-SUM($B52:$F52))*'PollyVote Forecast'!I104/SUM('PollyVote Forecast'!$G104:$I104)</f>
        <v>2.2064689189824853</v>
      </c>
      <c r="J52" s="4">
        <f>ABS(B52-Election_result!B$2)</f>
        <v>0.5</v>
      </c>
      <c r="K52" s="4">
        <f>ABS(C52-Election_result!C$2)</f>
        <v>2.3000000000000007</v>
      </c>
      <c r="L52" s="4">
        <f>ABS(D52-Election_result!D$2)</f>
        <v>1.5999999999999996</v>
      </c>
      <c r="M52" s="4">
        <f>ABS(E52-Election_result!E$2)</f>
        <v>1.2000000000000002</v>
      </c>
      <c r="N52" s="4">
        <f>ABS(F52-Election_result!F$2)</f>
        <v>0.40000000000000036</v>
      </c>
      <c r="O52" s="4">
        <f>ABS(G52-Election_result!G$2)</f>
        <v>0.51494250375035278</v>
      </c>
      <c r="P52" s="4">
        <f>ABS(H52-Election_result!H$2)</f>
        <v>2.5915264152321331</v>
      </c>
      <c r="Q52" s="4">
        <f>ABS(I52-Election_result!I$2)</f>
        <v>1.8935310810175143</v>
      </c>
      <c r="R52" s="4">
        <f t="shared" si="0"/>
        <v>1.375</v>
      </c>
      <c r="S52" s="12"/>
    </row>
    <row r="53" spans="1:19" ht="12.75" customHeight="1">
      <c r="A53" s="3">
        <v>41505</v>
      </c>
      <c r="B53" s="47">
        <v>41</v>
      </c>
      <c r="C53" s="47">
        <v>28</v>
      </c>
      <c r="D53" s="47">
        <v>10</v>
      </c>
      <c r="E53" s="47">
        <v>6</v>
      </c>
      <c r="F53" s="47">
        <v>9</v>
      </c>
      <c r="G53" s="4">
        <f>(100-SUM($B53:$F53))*'PollyVote Forecast'!G105/SUM('PollyVote Forecast'!$G105:$I105)</f>
        <v>1.7015890323956946</v>
      </c>
      <c r="H53" s="4">
        <f>(100-SUM($B53:$F53))*'PollyVote Forecast'!H105/SUM('PollyVote Forecast'!$G105:$I105)</f>
        <v>2.1030319070244432</v>
      </c>
      <c r="I53" s="4">
        <f>(100-SUM($B53:$F53))*'PollyVote Forecast'!I105/SUM('PollyVote Forecast'!$G105:$I105)</f>
        <v>2.195379060579862</v>
      </c>
      <c r="J53" s="4">
        <f>ABS(B53-Election_result!B$2)</f>
        <v>0.5</v>
      </c>
      <c r="K53" s="4">
        <f>ABS(C53-Election_result!C$2)</f>
        <v>2.3000000000000007</v>
      </c>
      <c r="L53" s="4">
        <f>ABS(D53-Election_result!D$2)</f>
        <v>1.5999999999999996</v>
      </c>
      <c r="M53" s="4">
        <f>ABS(E53-Election_result!E$2)</f>
        <v>1.2000000000000002</v>
      </c>
      <c r="N53" s="4">
        <f>ABS(F53-Election_result!F$2)</f>
        <v>0.40000000000000036</v>
      </c>
      <c r="O53" s="4">
        <f>ABS(G53-Election_result!G$2)</f>
        <v>0.49841096760430559</v>
      </c>
      <c r="P53" s="4">
        <f>ABS(H53-Election_result!H$2)</f>
        <v>2.596968092975557</v>
      </c>
      <c r="Q53" s="4">
        <f>ABS(I53-Election_result!I$2)</f>
        <v>1.9046209394201377</v>
      </c>
      <c r="R53" s="4">
        <f t="shared" si="0"/>
        <v>1.3750000000000002</v>
      </c>
      <c r="S53" s="12"/>
    </row>
    <row r="54" spans="1:19" ht="12.75" customHeight="1">
      <c r="A54" s="3">
        <v>41506</v>
      </c>
      <c r="B54" s="47">
        <v>41</v>
      </c>
      <c r="C54" s="47">
        <v>28</v>
      </c>
      <c r="D54" s="47">
        <v>10</v>
      </c>
      <c r="E54" s="47">
        <v>6</v>
      </c>
      <c r="F54" s="47">
        <v>9</v>
      </c>
      <c r="G54" s="4">
        <f>(100-SUM($B54:$F54))*'PollyVote Forecast'!G106/SUM('PollyVote Forecast'!$G106:$I106)</f>
        <v>1.8083563162732239</v>
      </c>
      <c r="H54" s="4">
        <f>(100-SUM($B54:$F54))*'PollyVote Forecast'!H106/SUM('PollyVote Forecast'!$G106:$I106)</f>
        <v>2.0665059950171889</v>
      </c>
      <c r="I54" s="4">
        <f>(100-SUM($B54:$F54))*'PollyVote Forecast'!I106/SUM('PollyVote Forecast'!$G106:$I106)</f>
        <v>2.1251376887095872</v>
      </c>
      <c r="J54" s="4">
        <f>ABS(B54-Election_result!B$2)</f>
        <v>0.5</v>
      </c>
      <c r="K54" s="4">
        <f>ABS(C54-Election_result!C$2)</f>
        <v>2.3000000000000007</v>
      </c>
      <c r="L54" s="4">
        <f>ABS(D54-Election_result!D$2)</f>
        <v>1.5999999999999996</v>
      </c>
      <c r="M54" s="4">
        <f>ABS(E54-Election_result!E$2)</f>
        <v>1.2000000000000002</v>
      </c>
      <c r="N54" s="4">
        <f>ABS(F54-Election_result!F$2)</f>
        <v>0.40000000000000036</v>
      </c>
      <c r="O54" s="4">
        <f>ABS(G54-Election_result!G$2)</f>
        <v>0.39164368372677627</v>
      </c>
      <c r="P54" s="4">
        <f>ABS(H54-Election_result!H$2)</f>
        <v>2.6334940049828113</v>
      </c>
      <c r="Q54" s="4">
        <f>ABS(I54-Election_result!I$2)</f>
        <v>1.9748623112904125</v>
      </c>
      <c r="R54" s="4">
        <f t="shared" si="0"/>
        <v>1.375</v>
      </c>
      <c r="S54" s="12"/>
    </row>
    <row r="55" spans="1:19" ht="12.75" customHeight="1">
      <c r="A55" s="3">
        <v>41507</v>
      </c>
      <c r="B55" s="47">
        <v>41</v>
      </c>
      <c r="C55" s="47">
        <v>28</v>
      </c>
      <c r="D55" s="47">
        <v>10</v>
      </c>
      <c r="E55" s="47">
        <v>6</v>
      </c>
      <c r="F55" s="47">
        <v>9</v>
      </c>
      <c r="G55" s="4">
        <f>(100-SUM($B55:$F55))*'PollyVote Forecast'!G107/SUM('PollyVote Forecast'!$G107:$I107)</f>
        <v>1.8159491407346335</v>
      </c>
      <c r="H55" s="4">
        <f>(100-SUM($B55:$F55))*'PollyVote Forecast'!H107/SUM('PollyVote Forecast'!$G107:$I107)</f>
        <v>2.0542931940171227</v>
      </c>
      <c r="I55" s="4">
        <f>(100-SUM($B55:$F55))*'PollyVote Forecast'!I107/SUM('PollyVote Forecast'!$G107:$I107)</f>
        <v>2.1297576652482437</v>
      </c>
      <c r="J55" s="4">
        <f>ABS(B55-Election_result!B$2)</f>
        <v>0.5</v>
      </c>
      <c r="K55" s="4">
        <f>ABS(C55-Election_result!C$2)</f>
        <v>2.3000000000000007</v>
      </c>
      <c r="L55" s="4">
        <f>ABS(D55-Election_result!D$2)</f>
        <v>1.5999999999999996</v>
      </c>
      <c r="M55" s="4">
        <f>ABS(E55-Election_result!E$2)</f>
        <v>1.2000000000000002</v>
      </c>
      <c r="N55" s="4">
        <f>ABS(F55-Election_result!F$2)</f>
        <v>0.40000000000000036</v>
      </c>
      <c r="O55" s="4">
        <f>ABS(G55-Election_result!G$2)</f>
        <v>0.38405085926536664</v>
      </c>
      <c r="P55" s="4">
        <f>ABS(H55-Election_result!H$2)</f>
        <v>2.6457068059828774</v>
      </c>
      <c r="Q55" s="4">
        <f>ABS(I55-Election_result!I$2)</f>
        <v>1.9702423347517559</v>
      </c>
      <c r="R55" s="4">
        <f t="shared" si="0"/>
        <v>1.375</v>
      </c>
      <c r="S55" s="12"/>
    </row>
    <row r="56" spans="1:19" ht="12.75" customHeight="1">
      <c r="A56" s="3">
        <v>41508</v>
      </c>
      <c r="B56" s="47">
        <v>41</v>
      </c>
      <c r="C56" s="47">
        <v>28</v>
      </c>
      <c r="D56" s="47">
        <v>10</v>
      </c>
      <c r="E56" s="47">
        <v>6</v>
      </c>
      <c r="F56" s="47">
        <v>9</v>
      </c>
      <c r="G56" s="4">
        <f>(100-SUM($B56:$F56))*'PollyVote Forecast'!G108/SUM('PollyVote Forecast'!$G108:$I108)</f>
        <v>1.7881254985927921</v>
      </c>
      <c r="H56" s="4">
        <f>(100-SUM($B56:$F56))*'PollyVote Forecast'!H108/SUM('PollyVote Forecast'!$G108:$I108)</f>
        <v>2.1127459469776744</v>
      </c>
      <c r="I56" s="4">
        <f>(100-SUM($B56:$F56))*'PollyVote Forecast'!I108/SUM('PollyVote Forecast'!$G108:$I108)</f>
        <v>2.0991285544295328</v>
      </c>
      <c r="J56" s="4">
        <f>ABS(B56-Election_result!B$2)</f>
        <v>0.5</v>
      </c>
      <c r="K56" s="4">
        <f>ABS(C56-Election_result!C$2)</f>
        <v>2.3000000000000007</v>
      </c>
      <c r="L56" s="4">
        <f>ABS(D56-Election_result!D$2)</f>
        <v>1.5999999999999996</v>
      </c>
      <c r="M56" s="4">
        <f>ABS(E56-Election_result!E$2)</f>
        <v>1.2000000000000002</v>
      </c>
      <c r="N56" s="4">
        <f>ABS(F56-Election_result!F$2)</f>
        <v>0.40000000000000036</v>
      </c>
      <c r="O56" s="4">
        <f>ABS(G56-Election_result!G$2)</f>
        <v>0.41187450140720805</v>
      </c>
      <c r="P56" s="4">
        <f>ABS(H56-Election_result!H$2)</f>
        <v>2.5872540530223258</v>
      </c>
      <c r="Q56" s="4">
        <f>ABS(I56-Election_result!I$2)</f>
        <v>2.0008714455704668</v>
      </c>
      <c r="R56" s="4">
        <f t="shared" si="0"/>
        <v>1.3750000000000004</v>
      </c>
      <c r="S56" s="12"/>
    </row>
    <row r="57" spans="1:19" ht="12.75" customHeight="1">
      <c r="A57" s="3">
        <v>41509</v>
      </c>
      <c r="B57" s="47">
        <v>41</v>
      </c>
      <c r="C57" s="47">
        <v>28</v>
      </c>
      <c r="D57" s="47">
        <v>10</v>
      </c>
      <c r="E57" s="47">
        <v>6</v>
      </c>
      <c r="F57" s="47">
        <v>9</v>
      </c>
      <c r="G57" s="4">
        <f>(100-SUM($B57:$F57))*'PollyVote Forecast'!G109/SUM('PollyVote Forecast'!$G109:$I109)</f>
        <v>1.7883389500161682</v>
      </c>
      <c r="H57" s="4">
        <f>(100-SUM($B57:$F57))*'PollyVote Forecast'!H109/SUM('PollyVote Forecast'!$G109:$I109)</f>
        <v>2.1090508467908271</v>
      </c>
      <c r="I57" s="4">
        <f>(100-SUM($B57:$F57))*'PollyVote Forecast'!I109/SUM('PollyVote Forecast'!$G109:$I109)</f>
        <v>2.1026102031930054</v>
      </c>
      <c r="J57" s="4">
        <f>ABS(B57-Election_result!B$2)</f>
        <v>0.5</v>
      </c>
      <c r="K57" s="4">
        <f>ABS(C57-Election_result!C$2)</f>
        <v>2.3000000000000007</v>
      </c>
      <c r="L57" s="4">
        <f>ABS(D57-Election_result!D$2)</f>
        <v>1.5999999999999996</v>
      </c>
      <c r="M57" s="4">
        <f>ABS(E57-Election_result!E$2)</f>
        <v>1.2000000000000002</v>
      </c>
      <c r="N57" s="4">
        <f>ABS(F57-Election_result!F$2)</f>
        <v>0.40000000000000036</v>
      </c>
      <c r="O57" s="4">
        <f>ABS(G57-Election_result!G$2)</f>
        <v>0.41166104998383202</v>
      </c>
      <c r="P57" s="4">
        <f>ABS(H57-Election_result!H$2)</f>
        <v>2.5909491532091731</v>
      </c>
      <c r="Q57" s="4">
        <f>ABS(I57-Election_result!I$2)</f>
        <v>1.9973897968069942</v>
      </c>
      <c r="R57" s="4">
        <f t="shared" si="0"/>
        <v>1.375</v>
      </c>
      <c r="S57" s="12"/>
    </row>
    <row r="58" spans="1:19" ht="12.75" customHeight="1">
      <c r="A58" s="3">
        <v>41510</v>
      </c>
      <c r="B58" s="47">
        <v>41</v>
      </c>
      <c r="C58" s="47">
        <v>28</v>
      </c>
      <c r="D58" s="47">
        <v>10</v>
      </c>
      <c r="E58" s="47">
        <v>6</v>
      </c>
      <c r="F58" s="47">
        <v>9</v>
      </c>
      <c r="G58" s="4">
        <f>(100-SUM($B58:$F58))*'PollyVote Forecast'!G110/SUM('PollyVote Forecast'!$G110:$I110)</f>
        <v>1.7557580619457833</v>
      </c>
      <c r="H58" s="4">
        <f>(100-SUM($B58:$F58))*'PollyVote Forecast'!H110/SUM('PollyVote Forecast'!$G110:$I110)</f>
        <v>2.1349407967885128</v>
      </c>
      <c r="I58" s="4">
        <f>(100-SUM($B58:$F58))*'PollyVote Forecast'!I110/SUM('PollyVote Forecast'!$G110:$I110)</f>
        <v>2.1093011412657034</v>
      </c>
      <c r="J58" s="4">
        <f>ABS(B58-Election_result!B$2)</f>
        <v>0.5</v>
      </c>
      <c r="K58" s="4">
        <f>ABS(C58-Election_result!C$2)</f>
        <v>2.3000000000000007</v>
      </c>
      <c r="L58" s="4">
        <f>ABS(D58-Election_result!D$2)</f>
        <v>1.5999999999999996</v>
      </c>
      <c r="M58" s="4">
        <f>ABS(E58-Election_result!E$2)</f>
        <v>1.2000000000000002</v>
      </c>
      <c r="N58" s="4">
        <f>ABS(F58-Election_result!F$2)</f>
        <v>0.40000000000000036</v>
      </c>
      <c r="O58" s="4">
        <f>ABS(G58-Election_result!G$2)</f>
        <v>0.44424193805421686</v>
      </c>
      <c r="P58" s="4">
        <f>ABS(H58-Election_result!H$2)</f>
        <v>2.5650592032114874</v>
      </c>
      <c r="Q58" s="4">
        <f>ABS(I58-Election_result!I$2)</f>
        <v>1.9906988587342962</v>
      </c>
      <c r="R58" s="4">
        <f t="shared" si="0"/>
        <v>1.3750000000000002</v>
      </c>
      <c r="S58" s="12"/>
    </row>
    <row r="59" spans="1:19" ht="12.75" customHeight="1">
      <c r="A59" s="3">
        <v>41511</v>
      </c>
      <c r="B59" s="47">
        <v>41</v>
      </c>
      <c r="C59" s="47">
        <v>28</v>
      </c>
      <c r="D59" s="47">
        <v>10</v>
      </c>
      <c r="E59" s="47">
        <v>6</v>
      </c>
      <c r="F59" s="47">
        <v>9</v>
      </c>
      <c r="G59" s="4">
        <f>(100-SUM($B59:$F59))*'PollyVote Forecast'!G111/SUM('PollyVote Forecast'!$G111:$I111)</f>
        <v>1.748488491436508</v>
      </c>
      <c r="H59" s="4">
        <f>(100-SUM($B59:$F59))*'PollyVote Forecast'!H111/SUM('PollyVote Forecast'!$G111:$I111)</f>
        <v>2.1428718551125177</v>
      </c>
      <c r="I59" s="4">
        <f>(100-SUM($B59:$F59))*'PollyVote Forecast'!I111/SUM('PollyVote Forecast'!$G111:$I111)</f>
        <v>2.1086396534509744</v>
      </c>
      <c r="J59" s="4">
        <f>ABS(B59-Election_result!B$2)</f>
        <v>0.5</v>
      </c>
      <c r="K59" s="4">
        <f>ABS(C59-Election_result!C$2)</f>
        <v>2.3000000000000007</v>
      </c>
      <c r="L59" s="4">
        <f>ABS(D59-Election_result!D$2)</f>
        <v>1.5999999999999996</v>
      </c>
      <c r="M59" s="4">
        <f>ABS(E59-Election_result!E$2)</f>
        <v>1.2000000000000002</v>
      </c>
      <c r="N59" s="4">
        <f>ABS(F59-Election_result!F$2)</f>
        <v>0.40000000000000036</v>
      </c>
      <c r="O59" s="4">
        <f>ABS(G59-Election_result!G$2)</f>
        <v>0.4515115085634922</v>
      </c>
      <c r="P59" s="4">
        <f>ABS(H59-Election_result!H$2)</f>
        <v>2.5571281448874825</v>
      </c>
      <c r="Q59" s="4">
        <f>ABS(I59-Election_result!I$2)</f>
        <v>1.9913603465490253</v>
      </c>
      <c r="R59" s="4">
        <f t="shared" si="0"/>
        <v>1.375</v>
      </c>
      <c r="S59" s="12"/>
    </row>
    <row r="60" spans="1:19" ht="12.75" customHeight="1">
      <c r="A60" s="3">
        <v>41512</v>
      </c>
      <c r="B60" s="47">
        <v>41</v>
      </c>
      <c r="C60" s="47">
        <v>28</v>
      </c>
      <c r="D60" s="47">
        <v>10</v>
      </c>
      <c r="E60" s="47">
        <v>6</v>
      </c>
      <c r="F60" s="47">
        <v>9</v>
      </c>
      <c r="G60" s="4">
        <f>(100-SUM($B60:$F60))*'PollyVote Forecast'!G112/SUM('PollyVote Forecast'!$G112:$I112)</f>
        <v>1.730250497837432</v>
      </c>
      <c r="H60" s="4">
        <f>(100-SUM($B60:$F60))*'PollyVote Forecast'!H112/SUM('PollyVote Forecast'!$G112:$I112)</f>
        <v>2.2061890185216595</v>
      </c>
      <c r="I60" s="4">
        <f>(100-SUM($B60:$F60))*'PollyVote Forecast'!I112/SUM('PollyVote Forecast'!$G112:$I112)</f>
        <v>2.0635604836409089</v>
      </c>
      <c r="J60" s="4">
        <f>ABS(B60-Election_result!B$2)</f>
        <v>0.5</v>
      </c>
      <c r="K60" s="4">
        <f>ABS(C60-Election_result!C$2)</f>
        <v>2.3000000000000007</v>
      </c>
      <c r="L60" s="4">
        <f>ABS(D60-Election_result!D$2)</f>
        <v>1.5999999999999996</v>
      </c>
      <c r="M60" s="4">
        <f>ABS(E60-Election_result!E$2)</f>
        <v>1.2000000000000002</v>
      </c>
      <c r="N60" s="4">
        <f>ABS(F60-Election_result!F$2)</f>
        <v>0.40000000000000036</v>
      </c>
      <c r="O60" s="4">
        <f>ABS(G60-Election_result!G$2)</f>
        <v>0.46974950216256817</v>
      </c>
      <c r="P60" s="4">
        <f>ABS(H60-Election_result!H$2)</f>
        <v>2.4938109814783407</v>
      </c>
      <c r="Q60" s="4">
        <f>ABS(I60-Election_result!I$2)</f>
        <v>2.0364395163590907</v>
      </c>
      <c r="R60" s="4">
        <f t="shared" si="0"/>
        <v>1.375</v>
      </c>
      <c r="S60" s="12"/>
    </row>
    <row r="61" spans="1:19" ht="12.75" customHeight="1">
      <c r="A61" s="3">
        <v>41513</v>
      </c>
      <c r="B61" s="47">
        <v>41</v>
      </c>
      <c r="C61" s="47">
        <v>28</v>
      </c>
      <c r="D61" s="47">
        <v>10</v>
      </c>
      <c r="E61" s="47">
        <v>6</v>
      </c>
      <c r="F61" s="47">
        <v>9</v>
      </c>
      <c r="G61" s="4">
        <f>(100-SUM($B61:$F61))*'PollyVote Forecast'!G113/SUM('PollyVote Forecast'!$G113:$I113)</f>
        <v>1.7054639690006423</v>
      </c>
      <c r="H61" s="4">
        <f>(100-SUM($B61:$F61))*'PollyVote Forecast'!H113/SUM('PollyVote Forecast'!$G113:$I113)</f>
        <v>2.2387096632428674</v>
      </c>
      <c r="I61" s="4">
        <f>(100-SUM($B61:$F61))*'PollyVote Forecast'!I113/SUM('PollyVote Forecast'!$G113:$I113)</f>
        <v>2.0558263677564903</v>
      </c>
      <c r="J61" s="4">
        <f>ABS(B61-Election_result!B$2)</f>
        <v>0.5</v>
      </c>
      <c r="K61" s="4">
        <f>ABS(C61-Election_result!C$2)</f>
        <v>2.3000000000000007</v>
      </c>
      <c r="L61" s="4">
        <f>ABS(D61-Election_result!D$2)</f>
        <v>1.5999999999999996</v>
      </c>
      <c r="M61" s="4">
        <f>ABS(E61-Election_result!E$2)</f>
        <v>1.2000000000000002</v>
      </c>
      <c r="N61" s="4">
        <f>ABS(F61-Election_result!F$2)</f>
        <v>0.40000000000000036</v>
      </c>
      <c r="O61" s="4">
        <f>ABS(G61-Election_result!G$2)</f>
        <v>0.49453603099935783</v>
      </c>
      <c r="P61" s="4">
        <f>ABS(H61-Election_result!H$2)</f>
        <v>2.4612903367571328</v>
      </c>
      <c r="Q61" s="4">
        <f>ABS(I61-Election_result!I$2)</f>
        <v>2.0441736322435093</v>
      </c>
      <c r="R61" s="4">
        <f t="shared" si="0"/>
        <v>1.3750000000000002</v>
      </c>
      <c r="S61" s="12"/>
    </row>
    <row r="62" spans="1:19" ht="12.75" customHeight="1">
      <c r="A62" s="3">
        <v>41514</v>
      </c>
      <c r="B62" s="47">
        <v>41</v>
      </c>
      <c r="C62" s="47">
        <v>28</v>
      </c>
      <c r="D62" s="47">
        <v>10</v>
      </c>
      <c r="E62" s="47">
        <v>6</v>
      </c>
      <c r="F62" s="47">
        <v>9</v>
      </c>
      <c r="G62" s="4">
        <f>(100-SUM($B62:$F62))*'PollyVote Forecast'!G114/SUM('PollyVote Forecast'!$G114:$I114)</f>
        <v>1.6951759255263348</v>
      </c>
      <c r="H62" s="4">
        <f>(100-SUM($B62:$F62))*'PollyVote Forecast'!H114/SUM('PollyVote Forecast'!$G114:$I114)</f>
        <v>2.2532234418560884</v>
      </c>
      <c r="I62" s="4">
        <f>(100-SUM($B62:$F62))*'PollyVote Forecast'!I114/SUM('PollyVote Forecast'!$G114:$I114)</f>
        <v>2.051600632617578</v>
      </c>
      <c r="J62" s="4">
        <f>ABS(B62-Election_result!B$2)</f>
        <v>0.5</v>
      </c>
      <c r="K62" s="4">
        <f>ABS(C62-Election_result!C$2)</f>
        <v>2.3000000000000007</v>
      </c>
      <c r="L62" s="4">
        <f>ABS(D62-Election_result!D$2)</f>
        <v>1.5999999999999996</v>
      </c>
      <c r="M62" s="4">
        <f>ABS(E62-Election_result!E$2)</f>
        <v>1.2000000000000002</v>
      </c>
      <c r="N62" s="4">
        <f>ABS(F62-Election_result!F$2)</f>
        <v>0.40000000000000036</v>
      </c>
      <c r="O62" s="4">
        <f>ABS(G62-Election_result!G$2)</f>
        <v>0.5048240744736654</v>
      </c>
      <c r="P62" s="4">
        <f>ABS(H62-Election_result!H$2)</f>
        <v>2.4467765581439118</v>
      </c>
      <c r="Q62" s="4">
        <f>ABS(I62-Election_result!I$2)</f>
        <v>2.0483993673824217</v>
      </c>
      <c r="R62" s="4">
        <f t="shared" si="0"/>
        <v>1.375</v>
      </c>
      <c r="S62" s="12"/>
    </row>
    <row r="63" spans="1:19" ht="12.75" customHeight="1">
      <c r="A63" s="3">
        <v>41515</v>
      </c>
      <c r="B63" s="47">
        <v>41</v>
      </c>
      <c r="C63" s="47">
        <v>28</v>
      </c>
      <c r="D63" s="47">
        <v>10</v>
      </c>
      <c r="E63" s="47">
        <v>6</v>
      </c>
      <c r="F63" s="47">
        <v>9</v>
      </c>
      <c r="G63" s="4">
        <f>(100-SUM($B63:$F63))*'PollyVote Forecast'!G115/SUM('PollyVote Forecast'!$G115:$I115)</f>
        <v>1.6909993305123918</v>
      </c>
      <c r="H63" s="4">
        <f>(100-SUM($B63:$F63))*'PollyVote Forecast'!H115/SUM('PollyVote Forecast'!$G115:$I115)</f>
        <v>2.26623500964376</v>
      </c>
      <c r="I63" s="4">
        <f>(100-SUM($B63:$F63))*'PollyVote Forecast'!I115/SUM('PollyVote Forecast'!$G115:$I115)</f>
        <v>2.0427656598438482</v>
      </c>
      <c r="J63" s="4">
        <f>ABS(B63-Election_result!B$2)</f>
        <v>0.5</v>
      </c>
      <c r="K63" s="4">
        <f>ABS(C63-Election_result!C$2)</f>
        <v>2.3000000000000007</v>
      </c>
      <c r="L63" s="4">
        <f>ABS(D63-Election_result!D$2)</f>
        <v>1.5999999999999996</v>
      </c>
      <c r="M63" s="4">
        <f>ABS(E63-Election_result!E$2)</f>
        <v>1.2000000000000002</v>
      </c>
      <c r="N63" s="4">
        <f>ABS(F63-Election_result!F$2)</f>
        <v>0.40000000000000036</v>
      </c>
      <c r="O63" s="4">
        <f>ABS(G63-Election_result!G$2)</f>
        <v>0.50900066948760836</v>
      </c>
      <c r="P63" s="4">
        <f>ABS(H63-Election_result!H$2)</f>
        <v>2.4337649903562402</v>
      </c>
      <c r="Q63" s="4">
        <f>ABS(I63-Election_result!I$2)</f>
        <v>2.0572343401561515</v>
      </c>
      <c r="R63" s="4">
        <f t="shared" si="0"/>
        <v>1.375</v>
      </c>
      <c r="S63" s="12"/>
    </row>
    <row r="64" spans="1:19" ht="12.75" customHeight="1">
      <c r="A64" s="3">
        <v>41516</v>
      </c>
      <c r="B64" s="47">
        <v>41</v>
      </c>
      <c r="C64" s="47">
        <v>28</v>
      </c>
      <c r="D64" s="47">
        <v>10</v>
      </c>
      <c r="E64" s="47">
        <v>6</v>
      </c>
      <c r="F64" s="47">
        <v>9</v>
      </c>
      <c r="G64" s="4">
        <f>(100-SUM($B64:$F64))*'PollyVote Forecast'!G116/SUM('PollyVote Forecast'!$G116:$I116)</f>
        <v>1.692134479424082</v>
      </c>
      <c r="H64" s="4">
        <f>(100-SUM($B64:$F64))*'PollyVote Forecast'!H116/SUM('PollyVote Forecast'!$G116:$I116)</f>
        <v>2.2874820521093389</v>
      </c>
      <c r="I64" s="4">
        <f>(100-SUM($B64:$F64))*'PollyVote Forecast'!I116/SUM('PollyVote Forecast'!$G116:$I116)</f>
        <v>2.0203834684665787</v>
      </c>
      <c r="J64" s="4">
        <f>ABS(B64-Election_result!B$2)</f>
        <v>0.5</v>
      </c>
      <c r="K64" s="4">
        <f>ABS(C64-Election_result!C$2)</f>
        <v>2.3000000000000007</v>
      </c>
      <c r="L64" s="4">
        <f>ABS(D64-Election_result!D$2)</f>
        <v>1.5999999999999996</v>
      </c>
      <c r="M64" s="4">
        <f>ABS(E64-Election_result!E$2)</f>
        <v>1.2000000000000002</v>
      </c>
      <c r="N64" s="4">
        <f>ABS(F64-Election_result!F$2)</f>
        <v>0.40000000000000036</v>
      </c>
      <c r="O64" s="4">
        <f>ABS(G64-Election_result!G$2)</f>
        <v>0.50786552057591816</v>
      </c>
      <c r="P64" s="4">
        <f>ABS(H64-Election_result!H$2)</f>
        <v>2.4125179478906613</v>
      </c>
      <c r="Q64" s="4">
        <f>ABS(I64-Election_result!I$2)</f>
        <v>2.079616531533421</v>
      </c>
      <c r="R64" s="4">
        <f t="shared" si="0"/>
        <v>1.3750000000000002</v>
      </c>
      <c r="S64" s="12"/>
    </row>
    <row r="65" spans="1:19" ht="12.75" customHeight="1">
      <c r="A65" s="3">
        <v>41517</v>
      </c>
      <c r="B65" s="47">
        <v>41</v>
      </c>
      <c r="C65" s="47">
        <v>28</v>
      </c>
      <c r="D65" s="47">
        <v>10</v>
      </c>
      <c r="E65" s="47">
        <v>6</v>
      </c>
      <c r="F65" s="47">
        <v>9</v>
      </c>
      <c r="G65" s="4">
        <f>(100-SUM($B65:$F65))*'PollyVote Forecast'!G117/SUM('PollyVote Forecast'!$G117:$I117)</f>
        <v>1.6762247550903442</v>
      </c>
      <c r="H65" s="4">
        <f>(100-SUM($B65:$F65))*'PollyVote Forecast'!H117/SUM('PollyVote Forecast'!$G117:$I117)</f>
        <v>2.2831380813408129</v>
      </c>
      <c r="I65" s="4">
        <f>(100-SUM($B65:$F65))*'PollyVote Forecast'!I117/SUM('PollyVote Forecast'!$G117:$I117)</f>
        <v>2.0406371635688423</v>
      </c>
      <c r="J65" s="4">
        <f>ABS(B65-Election_result!B$2)</f>
        <v>0.5</v>
      </c>
      <c r="K65" s="4">
        <f>ABS(C65-Election_result!C$2)</f>
        <v>2.3000000000000007</v>
      </c>
      <c r="L65" s="4">
        <f>ABS(D65-Election_result!D$2)</f>
        <v>1.5999999999999996</v>
      </c>
      <c r="M65" s="4">
        <f>ABS(E65-Election_result!E$2)</f>
        <v>1.2000000000000002</v>
      </c>
      <c r="N65" s="4">
        <f>ABS(F65-Election_result!F$2)</f>
        <v>0.40000000000000036</v>
      </c>
      <c r="O65" s="4">
        <f>ABS(G65-Election_result!G$2)</f>
        <v>0.52377524490965599</v>
      </c>
      <c r="P65" s="4">
        <f>ABS(H65-Election_result!H$2)</f>
        <v>2.4168619186591873</v>
      </c>
      <c r="Q65" s="4">
        <f>ABS(I65-Election_result!I$2)</f>
        <v>2.0593628364311574</v>
      </c>
      <c r="R65" s="4">
        <f t="shared" si="0"/>
        <v>1.3750000000000002</v>
      </c>
      <c r="S65" s="12"/>
    </row>
    <row r="66" spans="1:19" ht="12.75" customHeight="1">
      <c r="A66" s="3">
        <v>41518</v>
      </c>
      <c r="B66" s="47">
        <v>41</v>
      </c>
      <c r="C66" s="47">
        <v>28</v>
      </c>
      <c r="D66" s="47">
        <v>10</v>
      </c>
      <c r="E66" s="47">
        <v>6</v>
      </c>
      <c r="F66" s="47">
        <v>9</v>
      </c>
      <c r="G66" s="4">
        <f>(100-SUM($B66:$F66))*'PollyVote Forecast'!G118/SUM('PollyVote Forecast'!$G118:$I118)</f>
        <v>1.6375138472400019</v>
      </c>
      <c r="H66" s="4">
        <f>(100-SUM($B66:$F66))*'PollyVote Forecast'!H118/SUM('PollyVote Forecast'!$G118:$I118)</f>
        <v>2.3449386566594193</v>
      </c>
      <c r="I66" s="4">
        <f>(100-SUM($B66:$F66))*'PollyVote Forecast'!I118/SUM('PollyVote Forecast'!$G118:$I118)</f>
        <v>2.0175474961005784</v>
      </c>
      <c r="J66" s="4">
        <f>ABS(B66-Election_result!B$2)</f>
        <v>0.5</v>
      </c>
      <c r="K66" s="4">
        <f>ABS(C66-Election_result!C$2)</f>
        <v>2.3000000000000007</v>
      </c>
      <c r="L66" s="4">
        <f>ABS(D66-Election_result!D$2)</f>
        <v>1.5999999999999996</v>
      </c>
      <c r="M66" s="4">
        <f>ABS(E66-Election_result!E$2)</f>
        <v>1.2000000000000002</v>
      </c>
      <c r="N66" s="4">
        <f>ABS(F66-Election_result!F$2)</f>
        <v>0.40000000000000036</v>
      </c>
      <c r="O66" s="4">
        <f>ABS(G66-Election_result!G$2)</f>
        <v>0.56248615275999825</v>
      </c>
      <c r="P66" s="4">
        <f>ABS(H66-Election_result!H$2)</f>
        <v>2.3550613433405809</v>
      </c>
      <c r="Q66" s="4">
        <f>ABS(I66-Election_result!I$2)</f>
        <v>2.0824525038994213</v>
      </c>
      <c r="R66" s="4">
        <f t="shared" si="0"/>
        <v>1.3750000000000002</v>
      </c>
      <c r="S66" s="12"/>
    </row>
    <row r="67" spans="1:19" ht="12.75" customHeight="1">
      <c r="A67" s="3">
        <v>41519</v>
      </c>
      <c r="B67" s="47">
        <v>41</v>
      </c>
      <c r="C67" s="47">
        <v>28</v>
      </c>
      <c r="D67" s="47">
        <v>10</v>
      </c>
      <c r="E67" s="47">
        <v>6</v>
      </c>
      <c r="F67" s="47">
        <v>9</v>
      </c>
      <c r="G67" s="4">
        <f>(100-SUM($B67:$F67))*'PollyVote Forecast'!G119/SUM('PollyVote Forecast'!$G119:$I119)</f>
        <v>1.6472763164097906</v>
      </c>
      <c r="H67" s="4">
        <f>(100-SUM($B67:$F67))*'PollyVote Forecast'!H119/SUM('PollyVote Forecast'!$G119:$I119)</f>
        <v>2.3337271580600043</v>
      </c>
      <c r="I67" s="4">
        <f>(100-SUM($B67:$F67))*'PollyVote Forecast'!I119/SUM('PollyVote Forecast'!$G119:$I119)</f>
        <v>2.0189965255302051</v>
      </c>
      <c r="J67" s="4">
        <f>ABS(B67-Election_result!B$2)</f>
        <v>0.5</v>
      </c>
      <c r="K67" s="4">
        <f>ABS(C67-Election_result!C$2)</f>
        <v>2.3000000000000007</v>
      </c>
      <c r="L67" s="4">
        <f>ABS(D67-Election_result!D$2)</f>
        <v>1.5999999999999996</v>
      </c>
      <c r="M67" s="4">
        <f>ABS(E67-Election_result!E$2)</f>
        <v>1.2000000000000002</v>
      </c>
      <c r="N67" s="4">
        <f>ABS(F67-Election_result!F$2)</f>
        <v>0.40000000000000036</v>
      </c>
      <c r="O67" s="4">
        <f>ABS(G67-Election_result!G$2)</f>
        <v>0.55272368359020962</v>
      </c>
      <c r="P67" s="4">
        <f>ABS(H67-Election_result!H$2)</f>
        <v>2.3662728419399959</v>
      </c>
      <c r="Q67" s="4">
        <f>ABS(I67-Election_result!I$2)</f>
        <v>2.0810034744697945</v>
      </c>
      <c r="R67" s="4">
        <f t="shared" si="0"/>
        <v>1.375</v>
      </c>
      <c r="S67" s="12"/>
    </row>
    <row r="68" spans="1:19" ht="12.75" customHeight="1">
      <c r="A68" s="3">
        <v>41520</v>
      </c>
      <c r="B68" s="47">
        <v>41</v>
      </c>
      <c r="C68" s="47">
        <v>28</v>
      </c>
      <c r="D68" s="47">
        <v>10</v>
      </c>
      <c r="E68" s="47">
        <v>6</v>
      </c>
      <c r="F68" s="47">
        <v>9</v>
      </c>
      <c r="G68" s="4">
        <f>(100-SUM($B68:$F68))*'PollyVote Forecast'!G120/SUM('PollyVote Forecast'!$G120:$I120)</f>
        <v>1.6638910265110094</v>
      </c>
      <c r="H68" s="4">
        <f>(100-SUM($B68:$F68))*'PollyVote Forecast'!H120/SUM('PollyVote Forecast'!$G120:$I120)</f>
        <v>2.28403104536152</v>
      </c>
      <c r="I68" s="4">
        <f>(100-SUM($B68:$F68))*'PollyVote Forecast'!I120/SUM('PollyVote Forecast'!$G120:$I120)</f>
        <v>2.052077928127471</v>
      </c>
      <c r="J68" s="4">
        <f>ABS(B68-Election_result!B$2)</f>
        <v>0.5</v>
      </c>
      <c r="K68" s="4">
        <f>ABS(C68-Election_result!C$2)</f>
        <v>2.3000000000000007</v>
      </c>
      <c r="L68" s="4">
        <f>ABS(D68-Election_result!D$2)</f>
        <v>1.5999999999999996</v>
      </c>
      <c r="M68" s="4">
        <f>ABS(E68-Election_result!E$2)</f>
        <v>1.2000000000000002</v>
      </c>
      <c r="N68" s="4">
        <f>ABS(F68-Election_result!F$2)</f>
        <v>0.40000000000000036</v>
      </c>
      <c r="O68" s="4">
        <f>ABS(G68-Election_result!G$2)</f>
        <v>0.53610897348899078</v>
      </c>
      <c r="P68" s="4">
        <f>ABS(H68-Election_result!H$2)</f>
        <v>2.4159689546384802</v>
      </c>
      <c r="Q68" s="4">
        <f>ABS(I68-Election_result!I$2)</f>
        <v>2.0479220718725286</v>
      </c>
      <c r="R68" s="4">
        <f t="shared" ref="R68:R87" si="1">AVERAGE(J68:Q68)</f>
        <v>1.375</v>
      </c>
      <c r="S68" s="12"/>
    </row>
    <row r="69" spans="1:19" ht="12.75" customHeight="1">
      <c r="A69" s="3">
        <v>41521</v>
      </c>
      <c r="B69" s="47">
        <v>41</v>
      </c>
      <c r="C69" s="47">
        <v>28</v>
      </c>
      <c r="D69" s="47">
        <v>10</v>
      </c>
      <c r="E69" s="47">
        <v>6</v>
      </c>
      <c r="F69" s="47">
        <v>9</v>
      </c>
      <c r="G69" s="4">
        <f>(100-SUM($B69:$F69))*'PollyVote Forecast'!G121/SUM('PollyVote Forecast'!$G121:$I121)</f>
        <v>1.636969477274393</v>
      </c>
      <c r="H69" s="4">
        <f>(100-SUM($B69:$F69))*'PollyVote Forecast'!H121/SUM('PollyVote Forecast'!$G121:$I121)</f>
        <v>2.3020051142251599</v>
      </c>
      <c r="I69" s="4">
        <f>(100-SUM($B69:$F69))*'PollyVote Forecast'!I121/SUM('PollyVote Forecast'!$G121:$I121)</f>
        <v>2.0610254085004471</v>
      </c>
      <c r="J69" s="4">
        <f>ABS(B69-Election_result!B$2)</f>
        <v>0.5</v>
      </c>
      <c r="K69" s="4">
        <f>ABS(C69-Election_result!C$2)</f>
        <v>2.3000000000000007</v>
      </c>
      <c r="L69" s="4">
        <f>ABS(D69-Election_result!D$2)</f>
        <v>1.5999999999999996</v>
      </c>
      <c r="M69" s="4">
        <f>ABS(E69-Election_result!E$2)</f>
        <v>1.2000000000000002</v>
      </c>
      <c r="N69" s="4">
        <f>ABS(F69-Election_result!F$2)</f>
        <v>0.40000000000000036</v>
      </c>
      <c r="O69" s="4">
        <f>ABS(G69-Election_result!G$2)</f>
        <v>0.56303052272560716</v>
      </c>
      <c r="P69" s="4">
        <f>ABS(H69-Election_result!H$2)</f>
        <v>2.3979948857748403</v>
      </c>
      <c r="Q69" s="4">
        <f>ABS(I69-Election_result!I$2)</f>
        <v>2.0389745914995525</v>
      </c>
      <c r="R69" s="4">
        <f t="shared" si="1"/>
        <v>1.3750000000000002</v>
      </c>
      <c r="S69" s="12"/>
    </row>
    <row r="70" spans="1:19" ht="12.75" customHeight="1">
      <c r="A70" s="3">
        <v>41522</v>
      </c>
      <c r="B70" s="47">
        <v>41</v>
      </c>
      <c r="C70" s="47">
        <v>28</v>
      </c>
      <c r="D70" s="47">
        <v>10</v>
      </c>
      <c r="E70" s="47">
        <v>6</v>
      </c>
      <c r="F70" s="47">
        <v>9</v>
      </c>
      <c r="G70" s="4">
        <f>(100-SUM($B70:$F70))*'PollyVote Forecast'!G122/SUM('PollyVote Forecast'!$G122:$I122)</f>
        <v>1.6198364520873534</v>
      </c>
      <c r="H70" s="4">
        <f>(100-SUM($B70:$F70))*'PollyVote Forecast'!H122/SUM('PollyVote Forecast'!$G122:$I122)</f>
        <v>2.2879911789767173</v>
      </c>
      <c r="I70" s="4">
        <f>(100-SUM($B70:$F70))*'PollyVote Forecast'!I122/SUM('PollyVote Forecast'!$G122:$I122)</f>
        <v>2.0921723689359282</v>
      </c>
      <c r="J70" s="4">
        <f>ABS(B70-Election_result!B$2)</f>
        <v>0.5</v>
      </c>
      <c r="K70" s="4">
        <f>ABS(C70-Election_result!C$2)</f>
        <v>2.3000000000000007</v>
      </c>
      <c r="L70" s="4">
        <f>ABS(D70-Election_result!D$2)</f>
        <v>1.5999999999999996</v>
      </c>
      <c r="M70" s="4">
        <f>ABS(E70-Election_result!E$2)</f>
        <v>1.2000000000000002</v>
      </c>
      <c r="N70" s="4">
        <f>ABS(F70-Election_result!F$2)</f>
        <v>0.40000000000000036</v>
      </c>
      <c r="O70" s="4">
        <f>ABS(G70-Election_result!G$2)</f>
        <v>0.58016354791264679</v>
      </c>
      <c r="P70" s="4">
        <f>ABS(H70-Election_result!H$2)</f>
        <v>2.4120088210232828</v>
      </c>
      <c r="Q70" s="4">
        <f>ABS(I70-Election_result!I$2)</f>
        <v>2.0078276310640715</v>
      </c>
      <c r="R70" s="4">
        <f t="shared" si="1"/>
        <v>1.3750000000000002</v>
      </c>
      <c r="S70" s="12"/>
    </row>
    <row r="71" spans="1:19" ht="12.75" customHeight="1">
      <c r="A71" s="3">
        <v>41523</v>
      </c>
      <c r="B71" s="47">
        <v>41</v>
      </c>
      <c r="C71" s="47">
        <v>28</v>
      </c>
      <c r="D71" s="47">
        <v>10</v>
      </c>
      <c r="E71" s="47">
        <v>6</v>
      </c>
      <c r="F71" s="47">
        <v>9</v>
      </c>
      <c r="G71" s="4">
        <f>(100-SUM($B71:$F71))*'PollyVote Forecast'!G123/SUM('PollyVote Forecast'!$G123:$I123)</f>
        <v>1.6333556286790722</v>
      </c>
      <c r="H71" s="4">
        <f>(100-SUM($B71:$F71))*'PollyVote Forecast'!H123/SUM('PollyVote Forecast'!$G123:$I123)</f>
        <v>2.2883858363757001</v>
      </c>
      <c r="I71" s="4">
        <f>(100-SUM($B71:$F71))*'PollyVote Forecast'!I123/SUM('PollyVote Forecast'!$G123:$I123)</f>
        <v>2.0782585349452281</v>
      </c>
      <c r="J71" s="4">
        <f>ABS(B71-Election_result!B$2)</f>
        <v>0.5</v>
      </c>
      <c r="K71" s="4">
        <f>ABS(C71-Election_result!C$2)</f>
        <v>2.3000000000000007</v>
      </c>
      <c r="L71" s="4">
        <f>ABS(D71-Election_result!D$2)</f>
        <v>1.5999999999999996</v>
      </c>
      <c r="M71" s="4">
        <f>ABS(E71-Election_result!E$2)</f>
        <v>1.2000000000000002</v>
      </c>
      <c r="N71" s="4">
        <f>ABS(F71-Election_result!F$2)</f>
        <v>0.40000000000000036</v>
      </c>
      <c r="O71" s="4">
        <f>ABS(G71-Election_result!G$2)</f>
        <v>0.56664437132092793</v>
      </c>
      <c r="P71" s="4">
        <f>ABS(H71-Election_result!H$2)</f>
        <v>2.4116141636243</v>
      </c>
      <c r="Q71" s="4">
        <f>ABS(I71-Election_result!I$2)</f>
        <v>2.0217414650547716</v>
      </c>
      <c r="R71" s="4">
        <f t="shared" si="1"/>
        <v>1.3750000000000002</v>
      </c>
      <c r="S71" s="12"/>
    </row>
    <row r="72" spans="1:19" ht="12.75" customHeight="1">
      <c r="A72" s="3">
        <v>41524</v>
      </c>
      <c r="B72" s="47">
        <v>41</v>
      </c>
      <c r="C72" s="47">
        <v>28</v>
      </c>
      <c r="D72" s="47">
        <v>10</v>
      </c>
      <c r="E72" s="47">
        <v>6</v>
      </c>
      <c r="F72" s="47">
        <v>9</v>
      </c>
      <c r="G72" s="4">
        <f>(100-SUM($B72:$F72))*'PollyVote Forecast'!G124/SUM('PollyVote Forecast'!$G124:$I124)</f>
        <v>1.6229859957177539</v>
      </c>
      <c r="H72" s="4">
        <f>(100-SUM($B72:$F72))*'PollyVote Forecast'!H124/SUM('PollyVote Forecast'!$G124:$I124)</f>
        <v>2.2918181221824332</v>
      </c>
      <c r="I72" s="4">
        <f>(100-SUM($B72:$F72))*'PollyVote Forecast'!I124/SUM('PollyVote Forecast'!$G124:$I124)</f>
        <v>2.085195882099812</v>
      </c>
      <c r="J72" s="4">
        <f>ABS(B72-Election_result!B$2)</f>
        <v>0.5</v>
      </c>
      <c r="K72" s="4">
        <f>ABS(C72-Election_result!C$2)</f>
        <v>2.3000000000000007</v>
      </c>
      <c r="L72" s="4">
        <f>ABS(D72-Election_result!D$2)</f>
        <v>1.5999999999999996</v>
      </c>
      <c r="M72" s="4">
        <f>ABS(E72-Election_result!E$2)</f>
        <v>1.2000000000000002</v>
      </c>
      <c r="N72" s="4">
        <f>ABS(F72-Election_result!F$2)</f>
        <v>0.40000000000000036</v>
      </c>
      <c r="O72" s="4">
        <f>ABS(G72-Election_result!G$2)</f>
        <v>0.57701400428224625</v>
      </c>
      <c r="P72" s="4">
        <f>ABS(H72-Election_result!H$2)</f>
        <v>2.408181877817567</v>
      </c>
      <c r="Q72" s="4">
        <f>ABS(I72-Election_result!I$2)</f>
        <v>2.0148041179001877</v>
      </c>
      <c r="R72" s="4">
        <f t="shared" si="1"/>
        <v>1.3750000000000002</v>
      </c>
      <c r="S72" s="12"/>
    </row>
    <row r="73" spans="1:19" ht="12.75" customHeight="1">
      <c r="A73" s="3">
        <v>41525</v>
      </c>
      <c r="B73" s="47">
        <v>41</v>
      </c>
      <c r="C73" s="47">
        <v>28</v>
      </c>
      <c r="D73" s="47">
        <v>10</v>
      </c>
      <c r="E73" s="47">
        <v>6</v>
      </c>
      <c r="F73" s="47">
        <v>9</v>
      </c>
      <c r="G73" s="4">
        <f>(100-SUM($B73:$F73))*'PollyVote Forecast'!G125/SUM('PollyVote Forecast'!$G125:$I125)</f>
        <v>1.5969942472533516</v>
      </c>
      <c r="H73" s="4">
        <f>(100-SUM($B73:$F73))*'PollyVote Forecast'!H125/SUM('PollyVote Forecast'!$G125:$I125)</f>
        <v>2.2814190484417427</v>
      </c>
      <c r="I73" s="4">
        <f>(100-SUM($B73:$F73))*'PollyVote Forecast'!I125/SUM('PollyVote Forecast'!$G125:$I125)</f>
        <v>2.1215867043049061</v>
      </c>
      <c r="J73" s="4">
        <f>ABS(B73-Election_result!B$2)</f>
        <v>0.5</v>
      </c>
      <c r="K73" s="4">
        <f>ABS(C73-Election_result!C$2)</f>
        <v>2.3000000000000007</v>
      </c>
      <c r="L73" s="4">
        <f>ABS(D73-Election_result!D$2)</f>
        <v>1.5999999999999996</v>
      </c>
      <c r="M73" s="4">
        <f>ABS(E73-Election_result!E$2)</f>
        <v>1.2000000000000002</v>
      </c>
      <c r="N73" s="4">
        <f>ABS(F73-Election_result!F$2)</f>
        <v>0.40000000000000036</v>
      </c>
      <c r="O73" s="4">
        <f>ABS(G73-Election_result!G$2)</f>
        <v>0.60300575274664858</v>
      </c>
      <c r="P73" s="4">
        <f>ABS(H73-Election_result!H$2)</f>
        <v>2.4185809515582575</v>
      </c>
      <c r="Q73" s="4">
        <f>ABS(I73-Election_result!I$2)</f>
        <v>1.9784132956950935</v>
      </c>
      <c r="R73" s="4">
        <f t="shared" si="1"/>
        <v>1.375</v>
      </c>
      <c r="S73" s="12"/>
    </row>
    <row r="74" spans="1:19" ht="12.75" customHeight="1">
      <c r="A74" s="3">
        <v>41526</v>
      </c>
      <c r="B74" s="47">
        <v>41</v>
      </c>
      <c r="C74" s="47">
        <v>28</v>
      </c>
      <c r="D74" s="47">
        <v>10</v>
      </c>
      <c r="E74" s="47">
        <v>6</v>
      </c>
      <c r="F74" s="47">
        <v>9</v>
      </c>
      <c r="G74" s="4">
        <f>(100-SUM($B74:$F74))*'PollyVote Forecast'!G126/SUM('PollyVote Forecast'!$G126:$I126)</f>
        <v>1.6062153130277295</v>
      </c>
      <c r="H74" s="4">
        <f>(100-SUM($B74:$F74))*'PollyVote Forecast'!H126/SUM('PollyVote Forecast'!$G126:$I126)</f>
        <v>2.2596996532124214</v>
      </c>
      <c r="I74" s="4">
        <f>(100-SUM($B74:$F74))*'PollyVote Forecast'!I126/SUM('PollyVote Forecast'!$G126:$I126)</f>
        <v>2.1340850337598494</v>
      </c>
      <c r="J74" s="4">
        <f>ABS(B74-Election_result!B$2)</f>
        <v>0.5</v>
      </c>
      <c r="K74" s="4">
        <f>ABS(C74-Election_result!C$2)</f>
        <v>2.3000000000000007</v>
      </c>
      <c r="L74" s="4">
        <f>ABS(D74-Election_result!D$2)</f>
        <v>1.5999999999999996</v>
      </c>
      <c r="M74" s="4">
        <f>ABS(E74-Election_result!E$2)</f>
        <v>1.2000000000000002</v>
      </c>
      <c r="N74" s="4">
        <f>ABS(F74-Election_result!F$2)</f>
        <v>0.40000000000000036</v>
      </c>
      <c r="O74" s="4">
        <f>ABS(G74-Election_result!G$2)</f>
        <v>0.59378468697227071</v>
      </c>
      <c r="P74" s="4">
        <f>ABS(H74-Election_result!H$2)</f>
        <v>2.4403003467875788</v>
      </c>
      <c r="Q74" s="4">
        <f>ABS(I74-Election_result!I$2)</f>
        <v>1.9659149662401503</v>
      </c>
      <c r="R74" s="4">
        <f t="shared" si="1"/>
        <v>1.3750000000000002</v>
      </c>
      <c r="S74" s="12"/>
    </row>
    <row r="75" spans="1:19" ht="12.75" customHeight="1">
      <c r="A75" s="3">
        <v>41527</v>
      </c>
      <c r="B75" s="47">
        <v>41</v>
      </c>
      <c r="C75" s="47">
        <v>28</v>
      </c>
      <c r="D75" s="47">
        <v>10</v>
      </c>
      <c r="E75" s="47">
        <v>6</v>
      </c>
      <c r="F75" s="47">
        <v>9</v>
      </c>
      <c r="G75" s="4">
        <f>(100-SUM($B75:$F75))*'PollyVote Forecast'!G127/SUM('PollyVote Forecast'!$G127:$I127)</f>
        <v>1.6067592408945319</v>
      </c>
      <c r="H75" s="4">
        <f>(100-SUM($B75:$F75))*'PollyVote Forecast'!H127/SUM('PollyVote Forecast'!$G127:$I127)</f>
        <v>2.2396780778970831</v>
      </c>
      <c r="I75" s="4">
        <f>(100-SUM($B75:$F75))*'PollyVote Forecast'!I127/SUM('PollyVote Forecast'!$G127:$I127)</f>
        <v>2.1535626812083843</v>
      </c>
      <c r="J75" s="4">
        <f>ABS(B75-Election_result!B$2)</f>
        <v>0.5</v>
      </c>
      <c r="K75" s="4">
        <f>ABS(C75-Election_result!C$2)</f>
        <v>2.3000000000000007</v>
      </c>
      <c r="L75" s="4">
        <f>ABS(D75-Election_result!D$2)</f>
        <v>1.5999999999999996</v>
      </c>
      <c r="M75" s="4">
        <f>ABS(E75-Election_result!E$2)</f>
        <v>1.2000000000000002</v>
      </c>
      <c r="N75" s="4">
        <f>ABS(F75-Election_result!F$2)</f>
        <v>0.40000000000000036</v>
      </c>
      <c r="O75" s="4">
        <f>ABS(G75-Election_result!G$2)</f>
        <v>0.59324075910546825</v>
      </c>
      <c r="P75" s="4">
        <f>ABS(H75-Election_result!H$2)</f>
        <v>2.4603219221029171</v>
      </c>
      <c r="Q75" s="4">
        <f>ABS(I75-Election_result!I$2)</f>
        <v>1.9464373187916153</v>
      </c>
      <c r="R75" s="4">
        <f t="shared" si="1"/>
        <v>1.3750000000000002</v>
      </c>
      <c r="S75" s="12"/>
    </row>
    <row r="76" spans="1:19" ht="12.75" customHeight="1">
      <c r="A76" s="3">
        <v>41528</v>
      </c>
      <c r="B76" s="47">
        <v>41</v>
      </c>
      <c r="C76" s="47">
        <v>28</v>
      </c>
      <c r="D76" s="47">
        <v>10</v>
      </c>
      <c r="E76" s="47">
        <v>6</v>
      </c>
      <c r="F76" s="47">
        <v>9</v>
      </c>
      <c r="G76" s="4">
        <f>(100-SUM($B76:$F76))*'PollyVote Forecast'!G128/SUM('PollyVote Forecast'!$G128:$I128)</f>
        <v>1.6232583136077698</v>
      </c>
      <c r="H76" s="4">
        <f>(100-SUM($B76:$F76))*'PollyVote Forecast'!H128/SUM('PollyVote Forecast'!$G128:$I128)</f>
        <v>2.2486192721204601</v>
      </c>
      <c r="I76" s="4">
        <f>(100-SUM($B76:$F76))*'PollyVote Forecast'!I128/SUM('PollyVote Forecast'!$G128:$I128)</f>
        <v>2.1281224142717696</v>
      </c>
      <c r="J76" s="4">
        <f>ABS(B76-Election_result!B$2)</f>
        <v>0.5</v>
      </c>
      <c r="K76" s="4">
        <f>ABS(C76-Election_result!C$2)</f>
        <v>2.3000000000000007</v>
      </c>
      <c r="L76" s="4">
        <f>ABS(D76-Election_result!D$2)</f>
        <v>1.5999999999999996</v>
      </c>
      <c r="M76" s="4">
        <f>ABS(E76-Election_result!E$2)</f>
        <v>1.2000000000000002</v>
      </c>
      <c r="N76" s="4">
        <f>ABS(F76-Election_result!F$2)</f>
        <v>0.40000000000000036</v>
      </c>
      <c r="O76" s="4">
        <f>ABS(G76-Election_result!G$2)</f>
        <v>0.57674168639223033</v>
      </c>
      <c r="P76" s="4">
        <f>ABS(H76-Election_result!H$2)</f>
        <v>2.4513807278795401</v>
      </c>
      <c r="Q76" s="4">
        <f>ABS(I76-Election_result!I$2)</f>
        <v>1.97187758572823</v>
      </c>
      <c r="R76" s="4">
        <f t="shared" si="1"/>
        <v>1.375</v>
      </c>
      <c r="S76" s="12"/>
    </row>
    <row r="77" spans="1:19" ht="12.75" customHeight="1">
      <c r="A77" s="3">
        <v>41529</v>
      </c>
      <c r="B77" s="47">
        <v>41</v>
      </c>
      <c r="C77" s="47">
        <v>28</v>
      </c>
      <c r="D77" s="47">
        <v>10</v>
      </c>
      <c r="E77" s="47">
        <v>6</v>
      </c>
      <c r="F77" s="47">
        <v>9</v>
      </c>
      <c r="G77" s="4">
        <f>(100-SUM($B77:$F77))*'PollyVote Forecast'!G129/SUM('PollyVote Forecast'!$G129:$I129)</f>
        <v>1.608329757043182</v>
      </c>
      <c r="H77" s="4">
        <f>(100-SUM($B77:$F77))*'PollyVote Forecast'!H129/SUM('PollyVote Forecast'!$G129:$I129)</f>
        <v>2.2378328014669893</v>
      </c>
      <c r="I77" s="4">
        <f>(100-SUM($B77:$F77))*'PollyVote Forecast'!I129/SUM('PollyVote Forecast'!$G129:$I129)</f>
        <v>2.1538374414898289</v>
      </c>
      <c r="J77" s="4">
        <f>ABS(B77-Election_result!B$2)</f>
        <v>0.5</v>
      </c>
      <c r="K77" s="4">
        <f>ABS(C77-Election_result!C$2)</f>
        <v>2.3000000000000007</v>
      </c>
      <c r="L77" s="4">
        <f>ABS(D77-Election_result!D$2)</f>
        <v>1.5999999999999996</v>
      </c>
      <c r="M77" s="4">
        <f>ABS(E77-Election_result!E$2)</f>
        <v>1.2000000000000002</v>
      </c>
      <c r="N77" s="4">
        <f>ABS(F77-Election_result!F$2)</f>
        <v>0.40000000000000036</v>
      </c>
      <c r="O77" s="4">
        <f>ABS(G77-Election_result!G$2)</f>
        <v>0.59167024295681814</v>
      </c>
      <c r="P77" s="4">
        <f>ABS(H77-Election_result!H$2)</f>
        <v>2.4621671985330109</v>
      </c>
      <c r="Q77" s="4">
        <f>ABS(I77-Election_result!I$2)</f>
        <v>1.9461625585101707</v>
      </c>
      <c r="R77" s="4">
        <f t="shared" si="1"/>
        <v>1.375</v>
      </c>
      <c r="S77" s="12"/>
    </row>
    <row r="78" spans="1:19" ht="12.75" customHeight="1">
      <c r="A78" s="3">
        <v>41530</v>
      </c>
      <c r="B78" s="47">
        <v>41</v>
      </c>
      <c r="C78" s="47">
        <v>28</v>
      </c>
      <c r="D78" s="47">
        <v>10</v>
      </c>
      <c r="E78" s="47">
        <v>6</v>
      </c>
      <c r="F78" s="47">
        <v>9</v>
      </c>
      <c r="G78" s="4">
        <f>(100-SUM($B78:$F78))*'PollyVote Forecast'!G130/SUM('PollyVote Forecast'!$G130:$I130)</f>
        <v>1.6138092146871135</v>
      </c>
      <c r="H78" s="4">
        <f>(100-SUM($B78:$F78))*'PollyVote Forecast'!H130/SUM('PollyVote Forecast'!$G130:$I130)</f>
        <v>2.2279824330406846</v>
      </c>
      <c r="I78" s="4">
        <f>(100-SUM($B78:$F78))*'PollyVote Forecast'!I130/SUM('PollyVote Forecast'!$G130:$I130)</f>
        <v>2.1582083522722018</v>
      </c>
      <c r="J78" s="4">
        <f>ABS(B78-Election_result!B$2)</f>
        <v>0.5</v>
      </c>
      <c r="K78" s="4">
        <f>ABS(C78-Election_result!C$2)</f>
        <v>2.3000000000000007</v>
      </c>
      <c r="L78" s="4">
        <f>ABS(D78-Election_result!D$2)</f>
        <v>1.5999999999999996</v>
      </c>
      <c r="M78" s="4">
        <f>ABS(E78-Election_result!E$2)</f>
        <v>1.2000000000000002</v>
      </c>
      <c r="N78" s="4">
        <f>ABS(F78-Election_result!F$2)</f>
        <v>0.40000000000000036</v>
      </c>
      <c r="O78" s="4">
        <f>ABS(G78-Election_result!G$2)</f>
        <v>0.58619078531288671</v>
      </c>
      <c r="P78" s="4">
        <f>ABS(H78-Election_result!H$2)</f>
        <v>2.4720175669593156</v>
      </c>
      <c r="Q78" s="4">
        <f>ABS(I78-Election_result!I$2)</f>
        <v>1.9417916477277979</v>
      </c>
      <c r="R78" s="4">
        <f t="shared" si="1"/>
        <v>1.375</v>
      </c>
      <c r="S78" s="12"/>
    </row>
    <row r="79" spans="1:19" ht="12.75" customHeight="1">
      <c r="A79" s="3">
        <v>41531</v>
      </c>
      <c r="B79" s="47">
        <v>41</v>
      </c>
      <c r="C79" s="47">
        <v>28</v>
      </c>
      <c r="D79" s="47">
        <v>10</v>
      </c>
      <c r="E79" s="47">
        <v>6</v>
      </c>
      <c r="F79" s="47">
        <v>9</v>
      </c>
      <c r="G79" s="4">
        <f>(100-SUM($B79:$F79))*'PollyVote Forecast'!G131/SUM('PollyVote Forecast'!$G131:$I131)</f>
        <v>1.5706273049932002</v>
      </c>
      <c r="H79" s="4">
        <f>(100-SUM($B79:$F79))*'PollyVote Forecast'!H131/SUM('PollyVote Forecast'!$G131:$I131)</f>
        <v>2.2359031813480259</v>
      </c>
      <c r="I79" s="4">
        <f>(100-SUM($B79:$F79))*'PollyVote Forecast'!I131/SUM('PollyVote Forecast'!$G131:$I131)</f>
        <v>2.1934695136587745</v>
      </c>
      <c r="J79" s="4">
        <f>ABS(B79-Election_result!B$2)</f>
        <v>0.5</v>
      </c>
      <c r="K79" s="4">
        <f>ABS(C79-Election_result!C$2)</f>
        <v>2.3000000000000007</v>
      </c>
      <c r="L79" s="4">
        <f>ABS(D79-Election_result!D$2)</f>
        <v>1.5999999999999996</v>
      </c>
      <c r="M79" s="4">
        <f>ABS(E79-Election_result!E$2)</f>
        <v>1.2000000000000002</v>
      </c>
      <c r="N79" s="4">
        <f>ABS(F79-Election_result!F$2)</f>
        <v>0.40000000000000036</v>
      </c>
      <c r="O79" s="4">
        <f>ABS(G79-Election_result!G$2)</f>
        <v>0.62937269500679993</v>
      </c>
      <c r="P79" s="4">
        <f>ABS(H79-Election_result!H$2)</f>
        <v>2.4640968186519743</v>
      </c>
      <c r="Q79" s="4">
        <f>ABS(I79-Election_result!I$2)</f>
        <v>1.9065304863412251</v>
      </c>
      <c r="R79" s="4">
        <f t="shared" si="1"/>
        <v>1.375</v>
      </c>
      <c r="S79" s="12"/>
    </row>
    <row r="80" spans="1:19" ht="12.75" customHeight="1">
      <c r="A80" s="3">
        <v>41532</v>
      </c>
      <c r="B80" s="47">
        <v>41</v>
      </c>
      <c r="C80" s="47">
        <v>28</v>
      </c>
      <c r="D80" s="47">
        <v>10</v>
      </c>
      <c r="E80" s="47">
        <v>6</v>
      </c>
      <c r="F80" s="47">
        <v>9</v>
      </c>
      <c r="G80" s="4">
        <f>(100-SUM($B80:$F80))*'PollyVote Forecast'!G132/SUM('PollyVote Forecast'!$G132:$I132)</f>
        <v>1.6221994668329001</v>
      </c>
      <c r="H80" s="4">
        <f>(100-SUM($B80:$F80))*'PollyVote Forecast'!H132/SUM('PollyVote Forecast'!$G132:$I132)</f>
        <v>2.2378727631843205</v>
      </c>
      <c r="I80" s="4">
        <f>(100-SUM($B80:$F80))*'PollyVote Forecast'!I132/SUM('PollyVote Forecast'!$G132:$I132)</f>
        <v>2.139927769982779</v>
      </c>
      <c r="J80" s="4">
        <f>ABS(B80-Election_result!B$2)</f>
        <v>0.5</v>
      </c>
      <c r="K80" s="4">
        <f>ABS(C80-Election_result!C$2)</f>
        <v>2.3000000000000007</v>
      </c>
      <c r="L80" s="4">
        <f>ABS(D80-Election_result!D$2)</f>
        <v>1.5999999999999996</v>
      </c>
      <c r="M80" s="4">
        <f>ABS(E80-Election_result!E$2)</f>
        <v>1.2000000000000002</v>
      </c>
      <c r="N80" s="4">
        <f>ABS(F80-Election_result!F$2)</f>
        <v>0.40000000000000036</v>
      </c>
      <c r="O80" s="4">
        <f>ABS(G80-Election_result!G$2)</f>
        <v>0.57780053316710012</v>
      </c>
      <c r="P80" s="4">
        <f>ABS(H80-Election_result!H$2)</f>
        <v>2.4621272368156797</v>
      </c>
      <c r="Q80" s="4">
        <f>ABS(I80-Election_result!I$2)</f>
        <v>1.9600722300172206</v>
      </c>
      <c r="R80" s="4">
        <f t="shared" si="1"/>
        <v>1.3750000000000004</v>
      </c>
      <c r="S80" s="12"/>
    </row>
    <row r="81" spans="1:19" ht="12.75" customHeight="1">
      <c r="A81" s="3">
        <v>41533</v>
      </c>
      <c r="B81" s="47">
        <v>41</v>
      </c>
      <c r="C81" s="47">
        <v>28</v>
      </c>
      <c r="D81" s="47">
        <v>10</v>
      </c>
      <c r="E81" s="47">
        <v>6</v>
      </c>
      <c r="F81" s="47">
        <v>9</v>
      </c>
      <c r="G81" s="4">
        <f>(100-SUM($B81:$F81))*'PollyVote Forecast'!G133/SUM('PollyVote Forecast'!$G133:$I133)</f>
        <v>1.6429570096286987</v>
      </c>
      <c r="H81" s="4">
        <f>(100-SUM($B81:$F81))*'PollyVote Forecast'!H133/SUM('PollyVote Forecast'!$G133:$I133)</f>
        <v>2.234235433316611</v>
      </c>
      <c r="I81" s="4">
        <f>(100-SUM($B81:$F81))*'PollyVote Forecast'!I133/SUM('PollyVote Forecast'!$G133:$I133)</f>
        <v>2.1228075570546907</v>
      </c>
      <c r="J81" s="4">
        <f>ABS(B81-Election_result!B$2)</f>
        <v>0.5</v>
      </c>
      <c r="K81" s="4">
        <f>ABS(C81-Election_result!C$2)</f>
        <v>2.3000000000000007</v>
      </c>
      <c r="L81" s="4">
        <f>ABS(D81-Election_result!D$2)</f>
        <v>1.5999999999999996</v>
      </c>
      <c r="M81" s="4">
        <f>ABS(E81-Election_result!E$2)</f>
        <v>1.2000000000000002</v>
      </c>
      <c r="N81" s="4">
        <f>ABS(F81-Election_result!F$2)</f>
        <v>0.40000000000000036</v>
      </c>
      <c r="O81" s="4">
        <f>ABS(G81-Election_result!G$2)</f>
        <v>0.55704299037130145</v>
      </c>
      <c r="P81" s="4">
        <f>ABS(H81-Election_result!H$2)</f>
        <v>2.4657645666833892</v>
      </c>
      <c r="Q81" s="4">
        <f>ABS(I81-Election_result!I$2)</f>
        <v>1.9771924429453089</v>
      </c>
      <c r="R81" s="4">
        <f t="shared" si="1"/>
        <v>1.375</v>
      </c>
      <c r="S81" s="12"/>
    </row>
    <row r="82" spans="1:19" ht="12.75" customHeight="1">
      <c r="A82" s="3">
        <v>41534</v>
      </c>
      <c r="B82" s="47">
        <v>41</v>
      </c>
      <c r="C82" s="47">
        <v>28</v>
      </c>
      <c r="D82" s="47">
        <v>10</v>
      </c>
      <c r="E82" s="47">
        <v>6</v>
      </c>
      <c r="F82" s="47">
        <v>9</v>
      </c>
      <c r="G82" s="4">
        <f>(100-SUM($B82:$F82))*'PollyVote Forecast'!G134/SUM('PollyVote Forecast'!$G134:$I134)</f>
        <v>1.6374847123462644</v>
      </c>
      <c r="H82" s="4">
        <f>(100-SUM($B82:$F82))*'PollyVote Forecast'!H134/SUM('PollyVote Forecast'!$G134:$I134)</f>
        <v>2.2266279286294708</v>
      </c>
      <c r="I82" s="4">
        <f>(100-SUM($B82:$F82))*'PollyVote Forecast'!I134/SUM('PollyVote Forecast'!$G134:$I134)</f>
        <v>2.135887359024264</v>
      </c>
      <c r="J82" s="4">
        <f>ABS(B82-Election_result!B$2)</f>
        <v>0.5</v>
      </c>
      <c r="K82" s="4">
        <f>ABS(C82-Election_result!C$2)</f>
        <v>2.3000000000000007</v>
      </c>
      <c r="L82" s="4">
        <f>ABS(D82-Election_result!D$2)</f>
        <v>1.5999999999999996</v>
      </c>
      <c r="M82" s="4">
        <f>ABS(E82-Election_result!E$2)</f>
        <v>1.2000000000000002</v>
      </c>
      <c r="N82" s="4">
        <f>ABS(F82-Election_result!F$2)</f>
        <v>0.40000000000000036</v>
      </c>
      <c r="O82" s="4">
        <f>ABS(G82-Election_result!G$2)</f>
        <v>0.56251528765373582</v>
      </c>
      <c r="P82" s="4">
        <f>ABS(H82-Election_result!H$2)</f>
        <v>2.4733720713705294</v>
      </c>
      <c r="Q82" s="4">
        <f>ABS(I82-Election_result!I$2)</f>
        <v>1.9641126409757357</v>
      </c>
      <c r="R82" s="4">
        <f t="shared" si="1"/>
        <v>1.375</v>
      </c>
      <c r="S82" s="12"/>
    </row>
    <row r="83" spans="1:19" ht="12.75" customHeight="1">
      <c r="A83" s="3">
        <v>41535</v>
      </c>
      <c r="B83" s="47">
        <v>41</v>
      </c>
      <c r="C83" s="47">
        <v>28</v>
      </c>
      <c r="D83" s="47">
        <v>10</v>
      </c>
      <c r="E83" s="47">
        <v>6</v>
      </c>
      <c r="F83" s="47">
        <v>9</v>
      </c>
      <c r="G83" s="4">
        <f>(100-SUM($B83:$F83))*'PollyVote Forecast'!G135/SUM('PollyVote Forecast'!$G135:$I135)</f>
        <v>1.6204393193805375</v>
      </c>
      <c r="H83" s="4">
        <f>(100-SUM($B83:$F83))*'PollyVote Forecast'!H135/SUM('PollyVote Forecast'!$G135:$I135)</f>
        <v>2.2501505418748833</v>
      </c>
      <c r="I83" s="4">
        <f>(100-SUM($B83:$F83))*'PollyVote Forecast'!I135/SUM('PollyVote Forecast'!$G135:$I135)</f>
        <v>2.129410138744579</v>
      </c>
      <c r="J83" s="4">
        <f>ABS(B83-Election_result!B$2)</f>
        <v>0.5</v>
      </c>
      <c r="K83" s="4">
        <f>ABS(C83-Election_result!C$2)</f>
        <v>2.3000000000000007</v>
      </c>
      <c r="L83" s="4">
        <f>ABS(D83-Election_result!D$2)</f>
        <v>1.5999999999999996</v>
      </c>
      <c r="M83" s="4">
        <f>ABS(E83-Election_result!E$2)</f>
        <v>1.2000000000000002</v>
      </c>
      <c r="N83" s="4">
        <f>ABS(F83-Election_result!F$2)</f>
        <v>0.40000000000000036</v>
      </c>
      <c r="O83" s="4">
        <f>ABS(G83-Election_result!G$2)</f>
        <v>0.57956068061946264</v>
      </c>
      <c r="P83" s="4">
        <f>ABS(H83-Election_result!H$2)</f>
        <v>2.4498494581251169</v>
      </c>
      <c r="Q83" s="4">
        <f>ABS(I83-Election_result!I$2)</f>
        <v>1.9705898612554207</v>
      </c>
      <c r="R83" s="4">
        <f t="shared" si="1"/>
        <v>1.3750000000000002</v>
      </c>
      <c r="S83" s="12"/>
    </row>
    <row r="84" spans="1:19" ht="12.75" customHeight="1">
      <c r="A84" s="3">
        <v>41536</v>
      </c>
      <c r="B84" s="47">
        <v>41</v>
      </c>
      <c r="C84" s="47">
        <v>28</v>
      </c>
      <c r="D84" s="47">
        <v>10</v>
      </c>
      <c r="E84" s="47">
        <v>6</v>
      </c>
      <c r="F84" s="47">
        <v>9</v>
      </c>
      <c r="G84" s="4">
        <f>(100-SUM($B84:$F84))*'PollyVote Forecast'!G136/SUM('PollyVote Forecast'!$G136:$I136)</f>
        <v>1.6217432782962424</v>
      </c>
      <c r="H84" s="4">
        <f>(100-SUM($B84:$F84))*'PollyVote Forecast'!H136/SUM('PollyVote Forecast'!$G136:$I136)</f>
        <v>2.2070208712544175</v>
      </c>
      <c r="I84" s="4">
        <f>(100-SUM($B84:$F84))*'PollyVote Forecast'!I136/SUM('PollyVote Forecast'!$G136:$I136)</f>
        <v>2.1712358504493396</v>
      </c>
      <c r="J84" s="4">
        <f>ABS(B84-Election_result!B$2)</f>
        <v>0.5</v>
      </c>
      <c r="K84" s="4">
        <f>ABS(C84-Election_result!C$2)</f>
        <v>2.3000000000000007</v>
      </c>
      <c r="L84" s="4">
        <f>ABS(D84-Election_result!D$2)</f>
        <v>1.5999999999999996</v>
      </c>
      <c r="M84" s="4">
        <f>ABS(E84-Election_result!E$2)</f>
        <v>1.2000000000000002</v>
      </c>
      <c r="N84" s="4">
        <f>ABS(F84-Election_result!F$2)</f>
        <v>0.40000000000000036</v>
      </c>
      <c r="O84" s="4">
        <f>ABS(G84-Election_result!G$2)</f>
        <v>0.57825672170375775</v>
      </c>
      <c r="P84" s="4">
        <f>ABS(H84-Election_result!H$2)</f>
        <v>2.4929791287455827</v>
      </c>
      <c r="Q84" s="4">
        <f>ABS(I84-Election_result!I$2)</f>
        <v>1.92876414955066</v>
      </c>
      <c r="R84" s="4">
        <f t="shared" si="1"/>
        <v>1.375</v>
      </c>
      <c r="S84" s="12"/>
    </row>
    <row r="85" spans="1:19" ht="12.75" customHeight="1">
      <c r="A85" s="3">
        <v>41537</v>
      </c>
      <c r="B85" s="47">
        <v>41</v>
      </c>
      <c r="C85" s="47">
        <v>28</v>
      </c>
      <c r="D85" s="47">
        <v>10</v>
      </c>
      <c r="E85" s="47">
        <v>6</v>
      </c>
      <c r="F85" s="47">
        <v>9</v>
      </c>
      <c r="G85" s="4">
        <f>(100-SUM($B85:$F85))*'PollyVote Forecast'!G137/SUM('PollyVote Forecast'!$G137:$I137)</f>
        <v>1.5990818848925299</v>
      </c>
      <c r="H85" s="4">
        <f>(100-SUM($B85:$F85))*'PollyVote Forecast'!H137/SUM('PollyVote Forecast'!$G137:$I137)</f>
        <v>2.2564156381937814</v>
      </c>
      <c r="I85" s="4">
        <f>(100-SUM($B85:$F85))*'PollyVote Forecast'!I137/SUM('PollyVote Forecast'!$G137:$I137)</f>
        <v>2.1445024769136878</v>
      </c>
      <c r="J85" s="4">
        <f>ABS(B85-Election_result!B$2)</f>
        <v>0.5</v>
      </c>
      <c r="K85" s="4">
        <f>ABS(C85-Election_result!C$2)</f>
        <v>2.3000000000000007</v>
      </c>
      <c r="L85" s="4">
        <f>ABS(D85-Election_result!D$2)</f>
        <v>1.5999999999999996</v>
      </c>
      <c r="M85" s="4">
        <f>ABS(E85-Election_result!E$2)</f>
        <v>1.2000000000000002</v>
      </c>
      <c r="N85" s="4">
        <f>ABS(F85-Election_result!F$2)</f>
        <v>0.40000000000000036</v>
      </c>
      <c r="O85" s="4">
        <f>ABS(G85-Election_result!G$2)</f>
        <v>0.60091811510747029</v>
      </c>
      <c r="P85" s="4">
        <f>ABS(H85-Election_result!H$2)</f>
        <v>2.4435843618062187</v>
      </c>
      <c r="Q85" s="4">
        <f>ABS(I85-Election_result!I$2)</f>
        <v>1.9554975230863119</v>
      </c>
      <c r="R85" s="4">
        <f t="shared" si="1"/>
        <v>1.3750000000000002</v>
      </c>
      <c r="S85" s="12"/>
    </row>
    <row r="86" spans="1:19" ht="12.75" customHeight="1">
      <c r="A86" s="3">
        <v>41538</v>
      </c>
      <c r="B86" s="47">
        <v>41</v>
      </c>
      <c r="C86" s="47">
        <v>28</v>
      </c>
      <c r="D86" s="47">
        <v>10</v>
      </c>
      <c r="E86" s="47">
        <v>6</v>
      </c>
      <c r="F86" s="47">
        <v>9</v>
      </c>
      <c r="G86" s="4">
        <f>(100-SUM($B86:$F86))*'PollyVote Forecast'!G138/SUM('PollyVote Forecast'!$G138:$I138)</f>
        <v>1.556945864920261</v>
      </c>
      <c r="H86" s="4">
        <f>(100-SUM($B86:$F86))*'PollyVote Forecast'!H138/SUM('PollyVote Forecast'!$G138:$I138)</f>
        <v>2.2781219855755035</v>
      </c>
      <c r="I86" s="4">
        <f>(100-SUM($B86:$F86))*'PollyVote Forecast'!I138/SUM('PollyVote Forecast'!$G138:$I138)</f>
        <v>2.1649321495042355</v>
      </c>
      <c r="J86" s="4">
        <f>ABS(B86-Election_result!B$2)</f>
        <v>0.5</v>
      </c>
      <c r="K86" s="4">
        <f>ABS(C86-Election_result!C$2)</f>
        <v>2.3000000000000007</v>
      </c>
      <c r="L86" s="4">
        <f>ABS(D86-Election_result!D$2)</f>
        <v>1.5999999999999996</v>
      </c>
      <c r="M86" s="4">
        <f>ABS(E86-Election_result!E$2)</f>
        <v>1.2000000000000002</v>
      </c>
      <c r="N86" s="4">
        <f>ABS(F86-Election_result!F$2)</f>
        <v>0.40000000000000036</v>
      </c>
      <c r="O86" s="4">
        <f>ABS(G86-Election_result!G$2)</f>
        <v>0.64305413507973919</v>
      </c>
      <c r="P86" s="4">
        <f>ABS(H86-Election_result!H$2)</f>
        <v>2.4218780144244967</v>
      </c>
      <c r="Q86" s="4">
        <f>ABS(I86-Election_result!I$2)</f>
        <v>1.9350678504957641</v>
      </c>
      <c r="R86" s="4">
        <f t="shared" si="1"/>
        <v>1.3750000000000002</v>
      </c>
      <c r="S86" s="12"/>
    </row>
    <row r="87" spans="1:19" ht="12.75" customHeight="1">
      <c r="A87" s="3">
        <v>41539</v>
      </c>
      <c r="B87" s="47">
        <v>41</v>
      </c>
      <c r="C87" s="47">
        <v>28</v>
      </c>
      <c r="D87" s="47">
        <v>10</v>
      </c>
      <c r="E87" s="47">
        <v>6</v>
      </c>
      <c r="F87" s="47">
        <v>9</v>
      </c>
      <c r="G87" s="4">
        <f>(100-SUM($B87:$F87))*'PollyVote Forecast'!G139/SUM('PollyVote Forecast'!$G139:$I139)</f>
        <v>1.5244881914473063</v>
      </c>
      <c r="H87" s="4">
        <f>(100-SUM($B87:$F87))*'PollyVote Forecast'!H139/SUM('PollyVote Forecast'!$G139:$I139)</f>
        <v>2.2953397801291979</v>
      </c>
      <c r="I87" s="4">
        <f>(100-SUM($B87:$F87))*'PollyVote Forecast'!I139/SUM('PollyVote Forecast'!$G139:$I139)</f>
        <v>2.1801720284234953</v>
      </c>
      <c r="J87" s="4">
        <f>ABS(B87-Election_result!B$2)</f>
        <v>0.5</v>
      </c>
      <c r="K87" s="4">
        <f>ABS(C87-Election_result!C$2)</f>
        <v>2.3000000000000007</v>
      </c>
      <c r="L87" s="4">
        <f>ABS(D87-Election_result!D$2)</f>
        <v>1.5999999999999996</v>
      </c>
      <c r="M87" s="4">
        <f>ABS(E87-Election_result!E$2)</f>
        <v>1.2000000000000002</v>
      </c>
      <c r="N87" s="4">
        <f>ABS(F87-Election_result!F$2)</f>
        <v>0.40000000000000036</v>
      </c>
      <c r="O87" s="4">
        <f>ABS(G87-Election_result!G$2)</f>
        <v>0.67551180855269388</v>
      </c>
      <c r="P87" s="4">
        <f>ABS(H87-Election_result!H$2)</f>
        <v>2.4046602198708023</v>
      </c>
      <c r="Q87" s="4">
        <f>ABS(I87-Election_result!I$2)</f>
        <v>1.9198279715765043</v>
      </c>
      <c r="R87" s="4">
        <f t="shared" si="1"/>
        <v>1.3750000000000002</v>
      </c>
      <c r="S87" s="12"/>
    </row>
    <row r="88" spans="1:19" ht="12.75" customHeight="1">
      <c r="A88" s="3"/>
      <c r="J88" s="4"/>
      <c r="K88" s="4"/>
      <c r="L88" s="4"/>
      <c r="M88" s="4"/>
      <c r="N88" s="4"/>
      <c r="O88" s="4"/>
      <c r="P88" s="4"/>
      <c r="Q88" s="4"/>
      <c r="R88" s="4"/>
    </row>
    <row r="89" spans="1:19" ht="12.75" customHeight="1">
      <c r="A89" s="3"/>
      <c r="J89" s="4"/>
      <c r="K89" s="4"/>
      <c r="L89" s="4"/>
      <c r="M89" s="4"/>
      <c r="N89" s="4"/>
      <c r="O89" s="4"/>
      <c r="P89" s="4"/>
      <c r="Q89" s="4"/>
      <c r="R89" s="4"/>
    </row>
    <row r="90" spans="1:19" ht="12.75" customHeight="1">
      <c r="A90" s="3"/>
      <c r="J90" s="4"/>
      <c r="K90" s="4"/>
      <c r="L90" s="4"/>
      <c r="M90" s="4"/>
      <c r="N90" s="4"/>
      <c r="O90" s="4"/>
      <c r="P90" s="4"/>
      <c r="Q90" s="4"/>
      <c r="R90" s="4"/>
    </row>
    <row r="91" spans="1:19" ht="12.75" customHeight="1">
      <c r="A91" s="3"/>
      <c r="J91" s="4"/>
      <c r="K91" s="4"/>
      <c r="L91" s="4"/>
      <c r="M91" s="4"/>
      <c r="N91" s="4"/>
      <c r="O91" s="4"/>
      <c r="P91" s="4"/>
      <c r="Q91" s="4"/>
      <c r="R91" s="4"/>
    </row>
    <row r="92" spans="1:19" ht="12.75" customHeight="1">
      <c r="A92" s="3"/>
      <c r="J92" s="4"/>
      <c r="K92" s="4"/>
      <c r="L92" s="4"/>
      <c r="M92" s="4"/>
      <c r="N92" s="4"/>
      <c r="O92" s="4"/>
      <c r="P92" s="4"/>
      <c r="Q92" s="4"/>
      <c r="R92" s="4"/>
    </row>
    <row r="93" spans="1:19" ht="12.75" customHeight="1">
      <c r="A93" s="3"/>
      <c r="J93" s="4"/>
      <c r="K93" s="4"/>
      <c r="L93" s="4"/>
      <c r="M93" s="4"/>
      <c r="N93" s="4"/>
      <c r="O93" s="4"/>
      <c r="P93" s="4"/>
      <c r="Q93" s="4"/>
      <c r="R93" s="4"/>
    </row>
    <row r="94" spans="1:19" ht="12.75" customHeight="1">
      <c r="A94" s="3"/>
      <c r="J94" s="4"/>
      <c r="K94" s="4"/>
      <c r="L94" s="4"/>
      <c r="M94" s="4"/>
      <c r="N94" s="4"/>
      <c r="O94" s="4"/>
      <c r="P94" s="4"/>
      <c r="Q94" s="4"/>
      <c r="R94" s="4"/>
    </row>
    <row r="95" spans="1:19" ht="12.75" customHeight="1">
      <c r="A95" s="3"/>
      <c r="J95" s="4"/>
      <c r="K95" s="4"/>
      <c r="L95" s="4"/>
      <c r="M95" s="4"/>
      <c r="N95" s="4"/>
      <c r="O95" s="4"/>
      <c r="P95" s="4"/>
      <c r="Q95" s="4"/>
      <c r="R95" s="4"/>
    </row>
    <row r="96" spans="1:19" ht="12.75" customHeight="1">
      <c r="A96" s="3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2.75" customHeight="1">
      <c r="A142" s="3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2.75" customHeight="1">
      <c r="A143" s="3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2.75" customHeight="1">
      <c r="A144" s="3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2.75" customHeight="1">
      <c r="A145" s="3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2.75" customHeight="1">
      <c r="A146" s="3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2.75" customHeight="1">
      <c r="A147" s="3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2.75" customHeight="1">
      <c r="A148" s="3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2.75" customHeight="1">
      <c r="A149" s="3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2.75" customHeight="1">
      <c r="A150" s="3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2.75" customHeight="1">
      <c r="A151" s="3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2.75" customHeight="1">
      <c r="A152" s="3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2.75" customHeight="1">
      <c r="A153" s="3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2.75" customHeight="1">
      <c r="A154" s="3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2.75" customHeight="1">
      <c r="A155" s="3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2.75" customHeight="1">
      <c r="A156" s="3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2.75" customHeight="1">
      <c r="A157" s="3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2.75" customHeight="1">
      <c r="A158" s="3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2.75" customHeight="1">
      <c r="A159" s="3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2.75" customHeight="1">
      <c r="A160" s="3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2.75" customHeight="1">
      <c r="A161" s="3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2.75" customHeight="1">
      <c r="A162" s="3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2.75" customHeight="1">
      <c r="A163" s="3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2.75" customHeight="1">
      <c r="A164" s="3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2.75" customHeight="1">
      <c r="A165" s="3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2.75" customHeight="1">
      <c r="A166" s="3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2.75" customHeight="1">
      <c r="A167" s="3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2.75" customHeight="1">
      <c r="A168" s="3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2.75" customHeight="1">
      <c r="A169" s="3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2.75" customHeight="1">
      <c r="A170" s="3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2.75" customHeight="1">
      <c r="A171" s="3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2.75" customHeight="1">
      <c r="A172" s="3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2.75" customHeight="1">
      <c r="A173" s="3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2.75" customHeight="1">
      <c r="A174" s="3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2.75" customHeight="1">
      <c r="A175" s="3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2.75" customHeight="1">
      <c r="A176" s="3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2.75" customHeight="1">
      <c r="A177" s="3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2.75" customHeight="1">
      <c r="A178" s="3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2.75" customHeight="1">
      <c r="A179" s="3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2.75" customHeight="1">
      <c r="A180" s="3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2.75" customHeight="1">
      <c r="A181" s="3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2.75" customHeight="1">
      <c r="A182" s="3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2.75" customHeight="1">
      <c r="A183" s="3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2.75" customHeight="1">
      <c r="A184" s="3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2.75" customHeight="1">
      <c r="A185" s="3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2.75" customHeight="1">
      <c r="A186" s="3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2.75" customHeight="1">
      <c r="A187" s="3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2.75" customHeight="1">
      <c r="A188" s="3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2.75" customHeight="1">
      <c r="A189" s="3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2.75" customHeight="1">
      <c r="A190" s="3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2.75" customHeight="1">
      <c r="A191" s="3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2.75" customHeight="1">
      <c r="A192" s="3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2.75" customHeight="1">
      <c r="A193" s="3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2.75" customHeight="1">
      <c r="A194" s="3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2.75" customHeight="1">
      <c r="A195" s="3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2.75" customHeight="1">
      <c r="A196" s="3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2.75" customHeight="1">
      <c r="A197" s="3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2.75" customHeight="1">
      <c r="A198" s="3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2.75" customHeight="1">
      <c r="A199" s="3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2.75" customHeight="1">
      <c r="A200" s="3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2.75" customHeight="1">
      <c r="A201" s="3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2.75" customHeight="1">
      <c r="A202" s="3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2.75" customHeight="1">
      <c r="A203" s="3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2.75" customHeight="1">
      <c r="A204" s="3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2.75" customHeight="1">
      <c r="A205" s="3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2.75" customHeight="1">
      <c r="A206" s="3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2.75" customHeight="1">
      <c r="A207" s="3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2.75" customHeight="1">
      <c r="A208" s="3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2.75" customHeight="1">
      <c r="A209" s="3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2.75" customHeight="1">
      <c r="A210" s="3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2.75" customHeight="1">
      <c r="A211" s="3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2.75" customHeight="1">
      <c r="A212" s="3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2.75" customHeight="1">
      <c r="A213" s="3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2.75" customHeight="1">
      <c r="A214" s="3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2.75" customHeight="1">
      <c r="A215" s="3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2.75" customHeight="1">
      <c r="A216" s="3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2.75" customHeight="1">
      <c r="A217" s="3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2.75" customHeight="1">
      <c r="A218" s="3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2.75" customHeight="1">
      <c r="A219" s="3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2.75" customHeight="1">
      <c r="A220" s="3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2.75" customHeight="1">
      <c r="A221" s="3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2.75" customHeight="1">
      <c r="A222" s="3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2.75" customHeight="1">
      <c r="A223" s="3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2.75" customHeight="1">
      <c r="A224" s="3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2.75" customHeight="1">
      <c r="A225" s="3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2.75" customHeight="1">
      <c r="A226" s="3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2.75" customHeight="1">
      <c r="A227" s="3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2.75" customHeight="1">
      <c r="A228" s="3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2.75" customHeight="1">
      <c r="A229" s="3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2.75" customHeight="1">
      <c r="A230" s="3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2.75" customHeight="1">
      <c r="A231" s="3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2.75" customHeight="1">
      <c r="A232" s="3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2.75" customHeight="1">
      <c r="A233" s="3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2.75" customHeight="1">
      <c r="A234" s="3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2.75" customHeight="1">
      <c r="A235" s="3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2.75" customHeight="1">
      <c r="A236" s="3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2.75" customHeight="1">
      <c r="A237" s="3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2.75" customHeight="1">
      <c r="A238" s="3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2.75" customHeight="1">
      <c r="A239" s="3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2.75" customHeight="1">
      <c r="A240" s="3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2.75" customHeight="1">
      <c r="A241" s="3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2.75" customHeight="1">
      <c r="A242" s="3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2.75" customHeight="1">
      <c r="A243" s="3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2.75" customHeight="1">
      <c r="A244" s="3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2.75" customHeight="1">
      <c r="A245" s="3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2.75" customHeight="1">
      <c r="A246" s="3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2.75" customHeight="1">
      <c r="A247" s="3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2.75" customHeight="1">
      <c r="A248" s="3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2.75" customHeight="1">
      <c r="A249" s="3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2.75" customHeight="1">
      <c r="A250" s="3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2.75" customHeight="1">
      <c r="A251" s="3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2.75" customHeight="1">
      <c r="A252" s="3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2.75" customHeight="1">
      <c r="A253" s="3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2.75" customHeight="1">
      <c r="A254" s="3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2.75" customHeight="1">
      <c r="A255" s="3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2.75" customHeight="1">
      <c r="A256" s="3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2.75" customHeight="1">
      <c r="A257" s="3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2.75" customHeight="1">
      <c r="A258" s="3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2.75" customHeight="1">
      <c r="A259" s="3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2.75" customHeight="1">
      <c r="A260" s="3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2.75" customHeight="1">
      <c r="A261" s="3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2.75" customHeight="1">
      <c r="A262" s="3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2.75" customHeight="1">
      <c r="A263" s="3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2.75" customHeight="1">
      <c r="A264" s="3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2.75" customHeight="1">
      <c r="A265" s="3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2.75" customHeight="1">
      <c r="A266" s="3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2.75" customHeight="1">
      <c r="A267" s="3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2.75" customHeight="1">
      <c r="A268" s="3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2.75" customHeight="1">
      <c r="A269" s="3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2.75" customHeight="1">
      <c r="A270" s="3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2.75" customHeight="1">
      <c r="A271" s="3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2.75" customHeight="1">
      <c r="A272" s="3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2.75" customHeight="1">
      <c r="A273" s="3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2.75" customHeight="1">
      <c r="A274" s="3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2.75" customHeight="1">
      <c r="A275" s="3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2.75" customHeight="1">
      <c r="A276" s="3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2.75" customHeight="1">
      <c r="A277" s="3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2.75" customHeight="1">
      <c r="A278" s="3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2.75" customHeight="1">
      <c r="A279" s="3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2.75" customHeight="1">
      <c r="A280" s="3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2.75" customHeight="1">
      <c r="A281" s="3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2.75" customHeight="1">
      <c r="A282" s="3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2.75" customHeight="1">
      <c r="A283" s="3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2.75" customHeight="1">
      <c r="A284" s="3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2.75" customHeight="1">
      <c r="A285" s="3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2.75" customHeight="1">
      <c r="A286" s="3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2.75" customHeight="1">
      <c r="A287" s="3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2.75" customHeight="1">
      <c r="A288" s="3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2.75" customHeight="1">
      <c r="A289" s="3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2.75" customHeight="1">
      <c r="A290" s="3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2.75" customHeight="1">
      <c r="A291" s="3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2.75" customHeight="1">
      <c r="A292" s="3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2.75" customHeight="1">
      <c r="A293" s="3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2.75" customHeight="1">
      <c r="A294" s="3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2.75" customHeight="1">
      <c r="A295" s="3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2.75" customHeight="1">
      <c r="A296" s="3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2.75" customHeight="1">
      <c r="A297" s="3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2.75" customHeight="1">
      <c r="A298" s="3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2.75" customHeight="1">
      <c r="A299" s="3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2.75" customHeight="1">
      <c r="A300" s="3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2.75" customHeight="1">
      <c r="A301" s="3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2.75" customHeight="1">
      <c r="A302" s="3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2.75" customHeight="1">
      <c r="A303" s="3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2.75" customHeight="1">
      <c r="A304" s="3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2.75" customHeight="1">
      <c r="A305" s="3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2.75" customHeight="1">
      <c r="A306" s="3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2.75" customHeight="1">
      <c r="A307" s="3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2.75" customHeight="1">
      <c r="A308" s="3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2.75" customHeight="1">
      <c r="A309" s="3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2.75" customHeight="1">
      <c r="A310" s="3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2.75" customHeight="1">
      <c r="A311" s="3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2.75" customHeight="1">
      <c r="A312" s="3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2.75" customHeight="1">
      <c r="A313" s="3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2.75" customHeight="1">
      <c r="A314" s="3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2.75" customHeight="1">
      <c r="A315" s="3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2.75" customHeight="1">
      <c r="A316" s="3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2.75" customHeight="1">
      <c r="A317" s="3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2.75" customHeight="1">
      <c r="A318" s="3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2.75" customHeight="1">
      <c r="A319" s="3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2.75" customHeight="1">
      <c r="A320" s="3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2.75" customHeight="1">
      <c r="A321" s="3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2.75" customHeight="1">
      <c r="A322" s="3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2.75" customHeight="1">
      <c r="A323" s="3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2.75" customHeight="1">
      <c r="A324" s="3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2.75" customHeight="1">
      <c r="A325" s="3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2.75" customHeight="1">
      <c r="A326" s="3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2.75" customHeight="1">
      <c r="A327" s="3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2.75" customHeight="1">
      <c r="A328" s="3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2.75" customHeight="1">
      <c r="A329" s="3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2.75" customHeight="1">
      <c r="A330" s="3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2.75" customHeight="1">
      <c r="A331" s="3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2.75" customHeight="1">
      <c r="A332" s="3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2.75" customHeight="1">
      <c r="A333" s="3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2.75" customHeight="1">
      <c r="A334" s="3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2.75" customHeight="1">
      <c r="A335" s="3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2.75" customHeight="1">
      <c r="A336" s="3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2.75" customHeight="1">
      <c r="A337" s="3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2.75" customHeight="1">
      <c r="A338" s="3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2.75" customHeight="1">
      <c r="A339" s="3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2.75" customHeight="1">
      <c r="A340" s="3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2.75" customHeight="1">
      <c r="A341" s="3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2.75" customHeight="1">
      <c r="A342" s="3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2.75" customHeight="1">
      <c r="A343" s="3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2.75" customHeight="1">
      <c r="A344" s="3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2.75" customHeight="1">
      <c r="A345" s="3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2.75" customHeight="1">
      <c r="A346" s="3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2.75" customHeight="1">
      <c r="A347" s="3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2.75" customHeight="1">
      <c r="A348" s="3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2.75" customHeight="1">
      <c r="A349" s="3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2.75" customHeight="1">
      <c r="A350" s="3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2.75" customHeight="1">
      <c r="A351" s="3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2.75" customHeight="1">
      <c r="A352" s="3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2.75" customHeight="1">
      <c r="A353" s="3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2.75" customHeight="1">
      <c r="A354" s="3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2.75" customHeight="1">
      <c r="A355" s="3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2.75" customHeight="1">
      <c r="A356" s="3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2.75" customHeight="1">
      <c r="A357" s="3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2.75" customHeight="1">
      <c r="A358" s="3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2.75" customHeight="1">
      <c r="A359" s="3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2.75" customHeight="1">
      <c r="A360" s="3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2.75" customHeight="1">
      <c r="A361" s="3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2.75" customHeight="1">
      <c r="A362" s="3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2.75" customHeight="1">
      <c r="A363" s="3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2.75" customHeight="1">
      <c r="A364" s="3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2.75" customHeight="1">
      <c r="A365" s="3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2.75" customHeight="1">
      <c r="A366" s="3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2.75" customHeight="1">
      <c r="A367" s="3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2.75" customHeight="1">
      <c r="A368" s="3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2.75" customHeight="1">
      <c r="A369" s="3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2.75" customHeight="1">
      <c r="A370" s="3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2.75" customHeight="1">
      <c r="A371" s="3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2.75" customHeight="1">
      <c r="A372" s="3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2.75" customHeight="1">
      <c r="A373" s="3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2.75" customHeight="1">
      <c r="A374" s="3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2.75" customHeight="1">
      <c r="A375" s="3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2.75" customHeight="1">
      <c r="A376" s="3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2.75" customHeight="1">
      <c r="A377" s="3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2.75" customHeight="1">
      <c r="A378" s="3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2.75" customHeight="1">
      <c r="A379" s="3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2.75" customHeight="1">
      <c r="A380" s="3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2.75" customHeight="1">
      <c r="A381" s="3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2.75" customHeight="1">
      <c r="A382" s="3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2.75" customHeight="1">
      <c r="A383" s="3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2.75" customHeight="1">
      <c r="A384" s="3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2.75" customHeight="1">
      <c r="A385" s="3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2.75" customHeight="1">
      <c r="A386" s="3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2.75" customHeight="1">
      <c r="A387" s="3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2.75" customHeight="1">
      <c r="A388" s="3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2.75" customHeight="1">
      <c r="A389" s="3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2.75" customHeight="1">
      <c r="A390" s="3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2.75" customHeight="1">
      <c r="A391" s="3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2.75" customHeight="1">
      <c r="A392" s="3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2.75" customHeight="1">
      <c r="A393" s="3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2.75" customHeight="1">
      <c r="A394" s="3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2.75" customHeight="1">
      <c r="A395" s="3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2.75" customHeight="1">
      <c r="A396" s="3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2.75" customHeight="1">
      <c r="A397" s="3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2.75" customHeight="1">
      <c r="A398" s="3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2.75" customHeight="1">
      <c r="A399" s="3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2.75" customHeight="1">
      <c r="A400" s="3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2.75" customHeight="1">
      <c r="A401" s="3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2.75" customHeight="1">
      <c r="A402" s="3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2.75" customHeight="1">
      <c r="A403" s="3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2.75" customHeight="1">
      <c r="A404" s="3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2.75" customHeight="1">
      <c r="A405" s="3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2.75" customHeight="1">
      <c r="A406" s="3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2.75" customHeight="1">
      <c r="A407" s="3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2.75" customHeight="1">
      <c r="A408" s="3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2.75" customHeight="1">
      <c r="A409" s="3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2.75" customHeight="1">
      <c r="A410" s="3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2.75" customHeight="1">
      <c r="A411" s="3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2.75" customHeight="1">
      <c r="A412" s="3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2.75" customHeight="1">
      <c r="A413" s="3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2.75" customHeight="1">
      <c r="A414" s="3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2.75" customHeight="1">
      <c r="A415" s="3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2.75" customHeight="1">
      <c r="A416" s="3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2.75" customHeight="1">
      <c r="A417" s="3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2.75" customHeight="1">
      <c r="A418" s="3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2.75" customHeight="1">
      <c r="A419" s="3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2.75" customHeight="1">
      <c r="A420" s="3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2.75" customHeight="1">
      <c r="A421" s="3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2.75" customHeight="1">
      <c r="A422" s="3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2.75" customHeight="1">
      <c r="A423" s="3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2.75" customHeight="1">
      <c r="A424" s="3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2.75" customHeight="1">
      <c r="A425" s="3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2.75" customHeight="1">
      <c r="A426" s="3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2.75" customHeight="1">
      <c r="A427" s="3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2.75" customHeight="1">
      <c r="A428" s="3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2.75" customHeight="1">
      <c r="A429" s="3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2.75" customHeight="1">
      <c r="A430" s="3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2.75" customHeight="1">
      <c r="A431" s="3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2.75" customHeight="1">
      <c r="A432" s="3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2.75" customHeight="1">
      <c r="A433" s="3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2.75" customHeight="1">
      <c r="A434" s="3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2.75" customHeight="1">
      <c r="A435" s="3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2.75" customHeight="1">
      <c r="A436" s="3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2.75" customHeight="1">
      <c r="A437" s="3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2.75" customHeight="1">
      <c r="A438" s="3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2.75" customHeight="1">
      <c r="A439" s="3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2.75" customHeight="1">
      <c r="A440" s="3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2.75" customHeight="1">
      <c r="A441" s="3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2.75" customHeight="1">
      <c r="A442" s="3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2.75" customHeight="1">
      <c r="A443" s="3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2.75" customHeight="1">
      <c r="A444" s="3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2.75" customHeight="1">
      <c r="A445" s="3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2.75" customHeight="1">
      <c r="A446" s="3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2.75" customHeight="1">
      <c r="A447" s="3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2.75" customHeight="1">
      <c r="A448" s="3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2.75" customHeight="1">
      <c r="A449" s="3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2.75" customHeight="1">
      <c r="A450" s="3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2.75" customHeight="1">
      <c r="A451" s="3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2.75" customHeight="1">
      <c r="A452" s="3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2.75" customHeight="1">
      <c r="A453" s="3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2.75" customHeight="1">
      <c r="A454" s="3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2.75" customHeight="1">
      <c r="A455" s="3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2.75" customHeight="1">
      <c r="A456" s="3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2.75" customHeight="1">
      <c r="A457" s="3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2.75" customHeight="1">
      <c r="A458" s="3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2.75" customHeight="1">
      <c r="A459" s="3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2.75" customHeight="1">
      <c r="A460" s="3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2.75" customHeight="1">
      <c r="A461" s="3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2.75" customHeight="1">
      <c r="A462" s="3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2.75" customHeight="1">
      <c r="A463" s="3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2.75" customHeight="1">
      <c r="A464" s="3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2.75" customHeight="1">
      <c r="A465" s="3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2.75" customHeight="1">
      <c r="A466" s="3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2.75" customHeight="1">
      <c r="A467" s="3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2.75" customHeight="1">
      <c r="A468" s="3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2.75" customHeight="1">
      <c r="A469" s="3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2.75" customHeight="1">
      <c r="A470" s="3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2.75" customHeight="1">
      <c r="A471" s="3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2.75" customHeight="1">
      <c r="A472" s="3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2.75" customHeight="1">
      <c r="A473" s="3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2.75" customHeight="1">
      <c r="A474" s="3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2.75" customHeight="1">
      <c r="A475" s="3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2.75" customHeight="1">
      <c r="A476" s="3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2.75" customHeight="1">
      <c r="A477" s="3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2.75" customHeight="1">
      <c r="A478" s="3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2.75" customHeight="1">
      <c r="A479" s="3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2.75" customHeight="1">
      <c r="A480" s="3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2.75" customHeight="1">
      <c r="A481" s="3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2.75" customHeight="1">
      <c r="A482" s="3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2.75" customHeight="1">
      <c r="A483" s="3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2.75" customHeight="1">
      <c r="A484" s="3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2.75" customHeight="1">
      <c r="A485" s="3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2.75" customHeight="1">
      <c r="A486" s="3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2.75" customHeight="1">
      <c r="A487" s="3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2.75" customHeight="1">
      <c r="A488" s="3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2.75" customHeight="1">
      <c r="A489" s="3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2.75" customHeight="1">
      <c r="A490" s="3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2.75" customHeight="1">
      <c r="A491" s="3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2.75" customHeight="1">
      <c r="A492" s="3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2.75" customHeight="1">
      <c r="A493" s="3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2.75" customHeight="1">
      <c r="A494" s="3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2.75" customHeight="1">
      <c r="A495" s="3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2.75" customHeight="1">
      <c r="A496" s="3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2.75" customHeight="1">
      <c r="A497" s="3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2.75" customHeight="1">
      <c r="A498" s="3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2.75" customHeight="1">
      <c r="A499" s="3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2.75" customHeight="1">
      <c r="A500" s="3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2.75" customHeight="1">
      <c r="A501" s="3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2.75" customHeight="1">
      <c r="A502" s="3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2.75" customHeight="1">
      <c r="A503" s="3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2.75" customHeight="1">
      <c r="A504" s="3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2.75" customHeight="1">
      <c r="A505" s="3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2.75" customHeight="1">
      <c r="A506" s="3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2.75" customHeight="1">
      <c r="A507" s="3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2.75" customHeight="1">
      <c r="A508" s="3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2.75" customHeight="1">
      <c r="A509" s="3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2.75" customHeight="1">
      <c r="A510" s="3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2.75" customHeight="1">
      <c r="A511" s="3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2.75" customHeight="1">
      <c r="A512" s="3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2.75" customHeight="1">
      <c r="A513" s="3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2.75" customHeight="1">
      <c r="A514" s="3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2.75" customHeight="1">
      <c r="A515" s="3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2.75" customHeight="1">
      <c r="A516" s="3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2.75" customHeight="1">
      <c r="A517" s="3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2.75" customHeight="1">
      <c r="A518" s="3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2.75" customHeight="1">
      <c r="A519" s="3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2.75" customHeight="1">
      <c r="A520" s="3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2.75" customHeight="1">
      <c r="A521" s="3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2.75" customHeight="1">
      <c r="A522" s="3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2.75" customHeight="1">
      <c r="A523" s="3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2.75" customHeight="1">
      <c r="A524" s="3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2.75" customHeight="1">
      <c r="A525" s="3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2.75" customHeight="1">
      <c r="A526" s="3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2.75" customHeight="1">
      <c r="A527" s="3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2.75" customHeight="1">
      <c r="A528" s="3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2.75" customHeight="1">
      <c r="A529" s="3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2.75" customHeight="1">
      <c r="A530" s="3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2.75" customHeight="1">
      <c r="A531" s="3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2.75" customHeight="1">
      <c r="A532" s="3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2.75" customHeight="1">
      <c r="A533" s="3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2.75" customHeight="1">
      <c r="A534" s="3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2.75" customHeight="1">
      <c r="A535" s="3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2.75" customHeight="1">
      <c r="A536" s="3"/>
      <c r="J536" s="4"/>
      <c r="K536" s="4"/>
      <c r="L536" s="4"/>
      <c r="M536" s="4"/>
      <c r="N536" s="4"/>
      <c r="O536" s="4"/>
      <c r="P536" s="4"/>
      <c r="Q536" s="4"/>
      <c r="R53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Y536"/>
  <sheetViews>
    <sheetView workbookViewId="0">
      <pane xSplit="1" ySplit="2" topLeftCell="B26" activePane="bottomRight" state="frozen"/>
      <selection activeCell="D11" sqref="D11"/>
      <selection pane="topRight" activeCell="D11" sqref="D11"/>
      <selection pane="bottomLeft" activeCell="D11" sqref="D11"/>
      <selection pane="bottomRight" activeCell="T1" sqref="T1:T1048576"/>
    </sheetView>
  </sheetViews>
  <sheetFormatPr baseColWidth="10" defaultColWidth="17.1640625" defaultRowHeight="12.75" customHeight="1" x14ac:dyDescent="0"/>
  <cols>
    <col min="2" max="3" width="11" style="1" bestFit="1" customWidth="1"/>
    <col min="4" max="4" width="7.1640625" style="1" bestFit="1" customWidth="1"/>
    <col min="5" max="6" width="11" style="1" bestFit="1" customWidth="1"/>
    <col min="7" max="7" width="6.5" style="1" bestFit="1" customWidth="1"/>
    <col min="8" max="8" width="5.8320312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  <col min="19" max="19" width="21.33203125" style="1" customWidth="1"/>
  </cols>
  <sheetData>
    <row r="1" spans="1:25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S1" s="47" t="s">
        <v>73</v>
      </c>
    </row>
    <row r="2" spans="1:25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  <c r="S2" s="47" t="s">
        <v>69</v>
      </c>
      <c r="T2" s="1"/>
      <c r="U2" s="1"/>
      <c r="V2" s="1"/>
      <c r="W2" s="1"/>
      <c r="X2" s="1"/>
      <c r="Y2" s="1"/>
    </row>
    <row r="3" spans="1:25" ht="12.75" customHeight="1">
      <c r="A3" s="3">
        <v>41455</v>
      </c>
      <c r="B3" s="4">
        <f>$S3*'PollyVote Forecast'!$B55/SUM('PollyVote Forecast'!$B55+'PollyVote Forecast'!$E55)</f>
        <v>44.753398206449155</v>
      </c>
      <c r="C3" s="4">
        <f>(100-$S3)*'PollyVote Forecast'!C55/(SUM('PollyVote Forecast'!$C55,'PollyVote Forecast'!$D55,'PollyVote Forecast'!$F55,'PollyVote Forecast'!$G55,'PollyVote Forecast'!$H55,'PollyVote Forecast'!$I55))</f>
        <v>20.589743741492573</v>
      </c>
      <c r="D3" s="4">
        <f>(100-$S3)*'PollyVote Forecast'!D55/(SUM('PollyVote Forecast'!$C55,'PollyVote Forecast'!$D55,'PollyVote Forecast'!$F55,'PollyVote Forecast'!$G55,'PollyVote Forecast'!$H55,'PollyVote Forecast'!$I55))</f>
        <v>11.279623601822809</v>
      </c>
      <c r="E3" s="4">
        <f>$S3*'PollyVote Forecast'!$E55/SUM('PollyVote Forecast'!$B55+'PollyVote Forecast'!$E55)</f>
        <v>6.9466017935508493</v>
      </c>
      <c r="F3" s="4">
        <f>(100-$S3)*'PollyVote Forecast'!F55/(SUM('PollyVote Forecast'!$C55,'PollyVote Forecast'!$D55,'PollyVote Forecast'!$F55,'PollyVote Forecast'!$G55,'PollyVote Forecast'!$H55,'PollyVote Forecast'!$I55))</f>
        <v>5.8570574658223347</v>
      </c>
      <c r="G3" s="4">
        <f>(100-$S3)*'PollyVote Forecast'!G55/(SUM('PollyVote Forecast'!$C55,'PollyVote Forecast'!$D55,'PollyVote Forecast'!$F55,'PollyVote Forecast'!$G55,'PollyVote Forecast'!$H55,'PollyVote Forecast'!$I55))</f>
        <v>1.9895129312895776</v>
      </c>
      <c r="H3" s="4">
        <f>(100-$S3)*'PollyVote Forecast'!H55/(SUM('PollyVote Forecast'!$C55,'PollyVote Forecast'!$D55,'PollyVote Forecast'!$F55,'PollyVote Forecast'!$G55,'PollyVote Forecast'!$H55,'PollyVote Forecast'!$I55))</f>
        <v>5.4368586139551391</v>
      </c>
      <c r="I3" s="4">
        <f>(100-$S3)*'PollyVote Forecast'!I55/(SUM('PollyVote Forecast'!$C55,'PollyVote Forecast'!$D55,'PollyVote Forecast'!$F55,'PollyVote Forecast'!$G55,'PollyVote Forecast'!$H55,'PollyVote Forecast'!$I55))</f>
        <v>3.1472036456175649</v>
      </c>
      <c r="J3" s="4">
        <f>ABS(B3-Election_result!B$2)</f>
        <v>3.2533982064491553</v>
      </c>
      <c r="K3" s="4">
        <f>ABS(C3-Election_result!C$2)</f>
        <v>5.1102562585074267</v>
      </c>
      <c r="L3" s="4">
        <f>ABS(D3-Election_result!D$2)</f>
        <v>2.879623601822809</v>
      </c>
      <c r="M3" s="4">
        <f>ABS(E3-Election_result!E$2)</f>
        <v>2.1466017935508495</v>
      </c>
      <c r="N3" s="4">
        <f>ABS(F3-Election_result!F$2)</f>
        <v>2.742942534177665</v>
      </c>
      <c r="O3" s="4">
        <f>ABS(G3-Election_result!G$2)</f>
        <v>0.21048706871042255</v>
      </c>
      <c r="P3" s="4">
        <f>ABS(H3-Election_result!H$2)</f>
        <v>0.73685861395513896</v>
      </c>
      <c r="Q3" s="4">
        <f>ABS(I3-Election_result!I$2)</f>
        <v>0.95279635438243471</v>
      </c>
      <c r="R3" s="4">
        <f>AVERAGE(J3:Q3)</f>
        <v>2.2541205539444875</v>
      </c>
      <c r="S3" s="47">
        <v>51.7</v>
      </c>
      <c r="T3" s="6"/>
      <c r="U3" s="2"/>
    </row>
    <row r="4" spans="1:25" ht="12.75" customHeight="1">
      <c r="A4" s="3">
        <v>41456</v>
      </c>
      <c r="B4" s="4">
        <f>$S4*'PollyVote Forecast'!$B56/SUM('PollyVote Forecast'!$B56+'PollyVote Forecast'!$E56)</f>
        <v>45.009562076761441</v>
      </c>
      <c r="C4" s="4">
        <f>(100-$S4)*'PollyVote Forecast'!C56/(SUM('PollyVote Forecast'!$C56,'PollyVote Forecast'!$D56,'PollyVote Forecast'!$F56,'PollyVote Forecast'!$G56,'PollyVote Forecast'!$H56,'PollyVote Forecast'!$I56))</f>
        <v>20.742205777774853</v>
      </c>
      <c r="D4" s="4">
        <f>(100-$S4)*'PollyVote Forecast'!D56/(SUM('PollyVote Forecast'!$C56,'PollyVote Forecast'!$D56,'PollyVote Forecast'!$F56,'PollyVote Forecast'!$G56,'PollyVote Forecast'!$H56,'PollyVote Forecast'!$I56))</f>
        <v>10.759434205988443</v>
      </c>
      <c r="E4" s="4">
        <f>$S4*'PollyVote Forecast'!$E56/SUM('PollyVote Forecast'!$B56+'PollyVote Forecast'!$E56)</f>
        <v>6.6904379232385685</v>
      </c>
      <c r="F4" s="4">
        <f>(100-$S4)*'PollyVote Forecast'!F56/(SUM('PollyVote Forecast'!$C56,'PollyVote Forecast'!$D56,'PollyVote Forecast'!$F56,'PollyVote Forecast'!$G56,'PollyVote Forecast'!$H56,'PollyVote Forecast'!$I56))</f>
        <v>6.0226041074448853</v>
      </c>
      <c r="G4" s="4">
        <f>(100-$S4)*'PollyVote Forecast'!G56/(SUM('PollyVote Forecast'!$C56,'PollyVote Forecast'!$D56,'PollyVote Forecast'!$F56,'PollyVote Forecast'!$G56,'PollyVote Forecast'!$H56,'PollyVote Forecast'!$I56))</f>
        <v>1.9464586709894018</v>
      </c>
      <c r="H4" s="4">
        <f>(100-$S4)*'PollyVote Forecast'!H56/(SUM('PollyVote Forecast'!$C56,'PollyVote Forecast'!$D56,'PollyVote Forecast'!$F56,'PollyVote Forecast'!$G56,'PollyVote Forecast'!$H56,'PollyVote Forecast'!$I56))</f>
        <v>5.9491797702665457</v>
      </c>
      <c r="I4" s="4">
        <f>(100-$S4)*'PollyVote Forecast'!I56/(SUM('PollyVote Forecast'!$C56,'PollyVote Forecast'!$D56,'PollyVote Forecast'!$F56,'PollyVote Forecast'!$G56,'PollyVote Forecast'!$H56,'PollyVote Forecast'!$I56))</f>
        <v>2.8801174675358774</v>
      </c>
      <c r="J4" s="4">
        <f>ABS(B4-Election_result!B$2)</f>
        <v>3.5095620767614406</v>
      </c>
      <c r="K4" s="4">
        <f>ABS(C4-Election_result!C$2)</f>
        <v>4.9577942222251465</v>
      </c>
      <c r="L4" s="4">
        <f>ABS(D4-Election_result!D$2)</f>
        <v>2.3594342059884426</v>
      </c>
      <c r="M4" s="4">
        <f>ABS(E4-Election_result!E$2)</f>
        <v>1.8904379232385686</v>
      </c>
      <c r="N4" s="4">
        <f>ABS(F4-Election_result!F$2)</f>
        <v>2.5773958925551144</v>
      </c>
      <c r="O4" s="4">
        <f>ABS(G4-Election_result!G$2)</f>
        <v>0.25354132901059834</v>
      </c>
      <c r="P4" s="4">
        <f>ABS(H4-Election_result!H$2)</f>
        <v>1.2491797702665455</v>
      </c>
      <c r="Q4" s="4">
        <f>ABS(I4-Election_result!I$2)</f>
        <v>1.2198825324641223</v>
      </c>
      <c r="R4" s="4">
        <f t="shared" ref="R4:R67" si="0">AVERAGE(J4:Q4)</f>
        <v>2.2521534940637475</v>
      </c>
      <c r="S4" s="47">
        <v>51.7</v>
      </c>
      <c r="T4" s="6"/>
    </row>
    <row r="5" spans="1:25" ht="12.75" customHeight="1">
      <c r="A5" s="3">
        <v>41457</v>
      </c>
      <c r="B5" s="4">
        <f>$S5*'PollyVote Forecast'!$B57/SUM('PollyVote Forecast'!$B57+'PollyVote Forecast'!$E57)</f>
        <v>45.048454830667417</v>
      </c>
      <c r="C5" s="4">
        <f>(100-$S5)*'PollyVote Forecast'!C57/(SUM('PollyVote Forecast'!$C57,'PollyVote Forecast'!$D57,'PollyVote Forecast'!$F57,'PollyVote Forecast'!$G57,'PollyVote Forecast'!$H57,'PollyVote Forecast'!$I57))</f>
        <v>20.748179263017427</v>
      </c>
      <c r="D5" s="4">
        <f>(100-$S5)*'PollyVote Forecast'!D57/(SUM('PollyVote Forecast'!$C57,'PollyVote Forecast'!$D57,'PollyVote Forecast'!$F57,'PollyVote Forecast'!$G57,'PollyVote Forecast'!$H57,'PollyVote Forecast'!$I57))</f>
        <v>10.679783603973714</v>
      </c>
      <c r="E5" s="4">
        <f>$S5*'PollyVote Forecast'!$E57/SUM('PollyVote Forecast'!$B57+'PollyVote Forecast'!$E57)</f>
        <v>6.6515451693325831</v>
      </c>
      <c r="F5" s="4">
        <f>(100-$S5)*'PollyVote Forecast'!F57/(SUM('PollyVote Forecast'!$C57,'PollyVote Forecast'!$D57,'PollyVote Forecast'!$F57,'PollyVote Forecast'!$G57,'PollyVote Forecast'!$H57,'PollyVote Forecast'!$I57))</f>
        <v>5.9166635605065681</v>
      </c>
      <c r="G5" s="4">
        <f>(100-$S5)*'PollyVote Forecast'!G57/(SUM('PollyVote Forecast'!$C57,'PollyVote Forecast'!$D57,'PollyVote Forecast'!$F57,'PollyVote Forecast'!$G57,'PollyVote Forecast'!$H57,'PollyVote Forecast'!$I57))</f>
        <v>1.9383928066307687</v>
      </c>
      <c r="H5" s="4">
        <f>(100-$S5)*'PollyVote Forecast'!H57/(SUM('PollyVote Forecast'!$C57,'PollyVote Forecast'!$D57,'PollyVote Forecast'!$F57,'PollyVote Forecast'!$G57,'PollyVote Forecast'!$H57,'PollyVote Forecast'!$I57))</f>
        <v>6.1997590258220816</v>
      </c>
      <c r="I5" s="4">
        <f>(100-$S5)*'PollyVote Forecast'!I57/(SUM('PollyVote Forecast'!$C57,'PollyVote Forecast'!$D57,'PollyVote Forecast'!$F57,'PollyVote Forecast'!$G57,'PollyVote Forecast'!$H57,'PollyVote Forecast'!$I57))</f>
        <v>2.8172217400494373</v>
      </c>
      <c r="J5" s="4">
        <f>ABS(B5-Election_result!B$2)</f>
        <v>3.5484548306674171</v>
      </c>
      <c r="K5" s="4">
        <f>ABS(C5-Election_result!C$2)</f>
        <v>4.9518207369825724</v>
      </c>
      <c r="L5" s="4">
        <f>ABS(D5-Election_result!D$2)</f>
        <v>2.2797836039737138</v>
      </c>
      <c r="M5" s="4">
        <f>ABS(E5-Election_result!E$2)</f>
        <v>1.8515451693325833</v>
      </c>
      <c r="N5" s="4">
        <f>ABS(F5-Election_result!F$2)</f>
        <v>2.6833364394934316</v>
      </c>
      <c r="O5" s="4">
        <f>ABS(G5-Election_result!G$2)</f>
        <v>0.26160719336923144</v>
      </c>
      <c r="P5" s="4">
        <f>ABS(H5-Election_result!H$2)</f>
        <v>1.4997590258220814</v>
      </c>
      <c r="Q5" s="4">
        <f>ABS(I5-Election_result!I$2)</f>
        <v>1.2827782599505624</v>
      </c>
      <c r="R5" s="4">
        <f t="shared" si="0"/>
        <v>2.2948856574489489</v>
      </c>
      <c r="S5" s="47">
        <v>51.7</v>
      </c>
      <c r="T5" s="6"/>
    </row>
    <row r="6" spans="1:25" ht="12.75" customHeight="1">
      <c r="A6" s="3">
        <v>41458</v>
      </c>
      <c r="B6" s="4">
        <f>$S6*'PollyVote Forecast'!$B58/SUM('PollyVote Forecast'!$B58+'PollyVote Forecast'!$E58)</f>
        <v>44.934323925422156</v>
      </c>
      <c r="C6" s="4">
        <f>(100-$S6)*'PollyVote Forecast'!C58/(SUM('PollyVote Forecast'!$C58,'PollyVote Forecast'!$D58,'PollyVote Forecast'!$F58,'PollyVote Forecast'!$G58,'PollyVote Forecast'!$H58,'PollyVote Forecast'!$I58))</f>
        <v>20.723560823632191</v>
      </c>
      <c r="D6" s="4">
        <f>(100-$S6)*'PollyVote Forecast'!D58/(SUM('PollyVote Forecast'!$C58,'PollyVote Forecast'!$D58,'PollyVote Forecast'!$F58,'PollyVote Forecast'!$G58,'PollyVote Forecast'!$H58,'PollyVote Forecast'!$I58))</f>
        <v>10.698267044155187</v>
      </c>
      <c r="E6" s="4">
        <f>$S6*'PollyVote Forecast'!$E58/SUM('PollyVote Forecast'!$B58+'PollyVote Forecast'!$E58)</f>
        <v>6.7656760745778444</v>
      </c>
      <c r="F6" s="4">
        <f>(100-$S6)*'PollyVote Forecast'!F58/(SUM('PollyVote Forecast'!$C58,'PollyVote Forecast'!$D58,'PollyVote Forecast'!$F58,'PollyVote Forecast'!$G58,'PollyVote Forecast'!$H58,'PollyVote Forecast'!$I58))</f>
        <v>5.9064618938017484</v>
      </c>
      <c r="G6" s="4">
        <f>(100-$S6)*'PollyVote Forecast'!G58/(SUM('PollyVote Forecast'!$C58,'PollyVote Forecast'!$D58,'PollyVote Forecast'!$F58,'PollyVote Forecast'!$G58,'PollyVote Forecast'!$H58,'PollyVote Forecast'!$I58))</f>
        <v>1.9581412155293612</v>
      </c>
      <c r="H6" s="4">
        <f>(100-$S6)*'PollyVote Forecast'!H58/(SUM('PollyVote Forecast'!$C58,'PollyVote Forecast'!$D58,'PollyVote Forecast'!$F58,'PollyVote Forecast'!$G58,'PollyVote Forecast'!$H58,'PollyVote Forecast'!$I58))</f>
        <v>6.1830898393252181</v>
      </c>
      <c r="I6" s="4">
        <f>(100-$S6)*'PollyVote Forecast'!I58/(SUM('PollyVote Forecast'!$C58,'PollyVote Forecast'!$D58,'PollyVote Forecast'!$F58,'PollyVote Forecast'!$G58,'PollyVote Forecast'!$H58,'PollyVote Forecast'!$I58))</f>
        <v>2.830479183556295</v>
      </c>
      <c r="J6" s="4">
        <f>ABS(B6-Election_result!B$2)</f>
        <v>3.4343239254221558</v>
      </c>
      <c r="K6" s="4">
        <f>ABS(C6-Election_result!C$2)</f>
        <v>4.9764391763678084</v>
      </c>
      <c r="L6" s="4">
        <f>ABS(D6-Election_result!D$2)</f>
        <v>2.2982670441551871</v>
      </c>
      <c r="M6" s="4">
        <f>ABS(E6-Election_result!E$2)</f>
        <v>1.9656760745778445</v>
      </c>
      <c r="N6" s="4">
        <f>ABS(F6-Election_result!F$2)</f>
        <v>2.6935381061982513</v>
      </c>
      <c r="O6" s="4">
        <f>ABS(G6-Election_result!G$2)</f>
        <v>0.24185878447063902</v>
      </c>
      <c r="P6" s="4">
        <f>ABS(H6-Election_result!H$2)</f>
        <v>1.4830898393252179</v>
      </c>
      <c r="Q6" s="4">
        <f>ABS(I6-Election_result!I$2)</f>
        <v>1.2695208164437046</v>
      </c>
      <c r="R6" s="4">
        <f t="shared" si="0"/>
        <v>2.2953392208701011</v>
      </c>
      <c r="S6" s="47">
        <v>51.7</v>
      </c>
      <c r="T6" s="6"/>
    </row>
    <row r="7" spans="1:25" ht="12.75" customHeight="1">
      <c r="A7" s="3">
        <v>41459</v>
      </c>
      <c r="B7" s="4">
        <f>$S7*'PollyVote Forecast'!$B59/SUM('PollyVote Forecast'!$B59+'PollyVote Forecast'!$E59)</f>
        <v>44.953793979167067</v>
      </c>
      <c r="C7" s="4">
        <f>(100-$S7)*'PollyVote Forecast'!C59/(SUM('PollyVote Forecast'!$C59,'PollyVote Forecast'!$D59,'PollyVote Forecast'!$F59,'PollyVote Forecast'!$G59,'PollyVote Forecast'!$H59,'PollyVote Forecast'!$I59))</f>
        <v>20.657005526391824</v>
      </c>
      <c r="D7" s="4">
        <f>(100-$S7)*'PollyVote Forecast'!D59/(SUM('PollyVote Forecast'!$C59,'PollyVote Forecast'!$D59,'PollyVote Forecast'!$F59,'PollyVote Forecast'!$G59,'PollyVote Forecast'!$H59,'PollyVote Forecast'!$I59))</f>
        <v>10.653512623358894</v>
      </c>
      <c r="E7" s="4">
        <f>$S7*'PollyVote Forecast'!$E59/SUM('PollyVote Forecast'!$B59+'PollyVote Forecast'!$E59)</f>
        <v>6.7462060208329362</v>
      </c>
      <c r="F7" s="4">
        <f>(100-$S7)*'PollyVote Forecast'!F59/(SUM('PollyVote Forecast'!$C59,'PollyVote Forecast'!$D59,'PollyVote Forecast'!$F59,'PollyVote Forecast'!$G59,'PollyVote Forecast'!$H59,'PollyVote Forecast'!$I59))</f>
        <v>6.0119780156435949</v>
      </c>
      <c r="G7" s="4">
        <f>(100-$S7)*'PollyVote Forecast'!G59/(SUM('PollyVote Forecast'!$C59,'PollyVote Forecast'!$D59,'PollyVote Forecast'!$F59,'PollyVote Forecast'!$G59,'PollyVote Forecast'!$H59,'PollyVote Forecast'!$I59))</f>
        <v>1.9437842823142422</v>
      </c>
      <c r="H7" s="4">
        <f>(100-$S7)*'PollyVote Forecast'!H59/(SUM('PollyVote Forecast'!$C59,'PollyVote Forecast'!$D59,'PollyVote Forecast'!$F59,'PollyVote Forecast'!$G59,'PollyVote Forecast'!$H59,'PollyVote Forecast'!$I59))</f>
        <v>6.1388249595751709</v>
      </c>
      <c r="I7" s="4">
        <f>(100-$S7)*'PollyVote Forecast'!I59/(SUM('PollyVote Forecast'!$C59,'PollyVote Forecast'!$D59,'PollyVote Forecast'!$F59,'PollyVote Forecast'!$G59,'PollyVote Forecast'!$H59,'PollyVote Forecast'!$I59))</f>
        <v>2.894894592716267</v>
      </c>
      <c r="J7" s="4">
        <f>ABS(B7-Election_result!B$2)</f>
        <v>3.4537939791670667</v>
      </c>
      <c r="K7" s="4">
        <f>ABS(C7-Election_result!C$2)</f>
        <v>5.0429944736081751</v>
      </c>
      <c r="L7" s="4">
        <f>ABS(D7-Election_result!D$2)</f>
        <v>2.253512623358894</v>
      </c>
      <c r="M7" s="4">
        <f>ABS(E7-Election_result!E$2)</f>
        <v>1.9462060208329364</v>
      </c>
      <c r="N7" s="4">
        <f>ABS(F7-Election_result!F$2)</f>
        <v>2.5880219843564047</v>
      </c>
      <c r="O7" s="4">
        <f>ABS(G7-Election_result!G$2)</f>
        <v>0.25621571768575802</v>
      </c>
      <c r="P7" s="4">
        <f>ABS(H7-Election_result!H$2)</f>
        <v>1.4388249595751708</v>
      </c>
      <c r="Q7" s="4">
        <f>ABS(I7-Election_result!I$2)</f>
        <v>1.2051054072837326</v>
      </c>
      <c r="R7" s="4">
        <f t="shared" si="0"/>
        <v>2.2730843957335174</v>
      </c>
      <c r="S7" s="47">
        <v>51.7</v>
      </c>
      <c r="T7" s="6"/>
    </row>
    <row r="8" spans="1:25" ht="12.75" customHeight="1">
      <c r="A8" s="3">
        <v>41460</v>
      </c>
      <c r="B8" s="4">
        <f>$S8*'PollyVote Forecast'!$B60/SUM('PollyVote Forecast'!$B60+'PollyVote Forecast'!$E60)</f>
        <v>44.978307812178471</v>
      </c>
      <c r="C8" s="4">
        <f>(100-$S8)*'PollyVote Forecast'!C60/(SUM('PollyVote Forecast'!$C60,'PollyVote Forecast'!$D60,'PollyVote Forecast'!$F60,'PollyVote Forecast'!$G60,'PollyVote Forecast'!$H60,'PollyVote Forecast'!$I60))</f>
        <v>20.717651263387353</v>
      </c>
      <c r="D8" s="4">
        <f>(100-$S8)*'PollyVote Forecast'!D60/(SUM('PollyVote Forecast'!$C60,'PollyVote Forecast'!$D60,'PollyVote Forecast'!$F60,'PollyVote Forecast'!$G60,'PollyVote Forecast'!$H60,'PollyVote Forecast'!$I60))</f>
        <v>10.7276081476609</v>
      </c>
      <c r="E8" s="4">
        <f>$S8*'PollyVote Forecast'!$E60/SUM('PollyVote Forecast'!$B60+'PollyVote Forecast'!$E60)</f>
        <v>6.7216921878215281</v>
      </c>
      <c r="F8" s="4">
        <f>(100-$S8)*'PollyVote Forecast'!F60/(SUM('PollyVote Forecast'!$C60,'PollyVote Forecast'!$D60,'PollyVote Forecast'!$F60,'PollyVote Forecast'!$G60,'PollyVote Forecast'!$H60,'PollyVote Forecast'!$I60))</f>
        <v>6.0171025893888537</v>
      </c>
      <c r="G8" s="4">
        <f>(100-$S8)*'PollyVote Forecast'!G60/(SUM('PollyVote Forecast'!$C60,'PollyVote Forecast'!$D60,'PollyVote Forecast'!$F60,'PollyVote Forecast'!$G60,'PollyVote Forecast'!$H60,'PollyVote Forecast'!$I60))</f>
        <v>1.9485966689895347</v>
      </c>
      <c r="H8" s="4">
        <f>(100-$S8)*'PollyVote Forecast'!H60/(SUM('PollyVote Forecast'!$C60,'PollyVote Forecast'!$D60,'PollyVote Forecast'!$F60,'PollyVote Forecast'!$G60,'PollyVote Forecast'!$H60,'PollyVote Forecast'!$I60))</f>
        <v>6.0356656950840657</v>
      </c>
      <c r="I8" s="4">
        <f>(100-$S8)*'PollyVote Forecast'!I60/(SUM('PollyVote Forecast'!$C60,'PollyVote Forecast'!$D60,'PollyVote Forecast'!$F60,'PollyVote Forecast'!$G60,'PollyVote Forecast'!$H60,'PollyVote Forecast'!$I60))</f>
        <v>2.8533756354892952</v>
      </c>
      <c r="J8" s="4">
        <f>ABS(B8-Election_result!B$2)</f>
        <v>3.4783078121784712</v>
      </c>
      <c r="K8" s="4">
        <f>ABS(C8-Election_result!C$2)</f>
        <v>4.9823487366126464</v>
      </c>
      <c r="L8" s="4">
        <f>ABS(D8-Election_result!D$2)</f>
        <v>2.3276081476609001</v>
      </c>
      <c r="M8" s="4">
        <f>ABS(E8-Election_result!E$2)</f>
        <v>1.9216921878215283</v>
      </c>
      <c r="N8" s="4">
        <f>ABS(F8-Election_result!F$2)</f>
        <v>2.582897410611146</v>
      </c>
      <c r="O8" s="4">
        <f>ABS(G8-Election_result!G$2)</f>
        <v>0.25140333101046552</v>
      </c>
      <c r="P8" s="4">
        <f>ABS(H8-Election_result!H$2)</f>
        <v>1.3356656950840655</v>
      </c>
      <c r="Q8" s="4">
        <f>ABS(I8-Election_result!I$2)</f>
        <v>1.2466243645107045</v>
      </c>
      <c r="R8" s="4">
        <f t="shared" si="0"/>
        <v>2.265818460686241</v>
      </c>
      <c r="S8" s="47">
        <v>51.7</v>
      </c>
      <c r="T8" s="6"/>
    </row>
    <row r="9" spans="1:25" ht="12.75" customHeight="1">
      <c r="A9" s="3">
        <v>41461</v>
      </c>
      <c r="B9" s="4">
        <f>$S9*'PollyVote Forecast'!$B61/SUM('PollyVote Forecast'!$B61+'PollyVote Forecast'!$E61)</f>
        <v>45.033877310333551</v>
      </c>
      <c r="C9" s="4">
        <f>(100-$S9)*'PollyVote Forecast'!C61/(SUM('PollyVote Forecast'!$C61,'PollyVote Forecast'!$D61,'PollyVote Forecast'!$F61,'PollyVote Forecast'!$G61,'PollyVote Forecast'!$H61,'PollyVote Forecast'!$I61))</f>
        <v>20.708193324240767</v>
      </c>
      <c r="D9" s="4">
        <f>(100-$S9)*'PollyVote Forecast'!D61/(SUM('PollyVote Forecast'!$C61,'PollyVote Forecast'!$D61,'PollyVote Forecast'!$F61,'PollyVote Forecast'!$G61,'PollyVote Forecast'!$H61,'PollyVote Forecast'!$I61))</f>
        <v>10.756185117045648</v>
      </c>
      <c r="E9" s="4">
        <f>$S9*'PollyVote Forecast'!$E61/SUM('PollyVote Forecast'!$B61+'PollyVote Forecast'!$E61)</f>
        <v>6.6661226896664454</v>
      </c>
      <c r="F9" s="4">
        <f>(100-$S9)*'PollyVote Forecast'!F61/(SUM('PollyVote Forecast'!$C61,'PollyVote Forecast'!$D61,'PollyVote Forecast'!$F61,'PollyVote Forecast'!$G61,'PollyVote Forecast'!$H61,'PollyVote Forecast'!$I61))</f>
        <v>5.9857062508226866</v>
      </c>
      <c r="G9" s="4">
        <f>(100-$S9)*'PollyVote Forecast'!G61/(SUM('PollyVote Forecast'!$C61,'PollyVote Forecast'!$D61,'PollyVote Forecast'!$F61,'PollyVote Forecast'!$G61,'PollyVote Forecast'!$H61,'PollyVote Forecast'!$I61))</f>
        <v>1.9844477499084121</v>
      </c>
      <c r="H9" s="4">
        <f>(100-$S9)*'PollyVote Forecast'!H61/(SUM('PollyVote Forecast'!$C61,'PollyVote Forecast'!$D61,'PollyVote Forecast'!$F61,'PollyVote Forecast'!$G61,'PollyVote Forecast'!$H61,'PollyVote Forecast'!$I61))</f>
        <v>6.0098691096384638</v>
      </c>
      <c r="I9" s="4">
        <f>(100-$S9)*'PollyVote Forecast'!I61/(SUM('PollyVote Forecast'!$C61,'PollyVote Forecast'!$D61,'PollyVote Forecast'!$F61,'PollyVote Forecast'!$G61,'PollyVote Forecast'!$H61,'PollyVote Forecast'!$I61))</f>
        <v>2.8555984483440313</v>
      </c>
      <c r="J9" s="4">
        <f>ABS(B9-Election_result!B$2)</f>
        <v>3.5338773103335512</v>
      </c>
      <c r="K9" s="4">
        <f>ABS(C9-Election_result!C$2)</f>
        <v>4.9918066757592321</v>
      </c>
      <c r="L9" s="4">
        <f>ABS(D9-Election_result!D$2)</f>
        <v>2.3561851170456478</v>
      </c>
      <c r="M9" s="4">
        <f>ABS(E9-Election_result!E$2)</f>
        <v>1.8661226896664456</v>
      </c>
      <c r="N9" s="4">
        <f>ABS(F9-Election_result!F$2)</f>
        <v>2.6142937491773131</v>
      </c>
      <c r="O9" s="4">
        <f>ABS(G9-Election_result!G$2)</f>
        <v>0.21555225009158807</v>
      </c>
      <c r="P9" s="4">
        <f>ABS(H9-Election_result!H$2)</f>
        <v>1.3098691096384636</v>
      </c>
      <c r="Q9" s="4">
        <f>ABS(I9-Election_result!I$2)</f>
        <v>1.2444015516559683</v>
      </c>
      <c r="R9" s="4">
        <f t="shared" si="0"/>
        <v>2.2665135566710259</v>
      </c>
      <c r="S9" s="47">
        <v>51.699999999999996</v>
      </c>
      <c r="T9" s="6"/>
    </row>
    <row r="10" spans="1:25" ht="12.75" customHeight="1">
      <c r="A10" s="3">
        <v>41462</v>
      </c>
      <c r="B10" s="4">
        <f>$S10*'PollyVote Forecast'!$B62/SUM('PollyVote Forecast'!$B62+'PollyVote Forecast'!$E62)</f>
        <v>45.221583625321642</v>
      </c>
      <c r="C10" s="4">
        <f>(100-$S10)*'PollyVote Forecast'!C62/(SUM('PollyVote Forecast'!$C62,'PollyVote Forecast'!$D62,'PollyVote Forecast'!$F62,'PollyVote Forecast'!$G62,'PollyVote Forecast'!$H62,'PollyVote Forecast'!$I62))</f>
        <v>21.191098278787102</v>
      </c>
      <c r="D10" s="4">
        <f>(100-$S10)*'PollyVote Forecast'!D62/(SUM('PollyVote Forecast'!$C62,'PollyVote Forecast'!$D62,'PollyVote Forecast'!$F62,'PollyVote Forecast'!$G62,'PollyVote Forecast'!$H62,'PollyVote Forecast'!$I62))</f>
        <v>11.070807842293705</v>
      </c>
      <c r="E10" s="4">
        <f>$S10*'PollyVote Forecast'!$E62/SUM('PollyVote Forecast'!$B62+'PollyVote Forecast'!$E62)</f>
        <v>6.478416374678349</v>
      </c>
      <c r="F10" s="4">
        <f>(100-$S10)*'PollyVote Forecast'!F62/(SUM('PollyVote Forecast'!$C62,'PollyVote Forecast'!$D62,'PollyVote Forecast'!$F62,'PollyVote Forecast'!$G62,'PollyVote Forecast'!$H62,'PollyVote Forecast'!$I62))</f>
        <v>6.0803658208890745</v>
      </c>
      <c r="G10" s="4">
        <f>(100-$S10)*'PollyVote Forecast'!G62/(SUM('PollyVote Forecast'!$C62,'PollyVote Forecast'!$D62,'PollyVote Forecast'!$F62,'PollyVote Forecast'!$G62,'PollyVote Forecast'!$H62,'PollyVote Forecast'!$I62))</f>
        <v>1.8822477898115548</v>
      </c>
      <c r="H10" s="4">
        <f>(100-$S10)*'PollyVote Forecast'!H62/(SUM('PollyVote Forecast'!$C62,'PollyVote Forecast'!$D62,'PollyVote Forecast'!$F62,'PollyVote Forecast'!$G62,'PollyVote Forecast'!$H62,'PollyVote Forecast'!$I62))</f>
        <v>4.9166550142057011</v>
      </c>
      <c r="I10" s="4">
        <f>(100-$S10)*'PollyVote Forecast'!I62/(SUM('PollyVote Forecast'!$C62,'PollyVote Forecast'!$D62,'PollyVote Forecast'!$F62,'PollyVote Forecast'!$G62,'PollyVote Forecast'!$H62,'PollyVote Forecast'!$I62))</f>
        <v>3.1588252540128683</v>
      </c>
      <c r="J10" s="4">
        <f>ABS(B10-Election_result!B$2)</f>
        <v>3.7215836253216423</v>
      </c>
      <c r="K10" s="4">
        <f>ABS(C10-Election_result!C$2)</f>
        <v>4.5089017212128972</v>
      </c>
      <c r="L10" s="4">
        <f>ABS(D10-Election_result!D$2)</f>
        <v>2.6708078422937049</v>
      </c>
      <c r="M10" s="4">
        <f>ABS(E10-Election_result!E$2)</f>
        <v>1.6784163746783491</v>
      </c>
      <c r="N10" s="4">
        <f>ABS(F10-Election_result!F$2)</f>
        <v>2.5196341791109251</v>
      </c>
      <c r="O10" s="4">
        <f>ABS(G10-Election_result!G$2)</f>
        <v>0.31775221018844535</v>
      </c>
      <c r="P10" s="4">
        <f>ABS(H10-Election_result!H$2)</f>
        <v>0.21665501420570088</v>
      </c>
      <c r="Q10" s="4">
        <f>ABS(I10-Election_result!I$2)</f>
        <v>0.94117474598713136</v>
      </c>
      <c r="R10" s="4">
        <f t="shared" si="0"/>
        <v>2.0718657141248493</v>
      </c>
      <c r="S10" s="47">
        <v>51.699999999999996</v>
      </c>
      <c r="T10" s="6"/>
    </row>
    <row r="11" spans="1:25" ht="12.75" customHeight="1">
      <c r="A11" s="3">
        <v>41463</v>
      </c>
      <c r="B11" s="4">
        <f>$S11*'PollyVote Forecast'!$B63/SUM('PollyVote Forecast'!$B63+'PollyVote Forecast'!$E63)</f>
        <v>45.222593166707377</v>
      </c>
      <c r="C11" s="4">
        <f>(100-$S11)*'PollyVote Forecast'!C63/(SUM('PollyVote Forecast'!$C63,'PollyVote Forecast'!$D63,'PollyVote Forecast'!$F63,'PollyVote Forecast'!$G63,'PollyVote Forecast'!$H63,'PollyVote Forecast'!$I63))</f>
        <v>21.179448122856943</v>
      </c>
      <c r="D11" s="4">
        <f>(100-$S11)*'PollyVote Forecast'!D63/(SUM('PollyVote Forecast'!$C63,'PollyVote Forecast'!$D63,'PollyVote Forecast'!$F63,'PollyVote Forecast'!$G63,'PollyVote Forecast'!$H63,'PollyVote Forecast'!$I63))</f>
        <v>11.038099975143508</v>
      </c>
      <c r="E11" s="4">
        <f>$S11*'PollyVote Forecast'!$E63/SUM('PollyVote Forecast'!$B63+'PollyVote Forecast'!$E63)</f>
        <v>6.4774068332926298</v>
      </c>
      <c r="F11" s="4">
        <f>(100-$S11)*'PollyVote Forecast'!F63/(SUM('PollyVote Forecast'!$C63,'PollyVote Forecast'!$D63,'PollyVote Forecast'!$F63,'PollyVote Forecast'!$G63,'PollyVote Forecast'!$H63,'PollyVote Forecast'!$I63))</f>
        <v>6.1069381480518041</v>
      </c>
      <c r="G11" s="4">
        <f>(100-$S11)*'PollyVote Forecast'!G63/(SUM('PollyVote Forecast'!$C63,'PollyVote Forecast'!$D63,'PollyVote Forecast'!$F63,'PollyVote Forecast'!$G63,'PollyVote Forecast'!$H63,'PollyVote Forecast'!$I63))</f>
        <v>2.0028507479040902</v>
      </c>
      <c r="H11" s="4">
        <f>(100-$S11)*'PollyVote Forecast'!H63/(SUM('PollyVote Forecast'!$C63,'PollyVote Forecast'!$D63,'PollyVote Forecast'!$F63,'PollyVote Forecast'!$G63,'PollyVote Forecast'!$H63,'PollyVote Forecast'!$I63))</f>
        <v>4.738921826059979</v>
      </c>
      <c r="I11" s="4">
        <f>(100-$S11)*'PollyVote Forecast'!I63/(SUM('PollyVote Forecast'!$C63,'PollyVote Forecast'!$D63,'PollyVote Forecast'!$F63,'PollyVote Forecast'!$G63,'PollyVote Forecast'!$H63,'PollyVote Forecast'!$I63))</f>
        <v>3.2337411799836731</v>
      </c>
      <c r="J11" s="4">
        <f>ABS(B11-Election_result!B$2)</f>
        <v>3.7225931667073766</v>
      </c>
      <c r="K11" s="4">
        <f>ABS(C11-Election_result!C$2)</f>
        <v>4.5205518771430562</v>
      </c>
      <c r="L11" s="4">
        <f>ABS(D11-Election_result!D$2)</f>
        <v>2.6380999751435077</v>
      </c>
      <c r="M11" s="4">
        <f>ABS(E11-Election_result!E$2)</f>
        <v>1.67740683329263</v>
      </c>
      <c r="N11" s="4">
        <f>ABS(F11-Election_result!F$2)</f>
        <v>2.4930618519481955</v>
      </c>
      <c r="O11" s="4">
        <f>ABS(G11-Election_result!G$2)</f>
        <v>0.19714925209590994</v>
      </c>
      <c r="P11" s="4">
        <f>ABS(H11-Election_result!H$2)</f>
        <v>3.8921826059978848E-2</v>
      </c>
      <c r="Q11" s="4">
        <f>ABS(I11-Election_result!I$2)</f>
        <v>0.86625882001632659</v>
      </c>
      <c r="R11" s="4">
        <f t="shared" si="0"/>
        <v>2.0192554503008724</v>
      </c>
      <c r="S11" s="47">
        <v>51.7</v>
      </c>
      <c r="T11" s="6"/>
    </row>
    <row r="12" spans="1:25" ht="12.75" customHeight="1">
      <c r="A12" s="3">
        <v>41464</v>
      </c>
      <c r="B12" s="4">
        <f>$S12*'PollyVote Forecast'!$B64/SUM('PollyVote Forecast'!$B64+'PollyVote Forecast'!$E64)</f>
        <v>45.189441986934064</v>
      </c>
      <c r="C12" s="4">
        <f>(100-$S12)*'PollyVote Forecast'!C64/(SUM('PollyVote Forecast'!$C64,'PollyVote Forecast'!$D64,'PollyVote Forecast'!$F64,'PollyVote Forecast'!$G64,'PollyVote Forecast'!$H64,'PollyVote Forecast'!$I64))</f>
        <v>21.124814724256076</v>
      </c>
      <c r="D12" s="4">
        <f>(100-$S12)*'PollyVote Forecast'!D64/(SUM('PollyVote Forecast'!$C64,'PollyVote Forecast'!$D64,'PollyVote Forecast'!$F64,'PollyVote Forecast'!$G64,'PollyVote Forecast'!$H64,'PollyVote Forecast'!$I64))</f>
        <v>11.021441521950063</v>
      </c>
      <c r="E12" s="4">
        <f>$S12*'PollyVote Forecast'!$E64/SUM('PollyVote Forecast'!$B64+'PollyVote Forecast'!$E64)</f>
        <v>6.5105580130659373</v>
      </c>
      <c r="F12" s="4">
        <f>(100-$S12)*'PollyVote Forecast'!F64/(SUM('PollyVote Forecast'!$C64,'PollyVote Forecast'!$D64,'PollyVote Forecast'!$F64,'PollyVote Forecast'!$G64,'PollyVote Forecast'!$H64,'PollyVote Forecast'!$I64))</f>
        <v>6.1579494157538655</v>
      </c>
      <c r="G12" s="4">
        <f>(100-$S12)*'PollyVote Forecast'!G64/(SUM('PollyVote Forecast'!$C64,'PollyVote Forecast'!$D64,'PollyVote Forecast'!$F64,'PollyVote Forecast'!$G64,'PollyVote Forecast'!$H64,'PollyVote Forecast'!$I64))</f>
        <v>2.0166733317813779</v>
      </c>
      <c r="H12" s="4">
        <f>(100-$S12)*'PollyVote Forecast'!H64/(SUM('PollyVote Forecast'!$C64,'PollyVote Forecast'!$D64,'PollyVote Forecast'!$F64,'PollyVote Forecast'!$G64,'PollyVote Forecast'!$H64,'PollyVote Forecast'!$I64))</f>
        <v>4.7479542346769357</v>
      </c>
      <c r="I12" s="4">
        <f>(100-$S12)*'PollyVote Forecast'!I64/(SUM('PollyVote Forecast'!$C64,'PollyVote Forecast'!$D64,'PollyVote Forecast'!$F64,'PollyVote Forecast'!$G64,'PollyVote Forecast'!$H64,'PollyVote Forecast'!$I64))</f>
        <v>3.2311667715816776</v>
      </c>
      <c r="J12" s="4">
        <f>ABS(B12-Election_result!B$2)</f>
        <v>3.6894419869340638</v>
      </c>
      <c r="K12" s="4">
        <f>ABS(C12-Election_result!C$2)</f>
        <v>4.5751852757439231</v>
      </c>
      <c r="L12" s="4">
        <f>ABS(D12-Election_result!D$2)</f>
        <v>2.6214415219500626</v>
      </c>
      <c r="M12" s="4">
        <f>ABS(E12-Election_result!E$2)</f>
        <v>1.7105580130659375</v>
      </c>
      <c r="N12" s="4">
        <f>ABS(F12-Election_result!F$2)</f>
        <v>2.4420505842461342</v>
      </c>
      <c r="O12" s="4">
        <f>ABS(G12-Election_result!G$2)</f>
        <v>0.18332666821862231</v>
      </c>
      <c r="P12" s="4">
        <f>ABS(H12-Election_result!H$2)</f>
        <v>4.7954234676935492E-2</v>
      </c>
      <c r="Q12" s="4">
        <f>ABS(I12-Election_result!I$2)</f>
        <v>0.868833228418322</v>
      </c>
      <c r="R12" s="4">
        <f t="shared" si="0"/>
        <v>2.0173489391567498</v>
      </c>
      <c r="S12" s="47">
        <v>51.7</v>
      </c>
      <c r="T12" s="6"/>
    </row>
    <row r="13" spans="1:25" ht="12.75" customHeight="1">
      <c r="A13" s="3">
        <v>41465</v>
      </c>
      <c r="B13" s="4">
        <f>$S13*'PollyVote Forecast'!$B65/SUM('PollyVote Forecast'!$B65+'PollyVote Forecast'!$E65)</f>
        <v>45.19175527799392</v>
      </c>
      <c r="C13" s="4">
        <f>(100-$S13)*'PollyVote Forecast'!C65/(SUM('PollyVote Forecast'!$C65,'PollyVote Forecast'!$D65,'PollyVote Forecast'!$F65,'PollyVote Forecast'!$G65,'PollyVote Forecast'!$H65,'PollyVote Forecast'!$I65))</f>
        <v>21.147767315933063</v>
      </c>
      <c r="D13" s="4">
        <f>(100-$S13)*'PollyVote Forecast'!D65/(SUM('PollyVote Forecast'!$C65,'PollyVote Forecast'!$D65,'PollyVote Forecast'!$F65,'PollyVote Forecast'!$G65,'PollyVote Forecast'!$H65,'PollyVote Forecast'!$I65))</f>
        <v>11.003343838217409</v>
      </c>
      <c r="E13" s="4">
        <f>$S13*'PollyVote Forecast'!$E65/SUM('PollyVote Forecast'!$B65+'PollyVote Forecast'!$E65)</f>
        <v>6.5082447220060864</v>
      </c>
      <c r="F13" s="4">
        <f>(100-$S13)*'PollyVote Forecast'!F65/(SUM('PollyVote Forecast'!$C65,'PollyVote Forecast'!$D65,'PollyVote Forecast'!$F65,'PollyVote Forecast'!$G65,'PollyVote Forecast'!$H65,'PollyVote Forecast'!$I65))</f>
        <v>6.1906055036366272</v>
      </c>
      <c r="G13" s="4">
        <f>(100-$S13)*'PollyVote Forecast'!G65/(SUM('PollyVote Forecast'!$C65,'PollyVote Forecast'!$D65,'PollyVote Forecast'!$F65,'PollyVote Forecast'!$G65,'PollyVote Forecast'!$H65,'PollyVote Forecast'!$I65))</f>
        <v>2.0208701147509323</v>
      </c>
      <c r="H13" s="4">
        <f>(100-$S13)*'PollyVote Forecast'!H65/(SUM('PollyVote Forecast'!$C65,'PollyVote Forecast'!$D65,'PollyVote Forecast'!$F65,'PollyVote Forecast'!$G65,'PollyVote Forecast'!$H65,'PollyVote Forecast'!$I65))</f>
        <v>4.7040029235157466</v>
      </c>
      <c r="I13" s="4">
        <f>(100-$S13)*'PollyVote Forecast'!I65/(SUM('PollyVote Forecast'!$C65,'PollyVote Forecast'!$D65,'PollyVote Forecast'!$F65,'PollyVote Forecast'!$G65,'PollyVote Forecast'!$H65,'PollyVote Forecast'!$I65))</f>
        <v>3.2334103039462172</v>
      </c>
      <c r="J13" s="4">
        <f>ABS(B13-Election_result!B$2)</f>
        <v>3.69175527799392</v>
      </c>
      <c r="K13" s="4">
        <f>ABS(C13-Election_result!C$2)</f>
        <v>4.5522326840669365</v>
      </c>
      <c r="L13" s="4">
        <f>ABS(D13-Election_result!D$2)</f>
        <v>2.603343838217409</v>
      </c>
      <c r="M13" s="4">
        <f>ABS(E13-Election_result!E$2)</f>
        <v>1.7082447220060866</v>
      </c>
      <c r="N13" s="4">
        <f>ABS(F13-Election_result!F$2)</f>
        <v>2.4093944963633724</v>
      </c>
      <c r="O13" s="4">
        <f>ABS(G13-Election_result!G$2)</f>
        <v>0.17912988524906792</v>
      </c>
      <c r="P13" s="4">
        <f>ABS(H13-Election_result!H$2)</f>
        <v>4.0029235157463816E-3</v>
      </c>
      <c r="Q13" s="4">
        <f>ABS(I13-Election_result!I$2)</f>
        <v>0.86658969605378244</v>
      </c>
      <c r="R13" s="4">
        <f t="shared" si="0"/>
        <v>2.00183669043329</v>
      </c>
      <c r="S13" s="47">
        <v>51.7</v>
      </c>
      <c r="T13" s="6"/>
    </row>
    <row r="14" spans="1:25" ht="12.75" customHeight="1">
      <c r="A14" s="3">
        <v>41466</v>
      </c>
      <c r="B14" s="4">
        <f>$S14*'PollyVote Forecast'!$B66/SUM('PollyVote Forecast'!$B66+'PollyVote Forecast'!$E66)</f>
        <v>45.095491024636743</v>
      </c>
      <c r="C14" s="4">
        <f>(100-$S14)*'PollyVote Forecast'!C66/(SUM('PollyVote Forecast'!$C66,'PollyVote Forecast'!$D66,'PollyVote Forecast'!$F66,'PollyVote Forecast'!$G66,'PollyVote Forecast'!$H66,'PollyVote Forecast'!$I66))</f>
        <v>21.070530634089934</v>
      </c>
      <c r="D14" s="4">
        <f>(100-$S14)*'PollyVote Forecast'!D66/(SUM('PollyVote Forecast'!$C66,'PollyVote Forecast'!$D66,'PollyVote Forecast'!$F66,'PollyVote Forecast'!$G66,'PollyVote Forecast'!$H66,'PollyVote Forecast'!$I66))</f>
        <v>11.011114287950527</v>
      </c>
      <c r="E14" s="4">
        <f>$S14*'PollyVote Forecast'!$E66/SUM('PollyVote Forecast'!$B66+'PollyVote Forecast'!$E66)</f>
        <v>6.6045089753632533</v>
      </c>
      <c r="F14" s="4">
        <f>(100-$S14)*'PollyVote Forecast'!F66/(SUM('PollyVote Forecast'!$C66,'PollyVote Forecast'!$D66,'PollyVote Forecast'!$F66,'PollyVote Forecast'!$G66,'PollyVote Forecast'!$H66,'PollyVote Forecast'!$I66))</f>
        <v>6.2532983979544872</v>
      </c>
      <c r="G14" s="4">
        <f>(100-$S14)*'PollyVote Forecast'!G66/(SUM('PollyVote Forecast'!$C66,'PollyVote Forecast'!$D66,'PollyVote Forecast'!$F66,'PollyVote Forecast'!$G66,'PollyVote Forecast'!$H66,'PollyVote Forecast'!$I66))</f>
        <v>1.9682531378662338</v>
      </c>
      <c r="H14" s="4">
        <f>(100-$S14)*'PollyVote Forecast'!H66/(SUM('PollyVote Forecast'!$C66,'PollyVote Forecast'!$D66,'PollyVote Forecast'!$F66,'PollyVote Forecast'!$G66,'PollyVote Forecast'!$H66,'PollyVote Forecast'!$I66))</f>
        <v>4.7858437702619847</v>
      </c>
      <c r="I14" s="4">
        <f>(100-$S14)*'PollyVote Forecast'!I66/(SUM('PollyVote Forecast'!$C66,'PollyVote Forecast'!$D66,'PollyVote Forecast'!$F66,'PollyVote Forecast'!$G66,'PollyVote Forecast'!$H66,'PollyVote Forecast'!$I66))</f>
        <v>3.2109597718768272</v>
      </c>
      <c r="J14" s="4">
        <f>ABS(B14-Election_result!B$2)</f>
        <v>3.5954910246367433</v>
      </c>
      <c r="K14" s="4">
        <f>ABS(C14-Election_result!C$2)</f>
        <v>4.6294693659100652</v>
      </c>
      <c r="L14" s="4">
        <f>ABS(D14-Election_result!D$2)</f>
        <v>2.6111142879505262</v>
      </c>
      <c r="M14" s="4">
        <f>ABS(E14-Election_result!E$2)</f>
        <v>1.8045089753632535</v>
      </c>
      <c r="N14" s="4">
        <f>ABS(F14-Election_result!F$2)</f>
        <v>2.3467016020455125</v>
      </c>
      <c r="O14" s="4">
        <f>ABS(G14-Election_result!G$2)</f>
        <v>0.23174686213376638</v>
      </c>
      <c r="P14" s="4">
        <f>ABS(H14-Election_result!H$2)</f>
        <v>8.5843770261984531E-2</v>
      </c>
      <c r="Q14" s="4">
        <f>ABS(I14-Election_result!I$2)</f>
        <v>0.8890402281231724</v>
      </c>
      <c r="R14" s="4">
        <f t="shared" si="0"/>
        <v>2.0242395145531282</v>
      </c>
      <c r="S14" s="47">
        <v>51.7</v>
      </c>
      <c r="T14" s="6"/>
    </row>
    <row r="15" spans="1:25" ht="12.75" customHeight="1">
      <c r="A15" s="3">
        <v>41467</v>
      </c>
      <c r="B15" s="4">
        <f>$S15*'PollyVote Forecast'!$B67/SUM('PollyVote Forecast'!$B67+'PollyVote Forecast'!$E67)</f>
        <v>45.078674174683421</v>
      </c>
      <c r="C15" s="4">
        <f>(100-$S15)*'PollyVote Forecast'!C67/(SUM('PollyVote Forecast'!$C67,'PollyVote Forecast'!$D67,'PollyVote Forecast'!$F67,'PollyVote Forecast'!$G67,'PollyVote Forecast'!$H67,'PollyVote Forecast'!$I67))</f>
        <v>21.041164530197996</v>
      </c>
      <c r="D15" s="4">
        <f>(100-$S15)*'PollyVote Forecast'!D67/(SUM('PollyVote Forecast'!$C67,'PollyVote Forecast'!$D67,'PollyVote Forecast'!$F67,'PollyVote Forecast'!$G67,'PollyVote Forecast'!$H67,'PollyVote Forecast'!$I67))</f>
        <v>11.022439834244588</v>
      </c>
      <c r="E15" s="4">
        <f>$S15*'PollyVote Forecast'!$E67/SUM('PollyVote Forecast'!$B67+'PollyVote Forecast'!$E67)</f>
        <v>6.6213258253165845</v>
      </c>
      <c r="F15" s="4">
        <f>(100-$S15)*'PollyVote Forecast'!F67/(SUM('PollyVote Forecast'!$C67,'PollyVote Forecast'!$D67,'PollyVote Forecast'!$F67,'PollyVote Forecast'!$G67,'PollyVote Forecast'!$H67,'PollyVote Forecast'!$I67))</f>
        <v>6.3099560910853496</v>
      </c>
      <c r="G15" s="4">
        <f>(100-$S15)*'PollyVote Forecast'!G67/(SUM('PollyVote Forecast'!$C67,'PollyVote Forecast'!$D67,'PollyVote Forecast'!$F67,'PollyVote Forecast'!$G67,'PollyVote Forecast'!$H67,'PollyVote Forecast'!$I67))</f>
        <v>1.9622337849404929</v>
      </c>
      <c r="H15" s="4">
        <f>(100-$S15)*'PollyVote Forecast'!H67/(SUM('PollyVote Forecast'!$C67,'PollyVote Forecast'!$D67,'PollyVote Forecast'!$F67,'PollyVote Forecast'!$G67,'PollyVote Forecast'!$H67,'PollyVote Forecast'!$I67))</f>
        <v>4.8038104060322935</v>
      </c>
      <c r="I15" s="4">
        <f>(100-$S15)*'PollyVote Forecast'!I67/(SUM('PollyVote Forecast'!$C67,'PollyVote Forecast'!$D67,'PollyVote Forecast'!$F67,'PollyVote Forecast'!$G67,'PollyVote Forecast'!$H67,'PollyVote Forecast'!$I67))</f>
        <v>3.1603953534992728</v>
      </c>
      <c r="J15" s="4">
        <f>ABS(B15-Election_result!B$2)</f>
        <v>3.578674174683421</v>
      </c>
      <c r="K15" s="4">
        <f>ABS(C15-Election_result!C$2)</f>
        <v>4.6588354698020034</v>
      </c>
      <c r="L15" s="4">
        <f>ABS(D15-Election_result!D$2)</f>
        <v>2.622439834244588</v>
      </c>
      <c r="M15" s="4">
        <f>ABS(E15-Election_result!E$2)</f>
        <v>1.8213258253165847</v>
      </c>
      <c r="N15" s="4">
        <f>ABS(F15-Election_result!F$2)</f>
        <v>2.29004390891465</v>
      </c>
      <c r="O15" s="4">
        <f>ABS(G15-Election_result!G$2)</f>
        <v>0.23776621505950724</v>
      </c>
      <c r="P15" s="4">
        <f>ABS(H15-Election_result!H$2)</f>
        <v>0.1038104060322933</v>
      </c>
      <c r="Q15" s="4">
        <f>ABS(I15-Election_result!I$2)</f>
        <v>0.93960464650072684</v>
      </c>
      <c r="R15" s="4">
        <f t="shared" si="0"/>
        <v>2.0315625600692218</v>
      </c>
      <c r="S15" s="47">
        <v>51.7</v>
      </c>
      <c r="T15" s="6"/>
    </row>
    <row r="16" spans="1:25" ht="12.75" customHeight="1">
      <c r="A16" s="3">
        <v>41468</v>
      </c>
      <c r="B16" s="4">
        <f>$S16*'PollyVote Forecast'!$B68/SUM('PollyVote Forecast'!$B68+'PollyVote Forecast'!$E68)</f>
        <v>45.163043101132708</v>
      </c>
      <c r="C16" s="4">
        <f>(100-$S16)*'PollyVote Forecast'!C68/(SUM('PollyVote Forecast'!$C68,'PollyVote Forecast'!$D68,'PollyVote Forecast'!$F68,'PollyVote Forecast'!$G68,'PollyVote Forecast'!$H68,'PollyVote Forecast'!$I68))</f>
        <v>21.081912822260399</v>
      </c>
      <c r="D16" s="4">
        <f>(100-$S16)*'PollyVote Forecast'!D68/(SUM('PollyVote Forecast'!$C68,'PollyVote Forecast'!$D68,'PollyVote Forecast'!$F68,'PollyVote Forecast'!$G68,'PollyVote Forecast'!$H68,'PollyVote Forecast'!$I68))</f>
        <v>11.071975415621342</v>
      </c>
      <c r="E16" s="4">
        <f>$S16*'PollyVote Forecast'!$E68/SUM('PollyVote Forecast'!$B68+'PollyVote Forecast'!$E68)</f>
        <v>6.5369568988672961</v>
      </c>
      <c r="F16" s="4">
        <f>(100-$S16)*'PollyVote Forecast'!F68/(SUM('PollyVote Forecast'!$C68,'PollyVote Forecast'!$D68,'PollyVote Forecast'!$F68,'PollyVote Forecast'!$G68,'PollyVote Forecast'!$H68,'PollyVote Forecast'!$I68))</f>
        <v>6.3548196804996184</v>
      </c>
      <c r="G16" s="4">
        <f>(100-$S16)*'PollyVote Forecast'!G68/(SUM('PollyVote Forecast'!$C68,'PollyVote Forecast'!$D68,'PollyVote Forecast'!$F68,'PollyVote Forecast'!$G68,'PollyVote Forecast'!$H68,'PollyVote Forecast'!$I68))</f>
        <v>1.9189927894061047</v>
      </c>
      <c r="H16" s="4">
        <f>(100-$S16)*'PollyVote Forecast'!H68/(SUM('PollyVote Forecast'!$C68,'PollyVote Forecast'!$D68,'PollyVote Forecast'!$F68,'PollyVote Forecast'!$G68,'PollyVote Forecast'!$H68,'PollyVote Forecast'!$I68))</f>
        <v>4.7009554992621556</v>
      </c>
      <c r="I16" s="4">
        <f>(100-$S16)*'PollyVote Forecast'!I68/(SUM('PollyVote Forecast'!$C68,'PollyVote Forecast'!$D68,'PollyVote Forecast'!$F68,'PollyVote Forecast'!$G68,'PollyVote Forecast'!$H68,'PollyVote Forecast'!$I68))</f>
        <v>3.1713437929503727</v>
      </c>
      <c r="J16" s="4">
        <f>ABS(B16-Election_result!B$2)</f>
        <v>3.6630431011327076</v>
      </c>
      <c r="K16" s="4">
        <f>ABS(C16-Election_result!C$2)</f>
        <v>4.6180871777396</v>
      </c>
      <c r="L16" s="4">
        <f>ABS(D16-Election_result!D$2)</f>
        <v>2.6719754156213416</v>
      </c>
      <c r="M16" s="4">
        <f>ABS(E16-Election_result!E$2)</f>
        <v>1.7369568988672963</v>
      </c>
      <c r="N16" s="4">
        <f>ABS(F16-Election_result!F$2)</f>
        <v>2.2451803195003812</v>
      </c>
      <c r="O16" s="4">
        <f>ABS(G16-Election_result!G$2)</f>
        <v>0.28100721059389544</v>
      </c>
      <c r="P16" s="4">
        <f>ABS(H16-Election_result!H$2)</f>
        <v>9.5549926215543479E-4</v>
      </c>
      <c r="Q16" s="4">
        <f>ABS(I16-Election_result!I$2)</f>
        <v>0.92865620704962692</v>
      </c>
      <c r="R16" s="4">
        <f t="shared" si="0"/>
        <v>2.0182327287208754</v>
      </c>
      <c r="S16" s="47">
        <v>51.7</v>
      </c>
      <c r="T16" s="6"/>
    </row>
    <row r="17" spans="1:20" ht="12.75" customHeight="1">
      <c r="A17" s="3">
        <v>41469</v>
      </c>
      <c r="B17" s="4">
        <f>$S17*'PollyVote Forecast'!$B69/SUM('PollyVote Forecast'!$B69+'PollyVote Forecast'!$E69)</f>
        <v>45.107705507854888</v>
      </c>
      <c r="C17" s="4">
        <f>(100-$S17)*'PollyVote Forecast'!C69/(SUM('PollyVote Forecast'!$C69,'PollyVote Forecast'!$D69,'PollyVote Forecast'!$F69,'PollyVote Forecast'!$G69,'PollyVote Forecast'!$H69,'PollyVote Forecast'!$I69))</f>
        <v>21.012380708757604</v>
      </c>
      <c r="D17" s="4">
        <f>(100-$S17)*'PollyVote Forecast'!D69/(SUM('PollyVote Forecast'!$C69,'PollyVote Forecast'!$D69,'PollyVote Forecast'!$F69,'PollyVote Forecast'!$G69,'PollyVote Forecast'!$H69,'PollyVote Forecast'!$I69))</f>
        <v>11.140360975587756</v>
      </c>
      <c r="E17" s="4">
        <f>$S17*'PollyVote Forecast'!$E69/SUM('PollyVote Forecast'!$B69+'PollyVote Forecast'!$E69)</f>
        <v>6.5922944921451139</v>
      </c>
      <c r="F17" s="4">
        <f>(100-$S17)*'PollyVote Forecast'!F69/(SUM('PollyVote Forecast'!$C69,'PollyVote Forecast'!$D69,'PollyVote Forecast'!$F69,'PollyVote Forecast'!$G69,'PollyVote Forecast'!$H69,'PollyVote Forecast'!$I69))</f>
        <v>6.3969767957685768</v>
      </c>
      <c r="G17" s="4">
        <f>(100-$S17)*'PollyVote Forecast'!G69/(SUM('PollyVote Forecast'!$C69,'PollyVote Forecast'!$D69,'PollyVote Forecast'!$F69,'PollyVote Forecast'!$G69,'PollyVote Forecast'!$H69,'PollyVote Forecast'!$I69))</f>
        <v>1.9034294888376164</v>
      </c>
      <c r="H17" s="4">
        <f>(100-$S17)*'PollyVote Forecast'!H69/(SUM('PollyVote Forecast'!$C69,'PollyVote Forecast'!$D69,'PollyVote Forecast'!$F69,'PollyVote Forecast'!$G69,'PollyVote Forecast'!$H69,'PollyVote Forecast'!$I69))</f>
        <v>4.7017323029417248</v>
      </c>
      <c r="I17" s="4">
        <f>(100-$S17)*'PollyVote Forecast'!I69/(SUM('PollyVote Forecast'!$C69,'PollyVote Forecast'!$D69,'PollyVote Forecast'!$F69,'PollyVote Forecast'!$G69,'PollyVote Forecast'!$H69,'PollyVote Forecast'!$I69))</f>
        <v>3.1451197281067191</v>
      </c>
      <c r="J17" s="4">
        <f>ABS(B17-Election_result!B$2)</f>
        <v>3.6077055078548881</v>
      </c>
      <c r="K17" s="4">
        <f>ABS(C17-Election_result!C$2)</f>
        <v>4.6876192912423953</v>
      </c>
      <c r="L17" s="4">
        <f>ABS(D17-Election_result!D$2)</f>
        <v>2.7403609755877554</v>
      </c>
      <c r="M17" s="4">
        <f>ABS(E17-Election_result!E$2)</f>
        <v>1.792294492145114</v>
      </c>
      <c r="N17" s="4">
        <f>ABS(F17-Election_result!F$2)</f>
        <v>2.2030232042314228</v>
      </c>
      <c r="O17" s="4">
        <f>ABS(G17-Election_result!G$2)</f>
        <v>0.29657051116238375</v>
      </c>
      <c r="P17" s="4">
        <f>ABS(H17-Election_result!H$2)</f>
        <v>1.7323029417246616E-3</v>
      </c>
      <c r="Q17" s="4">
        <f>ABS(I17-Election_result!I$2)</f>
        <v>0.95488027189328051</v>
      </c>
      <c r="R17" s="4">
        <f t="shared" si="0"/>
        <v>2.0355233196323708</v>
      </c>
      <c r="S17" s="47">
        <v>51.7</v>
      </c>
      <c r="T17" s="6"/>
    </row>
    <row r="18" spans="1:20" ht="12.75" customHeight="1">
      <c r="A18" s="3">
        <v>41470</v>
      </c>
      <c r="B18" s="4">
        <f>$S18*'PollyVote Forecast'!$B70/SUM('PollyVote Forecast'!$B70+'PollyVote Forecast'!$E70)</f>
        <v>45.079625456759324</v>
      </c>
      <c r="C18" s="4">
        <f>(100-$S18)*'PollyVote Forecast'!C70/(SUM('PollyVote Forecast'!$C70,'PollyVote Forecast'!$D70,'PollyVote Forecast'!$F70,'PollyVote Forecast'!$G70,'PollyVote Forecast'!$H70,'PollyVote Forecast'!$I70))</f>
        <v>21.032855408565673</v>
      </c>
      <c r="D18" s="4">
        <f>(100-$S18)*'PollyVote Forecast'!D70/(SUM('PollyVote Forecast'!$C70,'PollyVote Forecast'!$D70,'PollyVote Forecast'!$F70,'PollyVote Forecast'!$G70,'PollyVote Forecast'!$H70,'PollyVote Forecast'!$I70))</f>
        <v>11.103703346566192</v>
      </c>
      <c r="E18" s="4">
        <f>$S18*'PollyVote Forecast'!$E70/SUM('PollyVote Forecast'!$B70+'PollyVote Forecast'!$E70)</f>
        <v>6.62037454324068</v>
      </c>
      <c r="F18" s="4">
        <f>(100-$S18)*'PollyVote Forecast'!F70/(SUM('PollyVote Forecast'!$C70,'PollyVote Forecast'!$D70,'PollyVote Forecast'!$F70,'PollyVote Forecast'!$G70,'PollyVote Forecast'!$H70,'PollyVote Forecast'!$I70))</f>
        <v>6.3937344844263615</v>
      </c>
      <c r="G18" s="4">
        <f>(100-$S18)*'PollyVote Forecast'!G70/(SUM('PollyVote Forecast'!$C70,'PollyVote Forecast'!$D70,'PollyVote Forecast'!$F70,'PollyVote Forecast'!$G70,'PollyVote Forecast'!$H70,'PollyVote Forecast'!$I70))</f>
        <v>1.8656962374947383</v>
      </c>
      <c r="H18" s="4">
        <f>(100-$S18)*'PollyVote Forecast'!H70/(SUM('PollyVote Forecast'!$C70,'PollyVote Forecast'!$D70,'PollyVote Forecast'!$F70,'PollyVote Forecast'!$G70,'PollyVote Forecast'!$H70,'PollyVote Forecast'!$I70))</f>
        <v>4.7865814078162554</v>
      </c>
      <c r="I18" s="4">
        <f>(100-$S18)*'PollyVote Forecast'!I70/(SUM('PollyVote Forecast'!$C70,'PollyVote Forecast'!$D70,'PollyVote Forecast'!$F70,'PollyVote Forecast'!$G70,'PollyVote Forecast'!$H70,'PollyVote Forecast'!$I70))</f>
        <v>3.1174291151307782</v>
      </c>
      <c r="J18" s="4">
        <f>ABS(B18-Election_result!B$2)</f>
        <v>3.5796254567593238</v>
      </c>
      <c r="K18" s="4">
        <f>ABS(C18-Election_result!C$2)</f>
        <v>4.6671445914343259</v>
      </c>
      <c r="L18" s="4">
        <f>ABS(D18-Election_result!D$2)</f>
        <v>2.7037033465661917</v>
      </c>
      <c r="M18" s="4">
        <f>ABS(E18-Election_result!E$2)</f>
        <v>1.8203745432406802</v>
      </c>
      <c r="N18" s="4">
        <f>ABS(F18-Election_result!F$2)</f>
        <v>2.2062655155736381</v>
      </c>
      <c r="O18" s="4">
        <f>ABS(G18-Election_result!G$2)</f>
        <v>0.33430376250526184</v>
      </c>
      <c r="P18" s="4">
        <f>ABS(H18-Election_result!H$2)</f>
        <v>8.6581407816255229E-2</v>
      </c>
      <c r="Q18" s="4">
        <f>ABS(I18-Election_result!I$2)</f>
        <v>0.98257088486922139</v>
      </c>
      <c r="R18" s="4">
        <f t="shared" si="0"/>
        <v>2.047571188595612</v>
      </c>
      <c r="S18" s="47">
        <v>51.7</v>
      </c>
      <c r="T18" s="6"/>
    </row>
    <row r="19" spans="1:20" ht="12.75" customHeight="1">
      <c r="A19" s="3">
        <v>41471</v>
      </c>
      <c r="B19" s="4">
        <f>$S19*'PollyVote Forecast'!$B71/SUM('PollyVote Forecast'!$B71+'PollyVote Forecast'!$E71)</f>
        <v>44.847534850268808</v>
      </c>
      <c r="C19" s="4">
        <f>(100-$S19)*'PollyVote Forecast'!C71/(SUM('PollyVote Forecast'!$C71,'PollyVote Forecast'!$D71,'PollyVote Forecast'!$F71,'PollyVote Forecast'!$G71,'PollyVote Forecast'!$H71,'PollyVote Forecast'!$I71))</f>
        <v>21.132543005445832</v>
      </c>
      <c r="D19" s="4">
        <f>(100-$S19)*'PollyVote Forecast'!D71/(SUM('PollyVote Forecast'!$C71,'PollyVote Forecast'!$D71,'PollyVote Forecast'!$F71,'PollyVote Forecast'!$G71,'PollyVote Forecast'!$H71,'PollyVote Forecast'!$I71))</f>
        <v>11.075138236862573</v>
      </c>
      <c r="E19" s="4">
        <f>$S19*'PollyVote Forecast'!$E71/SUM('PollyVote Forecast'!$B71+'PollyVote Forecast'!$E71)</f>
        <v>6.8524651497312012</v>
      </c>
      <c r="F19" s="4">
        <f>(100-$S19)*'PollyVote Forecast'!F71/(SUM('PollyVote Forecast'!$C71,'PollyVote Forecast'!$D71,'PollyVote Forecast'!$F71,'PollyVote Forecast'!$G71,'PollyVote Forecast'!$H71,'PollyVote Forecast'!$I71))</f>
        <v>6.4153600447214139</v>
      </c>
      <c r="G19" s="4">
        <f>(100-$S19)*'PollyVote Forecast'!G71/(SUM('PollyVote Forecast'!$C71,'PollyVote Forecast'!$D71,'PollyVote Forecast'!$F71,'PollyVote Forecast'!$G71,'PollyVote Forecast'!$H71,'PollyVote Forecast'!$I71))</f>
        <v>1.8908667731336986</v>
      </c>
      <c r="H19" s="4">
        <f>(100-$S19)*'PollyVote Forecast'!H71/(SUM('PollyVote Forecast'!$C71,'PollyVote Forecast'!$D71,'PollyVote Forecast'!$F71,'PollyVote Forecast'!$G71,'PollyVote Forecast'!$H71,'PollyVote Forecast'!$I71))</f>
        <v>4.7870626844211674</v>
      </c>
      <c r="I19" s="4">
        <f>(100-$S19)*'PollyVote Forecast'!I71/(SUM('PollyVote Forecast'!$C71,'PollyVote Forecast'!$D71,'PollyVote Forecast'!$F71,'PollyVote Forecast'!$G71,'PollyVote Forecast'!$H71,'PollyVote Forecast'!$I71))</f>
        <v>2.9990292554153144</v>
      </c>
      <c r="J19" s="4">
        <f>ABS(B19-Election_result!B$2)</f>
        <v>3.3475348502688078</v>
      </c>
      <c r="K19" s="4">
        <f>ABS(C19-Election_result!C$2)</f>
        <v>4.567456994554167</v>
      </c>
      <c r="L19" s="4">
        <f>ABS(D19-Election_result!D$2)</f>
        <v>2.6751382368625727</v>
      </c>
      <c r="M19" s="4">
        <f>ABS(E19-Election_result!E$2)</f>
        <v>2.0524651497312014</v>
      </c>
      <c r="N19" s="4">
        <f>ABS(F19-Election_result!F$2)</f>
        <v>2.1846399552785858</v>
      </c>
      <c r="O19" s="4">
        <f>ABS(G19-Election_result!G$2)</f>
        <v>0.30913322686630162</v>
      </c>
      <c r="P19" s="4">
        <f>ABS(H19-Election_result!H$2)</f>
        <v>8.7062684421167269E-2</v>
      </c>
      <c r="Q19" s="4">
        <f>ABS(I19-Election_result!I$2)</f>
        <v>1.1009707445846852</v>
      </c>
      <c r="R19" s="4">
        <f t="shared" si="0"/>
        <v>2.0405502303209362</v>
      </c>
      <c r="S19" s="47">
        <v>51.7</v>
      </c>
      <c r="T19" s="6"/>
    </row>
    <row r="20" spans="1:20" ht="12.75" customHeight="1">
      <c r="A20" s="3">
        <v>41472</v>
      </c>
      <c r="B20" s="4">
        <f>$S20*'PollyVote Forecast'!$B72/SUM('PollyVote Forecast'!$B72+'PollyVote Forecast'!$E72)</f>
        <v>44.961675207288152</v>
      </c>
      <c r="C20" s="4">
        <f>(100-$S20)*'PollyVote Forecast'!C72/(SUM('PollyVote Forecast'!$C72,'PollyVote Forecast'!$D72,'PollyVote Forecast'!$F72,'PollyVote Forecast'!$G72,'PollyVote Forecast'!$H72,'PollyVote Forecast'!$I72))</f>
        <v>21.187322007167634</v>
      </c>
      <c r="D20" s="4">
        <f>(100-$S20)*'PollyVote Forecast'!D72/(SUM('PollyVote Forecast'!$C72,'PollyVote Forecast'!$D72,'PollyVote Forecast'!$F72,'PollyVote Forecast'!$G72,'PollyVote Forecast'!$H72,'PollyVote Forecast'!$I72))</f>
        <v>11.084472326548109</v>
      </c>
      <c r="E20" s="4">
        <f>$S20*'PollyVote Forecast'!$E72/SUM('PollyVote Forecast'!$B72+'PollyVote Forecast'!$E72)</f>
        <v>6.7383247927118477</v>
      </c>
      <c r="F20" s="4">
        <f>(100-$S20)*'PollyVote Forecast'!F72/(SUM('PollyVote Forecast'!$C72,'PollyVote Forecast'!$D72,'PollyVote Forecast'!$F72,'PollyVote Forecast'!$G72,'PollyVote Forecast'!$H72,'PollyVote Forecast'!$I72))</f>
        <v>6.3913349972308495</v>
      </c>
      <c r="G20" s="4">
        <f>(100-$S20)*'PollyVote Forecast'!G72/(SUM('PollyVote Forecast'!$C72,'PollyVote Forecast'!$D72,'PollyVote Forecast'!$F72,'PollyVote Forecast'!$G72,'PollyVote Forecast'!$H72,'PollyVote Forecast'!$I72))</f>
        <v>1.9282431188686111</v>
      </c>
      <c r="H20" s="4">
        <f>(100-$S20)*'PollyVote Forecast'!H72/(SUM('PollyVote Forecast'!$C72,'PollyVote Forecast'!$D72,'PollyVote Forecast'!$F72,'PollyVote Forecast'!$G72,'PollyVote Forecast'!$H72,'PollyVote Forecast'!$I72))</f>
        <v>4.7759772591666012</v>
      </c>
      <c r="I20" s="4">
        <f>(100-$S20)*'PollyVote Forecast'!I72/(SUM('PollyVote Forecast'!$C72,'PollyVote Forecast'!$D72,'PollyVote Forecast'!$F72,'PollyVote Forecast'!$G72,'PollyVote Forecast'!$H72,'PollyVote Forecast'!$I72))</f>
        <v>2.9326502910181946</v>
      </c>
      <c r="J20" s="4">
        <f>ABS(B20-Election_result!B$2)</f>
        <v>3.4616752072881525</v>
      </c>
      <c r="K20" s="4">
        <f>ABS(C20-Election_result!C$2)</f>
        <v>4.5126779928323657</v>
      </c>
      <c r="L20" s="4">
        <f>ABS(D20-Election_result!D$2)</f>
        <v>2.684472326548109</v>
      </c>
      <c r="M20" s="4">
        <f>ABS(E20-Election_result!E$2)</f>
        <v>1.9383247927118479</v>
      </c>
      <c r="N20" s="4">
        <f>ABS(F20-Election_result!F$2)</f>
        <v>2.2086650027691501</v>
      </c>
      <c r="O20" s="4">
        <f>ABS(G20-Election_result!G$2)</f>
        <v>0.27175688113138907</v>
      </c>
      <c r="P20" s="4">
        <f>ABS(H20-Election_result!H$2)</f>
        <v>7.597725916660103E-2</v>
      </c>
      <c r="Q20" s="4">
        <f>ABS(I20-Election_result!I$2)</f>
        <v>1.167349708981805</v>
      </c>
      <c r="R20" s="4">
        <f t="shared" si="0"/>
        <v>2.0401123964286776</v>
      </c>
      <c r="S20" s="47">
        <v>51.7</v>
      </c>
      <c r="T20" s="6"/>
    </row>
    <row r="21" spans="1:20" ht="12.75" customHeight="1">
      <c r="A21" s="3">
        <v>41473</v>
      </c>
      <c r="B21" s="4">
        <f>$S21*'PollyVote Forecast'!$B73/SUM('PollyVote Forecast'!$B73+'PollyVote Forecast'!$E73)</f>
        <v>44.751465958623648</v>
      </c>
      <c r="C21" s="4">
        <f>(100-$S21)*'PollyVote Forecast'!C73/(SUM('PollyVote Forecast'!$C73,'PollyVote Forecast'!$D73,'PollyVote Forecast'!$F73,'PollyVote Forecast'!$G73,'PollyVote Forecast'!$H73,'PollyVote Forecast'!$I73))</f>
        <v>21.17456083820861</v>
      </c>
      <c r="D21" s="4">
        <f>(100-$S21)*'PollyVote Forecast'!D73/(SUM('PollyVote Forecast'!$C73,'PollyVote Forecast'!$D73,'PollyVote Forecast'!$F73,'PollyVote Forecast'!$G73,'PollyVote Forecast'!$H73,'PollyVote Forecast'!$I73))</f>
        <v>11.161538645893696</v>
      </c>
      <c r="E21" s="4">
        <f>$S21*'PollyVote Forecast'!$E73/SUM('PollyVote Forecast'!$B73+'PollyVote Forecast'!$E73)</f>
        <v>6.948534041376357</v>
      </c>
      <c r="F21" s="4">
        <f>(100-$S21)*'PollyVote Forecast'!F73/(SUM('PollyVote Forecast'!$C73,'PollyVote Forecast'!$D73,'PollyVote Forecast'!$F73,'PollyVote Forecast'!$G73,'PollyVote Forecast'!$H73,'PollyVote Forecast'!$I73))</f>
        <v>6.4617937899227211</v>
      </c>
      <c r="G21" s="4">
        <f>(100-$S21)*'PollyVote Forecast'!G73/(SUM('PollyVote Forecast'!$C73,'PollyVote Forecast'!$D73,'PollyVote Forecast'!$F73,'PollyVote Forecast'!$G73,'PollyVote Forecast'!$H73,'PollyVote Forecast'!$I73))</f>
        <v>1.9992726980181139</v>
      </c>
      <c r="H21" s="4">
        <f>(100-$S21)*'PollyVote Forecast'!H73/(SUM('PollyVote Forecast'!$C73,'PollyVote Forecast'!$D73,'PollyVote Forecast'!$F73,'PollyVote Forecast'!$G73,'PollyVote Forecast'!$H73,'PollyVote Forecast'!$I73))</f>
        <v>4.6540280574620034</v>
      </c>
      <c r="I21" s="4">
        <f>(100-$S21)*'PollyVote Forecast'!I73/(SUM('PollyVote Forecast'!$C73,'PollyVote Forecast'!$D73,'PollyVote Forecast'!$F73,'PollyVote Forecast'!$G73,'PollyVote Forecast'!$H73,'PollyVote Forecast'!$I73))</f>
        <v>2.8488059704948503</v>
      </c>
      <c r="J21" s="4">
        <f>ABS(B21-Election_result!B$2)</f>
        <v>3.2514659586236476</v>
      </c>
      <c r="K21" s="4">
        <f>ABS(C21-Election_result!C$2)</f>
        <v>4.5254391617913896</v>
      </c>
      <c r="L21" s="4">
        <f>ABS(D21-Election_result!D$2)</f>
        <v>2.7615386458936957</v>
      </c>
      <c r="M21" s="4">
        <f>ABS(E21-Election_result!E$2)</f>
        <v>2.1485340413763572</v>
      </c>
      <c r="N21" s="4">
        <f>ABS(F21-Election_result!F$2)</f>
        <v>2.1382062100772785</v>
      </c>
      <c r="O21" s="4">
        <f>ABS(G21-Election_result!G$2)</f>
        <v>0.20072730198188626</v>
      </c>
      <c r="P21" s="4">
        <f>ABS(H21-Election_result!H$2)</f>
        <v>4.5971942537996746E-2</v>
      </c>
      <c r="Q21" s="4">
        <f>ABS(I21-Election_result!I$2)</f>
        <v>1.2511940295051494</v>
      </c>
      <c r="R21" s="4">
        <f t="shared" si="0"/>
        <v>2.0403846614734249</v>
      </c>
      <c r="S21" s="47">
        <v>51.7</v>
      </c>
      <c r="T21" s="6"/>
    </row>
    <row r="22" spans="1:20" ht="12.75" customHeight="1">
      <c r="A22" s="3">
        <v>41474</v>
      </c>
      <c r="B22" s="4">
        <f>$S22*'PollyVote Forecast'!$B74/SUM('PollyVote Forecast'!$B74+'PollyVote Forecast'!$E74)</f>
        <v>44.864037057623868</v>
      </c>
      <c r="C22" s="4">
        <f>(100-$S22)*'PollyVote Forecast'!C74/(SUM('PollyVote Forecast'!$C74,'PollyVote Forecast'!$D74,'PollyVote Forecast'!$F74,'PollyVote Forecast'!$G74,'PollyVote Forecast'!$H74,'PollyVote Forecast'!$I74))</f>
        <v>21.39058067157363</v>
      </c>
      <c r="D22" s="4">
        <f>(100-$S22)*'PollyVote Forecast'!D74/(SUM('PollyVote Forecast'!$C74,'PollyVote Forecast'!$D74,'PollyVote Forecast'!$F74,'PollyVote Forecast'!$G74,'PollyVote Forecast'!$H74,'PollyVote Forecast'!$I74))</f>
        <v>11.160796368948343</v>
      </c>
      <c r="E22" s="4">
        <f>$S22*'PollyVote Forecast'!$E74/SUM('PollyVote Forecast'!$B74+'PollyVote Forecast'!$E74)</f>
        <v>6.8359629423761348</v>
      </c>
      <c r="F22" s="4">
        <f>(100-$S22)*'PollyVote Forecast'!F74/(SUM('PollyVote Forecast'!$C74,'PollyVote Forecast'!$D74,'PollyVote Forecast'!$F74,'PollyVote Forecast'!$G74,'PollyVote Forecast'!$H74,'PollyVote Forecast'!$I74))</f>
        <v>6.4034791724883808</v>
      </c>
      <c r="G22" s="4">
        <f>(100-$S22)*'PollyVote Forecast'!G74/(SUM('PollyVote Forecast'!$C74,'PollyVote Forecast'!$D74,'PollyVote Forecast'!$F74,'PollyVote Forecast'!$G74,'PollyVote Forecast'!$H74,'PollyVote Forecast'!$I74))</f>
        <v>2.0582303669393514</v>
      </c>
      <c r="H22" s="4">
        <f>(100-$S22)*'PollyVote Forecast'!H74/(SUM('PollyVote Forecast'!$C74,'PollyVote Forecast'!$D74,'PollyVote Forecast'!$F74,'PollyVote Forecast'!$G74,'PollyVote Forecast'!$H74,'PollyVote Forecast'!$I74))</f>
        <v>4.4661972532835339</v>
      </c>
      <c r="I22" s="4">
        <f>(100-$S22)*'PollyVote Forecast'!I74/(SUM('PollyVote Forecast'!$C74,'PollyVote Forecast'!$D74,'PollyVote Forecast'!$F74,'PollyVote Forecast'!$G74,'PollyVote Forecast'!$H74,'PollyVote Forecast'!$I74))</f>
        <v>2.8207161667667671</v>
      </c>
      <c r="J22" s="4">
        <f>ABS(B22-Election_result!B$2)</f>
        <v>3.3640370576238681</v>
      </c>
      <c r="K22" s="4">
        <f>ABS(C22-Election_result!C$2)</f>
        <v>4.3094193284263689</v>
      </c>
      <c r="L22" s="4">
        <f>ABS(D22-Election_result!D$2)</f>
        <v>2.760796368948343</v>
      </c>
      <c r="M22" s="4">
        <f>ABS(E22-Election_result!E$2)</f>
        <v>2.035962942376135</v>
      </c>
      <c r="N22" s="4">
        <f>ABS(F22-Election_result!F$2)</f>
        <v>2.1965208275116188</v>
      </c>
      <c r="O22" s="4">
        <f>ABS(G22-Election_result!G$2)</f>
        <v>0.14176963306064883</v>
      </c>
      <c r="P22" s="4">
        <f>ABS(H22-Election_result!H$2)</f>
        <v>0.23380274671646628</v>
      </c>
      <c r="Q22" s="4">
        <f>ABS(I22-Election_result!I$2)</f>
        <v>1.2792838332332326</v>
      </c>
      <c r="R22" s="4">
        <f t="shared" si="0"/>
        <v>2.0401990922370854</v>
      </c>
      <c r="S22" s="47">
        <v>51.7</v>
      </c>
      <c r="T22" s="6"/>
    </row>
    <row r="23" spans="1:20" ht="12.75" customHeight="1">
      <c r="A23" s="3">
        <v>41475</v>
      </c>
      <c r="B23" s="4">
        <f>$S23*'PollyVote Forecast'!$B75/SUM('PollyVote Forecast'!$B75+'PollyVote Forecast'!$E75)</f>
        <v>44.918862427050925</v>
      </c>
      <c r="C23" s="4">
        <f>(100-$S23)*'PollyVote Forecast'!C75/(SUM('PollyVote Forecast'!$C75,'PollyVote Forecast'!$D75,'PollyVote Forecast'!$F75,'PollyVote Forecast'!$G75,'PollyVote Forecast'!$H75,'PollyVote Forecast'!$I75))</f>
        <v>21.225314701489648</v>
      </c>
      <c r="D23" s="4">
        <f>(100-$S23)*'PollyVote Forecast'!D75/(SUM('PollyVote Forecast'!$C75,'PollyVote Forecast'!$D75,'PollyVote Forecast'!$F75,'PollyVote Forecast'!$G75,'PollyVote Forecast'!$H75,'PollyVote Forecast'!$I75))</f>
        <v>10.838497114273091</v>
      </c>
      <c r="E23" s="4">
        <f>$S23*'PollyVote Forecast'!$E75/SUM('PollyVote Forecast'!$B75+'PollyVote Forecast'!$E75)</f>
        <v>6.7811375729490821</v>
      </c>
      <c r="F23" s="4">
        <f>(100-$S23)*'PollyVote Forecast'!F75/(SUM('PollyVote Forecast'!$C75,'PollyVote Forecast'!$D75,'PollyVote Forecast'!$F75,'PollyVote Forecast'!$G75,'PollyVote Forecast'!$H75,'PollyVote Forecast'!$I75))</f>
        <v>6.3028749055036037</v>
      </c>
      <c r="G23" s="4">
        <f>(100-$S23)*'PollyVote Forecast'!G75/(SUM('PollyVote Forecast'!$C75,'PollyVote Forecast'!$D75,'PollyVote Forecast'!$F75,'PollyVote Forecast'!$G75,'PollyVote Forecast'!$H75,'PollyVote Forecast'!$I75))</f>
        <v>2.0281647055775611</v>
      </c>
      <c r="H23" s="4">
        <f>(100-$S23)*'PollyVote Forecast'!H75/(SUM('PollyVote Forecast'!$C75,'PollyVote Forecast'!$D75,'PollyVote Forecast'!$F75,'PollyVote Forecast'!$G75,'PollyVote Forecast'!$H75,'PollyVote Forecast'!$I75))</f>
        <v>5.0955797660437305</v>
      </c>
      <c r="I23" s="4">
        <f>(100-$S23)*'PollyVote Forecast'!I75/(SUM('PollyVote Forecast'!$C75,'PollyVote Forecast'!$D75,'PollyVote Forecast'!$F75,'PollyVote Forecast'!$G75,'PollyVote Forecast'!$H75,'PollyVote Forecast'!$I75))</f>
        <v>2.8095688071123717</v>
      </c>
      <c r="J23" s="4">
        <f>ABS(B23-Election_result!B$2)</f>
        <v>3.4188624270509251</v>
      </c>
      <c r="K23" s="4">
        <f>ABS(C23-Election_result!C$2)</f>
        <v>4.4746852985103516</v>
      </c>
      <c r="L23" s="4">
        <f>ABS(D23-Election_result!D$2)</f>
        <v>2.4384971142730905</v>
      </c>
      <c r="M23" s="4">
        <f>ABS(E23-Election_result!E$2)</f>
        <v>1.9811375729490823</v>
      </c>
      <c r="N23" s="4">
        <f>ABS(F23-Election_result!F$2)</f>
        <v>2.2971250944963959</v>
      </c>
      <c r="O23" s="4">
        <f>ABS(G23-Election_result!G$2)</f>
        <v>0.17183529442243906</v>
      </c>
      <c r="P23" s="4">
        <f>ABS(H23-Election_result!H$2)</f>
        <v>0.39557976604373035</v>
      </c>
      <c r="Q23" s="4">
        <f>ABS(I23-Election_result!I$2)</f>
        <v>1.290431192887628</v>
      </c>
      <c r="R23" s="4">
        <f t="shared" si="0"/>
        <v>2.0585192200792055</v>
      </c>
      <c r="S23" s="47">
        <v>51.7</v>
      </c>
      <c r="T23" s="6"/>
    </row>
    <row r="24" spans="1:20" ht="12.75" customHeight="1">
      <c r="A24" s="3">
        <v>41476</v>
      </c>
      <c r="B24" s="4">
        <f>$S24*'PollyVote Forecast'!$B76/SUM('PollyVote Forecast'!$B76+'PollyVote Forecast'!$E76)</f>
        <v>44.981099010150992</v>
      </c>
      <c r="C24" s="4">
        <f>(100-$S24)*'PollyVote Forecast'!C76/(SUM('PollyVote Forecast'!$C76,'PollyVote Forecast'!$D76,'PollyVote Forecast'!$F76,'PollyVote Forecast'!$G76,'PollyVote Forecast'!$H76,'PollyVote Forecast'!$I76))</f>
        <v>21.508793855348088</v>
      </c>
      <c r="D24" s="4">
        <f>(100-$S24)*'PollyVote Forecast'!D76/(SUM('PollyVote Forecast'!$C76,'PollyVote Forecast'!$D76,'PollyVote Forecast'!$F76,'PollyVote Forecast'!$G76,'PollyVote Forecast'!$H76,'PollyVote Forecast'!$I76))</f>
        <v>10.92595332427242</v>
      </c>
      <c r="E24" s="4">
        <f>$S24*'PollyVote Forecast'!$E76/SUM('PollyVote Forecast'!$B76+'PollyVote Forecast'!$E76)</f>
        <v>6.7189009898490069</v>
      </c>
      <c r="F24" s="4">
        <f>(100-$S24)*'PollyVote Forecast'!F76/(SUM('PollyVote Forecast'!$C76,'PollyVote Forecast'!$D76,'PollyVote Forecast'!$F76,'PollyVote Forecast'!$G76,'PollyVote Forecast'!$H76,'PollyVote Forecast'!$I76))</f>
        <v>6.3175040909820774</v>
      </c>
      <c r="G24" s="4">
        <f>(100-$S24)*'PollyVote Forecast'!G76/(SUM('PollyVote Forecast'!$C76,'PollyVote Forecast'!$D76,'PollyVote Forecast'!$F76,'PollyVote Forecast'!$G76,'PollyVote Forecast'!$H76,'PollyVote Forecast'!$I76))</f>
        <v>2.0348776723390096</v>
      </c>
      <c r="H24" s="4">
        <f>(100-$S24)*'PollyVote Forecast'!H76/(SUM('PollyVote Forecast'!$C76,'PollyVote Forecast'!$D76,'PollyVote Forecast'!$F76,'PollyVote Forecast'!$G76,'PollyVote Forecast'!$H76,'PollyVote Forecast'!$I76))</f>
        <v>4.6298852484011039</v>
      </c>
      <c r="I24" s="4">
        <f>(100-$S24)*'PollyVote Forecast'!I76/(SUM('PollyVote Forecast'!$C76,'PollyVote Forecast'!$D76,'PollyVote Forecast'!$F76,'PollyVote Forecast'!$G76,'PollyVote Forecast'!$H76,'PollyVote Forecast'!$I76))</f>
        <v>2.8829858086572933</v>
      </c>
      <c r="J24" s="4">
        <f>ABS(B24-Election_result!B$2)</f>
        <v>3.4810990101509915</v>
      </c>
      <c r="K24" s="4">
        <f>ABS(C24-Election_result!C$2)</f>
        <v>4.1912061446519111</v>
      </c>
      <c r="L24" s="4">
        <f>ABS(D24-Election_result!D$2)</f>
        <v>2.5259533242724199</v>
      </c>
      <c r="M24" s="4">
        <f>ABS(E24-Election_result!E$2)</f>
        <v>1.918900989849007</v>
      </c>
      <c r="N24" s="4">
        <f>ABS(F24-Election_result!F$2)</f>
        <v>2.2824959090179222</v>
      </c>
      <c r="O24" s="4">
        <f>ABS(G24-Election_result!G$2)</f>
        <v>0.16512232766099055</v>
      </c>
      <c r="P24" s="4">
        <f>ABS(H24-Election_result!H$2)</f>
        <v>7.0114751598896241E-2</v>
      </c>
      <c r="Q24" s="4">
        <f>ABS(I24-Election_result!I$2)</f>
        <v>1.2170141913427064</v>
      </c>
      <c r="R24" s="4">
        <f t="shared" si="0"/>
        <v>1.9814883310681055</v>
      </c>
      <c r="S24" s="47">
        <v>51.7</v>
      </c>
      <c r="T24" s="6"/>
    </row>
    <row r="25" spans="1:20" ht="12.75" customHeight="1">
      <c r="A25" s="3">
        <v>41477</v>
      </c>
      <c r="B25" s="4">
        <f>$S25*'PollyVote Forecast'!$B77/SUM('PollyVote Forecast'!$B77+'PollyVote Forecast'!$E77)</f>
        <v>44.960070509082655</v>
      </c>
      <c r="C25" s="4">
        <f>(100-$S25)*'PollyVote Forecast'!C77/(SUM('PollyVote Forecast'!$C77,'PollyVote Forecast'!$D77,'PollyVote Forecast'!$F77,'PollyVote Forecast'!$G77,'PollyVote Forecast'!$H77,'PollyVote Forecast'!$I77))</f>
        <v>21.482278898788458</v>
      </c>
      <c r="D25" s="4">
        <f>(100-$S25)*'PollyVote Forecast'!D77/(SUM('PollyVote Forecast'!$C77,'PollyVote Forecast'!$D77,'PollyVote Forecast'!$F77,'PollyVote Forecast'!$G77,'PollyVote Forecast'!$H77,'PollyVote Forecast'!$I77))</f>
        <v>10.979221083452632</v>
      </c>
      <c r="E25" s="4">
        <f>$S25*'PollyVote Forecast'!$E77/SUM('PollyVote Forecast'!$B77+'PollyVote Forecast'!$E77)</f>
        <v>6.7399294909173513</v>
      </c>
      <c r="F25" s="4">
        <f>(100-$S25)*'PollyVote Forecast'!F77/(SUM('PollyVote Forecast'!$C77,'PollyVote Forecast'!$D77,'PollyVote Forecast'!$F77,'PollyVote Forecast'!$G77,'PollyVote Forecast'!$H77,'PollyVote Forecast'!$I77))</f>
        <v>6.3235431948020597</v>
      </c>
      <c r="G25" s="4">
        <f>(100-$S25)*'PollyVote Forecast'!G77/(SUM('PollyVote Forecast'!$C77,'PollyVote Forecast'!$D77,'PollyVote Forecast'!$F77,'PollyVote Forecast'!$G77,'PollyVote Forecast'!$H77,'PollyVote Forecast'!$I77))</f>
        <v>2.0478217115939836</v>
      </c>
      <c r="H25" s="4">
        <f>(100-$S25)*'PollyVote Forecast'!H77/(SUM('PollyVote Forecast'!$C77,'PollyVote Forecast'!$D77,'PollyVote Forecast'!$F77,'PollyVote Forecast'!$G77,'PollyVote Forecast'!$H77,'PollyVote Forecast'!$I77))</f>
        <v>4.5564705369537677</v>
      </c>
      <c r="I25" s="4">
        <f>(100-$S25)*'PollyVote Forecast'!I77/(SUM('PollyVote Forecast'!$C77,'PollyVote Forecast'!$D77,'PollyVote Forecast'!$F77,'PollyVote Forecast'!$G77,'PollyVote Forecast'!$H77,'PollyVote Forecast'!$I77))</f>
        <v>2.9106645744090933</v>
      </c>
      <c r="J25" s="4">
        <f>ABS(B25-Election_result!B$2)</f>
        <v>3.4600705090826551</v>
      </c>
      <c r="K25" s="4">
        <f>ABS(C25-Election_result!C$2)</f>
        <v>4.2177211012115414</v>
      </c>
      <c r="L25" s="4">
        <f>ABS(D25-Election_result!D$2)</f>
        <v>2.5792210834526319</v>
      </c>
      <c r="M25" s="4">
        <f>ABS(E25-Election_result!E$2)</f>
        <v>1.9399294909173515</v>
      </c>
      <c r="N25" s="4">
        <f>ABS(F25-Election_result!F$2)</f>
        <v>2.2764568051979399</v>
      </c>
      <c r="O25" s="4">
        <f>ABS(G25-Election_result!G$2)</f>
        <v>0.15217828840601655</v>
      </c>
      <c r="P25" s="4">
        <f>ABS(H25-Election_result!H$2)</f>
        <v>0.14352946304623249</v>
      </c>
      <c r="Q25" s="4">
        <f>ABS(I25-Election_result!I$2)</f>
        <v>1.1893354255909063</v>
      </c>
      <c r="R25" s="4">
        <f t="shared" si="0"/>
        <v>1.9948052708631596</v>
      </c>
      <c r="S25" s="47">
        <v>51.7</v>
      </c>
      <c r="T25" s="6"/>
    </row>
    <row r="26" spans="1:20" ht="12.75" customHeight="1">
      <c r="A26" s="3">
        <v>41478</v>
      </c>
      <c r="B26" s="4">
        <f>$S26*'PollyVote Forecast'!$B78/SUM('PollyVote Forecast'!$B78+'PollyVote Forecast'!$E78)</f>
        <v>44.950396874903035</v>
      </c>
      <c r="C26" s="4">
        <f>(100-$S26)*'PollyVote Forecast'!C78/(SUM('PollyVote Forecast'!$C78,'PollyVote Forecast'!$D78,'PollyVote Forecast'!$F78,'PollyVote Forecast'!$G78,'PollyVote Forecast'!$H78,'PollyVote Forecast'!$I78))</f>
        <v>21.531128163839007</v>
      </c>
      <c r="D26" s="4">
        <f>(100-$S26)*'PollyVote Forecast'!D78/(SUM('PollyVote Forecast'!$C78,'PollyVote Forecast'!$D78,'PollyVote Forecast'!$F78,'PollyVote Forecast'!$G78,'PollyVote Forecast'!$H78,'PollyVote Forecast'!$I78))</f>
        <v>11.112154171129573</v>
      </c>
      <c r="E26" s="4">
        <f>$S26*'PollyVote Forecast'!$E78/SUM('PollyVote Forecast'!$B78+'PollyVote Forecast'!$E78)</f>
        <v>6.7496031250969715</v>
      </c>
      <c r="F26" s="4">
        <f>(100-$S26)*'PollyVote Forecast'!F78/(SUM('PollyVote Forecast'!$C78,'PollyVote Forecast'!$D78,'PollyVote Forecast'!$F78,'PollyVote Forecast'!$G78,'PollyVote Forecast'!$H78,'PollyVote Forecast'!$I78))</f>
        <v>6.2394181408547</v>
      </c>
      <c r="G26" s="4">
        <f>(100-$S26)*'PollyVote Forecast'!G78/(SUM('PollyVote Forecast'!$C78,'PollyVote Forecast'!$D78,'PollyVote Forecast'!$F78,'PollyVote Forecast'!$G78,'PollyVote Forecast'!$H78,'PollyVote Forecast'!$I78))</f>
        <v>1.9538179678383447</v>
      </c>
      <c r="H26" s="4">
        <f>(100-$S26)*'PollyVote Forecast'!H78/(SUM('PollyVote Forecast'!$C78,'PollyVote Forecast'!$D78,'PollyVote Forecast'!$F78,'PollyVote Forecast'!$G78,'PollyVote Forecast'!$H78,'PollyVote Forecast'!$I78))</f>
        <v>4.6097204055929826</v>
      </c>
      <c r="I26" s="4">
        <f>(100-$S26)*'PollyVote Forecast'!I78/(SUM('PollyVote Forecast'!$C78,'PollyVote Forecast'!$D78,'PollyVote Forecast'!$F78,'PollyVote Forecast'!$G78,'PollyVote Forecast'!$H78,'PollyVote Forecast'!$I78))</f>
        <v>2.8537611507453877</v>
      </c>
      <c r="J26" s="4">
        <f>ABS(B26-Election_result!B$2)</f>
        <v>3.4503968749030349</v>
      </c>
      <c r="K26" s="4">
        <f>ABS(C26-Election_result!C$2)</f>
        <v>4.1688718361609922</v>
      </c>
      <c r="L26" s="4">
        <f>ABS(D26-Election_result!D$2)</f>
        <v>2.7121541711295727</v>
      </c>
      <c r="M26" s="4">
        <f>ABS(E26-Election_result!E$2)</f>
        <v>1.9496031250969716</v>
      </c>
      <c r="N26" s="4">
        <f>ABS(F26-Election_result!F$2)</f>
        <v>2.3605818591452996</v>
      </c>
      <c r="O26" s="4">
        <f>ABS(G26-Election_result!G$2)</f>
        <v>0.24618203216165546</v>
      </c>
      <c r="P26" s="4">
        <f>ABS(H26-Election_result!H$2)</f>
        <v>9.0279594407017605E-2</v>
      </c>
      <c r="Q26" s="4">
        <f>ABS(I26-Election_result!I$2)</f>
        <v>1.2462388492546119</v>
      </c>
      <c r="R26" s="4">
        <f t="shared" si="0"/>
        <v>2.0280385427823946</v>
      </c>
      <c r="S26" s="47">
        <v>51.7</v>
      </c>
      <c r="T26" s="6"/>
    </row>
    <row r="27" spans="1:20" ht="12.75" customHeight="1">
      <c r="A27" s="3">
        <v>41479</v>
      </c>
      <c r="B27" s="4">
        <f>$S27*'PollyVote Forecast'!$B79/SUM('PollyVote Forecast'!$B79+'PollyVote Forecast'!$E79)</f>
        <v>44.851184319455911</v>
      </c>
      <c r="C27" s="4">
        <f>(100-$S27)*'PollyVote Forecast'!C79/(SUM('PollyVote Forecast'!$C79,'PollyVote Forecast'!$D79,'PollyVote Forecast'!$F79,'PollyVote Forecast'!$G79,'PollyVote Forecast'!$H79,'PollyVote Forecast'!$I79))</f>
        <v>21.560407576119509</v>
      </c>
      <c r="D27" s="4">
        <f>(100-$S27)*'PollyVote Forecast'!D79/(SUM('PollyVote Forecast'!$C79,'PollyVote Forecast'!$D79,'PollyVote Forecast'!$F79,'PollyVote Forecast'!$G79,'PollyVote Forecast'!$H79,'PollyVote Forecast'!$I79))</f>
        <v>10.956348084596714</v>
      </c>
      <c r="E27" s="4">
        <f>$S27*'PollyVote Forecast'!$E79/SUM('PollyVote Forecast'!$B79+'PollyVote Forecast'!$E79)</f>
        <v>6.8488156805440932</v>
      </c>
      <c r="F27" s="4">
        <f>(100-$S27)*'PollyVote Forecast'!F79/(SUM('PollyVote Forecast'!$C79,'PollyVote Forecast'!$D79,'PollyVote Forecast'!$F79,'PollyVote Forecast'!$G79,'PollyVote Forecast'!$H79,'PollyVote Forecast'!$I79))</f>
        <v>6.3004362057261325</v>
      </c>
      <c r="G27" s="4">
        <f>(100-$S27)*'PollyVote Forecast'!G79/(SUM('PollyVote Forecast'!$C79,'PollyVote Forecast'!$D79,'PollyVote Forecast'!$F79,'PollyVote Forecast'!$G79,'PollyVote Forecast'!$H79,'PollyVote Forecast'!$I79))</f>
        <v>2.0519818631893436</v>
      </c>
      <c r="H27" s="4">
        <f>(100-$S27)*'PollyVote Forecast'!H79/(SUM('PollyVote Forecast'!$C79,'PollyVote Forecast'!$D79,'PollyVote Forecast'!$F79,'PollyVote Forecast'!$G79,'PollyVote Forecast'!$H79,'PollyVote Forecast'!$I79))</f>
        <v>4.5269651629302512</v>
      </c>
      <c r="I27" s="4">
        <f>(100-$S27)*'PollyVote Forecast'!I79/(SUM('PollyVote Forecast'!$C79,'PollyVote Forecast'!$D79,'PollyVote Forecast'!$F79,'PollyVote Forecast'!$G79,'PollyVote Forecast'!$H79,'PollyVote Forecast'!$I79))</f>
        <v>2.9038611074380496</v>
      </c>
      <c r="J27" s="4">
        <f>ABS(B27-Election_result!B$2)</f>
        <v>3.3511843194559106</v>
      </c>
      <c r="K27" s="4">
        <f>ABS(C27-Election_result!C$2)</f>
        <v>4.1395924238804902</v>
      </c>
      <c r="L27" s="4">
        <f>ABS(D27-Election_result!D$2)</f>
        <v>2.5563480845967135</v>
      </c>
      <c r="M27" s="4">
        <f>ABS(E27-Election_result!E$2)</f>
        <v>2.0488156805440934</v>
      </c>
      <c r="N27" s="4">
        <f>ABS(F27-Election_result!F$2)</f>
        <v>2.2995637942738671</v>
      </c>
      <c r="O27" s="4">
        <f>ABS(G27-Election_result!G$2)</f>
        <v>0.14801813681065656</v>
      </c>
      <c r="P27" s="4">
        <f>ABS(H27-Election_result!H$2)</f>
        <v>0.17303483706974898</v>
      </c>
      <c r="Q27" s="4">
        <f>ABS(I27-Election_result!I$2)</f>
        <v>1.1961388925619501</v>
      </c>
      <c r="R27" s="4">
        <f t="shared" si="0"/>
        <v>1.9890870211491789</v>
      </c>
      <c r="S27" s="47">
        <v>51.7</v>
      </c>
      <c r="T27" s="6"/>
    </row>
    <row r="28" spans="1:20" ht="12.75" customHeight="1">
      <c r="A28" s="3">
        <v>41480</v>
      </c>
      <c r="B28" s="4">
        <f>$S28*'PollyVote Forecast'!$B80/SUM('PollyVote Forecast'!$B80+'PollyVote Forecast'!$E80)</f>
        <v>44.831962486047303</v>
      </c>
      <c r="C28" s="4">
        <f>(100-$S28)*'PollyVote Forecast'!C80/(SUM('PollyVote Forecast'!$C80,'PollyVote Forecast'!$D80,'PollyVote Forecast'!$F80,'PollyVote Forecast'!$G80,'PollyVote Forecast'!$H80,'PollyVote Forecast'!$I80))</f>
        <v>21.662734050880541</v>
      </c>
      <c r="D28" s="4">
        <f>(100-$S28)*'PollyVote Forecast'!D80/(SUM('PollyVote Forecast'!$C80,'PollyVote Forecast'!$D80,'PollyVote Forecast'!$F80,'PollyVote Forecast'!$G80,'PollyVote Forecast'!$H80,'PollyVote Forecast'!$I80))</f>
        <v>10.881449009978839</v>
      </c>
      <c r="E28" s="4">
        <f>$S28*'PollyVote Forecast'!$E80/SUM('PollyVote Forecast'!$B80+'PollyVote Forecast'!$E80)</f>
        <v>6.868037513952701</v>
      </c>
      <c r="F28" s="4">
        <f>(100-$S28)*'PollyVote Forecast'!F80/(SUM('PollyVote Forecast'!$C80,'PollyVote Forecast'!$D80,'PollyVote Forecast'!$F80,'PollyVote Forecast'!$G80,'PollyVote Forecast'!$H80,'PollyVote Forecast'!$I80))</f>
        <v>6.3109489562038616</v>
      </c>
      <c r="G28" s="4">
        <f>(100-$S28)*'PollyVote Forecast'!G80/(SUM('PollyVote Forecast'!$C80,'PollyVote Forecast'!$D80,'PollyVote Forecast'!$F80,'PollyVote Forecast'!$G80,'PollyVote Forecast'!$H80,'PollyVote Forecast'!$I80))</f>
        <v>2.0655719312314571</v>
      </c>
      <c r="H28" s="4">
        <f>(100-$S28)*'PollyVote Forecast'!H80/(SUM('PollyVote Forecast'!$C80,'PollyVote Forecast'!$D80,'PollyVote Forecast'!$F80,'PollyVote Forecast'!$G80,'PollyVote Forecast'!$H80,'PollyVote Forecast'!$I80))</f>
        <v>4.5551999810090669</v>
      </c>
      <c r="I28" s="4">
        <f>(100-$S28)*'PollyVote Forecast'!I80/(SUM('PollyVote Forecast'!$C80,'PollyVote Forecast'!$D80,'PollyVote Forecast'!$F80,'PollyVote Forecast'!$G80,'PollyVote Forecast'!$H80,'PollyVote Forecast'!$I80))</f>
        <v>2.8240960706962341</v>
      </c>
      <c r="J28" s="4">
        <f>ABS(B28-Election_result!B$2)</f>
        <v>3.3319624860473027</v>
      </c>
      <c r="K28" s="4">
        <f>ABS(C28-Election_result!C$2)</f>
        <v>4.0372659491194582</v>
      </c>
      <c r="L28" s="4">
        <f>ABS(D28-Election_result!D$2)</f>
        <v>2.4814490099788387</v>
      </c>
      <c r="M28" s="4">
        <f>ABS(E28-Election_result!E$2)</f>
        <v>2.0680375139527012</v>
      </c>
      <c r="N28" s="4">
        <f>ABS(F28-Election_result!F$2)</f>
        <v>2.289051043796138</v>
      </c>
      <c r="O28" s="4">
        <f>ABS(G28-Election_result!G$2)</f>
        <v>0.13442806876854307</v>
      </c>
      <c r="P28" s="4">
        <f>ABS(H28-Election_result!H$2)</f>
        <v>0.14480001899093331</v>
      </c>
      <c r="Q28" s="4">
        <f>ABS(I28-Election_result!I$2)</f>
        <v>1.2759039293037655</v>
      </c>
      <c r="R28" s="4">
        <f t="shared" si="0"/>
        <v>1.97036225249471</v>
      </c>
      <c r="S28" s="47">
        <v>51.7</v>
      </c>
      <c r="T28" s="6"/>
    </row>
    <row r="29" spans="1:20" ht="12.75" customHeight="1">
      <c r="A29" s="3">
        <v>41481</v>
      </c>
      <c r="B29" s="4">
        <f>$S29*'PollyVote Forecast'!$B81/SUM('PollyVote Forecast'!$B81+'PollyVote Forecast'!$E81)</f>
        <v>44.87386994830679</v>
      </c>
      <c r="C29" s="4">
        <f>(100-$S29)*'PollyVote Forecast'!C81/(SUM('PollyVote Forecast'!$C81,'PollyVote Forecast'!$D81,'PollyVote Forecast'!$F81,'PollyVote Forecast'!$G81,'PollyVote Forecast'!$H81,'PollyVote Forecast'!$I81))</f>
        <v>21.523076248929971</v>
      </c>
      <c r="D29" s="4">
        <f>(100-$S29)*'PollyVote Forecast'!D81/(SUM('PollyVote Forecast'!$C81,'PollyVote Forecast'!$D81,'PollyVote Forecast'!$F81,'PollyVote Forecast'!$G81,'PollyVote Forecast'!$H81,'PollyVote Forecast'!$I81))</f>
        <v>10.924373498926292</v>
      </c>
      <c r="E29" s="4">
        <f>$S29*'PollyVote Forecast'!$E81/SUM('PollyVote Forecast'!$B81+'PollyVote Forecast'!$E81)</f>
        <v>6.8261300516932089</v>
      </c>
      <c r="F29" s="4">
        <f>(100-$S29)*'PollyVote Forecast'!F81/(SUM('PollyVote Forecast'!$C81,'PollyVote Forecast'!$D81,'PollyVote Forecast'!$F81,'PollyVote Forecast'!$G81,'PollyVote Forecast'!$H81,'PollyVote Forecast'!$I81))</f>
        <v>6.3735482732169029</v>
      </c>
      <c r="G29" s="4">
        <f>(100-$S29)*'PollyVote Forecast'!G81/(SUM('PollyVote Forecast'!$C81,'PollyVote Forecast'!$D81,'PollyVote Forecast'!$F81,'PollyVote Forecast'!$G81,'PollyVote Forecast'!$H81,'PollyVote Forecast'!$I81))</f>
        <v>2.1170269371160084</v>
      </c>
      <c r="H29" s="4">
        <f>(100-$S29)*'PollyVote Forecast'!H81/(SUM('PollyVote Forecast'!$C81,'PollyVote Forecast'!$D81,'PollyVote Forecast'!$F81,'PollyVote Forecast'!$G81,'PollyVote Forecast'!$H81,'PollyVote Forecast'!$I81))</f>
        <v>4.4973845126062066</v>
      </c>
      <c r="I29" s="4">
        <f>(100-$S29)*'PollyVote Forecast'!I81/(SUM('PollyVote Forecast'!$C81,'PollyVote Forecast'!$D81,'PollyVote Forecast'!$F81,'PollyVote Forecast'!$G81,'PollyVote Forecast'!$H81,'PollyVote Forecast'!$I81))</f>
        <v>2.8645905292046221</v>
      </c>
      <c r="J29" s="4">
        <f>ABS(B29-Election_result!B$2)</f>
        <v>3.3738699483067904</v>
      </c>
      <c r="K29" s="4">
        <f>ABS(C29-Election_result!C$2)</f>
        <v>4.1769237510700279</v>
      </c>
      <c r="L29" s="4">
        <f>ABS(D29-Election_result!D$2)</f>
        <v>2.5243734989262911</v>
      </c>
      <c r="M29" s="4">
        <f>ABS(E29-Election_result!E$2)</f>
        <v>2.026130051693209</v>
      </c>
      <c r="N29" s="4">
        <f>ABS(F29-Election_result!F$2)</f>
        <v>2.2264517267830968</v>
      </c>
      <c r="O29" s="4">
        <f>ABS(G29-Election_result!G$2)</f>
        <v>8.2973062883991755E-2</v>
      </c>
      <c r="P29" s="4">
        <f>ABS(H29-Election_result!H$2)</f>
        <v>0.20261548739379354</v>
      </c>
      <c r="Q29" s="4">
        <f>ABS(I29-Election_result!I$2)</f>
        <v>1.2354094707953776</v>
      </c>
      <c r="R29" s="4">
        <f t="shared" si="0"/>
        <v>1.9810933747315724</v>
      </c>
      <c r="S29" s="47">
        <v>51.7</v>
      </c>
      <c r="T29" s="6"/>
    </row>
    <row r="30" spans="1:20" ht="12.75" customHeight="1">
      <c r="A30" s="3">
        <v>41482</v>
      </c>
      <c r="B30" s="4">
        <f>$S30*'PollyVote Forecast'!$B82/SUM('PollyVote Forecast'!$B82+'PollyVote Forecast'!$E82)</f>
        <v>44.843233320464144</v>
      </c>
      <c r="C30" s="4">
        <f>(100-$S30)*'PollyVote Forecast'!C82/(SUM('PollyVote Forecast'!$C82,'PollyVote Forecast'!$D82,'PollyVote Forecast'!$F82,'PollyVote Forecast'!$G82,'PollyVote Forecast'!$H82,'PollyVote Forecast'!$I82))</f>
        <v>21.823504788324893</v>
      </c>
      <c r="D30" s="4">
        <f>(100-$S30)*'PollyVote Forecast'!D82/(SUM('PollyVote Forecast'!$C82,'PollyVote Forecast'!$D82,'PollyVote Forecast'!$F82,'PollyVote Forecast'!$G82,'PollyVote Forecast'!$H82,'PollyVote Forecast'!$I82))</f>
        <v>11.08088264086401</v>
      </c>
      <c r="E30" s="4">
        <f>$S30*'PollyVote Forecast'!$E82/SUM('PollyVote Forecast'!$B82+'PollyVote Forecast'!$E82)</f>
        <v>6.8567666795358582</v>
      </c>
      <c r="F30" s="4">
        <f>(100-$S30)*'PollyVote Forecast'!F82/(SUM('PollyVote Forecast'!$C82,'PollyVote Forecast'!$D82,'PollyVote Forecast'!$F82,'PollyVote Forecast'!$G82,'PollyVote Forecast'!$H82,'PollyVote Forecast'!$I82))</f>
        <v>6.3277952023891446</v>
      </c>
      <c r="G30" s="4">
        <f>(100-$S30)*'PollyVote Forecast'!G82/(SUM('PollyVote Forecast'!$C82,'PollyVote Forecast'!$D82,'PollyVote Forecast'!$F82,'PollyVote Forecast'!$G82,'PollyVote Forecast'!$H82,'PollyVote Forecast'!$I82))</f>
        <v>2.2167802018388754</v>
      </c>
      <c r="H30" s="4">
        <f>(100-$S30)*'PollyVote Forecast'!H82/(SUM('PollyVote Forecast'!$C82,'PollyVote Forecast'!$D82,'PollyVote Forecast'!$F82,'PollyVote Forecast'!$G82,'PollyVote Forecast'!$H82,'PollyVote Forecast'!$I82))</f>
        <v>3.8010293209648771</v>
      </c>
      <c r="I30" s="4">
        <f>(100-$S30)*'PollyVote Forecast'!I82/(SUM('PollyVote Forecast'!$C82,'PollyVote Forecast'!$D82,'PollyVote Forecast'!$F82,'PollyVote Forecast'!$G82,'PollyVote Forecast'!$H82,'PollyVote Forecast'!$I82))</f>
        <v>3.0500078456181967</v>
      </c>
      <c r="J30" s="4">
        <f>ABS(B30-Election_result!B$2)</f>
        <v>3.3432333204641438</v>
      </c>
      <c r="K30" s="4">
        <f>ABS(C30-Election_result!C$2)</f>
        <v>3.8764952116751061</v>
      </c>
      <c r="L30" s="4">
        <f>ABS(D30-Election_result!D$2)</f>
        <v>2.6808826408640094</v>
      </c>
      <c r="M30" s="4">
        <f>ABS(E30-Election_result!E$2)</f>
        <v>2.0567666795358583</v>
      </c>
      <c r="N30" s="4">
        <f>ABS(F30-Election_result!F$2)</f>
        <v>2.272204797610855</v>
      </c>
      <c r="O30" s="4">
        <f>ABS(G30-Election_result!G$2)</f>
        <v>1.6780201838875186E-2</v>
      </c>
      <c r="P30" s="4">
        <f>ABS(H30-Election_result!H$2)</f>
        <v>0.89897067903512307</v>
      </c>
      <c r="Q30" s="4">
        <f>ABS(I30-Election_result!I$2)</f>
        <v>1.0499921543818029</v>
      </c>
      <c r="R30" s="4">
        <f t="shared" si="0"/>
        <v>2.0244157106757217</v>
      </c>
      <c r="S30" s="47">
        <v>51.7</v>
      </c>
      <c r="T30" s="6"/>
    </row>
    <row r="31" spans="1:20" ht="12.75" customHeight="1">
      <c r="A31" s="3">
        <v>41483</v>
      </c>
      <c r="B31" s="4">
        <f>$S31*'PollyVote Forecast'!$B83/SUM('PollyVote Forecast'!$B83+'PollyVote Forecast'!$E83)</f>
        <v>44.841796180214658</v>
      </c>
      <c r="C31" s="4">
        <f>(100-$S31)*'PollyVote Forecast'!C83/(SUM('PollyVote Forecast'!$C83,'PollyVote Forecast'!$D83,'PollyVote Forecast'!$F83,'PollyVote Forecast'!$G83,'PollyVote Forecast'!$H83,'PollyVote Forecast'!$I83))</f>
        <v>21.742510216728522</v>
      </c>
      <c r="D31" s="4">
        <f>(100-$S31)*'PollyVote Forecast'!D83/(SUM('PollyVote Forecast'!$C83,'PollyVote Forecast'!$D83,'PollyVote Forecast'!$F83,'PollyVote Forecast'!$G83,'PollyVote Forecast'!$H83,'PollyVote Forecast'!$I83))</f>
        <v>11.05223589667931</v>
      </c>
      <c r="E31" s="4">
        <f>$S31*'PollyVote Forecast'!$E83/SUM('PollyVote Forecast'!$B83+'PollyVote Forecast'!$E83)</f>
        <v>6.8582038197853485</v>
      </c>
      <c r="F31" s="4">
        <f>(100-$S31)*'PollyVote Forecast'!F83/(SUM('PollyVote Forecast'!$C83,'PollyVote Forecast'!$D83,'PollyVote Forecast'!$F83,'PollyVote Forecast'!$G83,'PollyVote Forecast'!$H83,'PollyVote Forecast'!$I83))</f>
        <v>6.31803992894947</v>
      </c>
      <c r="G31" s="4">
        <f>(100-$S31)*'PollyVote Forecast'!G83/(SUM('PollyVote Forecast'!$C83,'PollyVote Forecast'!$D83,'PollyVote Forecast'!$F83,'PollyVote Forecast'!$G83,'PollyVote Forecast'!$H83,'PollyVote Forecast'!$I83))</f>
        <v>2.4214141180917772</v>
      </c>
      <c r="H31" s="4">
        <f>(100-$S31)*'PollyVote Forecast'!H83/(SUM('PollyVote Forecast'!$C83,'PollyVote Forecast'!$D83,'PollyVote Forecast'!$F83,'PollyVote Forecast'!$G83,'PollyVote Forecast'!$H83,'PollyVote Forecast'!$I83))</f>
        <v>3.671651767069759</v>
      </c>
      <c r="I31" s="4">
        <f>(100-$S31)*'PollyVote Forecast'!I83/(SUM('PollyVote Forecast'!$C83,'PollyVote Forecast'!$D83,'PollyVote Forecast'!$F83,'PollyVote Forecast'!$G83,'PollyVote Forecast'!$H83,'PollyVote Forecast'!$I83))</f>
        <v>3.0941480724811621</v>
      </c>
      <c r="J31" s="4">
        <f>ABS(B31-Election_result!B$2)</f>
        <v>3.3417961802146579</v>
      </c>
      <c r="K31" s="4">
        <f>ABS(C31-Election_result!C$2)</f>
        <v>3.9574897832714768</v>
      </c>
      <c r="L31" s="4">
        <f>ABS(D31-Election_result!D$2)</f>
        <v>2.6522358966793096</v>
      </c>
      <c r="M31" s="4">
        <f>ABS(E31-Election_result!E$2)</f>
        <v>2.0582038197853487</v>
      </c>
      <c r="N31" s="4">
        <f>ABS(F31-Election_result!F$2)</f>
        <v>2.2819600710505297</v>
      </c>
      <c r="O31" s="4">
        <f>ABS(G31-Election_result!G$2)</f>
        <v>0.22141411809177702</v>
      </c>
      <c r="P31" s="4">
        <f>ABS(H31-Election_result!H$2)</f>
        <v>1.0283482329302411</v>
      </c>
      <c r="Q31" s="4">
        <f>ABS(I31-Election_result!I$2)</f>
        <v>1.0058519275188376</v>
      </c>
      <c r="R31" s="4">
        <f t="shared" si="0"/>
        <v>2.0684125036927727</v>
      </c>
      <c r="S31" s="47">
        <v>51.7</v>
      </c>
      <c r="T31" s="6"/>
    </row>
    <row r="32" spans="1:20" ht="12.75" customHeight="1">
      <c r="A32" s="3">
        <v>41484</v>
      </c>
      <c r="B32" s="4">
        <f>$S32*'PollyVote Forecast'!$B84/SUM('PollyVote Forecast'!$B84+'PollyVote Forecast'!$E84)</f>
        <v>44.860846080744025</v>
      </c>
      <c r="C32" s="4">
        <f>(100-$S32)*'PollyVote Forecast'!C84/(SUM('PollyVote Forecast'!$C84,'PollyVote Forecast'!$D84,'PollyVote Forecast'!$F84,'PollyVote Forecast'!$G84,'PollyVote Forecast'!$H84,'PollyVote Forecast'!$I84))</f>
        <v>21.722863226557362</v>
      </c>
      <c r="D32" s="4">
        <f>(100-$S32)*'PollyVote Forecast'!D84/(SUM('PollyVote Forecast'!$C84,'PollyVote Forecast'!$D84,'PollyVote Forecast'!$F84,'PollyVote Forecast'!$G84,'PollyVote Forecast'!$H84,'PollyVote Forecast'!$I84))</f>
        <v>11.04622905254695</v>
      </c>
      <c r="E32" s="4">
        <f>$S32*'PollyVote Forecast'!$E84/SUM('PollyVote Forecast'!$B84+'PollyVote Forecast'!$E84)</f>
        <v>6.8391539192559812</v>
      </c>
      <c r="F32" s="4">
        <f>(100-$S32)*'PollyVote Forecast'!F84/(SUM('PollyVote Forecast'!$C84,'PollyVote Forecast'!$D84,'PollyVote Forecast'!$F84,'PollyVote Forecast'!$G84,'PollyVote Forecast'!$H84,'PollyVote Forecast'!$I84))</f>
        <v>6.341115471632631</v>
      </c>
      <c r="G32" s="4">
        <f>(100-$S32)*'PollyVote Forecast'!G84/(SUM('PollyVote Forecast'!$C84,'PollyVote Forecast'!$D84,'PollyVote Forecast'!$F84,'PollyVote Forecast'!$G84,'PollyVote Forecast'!$H84,'PollyVote Forecast'!$I84))</f>
        <v>2.4574570967549945</v>
      </c>
      <c r="H32" s="4">
        <f>(100-$S32)*'PollyVote Forecast'!H84/(SUM('PollyVote Forecast'!$C84,'PollyVote Forecast'!$D84,'PollyVote Forecast'!$F84,'PollyVote Forecast'!$G84,'PollyVote Forecast'!$H84,'PollyVote Forecast'!$I84))</f>
        <v>3.6493027978891019</v>
      </c>
      <c r="I32" s="4">
        <f>(100-$S32)*'PollyVote Forecast'!I84/(SUM('PollyVote Forecast'!$C84,'PollyVote Forecast'!$D84,'PollyVote Forecast'!$F84,'PollyVote Forecast'!$G84,'PollyVote Forecast'!$H84,'PollyVote Forecast'!$I84))</f>
        <v>3.0830323546189646</v>
      </c>
      <c r="J32" s="4">
        <f>ABS(B32-Election_result!B$2)</f>
        <v>3.3608460807440252</v>
      </c>
      <c r="K32" s="4">
        <f>ABS(C32-Election_result!C$2)</f>
        <v>3.9771367734426377</v>
      </c>
      <c r="L32" s="4">
        <f>ABS(D32-Election_result!D$2)</f>
        <v>2.6462290525469498</v>
      </c>
      <c r="M32" s="4">
        <f>ABS(E32-Election_result!E$2)</f>
        <v>2.0391539192559813</v>
      </c>
      <c r="N32" s="4">
        <f>ABS(F32-Election_result!F$2)</f>
        <v>2.2588845283673686</v>
      </c>
      <c r="O32" s="4">
        <f>ABS(G32-Election_result!G$2)</f>
        <v>0.25745709675499429</v>
      </c>
      <c r="P32" s="4">
        <f>ABS(H32-Election_result!H$2)</f>
        <v>1.0506972021108982</v>
      </c>
      <c r="Q32" s="4">
        <f>ABS(I32-Election_result!I$2)</f>
        <v>1.016967645381035</v>
      </c>
      <c r="R32" s="4">
        <f t="shared" si="0"/>
        <v>2.075921537325486</v>
      </c>
      <c r="S32" s="47">
        <v>51.7</v>
      </c>
      <c r="T32" s="6"/>
    </row>
    <row r="33" spans="1:20" ht="12.75" customHeight="1">
      <c r="A33" s="3">
        <v>41485</v>
      </c>
      <c r="B33" s="4">
        <f>$S33*'PollyVote Forecast'!$B85/SUM('PollyVote Forecast'!$B85+'PollyVote Forecast'!$E85)</f>
        <v>44.840528810118556</v>
      </c>
      <c r="C33" s="4">
        <f>(100-$S33)*'PollyVote Forecast'!C85/(SUM('PollyVote Forecast'!$C85,'PollyVote Forecast'!$D85,'PollyVote Forecast'!$F85,'PollyVote Forecast'!$G85,'PollyVote Forecast'!$H85,'PollyVote Forecast'!$I85))</f>
        <v>21.758948529161067</v>
      </c>
      <c r="D33" s="4">
        <f>(100-$S33)*'PollyVote Forecast'!D85/(SUM('PollyVote Forecast'!$C85,'PollyVote Forecast'!$D85,'PollyVote Forecast'!$F85,'PollyVote Forecast'!$G85,'PollyVote Forecast'!$H85,'PollyVote Forecast'!$I85))</f>
        <v>11.039796199569087</v>
      </c>
      <c r="E33" s="4">
        <f>$S33*'PollyVote Forecast'!$E85/SUM('PollyVote Forecast'!$B85+'PollyVote Forecast'!$E85)</f>
        <v>6.859471189881444</v>
      </c>
      <c r="F33" s="4">
        <f>(100-$S33)*'PollyVote Forecast'!F85/(SUM('PollyVote Forecast'!$C85,'PollyVote Forecast'!$D85,'PollyVote Forecast'!$F85,'PollyVote Forecast'!$G85,'PollyVote Forecast'!$H85,'PollyVote Forecast'!$I85))</f>
        <v>6.3716324335582284</v>
      </c>
      <c r="G33" s="4">
        <f>(100-$S33)*'PollyVote Forecast'!G85/(SUM('PollyVote Forecast'!$C85,'PollyVote Forecast'!$D85,'PollyVote Forecast'!$F85,'PollyVote Forecast'!$G85,'PollyVote Forecast'!$H85,'PollyVote Forecast'!$I85))</f>
        <v>2.3217160840222966</v>
      </c>
      <c r="H33" s="4">
        <f>(100-$S33)*'PollyVote Forecast'!H85/(SUM('PollyVote Forecast'!$C85,'PollyVote Forecast'!$D85,'PollyVote Forecast'!$F85,'PollyVote Forecast'!$G85,'PollyVote Forecast'!$H85,'PollyVote Forecast'!$I85))</f>
        <v>3.7206181614617924</v>
      </c>
      <c r="I33" s="4">
        <f>(100-$S33)*'PollyVote Forecast'!I85/(SUM('PollyVote Forecast'!$C85,'PollyVote Forecast'!$D85,'PollyVote Forecast'!$F85,'PollyVote Forecast'!$G85,'PollyVote Forecast'!$H85,'PollyVote Forecast'!$I85))</f>
        <v>3.0872885922275253</v>
      </c>
      <c r="J33" s="4">
        <f>ABS(B33-Election_result!B$2)</f>
        <v>3.3405288101185562</v>
      </c>
      <c r="K33" s="4">
        <f>ABS(C33-Election_result!C$2)</f>
        <v>3.9410514708389321</v>
      </c>
      <c r="L33" s="4">
        <f>ABS(D33-Election_result!D$2)</f>
        <v>2.6397961995690871</v>
      </c>
      <c r="M33" s="4">
        <f>ABS(E33-Election_result!E$2)</f>
        <v>2.0594711898814442</v>
      </c>
      <c r="N33" s="4">
        <f>ABS(F33-Election_result!F$2)</f>
        <v>2.2283675664417713</v>
      </c>
      <c r="O33" s="4">
        <f>ABS(G33-Election_result!G$2)</f>
        <v>0.12171608402229639</v>
      </c>
      <c r="P33" s="4">
        <f>ABS(H33-Election_result!H$2)</f>
        <v>0.97938183853820782</v>
      </c>
      <c r="Q33" s="4">
        <f>ABS(I33-Election_result!I$2)</f>
        <v>1.0127114077724744</v>
      </c>
      <c r="R33" s="4">
        <f t="shared" si="0"/>
        <v>2.0403780708978458</v>
      </c>
      <c r="S33" s="47">
        <v>51.7</v>
      </c>
      <c r="T33" s="6"/>
    </row>
    <row r="34" spans="1:20" ht="12.75" customHeight="1">
      <c r="A34" s="3">
        <v>41486</v>
      </c>
      <c r="B34" s="4">
        <f>$S34*'PollyVote Forecast'!$B86/SUM('PollyVote Forecast'!$B86+'PollyVote Forecast'!$E86)</f>
        <v>44.856822753007812</v>
      </c>
      <c r="C34" s="4">
        <f>(100-$S34)*'PollyVote Forecast'!C86/(SUM('PollyVote Forecast'!$C86,'PollyVote Forecast'!$D86,'PollyVote Forecast'!$F86,'PollyVote Forecast'!$G86,'PollyVote Forecast'!$H86,'PollyVote Forecast'!$I86))</f>
        <v>21.851747617821573</v>
      </c>
      <c r="D34" s="4">
        <f>(100-$S34)*'PollyVote Forecast'!D86/(SUM('PollyVote Forecast'!$C86,'PollyVote Forecast'!$D86,'PollyVote Forecast'!$F86,'PollyVote Forecast'!$G86,'PollyVote Forecast'!$H86,'PollyVote Forecast'!$I86))</f>
        <v>11.172077913076738</v>
      </c>
      <c r="E34" s="4">
        <f>$S34*'PollyVote Forecast'!$E86/SUM('PollyVote Forecast'!$B86+'PollyVote Forecast'!$E86)</f>
        <v>6.8431772469921919</v>
      </c>
      <c r="F34" s="4">
        <f>(100-$S34)*'PollyVote Forecast'!F86/(SUM('PollyVote Forecast'!$C86,'PollyVote Forecast'!$D86,'PollyVote Forecast'!$F86,'PollyVote Forecast'!$G86,'PollyVote Forecast'!$H86,'PollyVote Forecast'!$I86))</f>
        <v>6.3967562132471558</v>
      </c>
      <c r="G34" s="4">
        <f>(100-$S34)*'PollyVote Forecast'!G86/(SUM('PollyVote Forecast'!$C86,'PollyVote Forecast'!$D86,'PollyVote Forecast'!$F86,'PollyVote Forecast'!$G86,'PollyVote Forecast'!$H86,'PollyVote Forecast'!$I86))</f>
        <v>2.3289511813114059</v>
      </c>
      <c r="H34" s="4">
        <f>(100-$S34)*'PollyVote Forecast'!H86/(SUM('PollyVote Forecast'!$C86,'PollyVote Forecast'!$D86,'PollyVote Forecast'!$F86,'PollyVote Forecast'!$G86,'PollyVote Forecast'!$H86,'PollyVote Forecast'!$I86))</f>
        <v>3.4557985353536722</v>
      </c>
      <c r="I34" s="4">
        <f>(100-$S34)*'PollyVote Forecast'!I86/(SUM('PollyVote Forecast'!$C86,'PollyVote Forecast'!$D86,'PollyVote Forecast'!$F86,'PollyVote Forecast'!$G86,'PollyVote Forecast'!$H86,'PollyVote Forecast'!$I86))</f>
        <v>3.0946685391894464</v>
      </c>
      <c r="J34" s="4">
        <f>ABS(B34-Election_result!B$2)</f>
        <v>3.3568227530078119</v>
      </c>
      <c r="K34" s="4">
        <f>ABS(C34-Election_result!C$2)</f>
        <v>3.8482523821784262</v>
      </c>
      <c r="L34" s="4">
        <f>ABS(D34-Election_result!D$2)</f>
        <v>2.7720779130767372</v>
      </c>
      <c r="M34" s="4">
        <f>ABS(E34-Election_result!E$2)</f>
        <v>2.0431772469921921</v>
      </c>
      <c r="N34" s="4">
        <f>ABS(F34-Election_result!F$2)</f>
        <v>2.2032437867528438</v>
      </c>
      <c r="O34" s="4">
        <f>ABS(G34-Election_result!G$2)</f>
        <v>0.1289511813114057</v>
      </c>
      <c r="P34" s="4">
        <f>ABS(H34-Election_result!H$2)</f>
        <v>1.244201464646328</v>
      </c>
      <c r="Q34" s="4">
        <f>ABS(I34-Election_result!I$2)</f>
        <v>1.0053314608105532</v>
      </c>
      <c r="R34" s="4">
        <f t="shared" si="0"/>
        <v>2.0752572735970372</v>
      </c>
      <c r="S34" s="47">
        <v>51.7</v>
      </c>
      <c r="T34" s="6"/>
    </row>
    <row r="35" spans="1:20" ht="12.75" customHeight="1">
      <c r="A35" s="3">
        <v>41487</v>
      </c>
      <c r="B35" s="4">
        <f>$S35*'PollyVote Forecast'!$B87/SUM('PollyVote Forecast'!$B87+'PollyVote Forecast'!$E87)</f>
        <v>44.898433262475493</v>
      </c>
      <c r="C35" s="4">
        <f>(100-$S35)*'PollyVote Forecast'!C87/(SUM('PollyVote Forecast'!$C87,'PollyVote Forecast'!$D87,'PollyVote Forecast'!$F87,'PollyVote Forecast'!$G87,'PollyVote Forecast'!$H87,'PollyVote Forecast'!$I87))</f>
        <v>21.720367374603889</v>
      </c>
      <c r="D35" s="4">
        <f>(100-$S35)*'PollyVote Forecast'!D87/(SUM('PollyVote Forecast'!$C87,'PollyVote Forecast'!$D87,'PollyVote Forecast'!$F87,'PollyVote Forecast'!$G87,'PollyVote Forecast'!$H87,'PollyVote Forecast'!$I87))</f>
        <v>11.017114705381429</v>
      </c>
      <c r="E35" s="4">
        <f>$S35*'PollyVote Forecast'!$E87/SUM('PollyVote Forecast'!$B87+'PollyVote Forecast'!$E87)</f>
        <v>6.8015667375245057</v>
      </c>
      <c r="F35" s="4">
        <f>(100-$S35)*'PollyVote Forecast'!F87/(SUM('PollyVote Forecast'!$C87,'PollyVote Forecast'!$D87,'PollyVote Forecast'!$F87,'PollyVote Forecast'!$G87,'PollyVote Forecast'!$H87,'PollyVote Forecast'!$I87))</f>
        <v>6.3941225933677233</v>
      </c>
      <c r="G35" s="4">
        <f>(100-$S35)*'PollyVote Forecast'!G87/(SUM('PollyVote Forecast'!$C87,'PollyVote Forecast'!$D87,'PollyVote Forecast'!$F87,'PollyVote Forecast'!$G87,'PollyVote Forecast'!$H87,'PollyVote Forecast'!$I87))</f>
        <v>2.3613171732417273</v>
      </c>
      <c r="H35" s="4">
        <f>(100-$S35)*'PollyVote Forecast'!H87/(SUM('PollyVote Forecast'!$C87,'PollyVote Forecast'!$D87,'PollyVote Forecast'!$F87,'PollyVote Forecast'!$G87,'PollyVote Forecast'!$H87,'PollyVote Forecast'!$I87))</f>
        <v>3.7229491295614792</v>
      </c>
      <c r="I35" s="4">
        <f>(100-$S35)*'PollyVote Forecast'!I87/(SUM('PollyVote Forecast'!$C87,'PollyVote Forecast'!$D87,'PollyVote Forecast'!$F87,'PollyVote Forecast'!$G87,'PollyVote Forecast'!$H87,'PollyVote Forecast'!$I87))</f>
        <v>3.0841290238437589</v>
      </c>
      <c r="J35" s="4">
        <f>ABS(B35-Election_result!B$2)</f>
        <v>3.3984332624754927</v>
      </c>
      <c r="K35" s="4">
        <f>ABS(C35-Election_result!C$2)</f>
        <v>3.9796326253961105</v>
      </c>
      <c r="L35" s="4">
        <f>ABS(D35-Election_result!D$2)</f>
        <v>2.6171147053814288</v>
      </c>
      <c r="M35" s="4">
        <f>ABS(E35-Election_result!E$2)</f>
        <v>2.0015667375245059</v>
      </c>
      <c r="N35" s="4">
        <f>ABS(F35-Election_result!F$2)</f>
        <v>2.2058774066322764</v>
      </c>
      <c r="O35" s="4">
        <f>ABS(G35-Election_result!G$2)</f>
        <v>0.16131717324172712</v>
      </c>
      <c r="P35" s="4">
        <f>ABS(H35-Election_result!H$2)</f>
        <v>0.97705087043852101</v>
      </c>
      <c r="Q35" s="4">
        <f>ABS(I35-Election_result!I$2)</f>
        <v>1.0158709761562408</v>
      </c>
      <c r="R35" s="4">
        <f t="shared" si="0"/>
        <v>2.0446079696557877</v>
      </c>
      <c r="S35" s="47">
        <v>51.7</v>
      </c>
      <c r="T35" s="6"/>
    </row>
    <row r="36" spans="1:20" ht="12.75" customHeight="1">
      <c r="A36" s="3">
        <v>41488</v>
      </c>
      <c r="B36" s="4">
        <f>$S36*'PollyVote Forecast'!$B88/SUM('PollyVote Forecast'!$B88+'PollyVote Forecast'!$E88)</f>
        <v>44.91346809635747</v>
      </c>
      <c r="C36" s="4">
        <f>(100-$S36)*'PollyVote Forecast'!C88/(SUM('PollyVote Forecast'!$C88,'PollyVote Forecast'!$D88,'PollyVote Forecast'!$F88,'PollyVote Forecast'!$G88,'PollyVote Forecast'!$H88,'PollyVote Forecast'!$I88))</f>
        <v>21.68375985166352</v>
      </c>
      <c r="D36" s="4">
        <f>(100-$S36)*'PollyVote Forecast'!D88/(SUM('PollyVote Forecast'!$C88,'PollyVote Forecast'!$D88,'PollyVote Forecast'!$F88,'PollyVote Forecast'!$G88,'PollyVote Forecast'!$H88,'PollyVote Forecast'!$I88))</f>
        <v>11.071142814043681</v>
      </c>
      <c r="E36" s="4">
        <f>$S36*'PollyVote Forecast'!$E88/SUM('PollyVote Forecast'!$B88+'PollyVote Forecast'!$E88)</f>
        <v>6.7865319036425307</v>
      </c>
      <c r="F36" s="4">
        <f>(100-$S36)*'PollyVote Forecast'!F88/(SUM('PollyVote Forecast'!$C88,'PollyVote Forecast'!$D88,'PollyVote Forecast'!$F88,'PollyVote Forecast'!$G88,'PollyVote Forecast'!$H88,'PollyVote Forecast'!$I88))</f>
        <v>6.3627282326617438</v>
      </c>
      <c r="G36" s="4">
        <f>(100-$S36)*'PollyVote Forecast'!G88/(SUM('PollyVote Forecast'!$C88,'PollyVote Forecast'!$D88,'PollyVote Forecast'!$F88,'PollyVote Forecast'!$G88,'PollyVote Forecast'!$H88,'PollyVote Forecast'!$I88))</f>
        <v>2.3917286164504419</v>
      </c>
      <c r="H36" s="4">
        <f>(100-$S36)*'PollyVote Forecast'!H88/(SUM('PollyVote Forecast'!$C88,'PollyVote Forecast'!$D88,'PollyVote Forecast'!$F88,'PollyVote Forecast'!$G88,'PollyVote Forecast'!$H88,'PollyVote Forecast'!$I88))</f>
        <v>3.6798595860166681</v>
      </c>
      <c r="I36" s="4">
        <f>(100-$S36)*'PollyVote Forecast'!I88/(SUM('PollyVote Forecast'!$C88,'PollyVote Forecast'!$D88,'PollyVote Forecast'!$F88,'PollyVote Forecast'!$G88,'PollyVote Forecast'!$H88,'PollyVote Forecast'!$I88))</f>
        <v>3.1107808991639456</v>
      </c>
      <c r="J36" s="4">
        <f>ABS(B36-Election_result!B$2)</f>
        <v>3.4134680963574695</v>
      </c>
      <c r="K36" s="4">
        <f>ABS(C36-Election_result!C$2)</f>
        <v>4.0162401483364789</v>
      </c>
      <c r="L36" s="4">
        <f>ABS(D36-Election_result!D$2)</f>
        <v>2.6711428140436801</v>
      </c>
      <c r="M36" s="4">
        <f>ABS(E36-Election_result!E$2)</f>
        <v>1.9865319036425308</v>
      </c>
      <c r="N36" s="4">
        <f>ABS(F36-Election_result!F$2)</f>
        <v>2.2372717673382558</v>
      </c>
      <c r="O36" s="4">
        <f>ABS(G36-Election_result!G$2)</f>
        <v>0.1917286164504417</v>
      </c>
      <c r="P36" s="4">
        <f>ABS(H36-Election_result!H$2)</f>
        <v>1.0201404139833321</v>
      </c>
      <c r="Q36" s="4">
        <f>ABS(I36-Election_result!I$2)</f>
        <v>0.98921910083605402</v>
      </c>
      <c r="R36" s="4">
        <f t="shared" si="0"/>
        <v>2.0657178576235302</v>
      </c>
      <c r="S36" s="47">
        <v>51.7</v>
      </c>
      <c r="T36" s="6"/>
    </row>
    <row r="37" spans="1:20" ht="12.75" customHeight="1">
      <c r="A37" s="3">
        <v>41489</v>
      </c>
      <c r="B37" s="4">
        <f>$S37*'PollyVote Forecast'!$B89/SUM('PollyVote Forecast'!$B89+'PollyVote Forecast'!$E89)</f>
        <v>44.914722827421237</v>
      </c>
      <c r="C37" s="4">
        <f>(100-$S37)*'PollyVote Forecast'!C89/(SUM('PollyVote Forecast'!$C89,'PollyVote Forecast'!$D89,'PollyVote Forecast'!$F89,'PollyVote Forecast'!$G89,'PollyVote Forecast'!$H89,'PollyVote Forecast'!$I89))</f>
        <v>21.759608923596673</v>
      </c>
      <c r="D37" s="4">
        <f>(100-$S37)*'PollyVote Forecast'!D89/(SUM('PollyVote Forecast'!$C89,'PollyVote Forecast'!$D89,'PollyVote Forecast'!$F89,'PollyVote Forecast'!$G89,'PollyVote Forecast'!$H89,'PollyVote Forecast'!$I89))</f>
        <v>11.110509559721613</v>
      </c>
      <c r="E37" s="4">
        <f>$S37*'PollyVote Forecast'!$E89/SUM('PollyVote Forecast'!$B89+'PollyVote Forecast'!$E89)</f>
        <v>6.7852771725787679</v>
      </c>
      <c r="F37" s="4">
        <f>(100-$S37)*'PollyVote Forecast'!F89/(SUM('PollyVote Forecast'!$C89,'PollyVote Forecast'!$D89,'PollyVote Forecast'!$F89,'PollyVote Forecast'!$G89,'PollyVote Forecast'!$H89,'PollyVote Forecast'!$I89))</f>
        <v>6.3639954343248819</v>
      </c>
      <c r="G37" s="4">
        <f>(100-$S37)*'PollyVote Forecast'!G89/(SUM('PollyVote Forecast'!$C89,'PollyVote Forecast'!$D89,'PollyVote Forecast'!$F89,'PollyVote Forecast'!$G89,'PollyVote Forecast'!$H89,'PollyVote Forecast'!$I89))</f>
        <v>2.4327257739616139</v>
      </c>
      <c r="H37" s="4">
        <f>(100-$S37)*'PollyVote Forecast'!H89/(SUM('PollyVote Forecast'!$C89,'PollyVote Forecast'!$D89,'PollyVote Forecast'!$F89,'PollyVote Forecast'!$G89,'PollyVote Forecast'!$H89,'PollyVote Forecast'!$I89))</f>
        <v>3.5026989593722737</v>
      </c>
      <c r="I37" s="4">
        <f>(100-$S37)*'PollyVote Forecast'!I89/(SUM('PollyVote Forecast'!$C89,'PollyVote Forecast'!$D89,'PollyVote Forecast'!$F89,'PollyVote Forecast'!$G89,'PollyVote Forecast'!$H89,'PollyVote Forecast'!$I89))</f>
        <v>3.1304613490229443</v>
      </c>
      <c r="J37" s="4">
        <f>ABS(B37-Election_result!B$2)</f>
        <v>3.4147228274212367</v>
      </c>
      <c r="K37" s="4">
        <f>ABS(C37-Election_result!C$2)</f>
        <v>3.9403910764033263</v>
      </c>
      <c r="L37" s="4">
        <f>ABS(D37-Election_result!D$2)</f>
        <v>2.7105095597216131</v>
      </c>
      <c r="M37" s="4">
        <f>ABS(E37-Election_result!E$2)</f>
        <v>1.9852771725787681</v>
      </c>
      <c r="N37" s="4">
        <f>ABS(F37-Election_result!F$2)</f>
        <v>2.2360045656751177</v>
      </c>
      <c r="O37" s="4">
        <f>ABS(G37-Election_result!G$2)</f>
        <v>0.23272577396161376</v>
      </c>
      <c r="P37" s="4">
        <f>ABS(H37-Election_result!H$2)</f>
        <v>1.1973010406277265</v>
      </c>
      <c r="Q37" s="4">
        <f>ABS(I37-Election_result!I$2)</f>
        <v>0.96953865097705538</v>
      </c>
      <c r="R37" s="4">
        <f t="shared" si="0"/>
        <v>2.0858088334208071</v>
      </c>
      <c r="S37" s="47">
        <v>51.7</v>
      </c>
      <c r="T37" s="6"/>
    </row>
    <row r="38" spans="1:20" ht="12.75" customHeight="1">
      <c r="A38" s="3">
        <v>41490</v>
      </c>
      <c r="B38" s="4">
        <f>$S38*'PollyVote Forecast'!$B90/SUM('PollyVote Forecast'!$B90+'PollyVote Forecast'!$E90)</f>
        <v>44.966119062892716</v>
      </c>
      <c r="C38" s="4">
        <f>(100-$S38)*'PollyVote Forecast'!C90/(SUM('PollyVote Forecast'!$C90,'PollyVote Forecast'!$D90,'PollyVote Forecast'!$F90,'PollyVote Forecast'!$G90,'PollyVote Forecast'!$H90,'PollyVote Forecast'!$I90))</f>
        <v>21.857410890891973</v>
      </c>
      <c r="D38" s="4">
        <f>(100-$S38)*'PollyVote Forecast'!D90/(SUM('PollyVote Forecast'!$C90,'PollyVote Forecast'!$D90,'PollyVote Forecast'!$F90,'PollyVote Forecast'!$G90,'PollyVote Forecast'!$H90,'PollyVote Forecast'!$I90))</f>
        <v>11.146674484567642</v>
      </c>
      <c r="E38" s="4">
        <f>$S38*'PollyVote Forecast'!$E90/SUM('PollyVote Forecast'!$B90+'PollyVote Forecast'!$E90)</f>
        <v>6.7338809371072879</v>
      </c>
      <c r="F38" s="4">
        <f>(100-$S38)*'PollyVote Forecast'!F90/(SUM('PollyVote Forecast'!$C90,'PollyVote Forecast'!$D90,'PollyVote Forecast'!$F90,'PollyVote Forecast'!$G90,'PollyVote Forecast'!$H90,'PollyVote Forecast'!$I90))</f>
        <v>6.3416784881515502</v>
      </c>
      <c r="G38" s="4">
        <f>(100-$S38)*'PollyVote Forecast'!G90/(SUM('PollyVote Forecast'!$C90,'PollyVote Forecast'!$D90,'PollyVote Forecast'!$F90,'PollyVote Forecast'!$G90,'PollyVote Forecast'!$H90,'PollyVote Forecast'!$I90))</f>
        <v>2.4253607650772167</v>
      </c>
      <c r="H38" s="4">
        <f>(100-$S38)*'PollyVote Forecast'!H90/(SUM('PollyVote Forecast'!$C90,'PollyVote Forecast'!$D90,'PollyVote Forecast'!$F90,'PollyVote Forecast'!$G90,'PollyVote Forecast'!$H90,'PollyVote Forecast'!$I90))</f>
        <v>3.4246839342836797</v>
      </c>
      <c r="I38" s="4">
        <f>(100-$S38)*'PollyVote Forecast'!I90/(SUM('PollyVote Forecast'!$C90,'PollyVote Forecast'!$D90,'PollyVote Forecast'!$F90,'PollyVote Forecast'!$G90,'PollyVote Forecast'!$H90,'PollyVote Forecast'!$I90))</f>
        <v>3.10419143702793</v>
      </c>
      <c r="J38" s="4">
        <f>ABS(B38-Election_result!B$2)</f>
        <v>3.4661190628927159</v>
      </c>
      <c r="K38" s="4">
        <f>ABS(C38-Election_result!C$2)</f>
        <v>3.842589109108026</v>
      </c>
      <c r="L38" s="4">
        <f>ABS(D38-Election_result!D$2)</f>
        <v>2.7466744845676416</v>
      </c>
      <c r="M38" s="4">
        <f>ABS(E38-Election_result!E$2)</f>
        <v>1.933880937107288</v>
      </c>
      <c r="N38" s="4">
        <f>ABS(F38-Election_result!F$2)</f>
        <v>2.2583215118484494</v>
      </c>
      <c r="O38" s="4">
        <f>ABS(G38-Election_result!G$2)</f>
        <v>0.22536076507721647</v>
      </c>
      <c r="P38" s="4">
        <f>ABS(H38-Election_result!H$2)</f>
        <v>1.2753160657163205</v>
      </c>
      <c r="Q38" s="4">
        <f>ABS(I38-Election_result!I$2)</f>
        <v>0.99580856297206966</v>
      </c>
      <c r="R38" s="4">
        <f t="shared" si="0"/>
        <v>2.0930088124112158</v>
      </c>
      <c r="S38" s="47">
        <v>51.7</v>
      </c>
      <c r="T38" s="6"/>
    </row>
    <row r="39" spans="1:20" ht="12.75" customHeight="1">
      <c r="A39" s="3">
        <v>41491</v>
      </c>
      <c r="B39" s="4">
        <f>$S39*'PollyVote Forecast'!$B91/SUM('PollyVote Forecast'!$B91+'PollyVote Forecast'!$E91)</f>
        <v>44.965694216763744</v>
      </c>
      <c r="C39" s="4">
        <f>(100-$S39)*'PollyVote Forecast'!C91/(SUM('PollyVote Forecast'!$C91,'PollyVote Forecast'!$D91,'PollyVote Forecast'!$F91,'PollyVote Forecast'!$G91,'PollyVote Forecast'!$H91,'PollyVote Forecast'!$I91))</f>
        <v>21.86846600041337</v>
      </c>
      <c r="D39" s="4">
        <f>(100-$S39)*'PollyVote Forecast'!D91/(SUM('PollyVote Forecast'!$C91,'PollyVote Forecast'!$D91,'PollyVote Forecast'!$F91,'PollyVote Forecast'!$G91,'PollyVote Forecast'!$H91,'PollyVote Forecast'!$I91))</f>
        <v>11.238286515251341</v>
      </c>
      <c r="E39" s="4">
        <f>$S39*'PollyVote Forecast'!$E91/SUM('PollyVote Forecast'!$B91+'PollyVote Forecast'!$E91)</f>
        <v>6.7343057832362616</v>
      </c>
      <c r="F39" s="4">
        <f>(100-$S39)*'PollyVote Forecast'!F91/(SUM('PollyVote Forecast'!$C91,'PollyVote Forecast'!$D91,'PollyVote Forecast'!$F91,'PollyVote Forecast'!$G91,'PollyVote Forecast'!$H91,'PollyVote Forecast'!$I91))</f>
        <v>6.3410884825788543</v>
      </c>
      <c r="G39" s="4">
        <f>(100-$S39)*'PollyVote Forecast'!G91/(SUM('PollyVote Forecast'!$C91,'PollyVote Forecast'!$D91,'PollyVote Forecast'!$F91,'PollyVote Forecast'!$G91,'PollyVote Forecast'!$H91,'PollyVote Forecast'!$I91))</f>
        <v>2.4299722704253024</v>
      </c>
      <c r="H39" s="4">
        <f>(100-$S39)*'PollyVote Forecast'!H91/(SUM('PollyVote Forecast'!$C91,'PollyVote Forecast'!$D91,'PollyVote Forecast'!$F91,'PollyVote Forecast'!$G91,'PollyVote Forecast'!$H91,'PollyVote Forecast'!$I91))</f>
        <v>3.334742953488087</v>
      </c>
      <c r="I39" s="4">
        <f>(100-$S39)*'PollyVote Forecast'!I91/(SUM('PollyVote Forecast'!$C91,'PollyVote Forecast'!$D91,'PollyVote Forecast'!$F91,'PollyVote Forecast'!$G91,'PollyVote Forecast'!$H91,'PollyVote Forecast'!$I91))</f>
        <v>3.0874437778430392</v>
      </c>
      <c r="J39" s="4">
        <f>ABS(B39-Election_result!B$2)</f>
        <v>3.4656942167637439</v>
      </c>
      <c r="K39" s="4">
        <f>ABS(C39-Election_result!C$2)</f>
        <v>3.8315339995866289</v>
      </c>
      <c r="L39" s="4">
        <f>ABS(D39-Election_result!D$2)</f>
        <v>2.8382865152513403</v>
      </c>
      <c r="M39" s="4">
        <f>ABS(E39-Election_result!E$2)</f>
        <v>1.9343057832362618</v>
      </c>
      <c r="N39" s="4">
        <f>ABS(F39-Election_result!F$2)</f>
        <v>2.2589115174211454</v>
      </c>
      <c r="O39" s="4">
        <f>ABS(G39-Election_result!G$2)</f>
        <v>0.22997227042530222</v>
      </c>
      <c r="P39" s="4">
        <f>ABS(H39-Election_result!H$2)</f>
        <v>1.3652570465119132</v>
      </c>
      <c r="Q39" s="4">
        <f>ABS(I39-Election_result!I$2)</f>
        <v>1.0125562221569604</v>
      </c>
      <c r="R39" s="4">
        <f t="shared" si="0"/>
        <v>2.117064696419162</v>
      </c>
      <c r="S39" s="47">
        <v>51.7</v>
      </c>
      <c r="T39" s="6"/>
    </row>
    <row r="40" spans="1:20" ht="12.75" customHeight="1">
      <c r="A40" s="3">
        <v>41492</v>
      </c>
      <c r="B40" s="4">
        <f>$S40*'PollyVote Forecast'!$B92/SUM('PollyVote Forecast'!$B92+'PollyVote Forecast'!$E92)</f>
        <v>44.927131009161528</v>
      </c>
      <c r="C40" s="4">
        <f>(100-$S40)*'PollyVote Forecast'!C92/(SUM('PollyVote Forecast'!$C92,'PollyVote Forecast'!$D92,'PollyVote Forecast'!$F92,'PollyVote Forecast'!$G92,'PollyVote Forecast'!$H92,'PollyVote Forecast'!$I92))</f>
        <v>22.273484962579403</v>
      </c>
      <c r="D40" s="4">
        <f>(100-$S40)*'PollyVote Forecast'!D92/(SUM('PollyVote Forecast'!$C92,'PollyVote Forecast'!$D92,'PollyVote Forecast'!$F92,'PollyVote Forecast'!$G92,'PollyVote Forecast'!$H92,'PollyVote Forecast'!$I92))</f>
        <v>11.253473598355884</v>
      </c>
      <c r="E40" s="4">
        <f>$S40*'PollyVote Forecast'!$E92/SUM('PollyVote Forecast'!$B92+'PollyVote Forecast'!$E92)</f>
        <v>6.7728689908384725</v>
      </c>
      <c r="F40" s="4">
        <f>(100-$S40)*'PollyVote Forecast'!F92/(SUM('PollyVote Forecast'!$C92,'PollyVote Forecast'!$D92,'PollyVote Forecast'!$F92,'PollyVote Forecast'!$G92,'PollyVote Forecast'!$H92,'PollyVote Forecast'!$I92))</f>
        <v>6.1440240081313586</v>
      </c>
      <c r="G40" s="4">
        <f>(100-$S40)*'PollyVote Forecast'!G92/(SUM('PollyVote Forecast'!$C92,'PollyVote Forecast'!$D92,'PollyVote Forecast'!$F92,'PollyVote Forecast'!$G92,'PollyVote Forecast'!$H92,'PollyVote Forecast'!$I92))</f>
        <v>2.2767998758433565</v>
      </c>
      <c r="H40" s="4">
        <f>(100-$S40)*'PollyVote Forecast'!H92/(SUM('PollyVote Forecast'!$C92,'PollyVote Forecast'!$D92,'PollyVote Forecast'!$F92,'PollyVote Forecast'!$G92,'PollyVote Forecast'!$H92,'PollyVote Forecast'!$I92))</f>
        <v>3.116197131205773</v>
      </c>
      <c r="I40" s="4">
        <f>(100-$S40)*'PollyVote Forecast'!I92/(SUM('PollyVote Forecast'!$C92,'PollyVote Forecast'!$D92,'PollyVote Forecast'!$F92,'PollyVote Forecast'!$G92,'PollyVote Forecast'!$H92,'PollyVote Forecast'!$I92))</f>
        <v>3.2360204238842156</v>
      </c>
      <c r="J40" s="4">
        <f>ABS(B40-Election_result!B$2)</f>
        <v>3.4271310091615277</v>
      </c>
      <c r="K40" s="4">
        <f>ABS(C40-Election_result!C$2)</f>
        <v>3.4265150374205966</v>
      </c>
      <c r="L40" s="4">
        <f>ABS(D40-Election_result!D$2)</f>
        <v>2.8534735983558832</v>
      </c>
      <c r="M40" s="4">
        <f>ABS(E40-Election_result!E$2)</f>
        <v>1.9728689908384727</v>
      </c>
      <c r="N40" s="4">
        <f>ABS(F40-Election_result!F$2)</f>
        <v>2.455975991868641</v>
      </c>
      <c r="O40" s="4">
        <f>ABS(G40-Election_result!G$2)</f>
        <v>7.6799875843356347E-2</v>
      </c>
      <c r="P40" s="4">
        <f>ABS(H40-Election_result!H$2)</f>
        <v>1.5838028687942272</v>
      </c>
      <c r="Q40" s="4">
        <f>ABS(I40-Election_result!I$2)</f>
        <v>0.86397957611578402</v>
      </c>
      <c r="R40" s="4">
        <f t="shared" si="0"/>
        <v>2.0825683685498113</v>
      </c>
      <c r="S40" s="47">
        <v>51.7</v>
      </c>
      <c r="T40" s="6"/>
    </row>
    <row r="41" spans="1:20" ht="12.75" customHeight="1">
      <c r="A41" s="3">
        <v>41493</v>
      </c>
      <c r="B41" s="4">
        <f>$S41*'PollyVote Forecast'!$B93/SUM('PollyVote Forecast'!$B93+'PollyVote Forecast'!$E93)</f>
        <v>44.870999973243407</v>
      </c>
      <c r="C41" s="4">
        <f>(100-$S41)*'PollyVote Forecast'!C93/(SUM('PollyVote Forecast'!$C93,'PollyVote Forecast'!$D93,'PollyVote Forecast'!$F93,'PollyVote Forecast'!$G93,'PollyVote Forecast'!$H93,'PollyVote Forecast'!$I93))</f>
        <v>22.407474301382255</v>
      </c>
      <c r="D41" s="4">
        <f>(100-$S41)*'PollyVote Forecast'!D93/(SUM('PollyVote Forecast'!$C93,'PollyVote Forecast'!$D93,'PollyVote Forecast'!$F93,'PollyVote Forecast'!$G93,'PollyVote Forecast'!$H93,'PollyVote Forecast'!$I93))</f>
        <v>11.24939796142573</v>
      </c>
      <c r="E41" s="4">
        <f>$S41*'PollyVote Forecast'!$E93/SUM('PollyVote Forecast'!$B93+'PollyVote Forecast'!$E93)</f>
        <v>6.8290000267565976</v>
      </c>
      <c r="F41" s="4">
        <f>(100-$S41)*'PollyVote Forecast'!F93/(SUM('PollyVote Forecast'!$C93,'PollyVote Forecast'!$D93,'PollyVote Forecast'!$F93,'PollyVote Forecast'!$G93,'PollyVote Forecast'!$H93,'PollyVote Forecast'!$I93))</f>
        <v>6.2290000866781083</v>
      </c>
      <c r="G41" s="4">
        <f>(100-$S41)*'PollyVote Forecast'!G93/(SUM('PollyVote Forecast'!$C93,'PollyVote Forecast'!$D93,'PollyVote Forecast'!$F93,'PollyVote Forecast'!$G93,'PollyVote Forecast'!$H93,'PollyVote Forecast'!$I93))</f>
        <v>2.2826238550575222</v>
      </c>
      <c r="H41" s="4">
        <f>(100-$S41)*'PollyVote Forecast'!H93/(SUM('PollyVote Forecast'!$C93,'PollyVote Forecast'!$D93,'PollyVote Forecast'!$F93,'PollyVote Forecast'!$G93,'PollyVote Forecast'!$H93,'PollyVote Forecast'!$I93))</f>
        <v>2.8853781266517369</v>
      </c>
      <c r="I41" s="4">
        <f>(100-$S41)*'PollyVote Forecast'!I93/(SUM('PollyVote Forecast'!$C93,'PollyVote Forecast'!$D93,'PollyVote Forecast'!$F93,'PollyVote Forecast'!$G93,'PollyVote Forecast'!$H93,'PollyVote Forecast'!$I93))</f>
        <v>3.2461256688046429</v>
      </c>
      <c r="J41" s="4">
        <f>ABS(B41-Election_result!B$2)</f>
        <v>3.3709999732434071</v>
      </c>
      <c r="K41" s="4">
        <f>ABS(C41-Election_result!C$2)</f>
        <v>3.2925256986177445</v>
      </c>
      <c r="L41" s="4">
        <f>ABS(D41-Election_result!D$2)</f>
        <v>2.8493979614257299</v>
      </c>
      <c r="M41" s="4">
        <f>ABS(E41-Election_result!E$2)</f>
        <v>2.0290000267565977</v>
      </c>
      <c r="N41" s="4">
        <f>ABS(F41-Election_result!F$2)</f>
        <v>2.3709999133218913</v>
      </c>
      <c r="O41" s="4">
        <f>ABS(G41-Election_result!G$2)</f>
        <v>8.2623855057522011E-2</v>
      </c>
      <c r="P41" s="4">
        <f>ABS(H41-Election_result!H$2)</f>
        <v>1.8146218733482633</v>
      </c>
      <c r="Q41" s="4">
        <f>ABS(I41-Election_result!I$2)</f>
        <v>0.85387433119535672</v>
      </c>
      <c r="R41" s="4">
        <f t="shared" si="0"/>
        <v>2.0830054541208143</v>
      </c>
      <c r="S41" s="47">
        <v>51.7</v>
      </c>
      <c r="T41" s="6"/>
    </row>
    <row r="42" spans="1:20" ht="12.75" customHeight="1">
      <c r="A42" s="3">
        <v>41494</v>
      </c>
      <c r="B42" s="4">
        <f>$S42*'PollyVote Forecast'!$B94/SUM('PollyVote Forecast'!$B94+'PollyVote Forecast'!$E94)</f>
        <v>44.934118485663063</v>
      </c>
      <c r="C42" s="4">
        <f>(100-$S42)*'PollyVote Forecast'!C94/(SUM('PollyVote Forecast'!$C94,'PollyVote Forecast'!$D94,'PollyVote Forecast'!$F94,'PollyVote Forecast'!$G94,'PollyVote Forecast'!$H94,'PollyVote Forecast'!$I94))</f>
        <v>22.342745957022771</v>
      </c>
      <c r="D42" s="4">
        <f>(100-$S42)*'PollyVote Forecast'!D94/(SUM('PollyVote Forecast'!$C94,'PollyVote Forecast'!$D94,'PollyVote Forecast'!$F94,'PollyVote Forecast'!$G94,'PollyVote Forecast'!$H94,'PollyVote Forecast'!$I94))</f>
        <v>11.311023568284417</v>
      </c>
      <c r="E42" s="4">
        <f>$S42*'PollyVote Forecast'!$E94/SUM('PollyVote Forecast'!$B94+'PollyVote Forecast'!$E94)</f>
        <v>6.7658815143369404</v>
      </c>
      <c r="F42" s="4">
        <f>(100-$S42)*'PollyVote Forecast'!F94/(SUM('PollyVote Forecast'!$C94,'PollyVote Forecast'!$D94,'PollyVote Forecast'!$F94,'PollyVote Forecast'!$G94,'PollyVote Forecast'!$H94,'PollyVote Forecast'!$I94))</f>
        <v>6.2343643684705121</v>
      </c>
      <c r="G42" s="4">
        <f>(100-$S42)*'PollyVote Forecast'!G94/(SUM('PollyVote Forecast'!$C94,'PollyVote Forecast'!$D94,'PollyVote Forecast'!$F94,'PollyVote Forecast'!$G94,'PollyVote Forecast'!$H94,'PollyVote Forecast'!$I94))</f>
        <v>2.2174030523777044</v>
      </c>
      <c r="H42" s="4">
        <f>(100-$S42)*'PollyVote Forecast'!H94/(SUM('PollyVote Forecast'!$C94,'PollyVote Forecast'!$D94,'PollyVote Forecast'!$F94,'PollyVote Forecast'!$G94,'PollyVote Forecast'!$H94,'PollyVote Forecast'!$I94))</f>
        <v>2.9656967376794534</v>
      </c>
      <c r="I42" s="4">
        <f>(100-$S42)*'PollyVote Forecast'!I94/(SUM('PollyVote Forecast'!$C94,'PollyVote Forecast'!$D94,'PollyVote Forecast'!$F94,'PollyVote Forecast'!$G94,'PollyVote Forecast'!$H94,'PollyVote Forecast'!$I94))</f>
        <v>3.2287663161651379</v>
      </c>
      <c r="J42" s="4">
        <f>ABS(B42-Election_result!B$2)</f>
        <v>3.4341184856630633</v>
      </c>
      <c r="K42" s="4">
        <f>ABS(C42-Election_result!C$2)</f>
        <v>3.3572540429772282</v>
      </c>
      <c r="L42" s="4">
        <f>ABS(D42-Election_result!D$2)</f>
        <v>2.911023568284417</v>
      </c>
      <c r="M42" s="4">
        <f>ABS(E42-Election_result!E$2)</f>
        <v>1.9658815143369406</v>
      </c>
      <c r="N42" s="4">
        <f>ABS(F42-Election_result!F$2)</f>
        <v>2.3656356315294875</v>
      </c>
      <c r="O42" s="4">
        <f>ABS(G42-Election_result!G$2)</f>
        <v>1.7403052377704231E-2</v>
      </c>
      <c r="P42" s="4">
        <f>ABS(H42-Election_result!H$2)</f>
        <v>1.7343032623205468</v>
      </c>
      <c r="Q42" s="4">
        <f>ABS(I42-Election_result!I$2)</f>
        <v>0.87123368383486177</v>
      </c>
      <c r="R42" s="4">
        <f t="shared" si="0"/>
        <v>2.0821066551655312</v>
      </c>
      <c r="S42" s="47">
        <v>51.7</v>
      </c>
      <c r="T42" s="6"/>
    </row>
    <row r="43" spans="1:20" ht="12.75" customHeight="1">
      <c r="A43" s="3">
        <v>41495</v>
      </c>
      <c r="B43" s="4">
        <f>$S43*'PollyVote Forecast'!$B95/SUM('PollyVote Forecast'!$B95+'PollyVote Forecast'!$E95)</f>
        <v>44.928090827725377</v>
      </c>
      <c r="C43" s="4">
        <f>(100-$S43)*'PollyVote Forecast'!C95/(SUM('PollyVote Forecast'!$C95,'PollyVote Forecast'!$D95,'PollyVote Forecast'!$F95,'PollyVote Forecast'!$G95,'PollyVote Forecast'!$H95,'PollyVote Forecast'!$I95))</f>
        <v>22.202502868494125</v>
      </c>
      <c r="D43" s="4">
        <f>(100-$S43)*'PollyVote Forecast'!D95/(SUM('PollyVote Forecast'!$C95,'PollyVote Forecast'!$D95,'PollyVote Forecast'!$F95,'PollyVote Forecast'!$G95,'PollyVote Forecast'!$H95,'PollyVote Forecast'!$I95))</f>
        <v>11.278306025252768</v>
      </c>
      <c r="E43" s="4">
        <f>$S43*'PollyVote Forecast'!$E95/SUM('PollyVote Forecast'!$B95+'PollyVote Forecast'!$E95)</f>
        <v>6.7719091722746256</v>
      </c>
      <c r="F43" s="4">
        <f>(100-$S43)*'PollyVote Forecast'!F95/(SUM('PollyVote Forecast'!$C95,'PollyVote Forecast'!$D95,'PollyVote Forecast'!$F95,'PollyVote Forecast'!$G95,'PollyVote Forecast'!$H95,'PollyVote Forecast'!$I95))</f>
        <v>6.193158551803946</v>
      </c>
      <c r="G43" s="4">
        <f>(100-$S43)*'PollyVote Forecast'!G95/(SUM('PollyVote Forecast'!$C95,'PollyVote Forecast'!$D95,'PollyVote Forecast'!$F95,'PollyVote Forecast'!$G95,'PollyVote Forecast'!$H95,'PollyVote Forecast'!$I95))</f>
        <v>2.2520365607861708</v>
      </c>
      <c r="H43" s="4">
        <f>(100-$S43)*'PollyVote Forecast'!H95/(SUM('PollyVote Forecast'!$C95,'PollyVote Forecast'!$D95,'PollyVote Forecast'!$F95,'PollyVote Forecast'!$G95,'PollyVote Forecast'!$H95,'PollyVote Forecast'!$I95))</f>
        <v>3.1313954833672595</v>
      </c>
      <c r="I43" s="4">
        <f>(100-$S43)*'PollyVote Forecast'!I95/(SUM('PollyVote Forecast'!$C95,'PollyVote Forecast'!$D95,'PollyVote Forecast'!$F95,'PollyVote Forecast'!$G95,'PollyVote Forecast'!$H95,'PollyVote Forecast'!$I95))</f>
        <v>3.2426005102957354</v>
      </c>
      <c r="J43" s="4">
        <f>ABS(B43-Election_result!B$2)</f>
        <v>3.4280908277253772</v>
      </c>
      <c r="K43" s="4">
        <f>ABS(C43-Election_result!C$2)</f>
        <v>3.4974971315058738</v>
      </c>
      <c r="L43" s="4">
        <f>ABS(D43-Election_result!D$2)</f>
        <v>2.8783060252527672</v>
      </c>
      <c r="M43" s="4">
        <f>ABS(E43-Election_result!E$2)</f>
        <v>1.9719091722746258</v>
      </c>
      <c r="N43" s="4">
        <f>ABS(F43-Election_result!F$2)</f>
        <v>2.4068414481960536</v>
      </c>
      <c r="O43" s="4">
        <f>ABS(G43-Election_result!G$2)</f>
        <v>5.2036560786170583E-2</v>
      </c>
      <c r="P43" s="4">
        <f>ABS(H43-Election_result!H$2)</f>
        <v>1.5686045166327407</v>
      </c>
      <c r="Q43" s="4">
        <f>ABS(I43-Election_result!I$2)</f>
        <v>0.85739948970426427</v>
      </c>
      <c r="R43" s="4">
        <f t="shared" si="0"/>
        <v>2.0825856465097345</v>
      </c>
      <c r="S43" s="47">
        <v>51.7</v>
      </c>
      <c r="T43" s="6"/>
    </row>
    <row r="44" spans="1:20" ht="12.75" customHeight="1">
      <c r="A44" s="3">
        <v>41496</v>
      </c>
      <c r="B44" s="4">
        <f>$S44*'PollyVote Forecast'!$B96/SUM('PollyVote Forecast'!$B96+'PollyVote Forecast'!$E96)</f>
        <v>44.941950924727735</v>
      </c>
      <c r="C44" s="4">
        <f>(100-$S44)*'PollyVote Forecast'!C96/(SUM('PollyVote Forecast'!$C96,'PollyVote Forecast'!$D96,'PollyVote Forecast'!$F96,'PollyVote Forecast'!$G96,'PollyVote Forecast'!$H96,'PollyVote Forecast'!$I96))</f>
        <v>22.21508612883499</v>
      </c>
      <c r="D44" s="4">
        <f>(100-$S44)*'PollyVote Forecast'!D96/(SUM('PollyVote Forecast'!$C96,'PollyVote Forecast'!$D96,'PollyVote Forecast'!$F96,'PollyVote Forecast'!$G96,'PollyVote Forecast'!$H96,'PollyVote Forecast'!$I96))</f>
        <v>11.445580695004899</v>
      </c>
      <c r="E44" s="4">
        <f>$S44*'PollyVote Forecast'!$E96/SUM('PollyVote Forecast'!$B96+'PollyVote Forecast'!$E96)</f>
        <v>6.7580490752722628</v>
      </c>
      <c r="F44" s="4">
        <f>(100-$S44)*'PollyVote Forecast'!F96/(SUM('PollyVote Forecast'!$C96,'PollyVote Forecast'!$D96,'PollyVote Forecast'!$F96,'PollyVote Forecast'!$G96,'PollyVote Forecast'!$H96,'PollyVote Forecast'!$I96))</f>
        <v>6.1987453154912648</v>
      </c>
      <c r="G44" s="4">
        <f>(100-$S44)*'PollyVote Forecast'!G96/(SUM('PollyVote Forecast'!$C96,'PollyVote Forecast'!$D96,'PollyVote Forecast'!$F96,'PollyVote Forecast'!$G96,'PollyVote Forecast'!$H96,'PollyVote Forecast'!$I96))</f>
        <v>2.2684462145356861</v>
      </c>
      <c r="H44" s="4">
        <f>(100-$S44)*'PollyVote Forecast'!H96/(SUM('PollyVote Forecast'!$C96,'PollyVote Forecast'!$D96,'PollyVote Forecast'!$F96,'PollyVote Forecast'!$G96,'PollyVote Forecast'!$H96,'PollyVote Forecast'!$I96))</f>
        <v>3.0416443665079833</v>
      </c>
      <c r="I44" s="4">
        <f>(100-$S44)*'PollyVote Forecast'!I96/(SUM('PollyVote Forecast'!$C96,'PollyVote Forecast'!$D96,'PollyVote Forecast'!$F96,'PollyVote Forecast'!$G96,'PollyVote Forecast'!$H96,'PollyVote Forecast'!$I96))</f>
        <v>3.1304972796251782</v>
      </c>
      <c r="J44" s="4">
        <f>ABS(B44-Election_result!B$2)</f>
        <v>3.4419509247277347</v>
      </c>
      <c r="K44" s="4">
        <f>ABS(C44-Election_result!C$2)</f>
        <v>3.4849138711650092</v>
      </c>
      <c r="L44" s="4">
        <f>ABS(D44-Election_result!D$2)</f>
        <v>3.0455806950048991</v>
      </c>
      <c r="M44" s="4">
        <f>ABS(E44-Election_result!E$2)</f>
        <v>1.958049075272263</v>
      </c>
      <c r="N44" s="4">
        <f>ABS(F44-Election_result!F$2)</f>
        <v>2.4012546845087348</v>
      </c>
      <c r="O44" s="4">
        <f>ABS(G44-Election_result!G$2)</f>
        <v>6.844621453568589E-2</v>
      </c>
      <c r="P44" s="4">
        <f>ABS(H44-Election_result!H$2)</f>
        <v>1.6583556334920169</v>
      </c>
      <c r="Q44" s="4">
        <f>ABS(I44-Election_result!I$2)</f>
        <v>0.96950272037482144</v>
      </c>
      <c r="R44" s="4">
        <f t="shared" si="0"/>
        <v>2.1285067273851457</v>
      </c>
      <c r="S44" s="47">
        <v>51.699999999999996</v>
      </c>
      <c r="T44" s="6"/>
    </row>
    <row r="45" spans="1:20" ht="12.75" customHeight="1">
      <c r="A45" s="3">
        <v>41497</v>
      </c>
      <c r="B45" s="4">
        <f>$S45*'PollyVote Forecast'!$B97/SUM('PollyVote Forecast'!$B97+'PollyVote Forecast'!$E97)</f>
        <v>44.914228888604882</v>
      </c>
      <c r="C45" s="4">
        <f>(100-$S45)*'PollyVote Forecast'!C97/(SUM('PollyVote Forecast'!$C97,'PollyVote Forecast'!$D97,'PollyVote Forecast'!$F97,'PollyVote Forecast'!$G97,'PollyVote Forecast'!$H97,'PollyVote Forecast'!$I97))</f>
        <v>22.223111297821596</v>
      </c>
      <c r="D45" s="4">
        <f>(100-$S45)*'PollyVote Forecast'!D97/(SUM('PollyVote Forecast'!$C97,'PollyVote Forecast'!$D97,'PollyVote Forecast'!$F97,'PollyVote Forecast'!$G97,'PollyVote Forecast'!$H97,'PollyVote Forecast'!$I97))</f>
        <v>11.437478117038685</v>
      </c>
      <c r="E45" s="4">
        <f>$S45*'PollyVote Forecast'!$E97/SUM('PollyVote Forecast'!$B97+'PollyVote Forecast'!$E97)</f>
        <v>6.7857711113951167</v>
      </c>
      <c r="F45" s="4">
        <f>(100-$S45)*'PollyVote Forecast'!F97/(SUM('PollyVote Forecast'!$C97,'PollyVote Forecast'!$D97,'PollyVote Forecast'!$F97,'PollyVote Forecast'!$G97,'PollyVote Forecast'!$H97,'PollyVote Forecast'!$I97))</f>
        <v>6.2121521829429351</v>
      </c>
      <c r="G45" s="4">
        <f>(100-$S45)*'PollyVote Forecast'!G97/(SUM('PollyVote Forecast'!$C97,'PollyVote Forecast'!$D97,'PollyVote Forecast'!$F97,'PollyVote Forecast'!$G97,'PollyVote Forecast'!$H97,'PollyVote Forecast'!$I97))</f>
        <v>2.2711079600004824</v>
      </c>
      <c r="H45" s="4">
        <f>(100-$S45)*'PollyVote Forecast'!H97/(SUM('PollyVote Forecast'!$C97,'PollyVote Forecast'!$D97,'PollyVote Forecast'!$F97,'PollyVote Forecast'!$G97,'PollyVote Forecast'!$H97,'PollyVote Forecast'!$I97))</f>
        <v>3.0190255917660087</v>
      </c>
      <c r="I45" s="4">
        <f>(100-$S45)*'PollyVote Forecast'!I97/(SUM('PollyVote Forecast'!$C97,'PollyVote Forecast'!$D97,'PollyVote Forecast'!$F97,'PollyVote Forecast'!$G97,'PollyVote Forecast'!$H97,'PollyVote Forecast'!$I97))</f>
        <v>3.1371248504303013</v>
      </c>
      <c r="J45" s="4">
        <f>ABS(B45-Election_result!B$2)</f>
        <v>3.4142288886048817</v>
      </c>
      <c r="K45" s="4">
        <f>ABS(C45-Election_result!C$2)</f>
        <v>3.4768887021784032</v>
      </c>
      <c r="L45" s="4">
        <f>ABS(D45-Election_result!D$2)</f>
        <v>3.0374781170386846</v>
      </c>
      <c r="M45" s="4">
        <f>ABS(E45-Election_result!E$2)</f>
        <v>1.9857711113951169</v>
      </c>
      <c r="N45" s="4">
        <f>ABS(F45-Election_result!F$2)</f>
        <v>2.3878478170570645</v>
      </c>
      <c r="O45" s="4">
        <f>ABS(G45-Election_result!G$2)</f>
        <v>7.1107960000482251E-2</v>
      </c>
      <c r="P45" s="4">
        <f>ABS(H45-Election_result!H$2)</f>
        <v>1.6809744082339915</v>
      </c>
      <c r="Q45" s="4">
        <f>ABS(I45-Election_result!I$2)</f>
        <v>0.96287514956969833</v>
      </c>
      <c r="R45" s="4">
        <f t="shared" si="0"/>
        <v>2.1271465192597905</v>
      </c>
      <c r="S45" s="47">
        <v>51.699999999999996</v>
      </c>
      <c r="T45" s="6"/>
    </row>
    <row r="46" spans="1:20" ht="12.75" customHeight="1">
      <c r="A46" s="3">
        <v>41498</v>
      </c>
      <c r="B46" s="4">
        <f>$S46*'PollyVote Forecast'!$B98/SUM('PollyVote Forecast'!$B98+'PollyVote Forecast'!$E98)</f>
        <v>44.937040253301184</v>
      </c>
      <c r="C46" s="4">
        <f>(100-$S46)*'PollyVote Forecast'!C98/(SUM('PollyVote Forecast'!$C98,'PollyVote Forecast'!$D98,'PollyVote Forecast'!$F98,'PollyVote Forecast'!$G98,'PollyVote Forecast'!$H98,'PollyVote Forecast'!$I98))</f>
        <v>22.17930097703081</v>
      </c>
      <c r="D46" s="4">
        <f>(100-$S46)*'PollyVote Forecast'!D98/(SUM('PollyVote Forecast'!$C98,'PollyVote Forecast'!$D98,'PollyVote Forecast'!$F98,'PollyVote Forecast'!$G98,'PollyVote Forecast'!$H98,'PollyVote Forecast'!$I98))</f>
        <v>11.41885154647259</v>
      </c>
      <c r="E46" s="4">
        <f>$S46*'PollyVote Forecast'!$E98/SUM('PollyVote Forecast'!$B98+'PollyVote Forecast'!$E98)</f>
        <v>6.7629597466988276</v>
      </c>
      <c r="F46" s="4">
        <f>(100-$S46)*'PollyVote Forecast'!F98/(SUM('PollyVote Forecast'!$C98,'PollyVote Forecast'!$D98,'PollyVote Forecast'!$F98,'PollyVote Forecast'!$G98,'PollyVote Forecast'!$H98,'PollyVote Forecast'!$I98))</f>
        <v>6.1895555799616062</v>
      </c>
      <c r="G46" s="4">
        <f>(100-$S46)*'PollyVote Forecast'!G98/(SUM('PollyVote Forecast'!$C98,'PollyVote Forecast'!$D98,'PollyVote Forecast'!$F98,'PollyVote Forecast'!$G98,'PollyVote Forecast'!$H98,'PollyVote Forecast'!$I98))</f>
        <v>2.3406469458126176</v>
      </c>
      <c r="H46" s="4">
        <f>(100-$S46)*'PollyVote Forecast'!H98/(SUM('PollyVote Forecast'!$C98,'PollyVote Forecast'!$D98,'PollyVote Forecast'!$F98,'PollyVote Forecast'!$G98,'PollyVote Forecast'!$H98,'PollyVote Forecast'!$I98))</f>
        <v>3.0704676790481797</v>
      </c>
      <c r="I46" s="4">
        <f>(100-$S46)*'PollyVote Forecast'!I98/(SUM('PollyVote Forecast'!$C98,'PollyVote Forecast'!$D98,'PollyVote Forecast'!$F98,'PollyVote Forecast'!$G98,'PollyVote Forecast'!$H98,'PollyVote Forecast'!$I98))</f>
        <v>3.1011772716741941</v>
      </c>
      <c r="J46" s="4">
        <f>ABS(B46-Election_result!B$2)</f>
        <v>3.4370402533011841</v>
      </c>
      <c r="K46" s="4">
        <f>ABS(C46-Election_result!C$2)</f>
        <v>3.5206990229691897</v>
      </c>
      <c r="L46" s="4">
        <f>ABS(D46-Election_result!D$2)</f>
        <v>3.0188515464725896</v>
      </c>
      <c r="M46" s="4">
        <f>ABS(E46-Election_result!E$2)</f>
        <v>1.9629597466988278</v>
      </c>
      <c r="N46" s="4">
        <f>ABS(F46-Election_result!F$2)</f>
        <v>2.4104444200383934</v>
      </c>
      <c r="O46" s="4">
        <f>ABS(G46-Election_result!G$2)</f>
        <v>0.14064694581261739</v>
      </c>
      <c r="P46" s="4">
        <f>ABS(H46-Election_result!H$2)</f>
        <v>1.6295323209518204</v>
      </c>
      <c r="Q46" s="4">
        <f>ABS(I46-Election_result!I$2)</f>
        <v>0.99882272832580554</v>
      </c>
      <c r="R46" s="4">
        <f t="shared" si="0"/>
        <v>2.1398746230713037</v>
      </c>
      <c r="S46" s="47">
        <v>51.7</v>
      </c>
      <c r="T46" s="6"/>
    </row>
    <row r="47" spans="1:20" ht="12.75" customHeight="1">
      <c r="A47" s="3">
        <v>41499</v>
      </c>
      <c r="B47" s="4">
        <f>$S47*'PollyVote Forecast'!$B99/SUM('PollyVote Forecast'!$B99+'PollyVote Forecast'!$E99)</f>
        <v>44.934236463509691</v>
      </c>
      <c r="C47" s="4">
        <f>(100-$S47)*'PollyVote Forecast'!C99/(SUM('PollyVote Forecast'!$C99,'PollyVote Forecast'!$D99,'PollyVote Forecast'!$F99,'PollyVote Forecast'!$G99,'PollyVote Forecast'!$H99,'PollyVote Forecast'!$I99))</f>
        <v>22.253832190550501</v>
      </c>
      <c r="D47" s="4">
        <f>(100-$S47)*'PollyVote Forecast'!D99/(SUM('PollyVote Forecast'!$C99,'PollyVote Forecast'!$D99,'PollyVote Forecast'!$F99,'PollyVote Forecast'!$G99,'PollyVote Forecast'!$H99,'PollyVote Forecast'!$I99))</f>
        <v>11.438176368207577</v>
      </c>
      <c r="E47" s="4">
        <f>$S47*'PollyVote Forecast'!$E99/SUM('PollyVote Forecast'!$B99+'PollyVote Forecast'!$E99)</f>
        <v>6.7657635364903035</v>
      </c>
      <c r="F47" s="4">
        <f>(100-$S47)*'PollyVote Forecast'!F99/(SUM('PollyVote Forecast'!$C99,'PollyVote Forecast'!$D99,'PollyVote Forecast'!$F99,'PollyVote Forecast'!$G99,'PollyVote Forecast'!$H99,'PollyVote Forecast'!$I99))</f>
        <v>6.2079186306197407</v>
      </c>
      <c r="G47" s="4">
        <f>(100-$S47)*'PollyVote Forecast'!G99/(SUM('PollyVote Forecast'!$C99,'PollyVote Forecast'!$D99,'PollyVote Forecast'!$F99,'PollyVote Forecast'!$G99,'PollyVote Forecast'!$H99,'PollyVote Forecast'!$I99))</f>
        <v>2.3508732248035273</v>
      </c>
      <c r="H47" s="4">
        <f>(100-$S47)*'PollyVote Forecast'!H99/(SUM('PollyVote Forecast'!$C99,'PollyVote Forecast'!$D99,'PollyVote Forecast'!$F99,'PollyVote Forecast'!$G99,'PollyVote Forecast'!$H99,'PollyVote Forecast'!$I99))</f>
        <v>2.9631209037689681</v>
      </c>
      <c r="I47" s="4">
        <f>(100-$S47)*'PollyVote Forecast'!I99/(SUM('PollyVote Forecast'!$C99,'PollyVote Forecast'!$D99,'PollyVote Forecast'!$F99,'PollyVote Forecast'!$G99,'PollyVote Forecast'!$H99,'PollyVote Forecast'!$I99))</f>
        <v>3.0860786820496786</v>
      </c>
      <c r="J47" s="4">
        <f>ABS(B47-Election_result!B$2)</f>
        <v>3.4342364635096914</v>
      </c>
      <c r="K47" s="4">
        <f>ABS(C47-Election_result!C$2)</f>
        <v>3.4461678094494985</v>
      </c>
      <c r="L47" s="4">
        <f>ABS(D47-Election_result!D$2)</f>
        <v>3.0381763682075764</v>
      </c>
      <c r="M47" s="4">
        <f>ABS(E47-Election_result!E$2)</f>
        <v>1.9657635364903037</v>
      </c>
      <c r="N47" s="4">
        <f>ABS(F47-Election_result!F$2)</f>
        <v>2.3920813693802589</v>
      </c>
      <c r="O47" s="4">
        <f>ABS(G47-Election_result!G$2)</f>
        <v>0.15087322480352716</v>
      </c>
      <c r="P47" s="4">
        <f>ABS(H47-Election_result!H$2)</f>
        <v>1.7368790962310321</v>
      </c>
      <c r="Q47" s="4">
        <f>ABS(I47-Election_result!I$2)</f>
        <v>1.013921317950321</v>
      </c>
      <c r="R47" s="4">
        <f t="shared" si="0"/>
        <v>2.1472623982527761</v>
      </c>
      <c r="S47" s="47">
        <v>51.7</v>
      </c>
      <c r="T47" s="6"/>
    </row>
    <row r="48" spans="1:20" ht="12.75" customHeight="1">
      <c r="A48" s="3">
        <v>41500</v>
      </c>
      <c r="B48" s="4">
        <f>$S48*'PollyVote Forecast'!$B100/SUM('PollyVote Forecast'!$B100+'PollyVote Forecast'!$E100)</f>
        <v>44.929651144210403</v>
      </c>
      <c r="C48" s="4">
        <f>(100-$S48)*'PollyVote Forecast'!C100/(SUM('PollyVote Forecast'!$C100,'PollyVote Forecast'!$D100,'PollyVote Forecast'!$F100,'PollyVote Forecast'!$G100,'PollyVote Forecast'!$H100,'PollyVote Forecast'!$I100))</f>
        <v>22.222719025303778</v>
      </c>
      <c r="D48" s="4">
        <f>(100-$S48)*'PollyVote Forecast'!D100/(SUM('PollyVote Forecast'!$C100,'PollyVote Forecast'!$D100,'PollyVote Forecast'!$F100,'PollyVote Forecast'!$G100,'PollyVote Forecast'!$H100,'PollyVote Forecast'!$I100))</f>
        <v>11.418956053868637</v>
      </c>
      <c r="E48" s="4">
        <f>$S48*'PollyVote Forecast'!$E100/SUM('PollyVote Forecast'!$B100+'PollyVote Forecast'!$E100)</f>
        <v>6.7703488557895923</v>
      </c>
      <c r="F48" s="4">
        <f>(100-$S48)*'PollyVote Forecast'!F100/(SUM('PollyVote Forecast'!$C100,'PollyVote Forecast'!$D100,'PollyVote Forecast'!$F100,'PollyVote Forecast'!$G100,'PollyVote Forecast'!$H100,'PollyVote Forecast'!$I100))</f>
        <v>6.2132998716148391</v>
      </c>
      <c r="G48" s="4">
        <f>(100-$S48)*'PollyVote Forecast'!G100/(SUM('PollyVote Forecast'!$C100,'PollyVote Forecast'!$D100,'PollyVote Forecast'!$F100,'PollyVote Forecast'!$G100,'PollyVote Forecast'!$H100,'PollyVote Forecast'!$I100))</f>
        <v>2.2794738930180514</v>
      </c>
      <c r="H48" s="4">
        <f>(100-$S48)*'PollyVote Forecast'!H100/(SUM('PollyVote Forecast'!$C100,'PollyVote Forecast'!$D100,'PollyVote Forecast'!$F100,'PollyVote Forecast'!$G100,'PollyVote Forecast'!$H100,'PollyVote Forecast'!$I100))</f>
        <v>3.0391195807737104</v>
      </c>
      <c r="I48" s="4">
        <f>(100-$S48)*'PollyVote Forecast'!I100/(SUM('PollyVote Forecast'!$C100,'PollyVote Forecast'!$D100,'PollyVote Forecast'!$F100,'PollyVote Forecast'!$G100,'PollyVote Forecast'!$H100,'PollyVote Forecast'!$I100))</f>
        <v>3.126431575420987</v>
      </c>
      <c r="J48" s="4">
        <f>ABS(B48-Election_result!B$2)</f>
        <v>3.4296511442104034</v>
      </c>
      <c r="K48" s="4">
        <f>ABS(C48-Election_result!C$2)</f>
        <v>3.477280974696221</v>
      </c>
      <c r="L48" s="4">
        <f>ABS(D48-Election_result!D$2)</f>
        <v>3.0189560538686369</v>
      </c>
      <c r="M48" s="4">
        <f>ABS(E48-Election_result!E$2)</f>
        <v>1.9703488557895925</v>
      </c>
      <c r="N48" s="4">
        <f>ABS(F48-Election_result!F$2)</f>
        <v>2.3867001283851605</v>
      </c>
      <c r="O48" s="4">
        <f>ABS(G48-Election_result!G$2)</f>
        <v>7.9473893018051189E-2</v>
      </c>
      <c r="P48" s="4">
        <f>ABS(H48-Election_result!H$2)</f>
        <v>1.6608804192262898</v>
      </c>
      <c r="Q48" s="4">
        <f>ABS(I48-Election_result!I$2)</f>
        <v>0.9735684245790126</v>
      </c>
      <c r="R48" s="4">
        <f t="shared" si="0"/>
        <v>2.1246074867216711</v>
      </c>
      <c r="S48" s="47">
        <v>51.699999999999996</v>
      </c>
      <c r="T48" s="6"/>
    </row>
    <row r="49" spans="1:20" ht="12.75" customHeight="1">
      <c r="A49" s="3">
        <v>41501</v>
      </c>
      <c r="B49" s="4">
        <f>$S49*'PollyVote Forecast'!$B101/SUM('PollyVote Forecast'!$B101+'PollyVote Forecast'!$E101)</f>
        <v>44.953710438317344</v>
      </c>
      <c r="C49" s="4">
        <f>(100-$S49)*'PollyVote Forecast'!C101/(SUM('PollyVote Forecast'!$C101,'PollyVote Forecast'!$D101,'PollyVote Forecast'!$F101,'PollyVote Forecast'!$G101,'PollyVote Forecast'!$H101,'PollyVote Forecast'!$I101))</f>
        <v>22.26620486248634</v>
      </c>
      <c r="D49" s="4">
        <f>(100-$S49)*'PollyVote Forecast'!D101/(SUM('PollyVote Forecast'!$C101,'PollyVote Forecast'!$D101,'PollyVote Forecast'!$F101,'PollyVote Forecast'!$G101,'PollyVote Forecast'!$H101,'PollyVote Forecast'!$I101))</f>
        <v>11.434703586155011</v>
      </c>
      <c r="E49" s="4">
        <f>$S49*'PollyVote Forecast'!$E101/SUM('PollyVote Forecast'!$B101+'PollyVote Forecast'!$E101)</f>
        <v>6.7462895616826595</v>
      </c>
      <c r="F49" s="4">
        <f>(100-$S49)*'PollyVote Forecast'!F101/(SUM('PollyVote Forecast'!$C101,'PollyVote Forecast'!$D101,'PollyVote Forecast'!$F101,'PollyVote Forecast'!$G101,'PollyVote Forecast'!$H101,'PollyVote Forecast'!$I101))</f>
        <v>6.2126750946720319</v>
      </c>
      <c r="G49" s="4">
        <f>(100-$S49)*'PollyVote Forecast'!G101/(SUM('PollyVote Forecast'!$C101,'PollyVote Forecast'!$D101,'PollyVote Forecast'!$F101,'PollyVote Forecast'!$G101,'PollyVote Forecast'!$H101,'PollyVote Forecast'!$I101))</f>
        <v>2.2627098390542204</v>
      </c>
      <c r="H49" s="4">
        <f>(100-$S49)*'PollyVote Forecast'!H101/(SUM('PollyVote Forecast'!$C101,'PollyVote Forecast'!$D101,'PollyVote Forecast'!$F101,'PollyVote Forecast'!$G101,'PollyVote Forecast'!$H101,'PollyVote Forecast'!$I101))</f>
        <v>3.0041040463284934</v>
      </c>
      <c r="I49" s="4">
        <f>(100-$S49)*'PollyVote Forecast'!I101/(SUM('PollyVote Forecast'!$C101,'PollyVote Forecast'!$D101,'PollyVote Forecast'!$F101,'PollyVote Forecast'!$G101,'PollyVote Forecast'!$H101,'PollyVote Forecast'!$I101))</f>
        <v>3.1196025713039042</v>
      </c>
      <c r="J49" s="4">
        <f>ABS(B49-Election_result!B$2)</f>
        <v>3.4537104383173443</v>
      </c>
      <c r="K49" s="4">
        <f>ABS(C49-Election_result!C$2)</f>
        <v>3.4337951375136591</v>
      </c>
      <c r="L49" s="4">
        <f>ABS(D49-Election_result!D$2)</f>
        <v>3.0347035861550111</v>
      </c>
      <c r="M49" s="4">
        <f>ABS(E49-Election_result!E$2)</f>
        <v>1.9462895616826597</v>
      </c>
      <c r="N49" s="4">
        <f>ABS(F49-Election_result!F$2)</f>
        <v>2.3873249053279677</v>
      </c>
      <c r="O49" s="4">
        <f>ABS(G49-Election_result!G$2)</f>
        <v>6.2709839054220229E-2</v>
      </c>
      <c r="P49" s="4">
        <f>ABS(H49-Election_result!H$2)</f>
        <v>1.6958959536715068</v>
      </c>
      <c r="Q49" s="4">
        <f>ABS(I49-Election_result!I$2)</f>
        <v>0.98039742869609547</v>
      </c>
      <c r="R49" s="4">
        <f t="shared" si="0"/>
        <v>2.1243533563023078</v>
      </c>
      <c r="S49" s="47">
        <v>51.7</v>
      </c>
      <c r="T49" s="6"/>
    </row>
    <row r="50" spans="1:20" ht="12.75" customHeight="1">
      <c r="A50" s="3">
        <v>41502</v>
      </c>
      <c r="B50" s="4">
        <f>$S50*'PollyVote Forecast'!$B102/SUM('PollyVote Forecast'!$B102+'PollyVote Forecast'!$E102)</f>
        <v>44.93690232081638</v>
      </c>
      <c r="C50" s="4">
        <f>(100-$S50)*'PollyVote Forecast'!C102/(SUM('PollyVote Forecast'!$C102,'PollyVote Forecast'!$D102,'PollyVote Forecast'!$F102,'PollyVote Forecast'!$G102,'PollyVote Forecast'!$H102,'PollyVote Forecast'!$I102))</f>
        <v>22.201001799894875</v>
      </c>
      <c r="D50" s="4">
        <f>(100-$S50)*'PollyVote Forecast'!D102/(SUM('PollyVote Forecast'!$C102,'PollyVote Forecast'!$D102,'PollyVote Forecast'!$F102,'PollyVote Forecast'!$G102,'PollyVote Forecast'!$H102,'PollyVote Forecast'!$I102))</f>
        <v>11.390191198082862</v>
      </c>
      <c r="E50" s="4">
        <f>$S50*'PollyVote Forecast'!$E102/SUM('PollyVote Forecast'!$B102+'PollyVote Forecast'!$E102)</f>
        <v>6.7630976791836224</v>
      </c>
      <c r="F50" s="4">
        <f>(100-$S50)*'PollyVote Forecast'!F102/(SUM('PollyVote Forecast'!$C102,'PollyVote Forecast'!$D102,'PollyVote Forecast'!$F102,'PollyVote Forecast'!$G102,'PollyVote Forecast'!$H102,'PollyVote Forecast'!$I102))</f>
        <v>6.2193705820197236</v>
      </c>
      <c r="G50" s="4">
        <f>(100-$S50)*'PollyVote Forecast'!G102/(SUM('PollyVote Forecast'!$C102,'PollyVote Forecast'!$D102,'PollyVote Forecast'!$F102,'PollyVote Forecast'!$G102,'PollyVote Forecast'!$H102,'PollyVote Forecast'!$I102))</f>
        <v>2.3299555535856</v>
      </c>
      <c r="H50" s="4">
        <f>(100-$S50)*'PollyVote Forecast'!H102/(SUM('PollyVote Forecast'!$C102,'PollyVote Forecast'!$D102,'PollyVote Forecast'!$F102,'PollyVote Forecast'!$G102,'PollyVote Forecast'!$H102,'PollyVote Forecast'!$I102))</f>
        <v>3.0082341081487343</v>
      </c>
      <c r="I50" s="4">
        <f>(100-$S50)*'PollyVote Forecast'!I102/(SUM('PollyVote Forecast'!$C102,'PollyVote Forecast'!$D102,'PollyVote Forecast'!$F102,'PollyVote Forecast'!$G102,'PollyVote Forecast'!$H102,'PollyVote Forecast'!$I102))</f>
        <v>3.1512467582682024</v>
      </c>
      <c r="J50" s="4">
        <f>ABS(B50-Election_result!B$2)</f>
        <v>3.4369023208163796</v>
      </c>
      <c r="K50" s="4">
        <f>ABS(C50-Election_result!C$2)</f>
        <v>3.4989982001051239</v>
      </c>
      <c r="L50" s="4">
        <f>ABS(D50-Election_result!D$2)</f>
        <v>2.9901911980828615</v>
      </c>
      <c r="M50" s="4">
        <f>ABS(E50-Election_result!E$2)</f>
        <v>1.9630976791836225</v>
      </c>
      <c r="N50" s="4">
        <f>ABS(F50-Election_result!F$2)</f>
        <v>2.3806294179802761</v>
      </c>
      <c r="O50" s="4">
        <f>ABS(G50-Election_result!G$2)</f>
        <v>0.12995555358559985</v>
      </c>
      <c r="P50" s="4">
        <f>ABS(H50-Election_result!H$2)</f>
        <v>1.6917658918512659</v>
      </c>
      <c r="Q50" s="4">
        <f>ABS(I50-Election_result!I$2)</f>
        <v>0.9487532417317972</v>
      </c>
      <c r="R50" s="4">
        <f t="shared" si="0"/>
        <v>2.1300366879171158</v>
      </c>
      <c r="S50" s="47">
        <v>51.7</v>
      </c>
      <c r="T50" s="6"/>
    </row>
    <row r="51" spans="1:20" ht="12.75" customHeight="1">
      <c r="A51" s="3">
        <v>41503</v>
      </c>
      <c r="B51" s="4">
        <f>$S51*'PollyVote Forecast'!$B103/SUM('PollyVote Forecast'!$B103+'PollyVote Forecast'!$E103)</f>
        <v>44.967477572785874</v>
      </c>
      <c r="C51" s="4">
        <f>(100-$S51)*'PollyVote Forecast'!C103/(SUM('PollyVote Forecast'!$C103,'PollyVote Forecast'!$D103,'PollyVote Forecast'!$F103,'PollyVote Forecast'!$G103,'PollyVote Forecast'!$H103,'PollyVote Forecast'!$I103))</f>
        <v>22.15951098735141</v>
      </c>
      <c r="D51" s="4">
        <f>(100-$S51)*'PollyVote Forecast'!D103/(SUM('PollyVote Forecast'!$C103,'PollyVote Forecast'!$D103,'PollyVote Forecast'!$F103,'PollyVote Forecast'!$G103,'PollyVote Forecast'!$H103,'PollyVote Forecast'!$I103))</f>
        <v>11.262787754369947</v>
      </c>
      <c r="E51" s="4">
        <f>$S51*'PollyVote Forecast'!$E103/SUM('PollyVote Forecast'!$B103+'PollyVote Forecast'!$E103)</f>
        <v>6.7325224272141337</v>
      </c>
      <c r="F51" s="4">
        <f>(100-$S51)*'PollyVote Forecast'!F103/(SUM('PollyVote Forecast'!$C103,'PollyVote Forecast'!$D103,'PollyVote Forecast'!$F103,'PollyVote Forecast'!$G103,'PollyVote Forecast'!$H103,'PollyVote Forecast'!$I103))</f>
        <v>6.3215300282610496</v>
      </c>
      <c r="G51" s="4">
        <f>(100-$S51)*'PollyVote Forecast'!G103/(SUM('PollyVote Forecast'!$C103,'PollyVote Forecast'!$D103,'PollyVote Forecast'!$F103,'PollyVote Forecast'!$G103,'PollyVote Forecast'!$H103,'PollyVote Forecast'!$I103))</f>
        <v>2.3726504199158063</v>
      </c>
      <c r="H51" s="4">
        <f>(100-$S51)*'PollyVote Forecast'!H103/(SUM('PollyVote Forecast'!$C103,'PollyVote Forecast'!$D103,'PollyVote Forecast'!$F103,'PollyVote Forecast'!$G103,'PollyVote Forecast'!$H103,'PollyVote Forecast'!$I103))</f>
        <v>3.0178043514113861</v>
      </c>
      <c r="I51" s="4">
        <f>(100-$S51)*'PollyVote Forecast'!I103/(SUM('PollyVote Forecast'!$C103,'PollyVote Forecast'!$D103,'PollyVote Forecast'!$F103,'PollyVote Forecast'!$G103,'PollyVote Forecast'!$H103,'PollyVote Forecast'!$I103))</f>
        <v>3.1657164586903992</v>
      </c>
      <c r="J51" s="4">
        <f>ABS(B51-Election_result!B$2)</f>
        <v>3.4674775727858744</v>
      </c>
      <c r="K51" s="4">
        <f>ABS(C51-Election_result!C$2)</f>
        <v>3.5404890126485888</v>
      </c>
      <c r="L51" s="4">
        <f>ABS(D51-Election_result!D$2)</f>
        <v>2.8627877543699469</v>
      </c>
      <c r="M51" s="4">
        <f>ABS(E51-Election_result!E$2)</f>
        <v>1.9325224272141339</v>
      </c>
      <c r="N51" s="4">
        <f>ABS(F51-Election_result!F$2)</f>
        <v>2.2784699717389501</v>
      </c>
      <c r="O51" s="4">
        <f>ABS(G51-Election_result!G$2)</f>
        <v>0.1726504199158061</v>
      </c>
      <c r="P51" s="4">
        <f>ABS(H51-Election_result!H$2)</f>
        <v>1.682195648588614</v>
      </c>
      <c r="Q51" s="4">
        <f>ABS(I51-Election_result!I$2)</f>
        <v>0.93428354130960045</v>
      </c>
      <c r="R51" s="4">
        <f t="shared" si="0"/>
        <v>2.1088595435714392</v>
      </c>
      <c r="S51" s="47">
        <v>51.7</v>
      </c>
      <c r="T51" s="6"/>
    </row>
    <row r="52" spans="1:20" ht="12.75" customHeight="1">
      <c r="A52" s="3">
        <v>41504</v>
      </c>
      <c r="B52" s="4">
        <f>$S52*'PollyVote Forecast'!$B104/SUM('PollyVote Forecast'!$B104+'PollyVote Forecast'!$E104)</f>
        <v>44.981496382965204</v>
      </c>
      <c r="C52" s="4">
        <f>(100-$S52)*'PollyVote Forecast'!C104/(SUM('PollyVote Forecast'!$C104,'PollyVote Forecast'!$D104,'PollyVote Forecast'!$F104,'PollyVote Forecast'!$G104,'PollyVote Forecast'!$H104,'PollyVote Forecast'!$I104))</f>
        <v>22.163783964873605</v>
      </c>
      <c r="D52" s="4">
        <f>(100-$S52)*'PollyVote Forecast'!D104/(SUM('PollyVote Forecast'!$C104,'PollyVote Forecast'!$D104,'PollyVote Forecast'!$F104,'PollyVote Forecast'!$G104,'PollyVote Forecast'!$H104,'PollyVote Forecast'!$I104))</f>
        <v>11.216237316714643</v>
      </c>
      <c r="E52" s="4">
        <f>$S52*'PollyVote Forecast'!$E104/SUM('PollyVote Forecast'!$B104+'PollyVote Forecast'!$E104)</f>
        <v>6.7185036170347958</v>
      </c>
      <c r="F52" s="4">
        <f>(100-$S52)*'PollyVote Forecast'!F104/(SUM('PollyVote Forecast'!$C104,'PollyVote Forecast'!$D104,'PollyVote Forecast'!$F104,'PollyVote Forecast'!$G104,'PollyVote Forecast'!$H104,'PollyVote Forecast'!$I104))</f>
        <v>6.3457050974225506</v>
      </c>
      <c r="G52" s="4">
        <f>(100-$S52)*'PollyVote Forecast'!G104/(SUM('PollyVote Forecast'!$C104,'PollyVote Forecast'!$D104,'PollyVote Forecast'!$F104,'PollyVote Forecast'!$G104,'PollyVote Forecast'!$H104,'PollyVote Forecast'!$I104))</f>
        <v>2.408024006657242</v>
      </c>
      <c r="H52" s="4">
        <f>(100-$S52)*'PollyVote Forecast'!H104/(SUM('PollyVote Forecast'!$C104,'PollyVote Forecast'!$D104,'PollyVote Forecast'!$F104,'PollyVote Forecast'!$G104,'PollyVote Forecast'!$H104,'PollyVote Forecast'!$I104))</f>
        <v>3.013104906404608</v>
      </c>
      <c r="I52" s="4">
        <f>(100-$S52)*'PollyVote Forecast'!I104/(SUM('PollyVote Forecast'!$C104,'PollyVote Forecast'!$D104,'PollyVote Forecast'!$F104,'PollyVote Forecast'!$G104,'PollyVote Forecast'!$H104,'PollyVote Forecast'!$I104))</f>
        <v>3.1531447079273449</v>
      </c>
      <c r="J52" s="4">
        <f>ABS(B52-Election_result!B$2)</f>
        <v>3.4814963829652044</v>
      </c>
      <c r="K52" s="4">
        <f>ABS(C52-Election_result!C$2)</f>
        <v>3.5362160351263938</v>
      </c>
      <c r="L52" s="4">
        <f>ABS(D52-Election_result!D$2)</f>
        <v>2.8162373167146431</v>
      </c>
      <c r="M52" s="4">
        <f>ABS(E52-Election_result!E$2)</f>
        <v>1.918503617034796</v>
      </c>
      <c r="N52" s="4">
        <f>ABS(F52-Election_result!F$2)</f>
        <v>2.254294902577449</v>
      </c>
      <c r="O52" s="4">
        <f>ABS(G52-Election_result!G$2)</f>
        <v>0.20802400665724186</v>
      </c>
      <c r="P52" s="4">
        <f>ABS(H52-Election_result!H$2)</f>
        <v>1.6868950935953921</v>
      </c>
      <c r="Q52" s="4">
        <f>ABS(I52-Election_result!I$2)</f>
        <v>0.94685529207265473</v>
      </c>
      <c r="R52" s="4">
        <f t="shared" si="0"/>
        <v>2.1060653308429718</v>
      </c>
      <c r="S52" s="47">
        <v>51.7</v>
      </c>
      <c r="T52" s="6"/>
    </row>
    <row r="53" spans="1:20" ht="12.75" customHeight="1">
      <c r="A53" s="3">
        <v>41505</v>
      </c>
      <c r="B53" s="4">
        <f>$S53*'PollyVote Forecast'!$B105/SUM('PollyVote Forecast'!$B105+'PollyVote Forecast'!$E105)</f>
        <v>44.967261893878437</v>
      </c>
      <c r="C53" s="4">
        <f>(100-$S53)*'PollyVote Forecast'!C105/(SUM('PollyVote Forecast'!$C105,'PollyVote Forecast'!$D105,'PollyVote Forecast'!$F105,'PollyVote Forecast'!$G105,'PollyVote Forecast'!$H105,'PollyVote Forecast'!$I105))</f>
        <v>22.149661607120731</v>
      </c>
      <c r="D53" s="4">
        <f>(100-$S53)*'PollyVote Forecast'!D105/(SUM('PollyVote Forecast'!$C105,'PollyVote Forecast'!$D105,'PollyVote Forecast'!$F105,'PollyVote Forecast'!$G105,'PollyVote Forecast'!$H105,'PollyVote Forecast'!$I105))</f>
        <v>11.148660501081887</v>
      </c>
      <c r="E53" s="4">
        <f>$S53*'PollyVote Forecast'!$E105/SUM('PollyVote Forecast'!$B105+'PollyVote Forecast'!$E105)</f>
        <v>6.7327381061215616</v>
      </c>
      <c r="F53" s="4">
        <f>(100-$S53)*'PollyVote Forecast'!F105/(SUM('PollyVote Forecast'!$C105,'PollyVote Forecast'!$D105,'PollyVote Forecast'!$F105,'PollyVote Forecast'!$G105,'PollyVote Forecast'!$H105,'PollyVote Forecast'!$I105))</f>
        <v>6.4134067365252969</v>
      </c>
      <c r="G53" s="4">
        <f>(100-$S53)*'PollyVote Forecast'!G105/(SUM('PollyVote Forecast'!$C105,'PollyVote Forecast'!$D105,'PollyVote Forecast'!$F105,'PollyVote Forecast'!$G105,'PollyVote Forecast'!$H105,'PollyVote Forecast'!$I105))</f>
        <v>2.4356180008418775</v>
      </c>
      <c r="H53" s="4">
        <f>(100-$S53)*'PollyVote Forecast'!H105/(SUM('PollyVote Forecast'!$C105,'PollyVote Forecast'!$D105,'PollyVote Forecast'!$F105,'PollyVote Forecast'!$G105,'PollyVote Forecast'!$H105,'PollyVote Forecast'!$I105))</f>
        <v>3.0102347109524756</v>
      </c>
      <c r="I53" s="4">
        <f>(100-$S53)*'PollyVote Forecast'!I105/(SUM('PollyVote Forecast'!$C105,'PollyVote Forecast'!$D105,'PollyVote Forecast'!$F105,'PollyVote Forecast'!$G105,'PollyVote Forecast'!$H105,'PollyVote Forecast'!$I105))</f>
        <v>3.1424184434777218</v>
      </c>
      <c r="J53" s="4">
        <f>ABS(B53-Election_result!B$2)</f>
        <v>3.4672618938784368</v>
      </c>
      <c r="K53" s="4">
        <f>ABS(C53-Election_result!C$2)</f>
        <v>3.5503383928792687</v>
      </c>
      <c r="L53" s="4">
        <f>ABS(D53-Election_result!D$2)</f>
        <v>2.7486605010818863</v>
      </c>
      <c r="M53" s="4">
        <f>ABS(E53-Election_result!E$2)</f>
        <v>1.9327381061215618</v>
      </c>
      <c r="N53" s="4">
        <f>ABS(F53-Election_result!F$2)</f>
        <v>2.1865932634747027</v>
      </c>
      <c r="O53" s="4">
        <f>ABS(G53-Election_result!G$2)</f>
        <v>0.23561800084187734</v>
      </c>
      <c r="P53" s="4">
        <f>ABS(H53-Election_result!H$2)</f>
        <v>1.6897652890475245</v>
      </c>
      <c r="Q53" s="4">
        <f>ABS(I53-Election_result!I$2)</f>
        <v>0.95758155652227783</v>
      </c>
      <c r="R53" s="4">
        <f t="shared" si="0"/>
        <v>2.0960696254809421</v>
      </c>
      <c r="S53" s="47">
        <v>51.7</v>
      </c>
      <c r="T53" s="6"/>
    </row>
    <row r="54" spans="1:20" ht="12.75" customHeight="1">
      <c r="A54" s="3">
        <v>41506</v>
      </c>
      <c r="B54" s="4">
        <f>$S54*'PollyVote Forecast'!$B106/SUM('PollyVote Forecast'!$B106+'PollyVote Forecast'!$E106)</f>
        <v>44.950127884485745</v>
      </c>
      <c r="C54" s="4">
        <f>(100-$S54)*'PollyVote Forecast'!C106/(SUM('PollyVote Forecast'!$C106,'PollyVote Forecast'!$D106,'PollyVote Forecast'!$F106,'PollyVote Forecast'!$G106,'PollyVote Forecast'!$H106,'PollyVote Forecast'!$I106))</f>
        <v>22.168330819228441</v>
      </c>
      <c r="D54" s="4">
        <f>(100-$S54)*'PollyVote Forecast'!D106/(SUM('PollyVote Forecast'!$C106,'PollyVote Forecast'!$D106,'PollyVote Forecast'!$F106,'PollyVote Forecast'!$G106,'PollyVote Forecast'!$H106,'PollyVote Forecast'!$I106))</f>
        <v>11.12060202259207</v>
      </c>
      <c r="E54" s="4">
        <f>$S54*'PollyVote Forecast'!$E106/SUM('PollyVote Forecast'!$B106+'PollyVote Forecast'!$E106)</f>
        <v>6.7498721155142487</v>
      </c>
      <c r="F54" s="4">
        <f>(100-$S54)*'PollyVote Forecast'!F106/(SUM('PollyVote Forecast'!$C106,'PollyVote Forecast'!$D106,'PollyVote Forecast'!$F106,'PollyVote Forecast'!$G106,'PollyVote Forecast'!$H106,'PollyVote Forecast'!$I106))</f>
        <v>6.5080694873939811</v>
      </c>
      <c r="G54" s="4">
        <f>(100-$S54)*'PollyVote Forecast'!G106/(SUM('PollyVote Forecast'!$C106,'PollyVote Forecast'!$D106,'PollyVote Forecast'!$F106,'PollyVote Forecast'!$G106,'PollyVote Forecast'!$H106,'PollyVote Forecast'!$I106))</f>
        <v>2.5627415908702487</v>
      </c>
      <c r="H54" s="4">
        <f>(100-$S54)*'PollyVote Forecast'!H106/(SUM('PollyVote Forecast'!$C106,'PollyVote Forecast'!$D106,'PollyVote Forecast'!$F106,'PollyVote Forecast'!$G106,'PollyVote Forecast'!$H106,'PollyVote Forecast'!$I106))</f>
        <v>2.9285826103825761</v>
      </c>
      <c r="I54" s="4">
        <f>(100-$S54)*'PollyVote Forecast'!I106/(SUM('PollyVote Forecast'!$C106,'PollyVote Forecast'!$D106,'PollyVote Forecast'!$F106,'PollyVote Forecast'!$G106,'PollyVote Forecast'!$H106,'PollyVote Forecast'!$I106))</f>
        <v>3.0116734695326879</v>
      </c>
      <c r="J54" s="4">
        <f>ABS(B54-Election_result!B$2)</f>
        <v>3.4501278844857453</v>
      </c>
      <c r="K54" s="4">
        <f>ABS(C54-Election_result!C$2)</f>
        <v>3.5316691807715586</v>
      </c>
      <c r="L54" s="4">
        <f>ABS(D54-Election_result!D$2)</f>
        <v>2.72060202259207</v>
      </c>
      <c r="M54" s="4">
        <f>ABS(E54-Election_result!E$2)</f>
        <v>1.9498721155142489</v>
      </c>
      <c r="N54" s="4">
        <f>ABS(F54-Election_result!F$2)</f>
        <v>2.0919305126060186</v>
      </c>
      <c r="O54" s="4">
        <f>ABS(G54-Election_result!G$2)</f>
        <v>0.36274159087024849</v>
      </c>
      <c r="P54" s="4">
        <f>ABS(H54-Election_result!H$2)</f>
        <v>1.7714173896174241</v>
      </c>
      <c r="Q54" s="4">
        <f>ABS(I54-Election_result!I$2)</f>
        <v>1.0883265304673118</v>
      </c>
      <c r="R54" s="4">
        <f t="shared" si="0"/>
        <v>2.1208359033655784</v>
      </c>
      <c r="S54" s="47">
        <v>51.699999999999996</v>
      </c>
      <c r="T54" s="6"/>
    </row>
    <row r="55" spans="1:20" ht="12.75" customHeight="1">
      <c r="A55" s="3">
        <v>41507</v>
      </c>
      <c r="B55" s="4">
        <f>$S55*'PollyVote Forecast'!$B107/SUM('PollyVote Forecast'!$B107+'PollyVote Forecast'!$E107)</f>
        <v>44.941270522357129</v>
      </c>
      <c r="C55" s="4">
        <f>(100-$S55)*'PollyVote Forecast'!C107/(SUM('PollyVote Forecast'!$C107,'PollyVote Forecast'!$D107,'PollyVote Forecast'!$F107,'PollyVote Forecast'!$G107,'PollyVote Forecast'!$H107,'PollyVote Forecast'!$I107))</f>
        <v>22.182122877999525</v>
      </c>
      <c r="D55" s="4">
        <f>(100-$S55)*'PollyVote Forecast'!D107/(SUM('PollyVote Forecast'!$C107,'PollyVote Forecast'!$D107,'PollyVote Forecast'!$F107,'PollyVote Forecast'!$G107,'PollyVote Forecast'!$H107,'PollyVote Forecast'!$I107))</f>
        <v>11.172501674896786</v>
      </c>
      <c r="E55" s="4">
        <f>$S55*'PollyVote Forecast'!$E107/SUM('PollyVote Forecast'!$B107+'PollyVote Forecast'!$E107)</f>
        <v>6.7587294776428708</v>
      </c>
      <c r="F55" s="4">
        <f>(100-$S55)*'PollyVote Forecast'!F107/(SUM('PollyVote Forecast'!$C107,'PollyVote Forecast'!$D107,'PollyVote Forecast'!$F107,'PollyVote Forecast'!$G107,'PollyVote Forecast'!$H107,'PollyVote Forecast'!$I107))</f>
        <v>6.5435984029166177</v>
      </c>
      <c r="G55" s="4">
        <f>(100-$S55)*'PollyVote Forecast'!G107/(SUM('PollyVote Forecast'!$C107,'PollyVote Forecast'!$D107,'PollyVote Forecast'!$F107,'PollyVote Forecast'!$G107,'PollyVote Forecast'!$H107,'PollyVote Forecast'!$I107))</f>
        <v>2.5428666340059167</v>
      </c>
      <c r="H55" s="4">
        <f>(100-$S55)*'PollyVote Forecast'!H107/(SUM('PollyVote Forecast'!$C107,'PollyVote Forecast'!$D107,'PollyVote Forecast'!$F107,'PollyVote Forecast'!$G107,'PollyVote Forecast'!$H107,'PollyVote Forecast'!$I107))</f>
        <v>2.8766188999204703</v>
      </c>
      <c r="I55" s="4">
        <f>(100-$S55)*'PollyVote Forecast'!I107/(SUM('PollyVote Forecast'!$C107,'PollyVote Forecast'!$D107,'PollyVote Forecast'!$F107,'PollyVote Forecast'!$G107,'PollyVote Forecast'!$H107,'PollyVote Forecast'!$I107))</f>
        <v>2.9822915102606946</v>
      </c>
      <c r="J55" s="4">
        <f>ABS(B55-Election_result!B$2)</f>
        <v>3.4412705223571294</v>
      </c>
      <c r="K55" s="4">
        <f>ABS(C55-Election_result!C$2)</f>
        <v>3.5178771220004741</v>
      </c>
      <c r="L55" s="4">
        <f>ABS(D55-Election_result!D$2)</f>
        <v>2.7725016748967857</v>
      </c>
      <c r="M55" s="4">
        <f>ABS(E55-Election_result!E$2)</f>
        <v>1.958729477642871</v>
      </c>
      <c r="N55" s="4">
        <f>ABS(F55-Election_result!F$2)</f>
        <v>2.056401597083382</v>
      </c>
      <c r="O55" s="4">
        <f>ABS(G55-Election_result!G$2)</f>
        <v>0.34286663400591655</v>
      </c>
      <c r="P55" s="4">
        <f>ABS(H55-Election_result!H$2)</f>
        <v>1.8233811000795299</v>
      </c>
      <c r="Q55" s="4">
        <f>ABS(I55-Election_result!I$2)</f>
        <v>1.117708489739305</v>
      </c>
      <c r="R55" s="4">
        <f t="shared" si="0"/>
        <v>2.1288420772256744</v>
      </c>
      <c r="S55" s="47">
        <v>51.7</v>
      </c>
      <c r="T55" s="6"/>
    </row>
    <row r="56" spans="1:20" ht="12.75" customHeight="1">
      <c r="A56" s="3">
        <v>41508</v>
      </c>
      <c r="B56" s="4">
        <f>$S56*'PollyVote Forecast'!$B108/SUM('PollyVote Forecast'!$B108+'PollyVote Forecast'!$E108)</f>
        <v>44.943388041276847</v>
      </c>
      <c r="C56" s="4">
        <f>(100-$S56)*'PollyVote Forecast'!C108/(SUM('PollyVote Forecast'!$C108,'PollyVote Forecast'!$D108,'PollyVote Forecast'!$F108,'PollyVote Forecast'!$G108,'PollyVote Forecast'!$H108,'PollyVote Forecast'!$I108))</f>
        <v>22.168464761156553</v>
      </c>
      <c r="D56" s="4">
        <f>(100-$S56)*'PollyVote Forecast'!D108/(SUM('PollyVote Forecast'!$C108,'PollyVote Forecast'!$D108,'PollyVote Forecast'!$F108,'PollyVote Forecast'!$G108,'PollyVote Forecast'!$H108,'PollyVote Forecast'!$I108))</f>
        <v>11.15754017088503</v>
      </c>
      <c r="E56" s="4">
        <f>$S56*'PollyVote Forecast'!$E108/SUM('PollyVote Forecast'!$B108+'PollyVote Forecast'!$E108)</f>
        <v>6.7566119587231599</v>
      </c>
      <c r="F56" s="4">
        <f>(100-$S56)*'PollyVote Forecast'!F108/(SUM('PollyVote Forecast'!$C108,'PollyVote Forecast'!$D108,'PollyVote Forecast'!$F108,'PollyVote Forecast'!$G108,'PollyVote Forecast'!$H108,'PollyVote Forecast'!$I108))</f>
        <v>6.5254187443482001</v>
      </c>
      <c r="G56" s="4">
        <f>(100-$S56)*'PollyVote Forecast'!G108/(SUM('PollyVote Forecast'!$C108,'PollyVote Forecast'!$D108,'PollyVote Forecast'!$F108,'PollyVote Forecast'!$G108,'PollyVote Forecast'!$H108,'PollyVote Forecast'!$I108))</f>
        <v>2.5178524585091302</v>
      </c>
      <c r="H56" s="4">
        <f>(100-$S56)*'PollyVote Forecast'!H108/(SUM('PollyVote Forecast'!$C108,'PollyVote Forecast'!$D108,'PollyVote Forecast'!$F108,'PollyVote Forecast'!$G108,'PollyVote Forecast'!$H108,'PollyVote Forecast'!$I108))</f>
        <v>2.9749492309065051</v>
      </c>
      <c r="I56" s="4">
        <f>(100-$S56)*'PollyVote Forecast'!I108/(SUM('PollyVote Forecast'!$C108,'PollyVote Forecast'!$D108,'PollyVote Forecast'!$F108,'PollyVote Forecast'!$G108,'PollyVote Forecast'!$H108,'PollyVote Forecast'!$I108))</f>
        <v>2.9557746341945825</v>
      </c>
      <c r="J56" s="4">
        <f>ABS(B56-Election_result!B$2)</f>
        <v>3.4433880412768474</v>
      </c>
      <c r="K56" s="4">
        <f>ABS(C56-Election_result!C$2)</f>
        <v>3.5315352388434462</v>
      </c>
      <c r="L56" s="4">
        <f>ABS(D56-Election_result!D$2)</f>
        <v>2.7575401708850293</v>
      </c>
      <c r="M56" s="4">
        <f>ABS(E56-Election_result!E$2)</f>
        <v>1.9566119587231601</v>
      </c>
      <c r="N56" s="4">
        <f>ABS(F56-Election_result!F$2)</f>
        <v>2.0745812556517995</v>
      </c>
      <c r="O56" s="4">
        <f>ABS(G56-Election_result!G$2)</f>
        <v>0.31785245850913002</v>
      </c>
      <c r="P56" s="4">
        <f>ABS(H56-Election_result!H$2)</f>
        <v>1.7250507690934951</v>
      </c>
      <c r="Q56" s="4">
        <f>ABS(I56-Election_result!I$2)</f>
        <v>1.1442253658054171</v>
      </c>
      <c r="R56" s="4">
        <f t="shared" si="0"/>
        <v>2.1188481573485407</v>
      </c>
      <c r="S56" s="47">
        <v>51.7</v>
      </c>
      <c r="T56" s="6"/>
    </row>
    <row r="57" spans="1:20" ht="12.75" customHeight="1">
      <c r="A57" s="3">
        <v>41509</v>
      </c>
      <c r="B57" s="4">
        <f>$S57*'PollyVote Forecast'!$B109/SUM('PollyVote Forecast'!$B109+'PollyVote Forecast'!$E109)</f>
        <v>44.921727286274617</v>
      </c>
      <c r="C57" s="4">
        <f>(100-$S57)*'PollyVote Forecast'!C109/(SUM('PollyVote Forecast'!$C109,'PollyVote Forecast'!$D109,'PollyVote Forecast'!$F109,'PollyVote Forecast'!$G109,'PollyVote Forecast'!$H109,'PollyVote Forecast'!$I109))</f>
        <v>22.150104308581287</v>
      </c>
      <c r="D57" s="4">
        <f>(100-$S57)*'PollyVote Forecast'!D109/(SUM('PollyVote Forecast'!$C109,'PollyVote Forecast'!$D109,'PollyVote Forecast'!$F109,'PollyVote Forecast'!$G109,'PollyVote Forecast'!$H109,'PollyVote Forecast'!$I109))</f>
        <v>11.198299554538488</v>
      </c>
      <c r="E57" s="4">
        <f>$S57*'PollyVote Forecast'!$E109/SUM('PollyVote Forecast'!$B109+'PollyVote Forecast'!$E109)</f>
        <v>6.7782727137253884</v>
      </c>
      <c r="F57" s="4">
        <f>(100-$S57)*'PollyVote Forecast'!F109/(SUM('PollyVote Forecast'!$C109,'PollyVote Forecast'!$D109,'PollyVote Forecast'!$F109,'PollyVote Forecast'!$G109,'PollyVote Forecast'!$H109,'PollyVote Forecast'!$I109))</f>
        <v>6.558756133548167</v>
      </c>
      <c r="G57" s="4">
        <f>(100-$S57)*'PollyVote Forecast'!G109/(SUM('PollyVote Forecast'!$C109,'PollyVote Forecast'!$D109,'PollyVote Forecast'!$F109,'PollyVote Forecast'!$G109,'PollyVote Forecast'!$H109,'PollyVote Forecast'!$I109))</f>
        <v>2.5015404465354218</v>
      </c>
      <c r="H57" s="4">
        <f>(100-$S57)*'PollyVote Forecast'!H109/(SUM('PollyVote Forecast'!$C109,'PollyVote Forecast'!$D109,'PollyVote Forecast'!$F109,'PollyVote Forecast'!$G109,'PollyVote Forecast'!$H109,'PollyVote Forecast'!$I109))</f>
        <v>2.9501543860012314</v>
      </c>
      <c r="I57" s="4">
        <f>(100-$S57)*'PollyVote Forecast'!I109/(SUM('PollyVote Forecast'!$C109,'PollyVote Forecast'!$D109,'PollyVote Forecast'!$F109,'PollyVote Forecast'!$G109,'PollyVote Forecast'!$H109,'PollyVote Forecast'!$I109))</f>
        <v>2.9411451707953975</v>
      </c>
      <c r="J57" s="4">
        <f>ABS(B57-Election_result!B$2)</f>
        <v>3.4217272862746171</v>
      </c>
      <c r="K57" s="4">
        <f>ABS(C57-Election_result!C$2)</f>
        <v>3.5498956914187119</v>
      </c>
      <c r="L57" s="4">
        <f>ABS(D57-Election_result!D$2)</f>
        <v>2.7982995545384881</v>
      </c>
      <c r="M57" s="4">
        <f>ABS(E57-Election_result!E$2)</f>
        <v>1.9782727137253886</v>
      </c>
      <c r="N57" s="4">
        <f>ABS(F57-Election_result!F$2)</f>
        <v>2.0412438664518326</v>
      </c>
      <c r="O57" s="4">
        <f>ABS(G57-Election_result!G$2)</f>
        <v>0.30154044653542167</v>
      </c>
      <c r="P57" s="4">
        <f>ABS(H57-Election_result!H$2)</f>
        <v>1.7498456139987688</v>
      </c>
      <c r="Q57" s="4">
        <f>ABS(I57-Election_result!I$2)</f>
        <v>1.1588548292046021</v>
      </c>
      <c r="R57" s="4">
        <f t="shared" si="0"/>
        <v>2.1249600002684788</v>
      </c>
      <c r="S57" s="47">
        <v>51.7</v>
      </c>
      <c r="T57" s="6"/>
    </row>
    <row r="58" spans="1:20" ht="12.75" customHeight="1">
      <c r="A58" s="3">
        <v>41510</v>
      </c>
      <c r="B58" s="4">
        <f>$S58*'PollyVote Forecast'!$B110/SUM('PollyVote Forecast'!$B110+'PollyVote Forecast'!$E110)</f>
        <v>44.921147639723806</v>
      </c>
      <c r="C58" s="4">
        <f>(100-$S58)*'PollyVote Forecast'!C110/(SUM('PollyVote Forecast'!$C110,'PollyVote Forecast'!$D110,'PollyVote Forecast'!$F110,'PollyVote Forecast'!$G110,'PollyVote Forecast'!$H110,'PollyVote Forecast'!$I110))</f>
        <v>22.15707323124758</v>
      </c>
      <c r="D58" s="4">
        <f>(100-$S58)*'PollyVote Forecast'!D110/(SUM('PollyVote Forecast'!$C110,'PollyVote Forecast'!$D110,'PollyVote Forecast'!$F110,'PollyVote Forecast'!$G110,'PollyVote Forecast'!$H110,'PollyVote Forecast'!$I110))</f>
        <v>11.213037671731358</v>
      </c>
      <c r="E58" s="4">
        <f>$S58*'PollyVote Forecast'!$E110/SUM('PollyVote Forecast'!$B110+'PollyVote Forecast'!$E110)</f>
        <v>6.778852360276189</v>
      </c>
      <c r="F58" s="4">
        <f>(100-$S58)*'PollyVote Forecast'!F110/(SUM('PollyVote Forecast'!$C110,'PollyVote Forecast'!$D110,'PollyVote Forecast'!$F110,'PollyVote Forecast'!$G110,'PollyVote Forecast'!$H110,'PollyVote Forecast'!$I110))</f>
        <v>6.561365153271816</v>
      </c>
      <c r="G58" s="4">
        <f>(100-$S58)*'PollyVote Forecast'!G110/(SUM('PollyVote Forecast'!$C110,'PollyVote Forecast'!$D110,'PollyVote Forecast'!$F110,'PollyVote Forecast'!$G110,'PollyVote Forecast'!$H110,'PollyVote Forecast'!$I110))</f>
        <v>2.4488505634706774</v>
      </c>
      <c r="H58" s="4">
        <f>(100-$S58)*'PollyVote Forecast'!H110/(SUM('PollyVote Forecast'!$C110,'PollyVote Forecast'!$D110,'PollyVote Forecast'!$F110,'PollyVote Forecast'!$G110,'PollyVote Forecast'!$H110,'PollyVote Forecast'!$I110))</f>
        <v>2.9777171960686273</v>
      </c>
      <c r="I58" s="4">
        <f>(100-$S58)*'PollyVote Forecast'!I110/(SUM('PollyVote Forecast'!$C110,'PollyVote Forecast'!$D110,'PollyVote Forecast'!$F110,'PollyVote Forecast'!$G110,'PollyVote Forecast'!$H110,'PollyVote Forecast'!$I110))</f>
        <v>2.9419561842099422</v>
      </c>
      <c r="J58" s="4">
        <f>ABS(B58-Election_result!B$2)</f>
        <v>3.4211476397238059</v>
      </c>
      <c r="K58" s="4">
        <f>ABS(C58-Election_result!C$2)</f>
        <v>3.5429267687524195</v>
      </c>
      <c r="L58" s="4">
        <f>ABS(D58-Election_result!D$2)</f>
        <v>2.8130376717313581</v>
      </c>
      <c r="M58" s="4">
        <f>ABS(E58-Election_result!E$2)</f>
        <v>1.9788523602761892</v>
      </c>
      <c r="N58" s="4">
        <f>ABS(F58-Election_result!F$2)</f>
        <v>2.0386348467281836</v>
      </c>
      <c r="O58" s="4">
        <f>ABS(G58-Election_result!G$2)</f>
        <v>0.24885056347067724</v>
      </c>
      <c r="P58" s="4">
        <f>ABS(H58-Election_result!H$2)</f>
        <v>1.7222828039313729</v>
      </c>
      <c r="Q58" s="4">
        <f>ABS(I58-Election_result!I$2)</f>
        <v>1.1580438157900574</v>
      </c>
      <c r="R58" s="4">
        <f t="shared" si="0"/>
        <v>2.115472058800508</v>
      </c>
      <c r="S58" s="47">
        <v>51.699999999999996</v>
      </c>
      <c r="T58" s="6"/>
    </row>
    <row r="59" spans="1:20" ht="12.75" customHeight="1">
      <c r="A59" s="3">
        <v>41511</v>
      </c>
      <c r="B59" s="4">
        <f>$S59*'PollyVote Forecast'!$B111/SUM('PollyVote Forecast'!$B111+'PollyVote Forecast'!$E111)</f>
        <v>44.491484077167236</v>
      </c>
      <c r="C59" s="4">
        <f>(100-$S59)*'PollyVote Forecast'!C111/(SUM('PollyVote Forecast'!$C111,'PollyVote Forecast'!$D111,'PollyVote Forecast'!$F111,'PollyVote Forecast'!$G111,'PollyVote Forecast'!$H111,'PollyVote Forecast'!$I111))</f>
        <v>22.396351837072555</v>
      </c>
      <c r="D59" s="4">
        <f>(100-$S59)*'PollyVote Forecast'!D111/(SUM('PollyVote Forecast'!$C111,'PollyVote Forecast'!$D111,'PollyVote Forecast'!$F111,'PollyVote Forecast'!$G111,'PollyVote Forecast'!$H111,'PollyVote Forecast'!$I111))</f>
        <v>11.289867368193786</v>
      </c>
      <c r="E59" s="4">
        <f>$S59*'PollyVote Forecast'!$E111/SUM('PollyVote Forecast'!$B111+'PollyVote Forecast'!$E111)</f>
        <v>6.7085159228327553</v>
      </c>
      <c r="F59" s="4">
        <f>(100-$S59)*'PollyVote Forecast'!F111/(SUM('PollyVote Forecast'!$C111,'PollyVote Forecast'!$D111,'PollyVote Forecast'!$F111,'PollyVote Forecast'!$G111,'PollyVote Forecast'!$H111,'PollyVote Forecast'!$I111))</f>
        <v>6.6658550752070047</v>
      </c>
      <c r="G59" s="4">
        <f>(100-$S59)*'PollyVote Forecast'!G111/(SUM('PollyVote Forecast'!$C111,'PollyVote Forecast'!$D111,'PollyVote Forecast'!$F111,'PollyVote Forecast'!$G111,'PollyVote Forecast'!$H111,'PollyVote Forecast'!$I111))</f>
        <v>2.4618501495171392</v>
      </c>
      <c r="H59" s="4">
        <f>(100-$S59)*'PollyVote Forecast'!H111/(SUM('PollyVote Forecast'!$C111,'PollyVote Forecast'!$D111,'PollyVote Forecast'!$F111,'PollyVote Forecast'!$G111,'PollyVote Forecast'!$H111,'PollyVote Forecast'!$I111))</f>
        <v>3.0171370430758051</v>
      </c>
      <c r="I59" s="4">
        <f>(100-$S59)*'PollyVote Forecast'!I111/(SUM('PollyVote Forecast'!$C111,'PollyVote Forecast'!$D111,'PollyVote Forecast'!$F111,'PollyVote Forecast'!$G111,'PollyVote Forecast'!$H111,'PollyVote Forecast'!$I111))</f>
        <v>2.9689385269337092</v>
      </c>
      <c r="J59" s="4">
        <f>ABS(B59-Election_result!B$2)</f>
        <v>2.991484077167236</v>
      </c>
      <c r="K59" s="4">
        <f>ABS(C59-Election_result!C$2)</f>
        <v>3.3036481629274448</v>
      </c>
      <c r="L59" s="4">
        <f>ABS(D59-Election_result!D$2)</f>
        <v>2.8898673681937854</v>
      </c>
      <c r="M59" s="4">
        <f>ABS(E59-Election_result!E$2)</f>
        <v>1.9085159228327555</v>
      </c>
      <c r="N59" s="4">
        <f>ABS(F59-Election_result!F$2)</f>
        <v>1.9341449247929949</v>
      </c>
      <c r="O59" s="4">
        <f>ABS(G59-Election_result!G$2)</f>
        <v>0.26185014951713903</v>
      </c>
      <c r="P59" s="4">
        <f>ABS(H59-Election_result!H$2)</f>
        <v>1.6828629569241951</v>
      </c>
      <c r="Q59" s="4">
        <f>ABS(I59-Election_result!I$2)</f>
        <v>1.1310614730662905</v>
      </c>
      <c r="R59" s="4">
        <f t="shared" si="0"/>
        <v>2.0129293794277299</v>
      </c>
      <c r="S59" s="47">
        <v>51.199999999999996</v>
      </c>
      <c r="T59" s="6"/>
    </row>
    <row r="60" spans="1:20" ht="12.75" customHeight="1">
      <c r="A60" s="3">
        <v>41512</v>
      </c>
      <c r="B60" s="4">
        <f>$S60*'PollyVote Forecast'!$B112/SUM('PollyVote Forecast'!$B112+'PollyVote Forecast'!$E112)</f>
        <v>44.449844367883962</v>
      </c>
      <c r="C60" s="4">
        <f>(100-$S60)*'PollyVote Forecast'!C112/(SUM('PollyVote Forecast'!$C112,'PollyVote Forecast'!$D112,'PollyVote Forecast'!$F112,'PollyVote Forecast'!$G112,'PollyVote Forecast'!$H112,'PollyVote Forecast'!$I112))</f>
        <v>22.417037479425321</v>
      </c>
      <c r="D60" s="4">
        <f>(100-$S60)*'PollyVote Forecast'!D112/(SUM('PollyVote Forecast'!$C112,'PollyVote Forecast'!$D112,'PollyVote Forecast'!$F112,'PollyVote Forecast'!$G112,'PollyVote Forecast'!$H112,'PollyVote Forecast'!$I112))</f>
        <v>11.300190487837277</v>
      </c>
      <c r="E60" s="4">
        <f>$S60*'PollyVote Forecast'!$E112/SUM('PollyVote Forecast'!$B112+'PollyVote Forecast'!$E112)</f>
        <v>6.7501556321160239</v>
      </c>
      <c r="F60" s="4">
        <f>(100-$S60)*'PollyVote Forecast'!F112/(SUM('PollyVote Forecast'!$C112,'PollyVote Forecast'!$D112,'PollyVote Forecast'!$F112,'PollyVote Forecast'!$G112,'PollyVote Forecast'!$H112,'PollyVote Forecast'!$I112))</f>
        <v>6.6844517397479031</v>
      </c>
      <c r="G60" s="4">
        <f>(100-$S60)*'PollyVote Forecast'!G112/(SUM('PollyVote Forecast'!$C112,'PollyVote Forecast'!$D112,'PollyVote Forecast'!$F112,'PollyVote Forecast'!$G112,'PollyVote Forecast'!$H112,'PollyVote Forecast'!$I112))</f>
        <v>2.4218663113238827</v>
      </c>
      <c r="H60" s="4">
        <f>(100-$S60)*'PollyVote Forecast'!H112/(SUM('PollyVote Forecast'!$C112,'PollyVote Forecast'!$D112,'PollyVote Forecast'!$F112,'PollyVote Forecast'!$G112,'PollyVote Forecast'!$H112,'PollyVote Forecast'!$I112))</f>
        <v>3.0880470007368421</v>
      </c>
      <c r="I60" s="4">
        <f>(100-$S60)*'PollyVote Forecast'!I112/(SUM('PollyVote Forecast'!$C112,'PollyVote Forecast'!$D112,'PollyVote Forecast'!$F112,'PollyVote Forecast'!$G112,'PollyVote Forecast'!$H112,'PollyVote Forecast'!$I112))</f>
        <v>2.8884069809287802</v>
      </c>
      <c r="J60" s="4">
        <f>ABS(B60-Election_result!B$2)</f>
        <v>2.9498443678839621</v>
      </c>
      <c r="K60" s="4">
        <f>ABS(C60-Election_result!C$2)</f>
        <v>3.282962520574678</v>
      </c>
      <c r="L60" s="4">
        <f>ABS(D60-Election_result!D$2)</f>
        <v>2.9001904878372766</v>
      </c>
      <c r="M60" s="4">
        <f>ABS(E60-Election_result!E$2)</f>
        <v>1.9501556321160241</v>
      </c>
      <c r="N60" s="4">
        <f>ABS(F60-Election_result!F$2)</f>
        <v>1.9155482602520966</v>
      </c>
      <c r="O60" s="4">
        <f>ABS(G60-Election_result!G$2)</f>
        <v>0.22186631132388257</v>
      </c>
      <c r="P60" s="4">
        <f>ABS(H60-Election_result!H$2)</f>
        <v>1.611952999263158</v>
      </c>
      <c r="Q60" s="4">
        <f>ABS(I60-Election_result!I$2)</f>
        <v>1.2115930190712194</v>
      </c>
      <c r="R60" s="4">
        <f t="shared" si="0"/>
        <v>2.0055141997902872</v>
      </c>
      <c r="S60" s="47">
        <v>51.199999999999996</v>
      </c>
      <c r="T60" s="6"/>
    </row>
    <row r="61" spans="1:20" ht="12.75" customHeight="1">
      <c r="A61" s="3">
        <v>41513</v>
      </c>
      <c r="B61" s="4">
        <f>$S61*'PollyVote Forecast'!$B113/SUM('PollyVote Forecast'!$B113+'PollyVote Forecast'!$E113)</f>
        <v>44.384638080778451</v>
      </c>
      <c r="C61" s="4">
        <f>(100-$S61)*'PollyVote Forecast'!C113/(SUM('PollyVote Forecast'!$C113,'PollyVote Forecast'!$D113,'PollyVote Forecast'!$F113,'PollyVote Forecast'!$G113,'PollyVote Forecast'!$H113,'PollyVote Forecast'!$I113))</f>
        <v>22.377904797155171</v>
      </c>
      <c r="D61" s="4">
        <f>(100-$S61)*'PollyVote Forecast'!D113/(SUM('PollyVote Forecast'!$C113,'PollyVote Forecast'!$D113,'PollyVote Forecast'!$F113,'PollyVote Forecast'!$G113,'PollyVote Forecast'!$H113,'PollyVote Forecast'!$I113))</f>
        <v>11.279777123362964</v>
      </c>
      <c r="E61" s="4">
        <f>$S61*'PollyVote Forecast'!$E113/SUM('PollyVote Forecast'!$B113+'PollyVote Forecast'!$E113)</f>
        <v>6.8153619192215427</v>
      </c>
      <c r="F61" s="4">
        <f>(100-$S61)*'PollyVote Forecast'!F113/(SUM('PollyVote Forecast'!$C113,'PollyVote Forecast'!$D113,'PollyVote Forecast'!$F113,'PollyVote Forecast'!$G113,'PollyVote Forecast'!$H113,'PollyVote Forecast'!$I113))</f>
        <v>6.7290561931857837</v>
      </c>
      <c r="G61" s="4">
        <f>(100-$S61)*'PollyVote Forecast'!G113/(SUM('PollyVote Forecast'!$C113,'PollyVote Forecast'!$D113,'PollyVote Forecast'!$F113,'PollyVote Forecast'!$G113,'PollyVote Forecast'!$H113,'PollyVote Forecast'!$I113))</f>
        <v>2.3914191681407249</v>
      </c>
      <c r="H61" s="4">
        <f>(100-$S61)*'PollyVote Forecast'!H113/(SUM('PollyVote Forecast'!$C113,'PollyVote Forecast'!$D113,'PollyVote Forecast'!$F113,'PollyVote Forecast'!$G113,'PollyVote Forecast'!$H113,'PollyVote Forecast'!$I113))</f>
        <v>3.1391417807073263</v>
      </c>
      <c r="I61" s="4">
        <f>(100-$S61)*'PollyVote Forecast'!I113/(SUM('PollyVote Forecast'!$C113,'PollyVote Forecast'!$D113,'PollyVote Forecast'!$F113,'PollyVote Forecast'!$G113,'PollyVote Forecast'!$H113,'PollyVote Forecast'!$I113))</f>
        <v>2.8827009374480324</v>
      </c>
      <c r="J61" s="4">
        <f>ABS(B61-Election_result!B$2)</f>
        <v>2.8846380807784513</v>
      </c>
      <c r="K61" s="4">
        <f>ABS(C61-Election_result!C$2)</f>
        <v>3.3220952028448281</v>
      </c>
      <c r="L61" s="4">
        <f>ABS(D61-Election_result!D$2)</f>
        <v>2.8797771233629632</v>
      </c>
      <c r="M61" s="4">
        <f>ABS(E61-Election_result!E$2)</f>
        <v>2.0153619192215428</v>
      </c>
      <c r="N61" s="4">
        <f>ABS(F61-Election_result!F$2)</f>
        <v>1.8709438068142159</v>
      </c>
      <c r="O61" s="4">
        <f>ABS(G61-Election_result!G$2)</f>
        <v>0.19141916814072468</v>
      </c>
      <c r="P61" s="4">
        <f>ABS(H61-Election_result!H$2)</f>
        <v>1.5608582192926739</v>
      </c>
      <c r="Q61" s="4">
        <f>ABS(I61-Election_result!I$2)</f>
        <v>1.2172990625519673</v>
      </c>
      <c r="R61" s="4">
        <f t="shared" si="0"/>
        <v>1.9927990728759211</v>
      </c>
      <c r="S61" s="47">
        <v>51.2</v>
      </c>
      <c r="T61" s="6"/>
    </row>
    <row r="62" spans="1:20" ht="12.75" customHeight="1">
      <c r="A62" s="3">
        <v>41514</v>
      </c>
      <c r="B62" s="4">
        <f>$S62*'PollyVote Forecast'!$B114/SUM('PollyVote Forecast'!$B114+'PollyVote Forecast'!$E114)</f>
        <v>44.346348791765969</v>
      </c>
      <c r="C62" s="4">
        <f>(100-$S62)*'PollyVote Forecast'!C114/(SUM('PollyVote Forecast'!$C114,'PollyVote Forecast'!$D114,'PollyVote Forecast'!$F114,'PollyVote Forecast'!$G114,'PollyVote Forecast'!$H114,'PollyVote Forecast'!$I114))</f>
        <v>22.37985451905687</v>
      </c>
      <c r="D62" s="4">
        <f>(100-$S62)*'PollyVote Forecast'!D114/(SUM('PollyVote Forecast'!$C114,'PollyVote Forecast'!$D114,'PollyVote Forecast'!$F114,'PollyVote Forecast'!$G114,'PollyVote Forecast'!$H114,'PollyVote Forecast'!$I114))</f>
        <v>11.295013983746717</v>
      </c>
      <c r="E62" s="4">
        <f>$S62*'PollyVote Forecast'!$E114/SUM('PollyVote Forecast'!$B114+'PollyVote Forecast'!$E114)</f>
        <v>6.8536512082340302</v>
      </c>
      <c r="F62" s="4">
        <f>(100-$S62)*'PollyVote Forecast'!F114/(SUM('PollyVote Forecast'!$C114,'PollyVote Forecast'!$D114,'PollyVote Forecast'!$F114,'PollyVote Forecast'!$G114,'PollyVote Forecast'!$H114,'PollyVote Forecast'!$I114))</f>
        <v>6.7519150805919148</v>
      </c>
      <c r="G62" s="4">
        <f>(100-$S62)*'PollyVote Forecast'!G114/(SUM('PollyVote Forecast'!$C114,'PollyVote Forecast'!$D114,'PollyVote Forecast'!$F114,'PollyVote Forecast'!$G114,'PollyVote Forecast'!$H114,'PollyVote Forecast'!$I114))</f>
        <v>2.3656791481083044</v>
      </c>
      <c r="H62" s="4">
        <f>(100-$S62)*'PollyVote Forecast'!H114/(SUM('PollyVote Forecast'!$C114,'PollyVote Forecast'!$D114,'PollyVote Forecast'!$F114,'PollyVote Forecast'!$G114,'PollyVote Forecast'!$H114,'PollyVote Forecast'!$I114))</f>
        <v>3.1444545856045809</v>
      </c>
      <c r="I62" s="4">
        <f>(100-$S62)*'PollyVote Forecast'!I114/(SUM('PollyVote Forecast'!$C114,'PollyVote Forecast'!$D114,'PollyVote Forecast'!$F114,'PollyVote Forecast'!$G114,'PollyVote Forecast'!$H114,'PollyVote Forecast'!$I114))</f>
        <v>2.8630826828916125</v>
      </c>
      <c r="J62" s="4">
        <f>ABS(B62-Election_result!B$2)</f>
        <v>2.8463487917659691</v>
      </c>
      <c r="K62" s="4">
        <f>ABS(C62-Election_result!C$2)</f>
        <v>3.320145480943129</v>
      </c>
      <c r="L62" s="4">
        <f>ABS(D62-Election_result!D$2)</f>
        <v>2.8950139837467166</v>
      </c>
      <c r="M62" s="4">
        <f>ABS(E62-Election_result!E$2)</f>
        <v>2.0536512082340304</v>
      </c>
      <c r="N62" s="4">
        <f>ABS(F62-Election_result!F$2)</f>
        <v>1.8480849194080848</v>
      </c>
      <c r="O62" s="4">
        <f>ABS(G62-Election_result!G$2)</f>
        <v>0.1656791481083042</v>
      </c>
      <c r="P62" s="4">
        <f>ABS(H62-Election_result!H$2)</f>
        <v>1.5555454143954193</v>
      </c>
      <c r="Q62" s="4">
        <f>ABS(I62-Election_result!I$2)</f>
        <v>1.2369173171083871</v>
      </c>
      <c r="R62" s="4">
        <f t="shared" si="0"/>
        <v>1.9901732829637551</v>
      </c>
      <c r="S62" s="47">
        <v>51.2</v>
      </c>
      <c r="T62" s="6"/>
    </row>
    <row r="63" spans="1:20" ht="12.75" customHeight="1">
      <c r="A63" s="3">
        <v>41515</v>
      </c>
      <c r="B63" s="4">
        <f>$S63*'PollyVote Forecast'!$B115/SUM('PollyVote Forecast'!$B115+'PollyVote Forecast'!$E115)</f>
        <v>44.308389899664256</v>
      </c>
      <c r="C63" s="4">
        <f>(100-$S63)*'PollyVote Forecast'!C115/(SUM('PollyVote Forecast'!$C115,'PollyVote Forecast'!$D115,'PollyVote Forecast'!$F115,'PollyVote Forecast'!$G115,'PollyVote Forecast'!$H115,'PollyVote Forecast'!$I115))</f>
        <v>22.328283220484067</v>
      </c>
      <c r="D63" s="4">
        <f>(100-$S63)*'PollyVote Forecast'!D115/(SUM('PollyVote Forecast'!$C115,'PollyVote Forecast'!$D115,'PollyVote Forecast'!$F115,'PollyVote Forecast'!$G115,'PollyVote Forecast'!$H115,'PollyVote Forecast'!$I115))</f>
        <v>11.305646085607311</v>
      </c>
      <c r="E63" s="4">
        <f>$S63*'PollyVote Forecast'!$E115/SUM('PollyVote Forecast'!$B115+'PollyVote Forecast'!$E115)</f>
        <v>6.8916101003357397</v>
      </c>
      <c r="F63" s="4">
        <f>(100-$S63)*'PollyVote Forecast'!F115/(SUM('PollyVote Forecast'!$C115,'PollyVote Forecast'!$D115,'PollyVote Forecast'!$F115,'PollyVote Forecast'!$G115,'PollyVote Forecast'!$H115,'PollyVote Forecast'!$I115))</f>
        <v>6.7328499504768375</v>
      </c>
      <c r="G63" s="4">
        <f>(100-$S63)*'PollyVote Forecast'!G115/(SUM('PollyVote Forecast'!$C115,'PollyVote Forecast'!$D115,'PollyVote Forecast'!$F115,'PollyVote Forecast'!$G115,'PollyVote Forecast'!$H115,'PollyVote Forecast'!$I115))</f>
        <v>2.3767617718677307</v>
      </c>
      <c r="H63" s="4">
        <f>(100-$S63)*'PollyVote Forecast'!H115/(SUM('PollyVote Forecast'!$C115,'PollyVote Forecast'!$D115,'PollyVote Forecast'!$F115,'PollyVote Forecast'!$G115,'PollyVote Forecast'!$H115,'PollyVote Forecast'!$I115))</f>
        <v>3.1852766821365188</v>
      </c>
      <c r="I63" s="4">
        <f>(100-$S63)*'PollyVote Forecast'!I115/(SUM('PollyVote Forecast'!$C115,'PollyVote Forecast'!$D115,'PollyVote Forecast'!$F115,'PollyVote Forecast'!$G115,'PollyVote Forecast'!$H115,'PollyVote Forecast'!$I115))</f>
        <v>2.8711822894275465</v>
      </c>
      <c r="J63" s="4">
        <f>ABS(B63-Election_result!B$2)</f>
        <v>2.808389899664256</v>
      </c>
      <c r="K63" s="4">
        <f>ABS(C63-Election_result!C$2)</f>
        <v>3.371716779515932</v>
      </c>
      <c r="L63" s="4">
        <f>ABS(D63-Election_result!D$2)</f>
        <v>2.9056460856073105</v>
      </c>
      <c r="M63" s="4">
        <f>ABS(E63-Election_result!E$2)</f>
        <v>2.0916101003357399</v>
      </c>
      <c r="N63" s="4">
        <f>ABS(F63-Election_result!F$2)</f>
        <v>1.8671500495231621</v>
      </c>
      <c r="O63" s="4">
        <f>ABS(G63-Election_result!G$2)</f>
        <v>0.17676177186773057</v>
      </c>
      <c r="P63" s="4">
        <f>ABS(H63-Election_result!H$2)</f>
        <v>1.5147233178634814</v>
      </c>
      <c r="Q63" s="4">
        <f>ABS(I63-Election_result!I$2)</f>
        <v>1.2288177105724531</v>
      </c>
      <c r="R63" s="4">
        <f t="shared" si="0"/>
        <v>1.9956019643687584</v>
      </c>
      <c r="S63" s="47">
        <v>51.199999999999996</v>
      </c>
      <c r="T63" s="6"/>
    </row>
    <row r="64" spans="1:20" ht="12.75" customHeight="1">
      <c r="A64" s="3">
        <v>41516</v>
      </c>
      <c r="B64" s="4">
        <f>$S64*'PollyVote Forecast'!$B116/SUM('PollyVote Forecast'!$B116+'PollyVote Forecast'!$E116)</f>
        <v>44.340024232445849</v>
      </c>
      <c r="C64" s="4">
        <f>(100-$S64)*'PollyVote Forecast'!C116/(SUM('PollyVote Forecast'!$C116,'PollyVote Forecast'!$D116,'PollyVote Forecast'!$F116,'PollyVote Forecast'!$G116,'PollyVote Forecast'!$H116,'PollyVote Forecast'!$I116))</f>
        <v>22.292267523621511</v>
      </c>
      <c r="D64" s="4">
        <f>(100-$S64)*'PollyVote Forecast'!D116/(SUM('PollyVote Forecast'!$C116,'PollyVote Forecast'!$D116,'PollyVote Forecast'!$F116,'PollyVote Forecast'!$G116,'PollyVote Forecast'!$H116,'PollyVote Forecast'!$I116))</f>
        <v>11.227441253123621</v>
      </c>
      <c r="E64" s="4">
        <f>$S64*'PollyVote Forecast'!$E116/SUM('PollyVote Forecast'!$B116+'PollyVote Forecast'!$E116)</f>
        <v>6.859975767554146</v>
      </c>
      <c r="F64" s="4">
        <f>(100-$S64)*'PollyVote Forecast'!F116/(SUM('PollyVote Forecast'!$C116,'PollyVote Forecast'!$D116,'PollyVote Forecast'!$F116,'PollyVote Forecast'!$G116,'PollyVote Forecast'!$H116,'PollyVote Forecast'!$I116))</f>
        <v>6.7836503246966329</v>
      </c>
      <c r="G64" s="4">
        <f>(100-$S64)*'PollyVote Forecast'!G116/(SUM('PollyVote Forecast'!$C116,'PollyVote Forecast'!$D116,'PollyVote Forecast'!$F116,'PollyVote Forecast'!$G116,'PollyVote Forecast'!$H116,'PollyVote Forecast'!$I116))</f>
        <v>2.3962431706225344</v>
      </c>
      <c r="H64" s="4">
        <f>(100-$S64)*'PollyVote Forecast'!H116/(SUM('PollyVote Forecast'!$C116,'PollyVote Forecast'!$D116,'PollyVote Forecast'!$F116,'PollyVote Forecast'!$G116,'PollyVote Forecast'!$H116,'PollyVote Forecast'!$I116))</f>
        <v>3.239318926445022</v>
      </c>
      <c r="I64" s="4">
        <f>(100-$S64)*'PollyVote Forecast'!I116/(SUM('PollyVote Forecast'!$C116,'PollyVote Forecast'!$D116,'PollyVote Forecast'!$F116,'PollyVote Forecast'!$G116,'PollyVote Forecast'!$H116,'PollyVote Forecast'!$I116))</f>
        <v>2.8610788014906792</v>
      </c>
      <c r="J64" s="4">
        <f>ABS(B64-Election_result!B$2)</f>
        <v>2.8400242324458489</v>
      </c>
      <c r="K64" s="4">
        <f>ABS(C64-Election_result!C$2)</f>
        <v>3.407732476378488</v>
      </c>
      <c r="L64" s="4">
        <f>ABS(D64-Election_result!D$2)</f>
        <v>2.8274412531236202</v>
      </c>
      <c r="M64" s="4">
        <f>ABS(E64-Election_result!E$2)</f>
        <v>2.0599757675541461</v>
      </c>
      <c r="N64" s="4">
        <f>ABS(F64-Election_result!F$2)</f>
        <v>1.8163496753033668</v>
      </c>
      <c r="O64" s="4">
        <f>ABS(G64-Election_result!G$2)</f>
        <v>0.19624317062253427</v>
      </c>
      <c r="P64" s="4">
        <f>ABS(H64-Election_result!H$2)</f>
        <v>1.4606810735549782</v>
      </c>
      <c r="Q64" s="4">
        <f>ABS(I64-Election_result!I$2)</f>
        <v>1.2389211985093205</v>
      </c>
      <c r="R64" s="4">
        <f t="shared" si="0"/>
        <v>1.9809211059365379</v>
      </c>
      <c r="S64" s="47">
        <v>51.199999999999996</v>
      </c>
      <c r="T64" s="6"/>
    </row>
    <row r="65" spans="1:20" ht="12.75" customHeight="1">
      <c r="A65" s="3">
        <v>41517</v>
      </c>
      <c r="B65" s="4">
        <f>$S65*'PollyVote Forecast'!$B117/SUM('PollyVote Forecast'!$B117+'PollyVote Forecast'!$E117)</f>
        <v>44.357951752688351</v>
      </c>
      <c r="C65" s="4">
        <f>(100-$S65)*'PollyVote Forecast'!C117/(SUM('PollyVote Forecast'!$C117,'PollyVote Forecast'!$D117,'PollyVote Forecast'!$F117,'PollyVote Forecast'!$G117,'PollyVote Forecast'!$H117,'PollyVote Forecast'!$I117))</f>
        <v>22.376444379126298</v>
      </c>
      <c r="D65" s="4">
        <f>(100-$S65)*'PollyVote Forecast'!D117/(SUM('PollyVote Forecast'!$C117,'PollyVote Forecast'!$D117,'PollyVote Forecast'!$F117,'PollyVote Forecast'!$G117,'PollyVote Forecast'!$H117,'PollyVote Forecast'!$I117))</f>
        <v>11.112118324782719</v>
      </c>
      <c r="E65" s="4">
        <f>$S65*'PollyVote Forecast'!$E117/SUM('PollyVote Forecast'!$B117+'PollyVote Forecast'!$E117)</f>
        <v>6.8420482473116557</v>
      </c>
      <c r="F65" s="4">
        <f>(100-$S65)*'PollyVote Forecast'!F117/(SUM('PollyVote Forecast'!$C117,'PollyVote Forecast'!$D117,'PollyVote Forecast'!$F117,'PollyVote Forecast'!$G117,'PollyVote Forecast'!$H117,'PollyVote Forecast'!$I117))</f>
        <v>6.7897609286622593</v>
      </c>
      <c r="G65" s="4">
        <f>(100-$S65)*'PollyVote Forecast'!G117/(SUM('PollyVote Forecast'!$C117,'PollyVote Forecast'!$D117,'PollyVote Forecast'!$F117,'PollyVote Forecast'!$G117,'PollyVote Forecast'!$H117,'PollyVote Forecast'!$I117))</f>
        <v>2.3807074803253987</v>
      </c>
      <c r="H65" s="4">
        <f>(100-$S65)*'PollyVote Forecast'!H117/(SUM('PollyVote Forecast'!$C117,'PollyVote Forecast'!$D117,'PollyVote Forecast'!$F117,'PollyVote Forecast'!$G117,'PollyVote Forecast'!$H117,'PollyVote Forecast'!$I117))</f>
        <v>3.2426939718897629</v>
      </c>
      <c r="I65" s="4">
        <f>(100-$S65)*'PollyVote Forecast'!I117/(SUM('PollyVote Forecast'!$C117,'PollyVote Forecast'!$D117,'PollyVote Forecast'!$F117,'PollyVote Forecast'!$G117,'PollyVote Forecast'!$H117,'PollyVote Forecast'!$I117))</f>
        <v>2.8982749152135652</v>
      </c>
      <c r="J65" s="4">
        <f>ABS(B65-Election_result!B$2)</f>
        <v>2.8579517526883507</v>
      </c>
      <c r="K65" s="4">
        <f>ABS(C65-Election_result!C$2)</f>
        <v>3.3235556208737016</v>
      </c>
      <c r="L65" s="4">
        <f>ABS(D65-Election_result!D$2)</f>
        <v>2.7121183247827183</v>
      </c>
      <c r="M65" s="4">
        <f>ABS(E65-Election_result!E$2)</f>
        <v>2.0420482473116559</v>
      </c>
      <c r="N65" s="4">
        <f>ABS(F65-Election_result!F$2)</f>
        <v>1.8102390713377403</v>
      </c>
      <c r="O65" s="4">
        <f>ABS(G65-Election_result!G$2)</f>
        <v>0.18070748032539852</v>
      </c>
      <c r="P65" s="4">
        <f>ABS(H65-Election_result!H$2)</f>
        <v>1.4573060281102372</v>
      </c>
      <c r="Q65" s="4">
        <f>ABS(I65-Election_result!I$2)</f>
        <v>1.2017250847864345</v>
      </c>
      <c r="R65" s="4">
        <f t="shared" si="0"/>
        <v>1.9482064512770294</v>
      </c>
      <c r="S65" s="47">
        <v>51.2</v>
      </c>
      <c r="T65" s="6"/>
    </row>
    <row r="66" spans="1:20" ht="12.75" customHeight="1">
      <c r="A66" s="3">
        <v>41518</v>
      </c>
      <c r="B66" s="4">
        <f>$S66*'PollyVote Forecast'!$B118/SUM('PollyVote Forecast'!$B118+'PollyVote Forecast'!$E118)</f>
        <v>44.370687708778597</v>
      </c>
      <c r="C66" s="4">
        <f>(100-$S66)*'PollyVote Forecast'!C118/(SUM('PollyVote Forecast'!$C118,'PollyVote Forecast'!$D118,'PollyVote Forecast'!$F118,'PollyVote Forecast'!$G118,'PollyVote Forecast'!$H118,'PollyVote Forecast'!$I118))</f>
        <v>22.379126603490501</v>
      </c>
      <c r="D66" s="4">
        <f>(100-$S66)*'PollyVote Forecast'!D118/(SUM('PollyVote Forecast'!$C118,'PollyVote Forecast'!$D118,'PollyVote Forecast'!$F118,'PollyVote Forecast'!$G118,'PollyVote Forecast'!$H118,'PollyVote Forecast'!$I118))</f>
        <v>11.06292828841695</v>
      </c>
      <c r="E66" s="4">
        <f>$S66*'PollyVote Forecast'!$E118/SUM('PollyVote Forecast'!$B118+'PollyVote Forecast'!$E118)</f>
        <v>6.8293122912214033</v>
      </c>
      <c r="F66" s="4">
        <f>(100-$S66)*'PollyVote Forecast'!F118/(SUM('PollyVote Forecast'!$C118,'PollyVote Forecast'!$D118,'PollyVote Forecast'!$F118,'PollyVote Forecast'!$G118,'PollyVote Forecast'!$H118,'PollyVote Forecast'!$I118))</f>
        <v>6.7773164776223984</v>
      </c>
      <c r="G66" s="4">
        <f>(100-$S66)*'PollyVote Forecast'!G118/(SUM('PollyVote Forecast'!$C118,'PollyVote Forecast'!$D118,'PollyVote Forecast'!$F118,'PollyVote Forecast'!$G118,'PollyVote Forecast'!$H118,'PollyVote Forecast'!$I118))</f>
        <v>2.3418163667364809</v>
      </c>
      <c r="H66" s="4">
        <f>(100-$S66)*'PollyVote Forecast'!H118/(SUM('PollyVote Forecast'!$C118,'PollyVote Forecast'!$D118,'PollyVote Forecast'!$F118,'PollyVote Forecast'!$G118,'PollyVote Forecast'!$H118,'PollyVote Forecast'!$I118))</f>
        <v>3.3535079623380044</v>
      </c>
      <c r="I66" s="4">
        <f>(100-$S66)*'PollyVote Forecast'!I118/(SUM('PollyVote Forecast'!$C118,'PollyVote Forecast'!$D118,'PollyVote Forecast'!$F118,'PollyVote Forecast'!$G118,'PollyVote Forecast'!$H118,'PollyVote Forecast'!$I118))</f>
        <v>2.8853043013956641</v>
      </c>
      <c r="J66" s="4">
        <f>ABS(B66-Election_result!B$2)</f>
        <v>2.8706877087785969</v>
      </c>
      <c r="K66" s="4">
        <f>ABS(C66-Election_result!C$2)</f>
        <v>3.3208733965094979</v>
      </c>
      <c r="L66" s="4">
        <f>ABS(D66-Election_result!D$2)</f>
        <v>2.6629282884169498</v>
      </c>
      <c r="M66" s="4">
        <f>ABS(E66-Election_result!E$2)</f>
        <v>2.0293122912214034</v>
      </c>
      <c r="N66" s="4">
        <f>ABS(F66-Election_result!F$2)</f>
        <v>1.8226835223776012</v>
      </c>
      <c r="O66" s="4">
        <f>ABS(G66-Election_result!G$2)</f>
        <v>0.14181636673648068</v>
      </c>
      <c r="P66" s="4">
        <f>ABS(H66-Election_result!H$2)</f>
        <v>1.3464920376619958</v>
      </c>
      <c r="Q66" s="4">
        <f>ABS(I66-Election_result!I$2)</f>
        <v>1.2146956986043356</v>
      </c>
      <c r="R66" s="4">
        <f t="shared" si="0"/>
        <v>1.9261861637883577</v>
      </c>
      <c r="S66" s="47">
        <v>51.199999999999996</v>
      </c>
      <c r="T66" s="6"/>
    </row>
    <row r="67" spans="1:20" ht="12.75" customHeight="1">
      <c r="A67" s="3">
        <v>41519</v>
      </c>
      <c r="B67" s="4">
        <f>$S67*'PollyVote Forecast'!$B119/SUM('PollyVote Forecast'!$B119+'PollyVote Forecast'!$E119)</f>
        <v>44.374783040266813</v>
      </c>
      <c r="C67" s="4">
        <f>(100-$S67)*'PollyVote Forecast'!C119/(SUM('PollyVote Forecast'!$C119,'PollyVote Forecast'!$D119,'PollyVote Forecast'!$F119,'PollyVote Forecast'!$G119,'PollyVote Forecast'!$H119,'PollyVote Forecast'!$I119))</f>
        <v>22.387205393689111</v>
      </c>
      <c r="D67" s="4">
        <f>(100-$S67)*'PollyVote Forecast'!D119/(SUM('PollyVote Forecast'!$C119,'PollyVote Forecast'!$D119,'PollyVote Forecast'!$F119,'PollyVote Forecast'!$G119,'PollyVote Forecast'!$H119,'PollyVote Forecast'!$I119))</f>
        <v>10.981377555607338</v>
      </c>
      <c r="E67" s="4">
        <f>$S67*'PollyVote Forecast'!$E119/SUM('PollyVote Forecast'!$B119+'PollyVote Forecast'!$E119)</f>
        <v>6.8252169597331882</v>
      </c>
      <c r="F67" s="4">
        <f>(100-$S67)*'PollyVote Forecast'!F119/(SUM('PollyVote Forecast'!$C119,'PollyVote Forecast'!$D119,'PollyVote Forecast'!$F119,'PollyVote Forecast'!$G119,'PollyVote Forecast'!$H119,'PollyVote Forecast'!$I119))</f>
        <v>6.8363701668189814</v>
      </c>
      <c r="G67" s="4">
        <f>(100-$S67)*'PollyVote Forecast'!G119/(SUM('PollyVote Forecast'!$C119,'PollyVote Forecast'!$D119,'PollyVote Forecast'!$F119,'PollyVote Forecast'!$G119,'PollyVote Forecast'!$H119,'PollyVote Forecast'!$I119))</f>
        <v>2.3597361950424682</v>
      </c>
      <c r="H67" s="4">
        <f>(100-$S67)*'PollyVote Forecast'!H119/(SUM('PollyVote Forecast'!$C119,'PollyVote Forecast'!$D119,'PollyVote Forecast'!$F119,'PollyVote Forecast'!$G119,'PollyVote Forecast'!$H119,'PollyVote Forecast'!$I119))</f>
        <v>3.343082389620069</v>
      </c>
      <c r="I67" s="4">
        <f>(100-$S67)*'PollyVote Forecast'!I119/(SUM('PollyVote Forecast'!$C119,'PollyVote Forecast'!$D119,'PollyVote Forecast'!$F119,'PollyVote Forecast'!$G119,'PollyVote Forecast'!$H119,'PollyVote Forecast'!$I119))</f>
        <v>2.8922282992220243</v>
      </c>
      <c r="J67" s="4">
        <f>ABS(B67-Election_result!B$2)</f>
        <v>2.8747830402668129</v>
      </c>
      <c r="K67" s="4">
        <f>ABS(C67-Election_result!C$2)</f>
        <v>3.312794606310888</v>
      </c>
      <c r="L67" s="4">
        <f>ABS(D67-Election_result!D$2)</f>
        <v>2.5813775556073377</v>
      </c>
      <c r="M67" s="4">
        <f>ABS(E67-Election_result!E$2)</f>
        <v>2.0252169597331884</v>
      </c>
      <c r="N67" s="4">
        <f>ABS(F67-Election_result!F$2)</f>
        <v>1.7636298331810183</v>
      </c>
      <c r="O67" s="4">
        <f>ABS(G67-Election_result!G$2)</f>
        <v>0.15973619504246805</v>
      </c>
      <c r="P67" s="4">
        <f>ABS(H67-Election_result!H$2)</f>
        <v>1.3569176103799312</v>
      </c>
      <c r="Q67" s="4">
        <f>ABS(I67-Election_result!I$2)</f>
        <v>1.2077717007779754</v>
      </c>
      <c r="R67" s="4">
        <f t="shared" si="0"/>
        <v>1.9102784376624522</v>
      </c>
      <c r="S67" s="47">
        <v>51.2</v>
      </c>
      <c r="T67" s="6"/>
    </row>
    <row r="68" spans="1:20" ht="12.75" customHeight="1">
      <c r="A68" s="3">
        <v>41520</v>
      </c>
      <c r="B68" s="4">
        <f>$S68*'PollyVote Forecast'!$B120/SUM('PollyVote Forecast'!$B120+'PollyVote Forecast'!$E120)</f>
        <v>44.301592457065567</v>
      </c>
      <c r="C68" s="4">
        <f>(100-$S68)*'PollyVote Forecast'!C120/(SUM('PollyVote Forecast'!$C120,'PollyVote Forecast'!$D120,'PollyVote Forecast'!$F120,'PollyVote Forecast'!$G120,'PollyVote Forecast'!$H120,'PollyVote Forecast'!$I120))</f>
        <v>22.417914776271303</v>
      </c>
      <c r="D68" s="4">
        <f>(100-$S68)*'PollyVote Forecast'!D120/(SUM('PollyVote Forecast'!$C120,'PollyVote Forecast'!$D120,'PollyVote Forecast'!$F120,'PollyVote Forecast'!$G120,'PollyVote Forecast'!$H120,'PollyVote Forecast'!$I120))</f>
        <v>11.02017695419034</v>
      </c>
      <c r="E68" s="4">
        <f>$S68*'PollyVote Forecast'!$E120/SUM('PollyVote Forecast'!$B120+'PollyVote Forecast'!$E120)</f>
        <v>6.8984075429344305</v>
      </c>
      <c r="F68" s="4">
        <f>(100-$S68)*'PollyVote Forecast'!F120/(SUM('PollyVote Forecast'!$C120,'PollyVote Forecast'!$D120,'PollyVote Forecast'!$F120,'PollyVote Forecast'!$G120,'PollyVote Forecast'!$H120,'PollyVote Forecast'!$I120))</f>
        <v>6.855800570022506</v>
      </c>
      <c r="G68" s="4">
        <f>(100-$S68)*'PollyVote Forecast'!G120/(SUM('PollyVote Forecast'!$C120,'PollyVote Forecast'!$D120,'PollyVote Forecast'!$F120,'PollyVote Forecast'!$G120,'PollyVote Forecast'!$H120,'PollyVote Forecast'!$I120))</f>
        <v>2.3588727119601081</v>
      </c>
      <c r="H68" s="4">
        <f>(100-$S68)*'PollyVote Forecast'!H120/(SUM('PollyVote Forecast'!$C120,'PollyVote Forecast'!$D120,'PollyVote Forecast'!$F120,'PollyVote Forecast'!$G120,'PollyVote Forecast'!$H120,'PollyVote Forecast'!$I120))</f>
        <v>3.2380356768138139</v>
      </c>
      <c r="I68" s="4">
        <f>(100-$S68)*'PollyVote Forecast'!I120/(SUM('PollyVote Forecast'!$C120,'PollyVote Forecast'!$D120,'PollyVote Forecast'!$F120,'PollyVote Forecast'!$G120,'PollyVote Forecast'!$H120,'PollyVote Forecast'!$I120))</f>
        <v>2.9091993107419403</v>
      </c>
      <c r="J68" s="4">
        <f>ABS(B68-Election_result!B$2)</f>
        <v>2.801592457065567</v>
      </c>
      <c r="K68" s="4">
        <f>ABS(C68-Election_result!C$2)</f>
        <v>3.2820852237286964</v>
      </c>
      <c r="L68" s="4">
        <f>ABS(D68-Election_result!D$2)</f>
        <v>2.6201769541903399</v>
      </c>
      <c r="M68" s="4">
        <f>ABS(E68-Election_result!E$2)</f>
        <v>2.0984075429344307</v>
      </c>
      <c r="N68" s="4">
        <f>ABS(F68-Election_result!F$2)</f>
        <v>1.7441994299774937</v>
      </c>
      <c r="O68" s="4">
        <f>ABS(G68-Election_result!G$2)</f>
        <v>0.15887271196010788</v>
      </c>
      <c r="P68" s="4">
        <f>ABS(H68-Election_result!H$2)</f>
        <v>1.4619643231861863</v>
      </c>
      <c r="Q68" s="4">
        <f>ABS(I68-Election_result!I$2)</f>
        <v>1.1908006892580594</v>
      </c>
      <c r="R68" s="4">
        <f t="shared" ref="R68:R87" si="1">AVERAGE(J68:Q68)</f>
        <v>1.9197624165376099</v>
      </c>
      <c r="S68" s="47">
        <v>51.199999999999996</v>
      </c>
      <c r="T68" s="6"/>
    </row>
    <row r="69" spans="1:20" ht="12.75" customHeight="1">
      <c r="A69" s="3">
        <v>41521</v>
      </c>
      <c r="B69" s="4">
        <f>$S69*'PollyVote Forecast'!$B121/SUM('PollyVote Forecast'!$B121+'PollyVote Forecast'!$E121)</f>
        <v>44.315924919404416</v>
      </c>
      <c r="C69" s="4">
        <f>(100-$S69)*'PollyVote Forecast'!C121/(SUM('PollyVote Forecast'!$C121,'PollyVote Forecast'!$D121,'PollyVote Forecast'!$F121,'PollyVote Forecast'!$G121,'PollyVote Forecast'!$H121,'PollyVote Forecast'!$I121))</f>
        <v>22.426089054201551</v>
      </c>
      <c r="D69" s="4">
        <f>(100-$S69)*'PollyVote Forecast'!D121/(SUM('PollyVote Forecast'!$C121,'PollyVote Forecast'!$D121,'PollyVote Forecast'!$F121,'PollyVote Forecast'!$G121,'PollyVote Forecast'!$H121,'PollyVote Forecast'!$I121))</f>
        <v>10.945053896844746</v>
      </c>
      <c r="E69" s="4">
        <f>$S69*'PollyVote Forecast'!$E121/SUM('PollyVote Forecast'!$B121+'PollyVote Forecast'!$E121)</f>
        <v>6.8840750805955775</v>
      </c>
      <c r="F69" s="4">
        <f>(100-$S69)*'PollyVote Forecast'!F121/(SUM('PollyVote Forecast'!$C121,'PollyVote Forecast'!$D121,'PollyVote Forecast'!$F121,'PollyVote Forecast'!$G121,'PollyVote Forecast'!$H121,'PollyVote Forecast'!$I121))</f>
        <v>6.854422989475693</v>
      </c>
      <c r="G69" s="4">
        <f>(100-$S69)*'PollyVote Forecast'!G121/(SUM('PollyVote Forecast'!$C121,'PollyVote Forecast'!$D121,'PollyVote Forecast'!$F121,'PollyVote Forecast'!$G121,'PollyVote Forecast'!$H121,'PollyVote Forecast'!$I121))</f>
        <v>2.3393478067112481</v>
      </c>
      <c r="H69" s="4">
        <f>(100-$S69)*'PollyVote Forecast'!H121/(SUM('PollyVote Forecast'!$C121,'PollyVote Forecast'!$D121,'PollyVote Forecast'!$F121,'PollyVote Forecast'!$G121,'PollyVote Forecast'!$H121,'PollyVote Forecast'!$I121))</f>
        <v>3.2897318427508</v>
      </c>
      <c r="I69" s="4">
        <f>(100-$S69)*'PollyVote Forecast'!I121/(SUM('PollyVote Forecast'!$C121,'PollyVote Forecast'!$D121,'PollyVote Forecast'!$F121,'PollyVote Forecast'!$G121,'PollyVote Forecast'!$H121,'PollyVote Forecast'!$I121))</f>
        <v>2.9453544100159732</v>
      </c>
      <c r="J69" s="4">
        <f>ABS(B69-Election_result!B$2)</f>
        <v>2.8159249194044165</v>
      </c>
      <c r="K69" s="4">
        <f>ABS(C69-Election_result!C$2)</f>
        <v>3.2739109457984483</v>
      </c>
      <c r="L69" s="4">
        <f>ABS(D69-Election_result!D$2)</f>
        <v>2.5450538968447454</v>
      </c>
      <c r="M69" s="4">
        <f>ABS(E69-Election_result!E$2)</f>
        <v>2.0840750805955777</v>
      </c>
      <c r="N69" s="4">
        <f>ABS(F69-Election_result!F$2)</f>
        <v>1.7455770105243067</v>
      </c>
      <c r="O69" s="4">
        <f>ABS(G69-Election_result!G$2)</f>
        <v>0.13934780671124791</v>
      </c>
      <c r="P69" s="4">
        <f>ABS(H69-Election_result!H$2)</f>
        <v>1.4102681572492002</v>
      </c>
      <c r="Q69" s="4">
        <f>ABS(I69-Election_result!I$2)</f>
        <v>1.1546455899840264</v>
      </c>
      <c r="R69" s="4">
        <f t="shared" si="1"/>
        <v>1.8961004258889964</v>
      </c>
      <c r="S69" s="47">
        <v>51.199999999999996</v>
      </c>
      <c r="T69" s="6"/>
    </row>
    <row r="70" spans="1:20" ht="12.75" customHeight="1">
      <c r="A70" s="3">
        <v>41522</v>
      </c>
      <c r="B70" s="4">
        <f>$S70*'PollyVote Forecast'!$B122/SUM('PollyVote Forecast'!$B122+'PollyVote Forecast'!$E122)</f>
        <v>44.302815374170422</v>
      </c>
      <c r="C70" s="4">
        <f>(100-$S70)*'PollyVote Forecast'!C122/(SUM('PollyVote Forecast'!$C122,'PollyVote Forecast'!$D122,'PollyVote Forecast'!$F122,'PollyVote Forecast'!$G122,'PollyVote Forecast'!$H122,'PollyVote Forecast'!$I122))</f>
        <v>22.384636228109311</v>
      </c>
      <c r="D70" s="4">
        <f>(100-$S70)*'PollyVote Forecast'!D122/(SUM('PollyVote Forecast'!$C122,'PollyVote Forecast'!$D122,'PollyVote Forecast'!$F122,'PollyVote Forecast'!$G122,'PollyVote Forecast'!$H122,'PollyVote Forecast'!$I122))</f>
        <v>10.938512096869029</v>
      </c>
      <c r="E70" s="4">
        <f>$S70*'PollyVote Forecast'!$E122/SUM('PollyVote Forecast'!$B122+'PollyVote Forecast'!$E122)</f>
        <v>6.897184625829575</v>
      </c>
      <c r="F70" s="4">
        <f>(100-$S70)*'PollyVote Forecast'!F122/(SUM('PollyVote Forecast'!$C122,'PollyVote Forecast'!$D122,'PollyVote Forecast'!$F122,'PollyVote Forecast'!$G122,'PollyVote Forecast'!$H122,'PollyVote Forecast'!$I122))</f>
        <v>6.8331407860217022</v>
      </c>
      <c r="G70" s="4">
        <f>(100-$S70)*'PollyVote Forecast'!G122/(SUM('PollyVote Forecast'!$C122,'PollyVote Forecast'!$D122,'PollyVote Forecast'!$F122,'PollyVote Forecast'!$G122,'PollyVote Forecast'!$H122,'PollyVote Forecast'!$I122))</f>
        <v>2.33356632988442</v>
      </c>
      <c r="H70" s="4">
        <f>(100-$S70)*'PollyVote Forecast'!H122/(SUM('PollyVote Forecast'!$C122,'PollyVote Forecast'!$D122,'PollyVote Forecast'!$F122,'PollyVote Forecast'!$G122,'PollyVote Forecast'!$H122,'PollyVote Forecast'!$I122))</f>
        <v>3.2961223779428193</v>
      </c>
      <c r="I70" s="4">
        <f>(100-$S70)*'PollyVote Forecast'!I122/(SUM('PollyVote Forecast'!$C122,'PollyVote Forecast'!$D122,'PollyVote Forecast'!$F122,'PollyVote Forecast'!$G122,'PollyVote Forecast'!$H122,'PollyVote Forecast'!$I122))</f>
        <v>3.0140221811727215</v>
      </c>
      <c r="J70" s="4">
        <f>ABS(B70-Election_result!B$2)</f>
        <v>2.8028153741704216</v>
      </c>
      <c r="K70" s="4">
        <f>ABS(C70-Election_result!C$2)</f>
        <v>3.3153637718906879</v>
      </c>
      <c r="L70" s="4">
        <f>ABS(D70-Election_result!D$2)</f>
        <v>2.5385120968690291</v>
      </c>
      <c r="M70" s="4">
        <f>ABS(E70-Election_result!E$2)</f>
        <v>2.0971846258295752</v>
      </c>
      <c r="N70" s="4">
        <f>ABS(F70-Election_result!F$2)</f>
        <v>1.7668592139782975</v>
      </c>
      <c r="O70" s="4">
        <f>ABS(G70-Election_result!G$2)</f>
        <v>0.13356632988441985</v>
      </c>
      <c r="P70" s="4">
        <f>ABS(H70-Election_result!H$2)</f>
        <v>1.4038776220571809</v>
      </c>
      <c r="Q70" s="4">
        <f>ABS(I70-Election_result!I$2)</f>
        <v>1.0859778188272782</v>
      </c>
      <c r="R70" s="4">
        <f t="shared" si="1"/>
        <v>1.8930196066883611</v>
      </c>
      <c r="S70" s="47">
        <v>51.199999999999996</v>
      </c>
      <c r="T70" s="6"/>
    </row>
    <row r="71" spans="1:20" ht="12.75" customHeight="1">
      <c r="A71" s="3">
        <v>41523</v>
      </c>
      <c r="B71" s="4">
        <f>$S71*'PollyVote Forecast'!$B123/SUM('PollyVote Forecast'!$B123+'PollyVote Forecast'!$E123)</f>
        <v>44.340070166240224</v>
      </c>
      <c r="C71" s="4">
        <f>(100-$S71)*'PollyVote Forecast'!C123/(SUM('PollyVote Forecast'!$C123,'PollyVote Forecast'!$D123,'PollyVote Forecast'!$F123,'PollyVote Forecast'!$G123,'PollyVote Forecast'!$H123,'PollyVote Forecast'!$I123))</f>
        <v>22.431882670806971</v>
      </c>
      <c r="D71" s="4">
        <f>(100-$S71)*'PollyVote Forecast'!D123/(SUM('PollyVote Forecast'!$C123,'PollyVote Forecast'!$D123,'PollyVote Forecast'!$F123,'PollyVote Forecast'!$G123,'PollyVote Forecast'!$H123,'PollyVote Forecast'!$I123))</f>
        <v>10.77247718287248</v>
      </c>
      <c r="E71" s="4">
        <f>$S71*'PollyVote Forecast'!$E123/SUM('PollyVote Forecast'!$B123+'PollyVote Forecast'!$E123)</f>
        <v>6.8599298337597743</v>
      </c>
      <c r="F71" s="4">
        <f>(100-$S71)*'PollyVote Forecast'!F123/(SUM('PollyVote Forecast'!$C123,'PollyVote Forecast'!$D123,'PollyVote Forecast'!$F123,'PollyVote Forecast'!$G123,'PollyVote Forecast'!$H123,'PollyVote Forecast'!$I123))</f>
        <v>6.8691303744879129</v>
      </c>
      <c r="G71" s="4">
        <f>(100-$S71)*'PollyVote Forecast'!G123/(SUM('PollyVote Forecast'!$C123,'PollyVote Forecast'!$D123,'PollyVote Forecast'!$F123,'PollyVote Forecast'!$G123,'PollyVote Forecast'!$H123,'PollyVote Forecast'!$I123))</f>
        <v>2.3755823090909582</v>
      </c>
      <c r="H71" s="4">
        <f>(100-$S71)*'PollyVote Forecast'!H123/(SUM('PollyVote Forecast'!$C123,'PollyVote Forecast'!$D123,'PollyVote Forecast'!$F123,'PollyVote Forecast'!$G123,'PollyVote Forecast'!$H123,'PollyVote Forecast'!$I123))</f>
        <v>3.3282702271426547</v>
      </c>
      <c r="I71" s="4">
        <f>(100-$S71)*'PollyVote Forecast'!I123/(SUM('PollyVote Forecast'!$C123,'PollyVote Forecast'!$D123,'PollyVote Forecast'!$F123,'PollyVote Forecast'!$G123,'PollyVote Forecast'!$H123,'PollyVote Forecast'!$I123))</f>
        <v>3.0226572355990151</v>
      </c>
      <c r="J71" s="4">
        <f>ABS(B71-Election_result!B$2)</f>
        <v>2.8400701662402241</v>
      </c>
      <c r="K71" s="4">
        <f>ABS(C71-Election_result!C$2)</f>
        <v>3.2681173291930286</v>
      </c>
      <c r="L71" s="4">
        <f>ABS(D71-Election_result!D$2)</f>
        <v>2.3724771828724798</v>
      </c>
      <c r="M71" s="4">
        <f>ABS(E71-Election_result!E$2)</f>
        <v>2.0599298337597745</v>
      </c>
      <c r="N71" s="4">
        <f>ABS(F71-Election_result!F$2)</f>
        <v>1.7308696255120868</v>
      </c>
      <c r="O71" s="4">
        <f>ABS(G71-Election_result!G$2)</f>
        <v>0.17558230909095807</v>
      </c>
      <c r="P71" s="4">
        <f>ABS(H71-Election_result!H$2)</f>
        <v>1.3717297728573454</v>
      </c>
      <c r="Q71" s="4">
        <f>ABS(I71-Election_result!I$2)</f>
        <v>1.0773427644009845</v>
      </c>
      <c r="R71" s="4">
        <f t="shared" si="1"/>
        <v>1.8620148729908603</v>
      </c>
      <c r="S71" s="47">
        <v>51.2</v>
      </c>
      <c r="T71" s="6"/>
    </row>
    <row r="72" spans="1:20" ht="12.75" customHeight="1">
      <c r="A72" s="3">
        <v>41524</v>
      </c>
      <c r="B72" s="4">
        <f>$S72*'PollyVote Forecast'!$B124/SUM('PollyVote Forecast'!$B124+'PollyVote Forecast'!$E124)</f>
        <v>44.297140203941574</v>
      </c>
      <c r="C72" s="4">
        <f>(100-$S72)*'PollyVote Forecast'!C124/(SUM('PollyVote Forecast'!$C124,'PollyVote Forecast'!$D124,'PollyVote Forecast'!$F124,'PollyVote Forecast'!$G124,'PollyVote Forecast'!$H124,'PollyVote Forecast'!$I124))</f>
        <v>22.472964412167336</v>
      </c>
      <c r="D72" s="4">
        <f>(100-$S72)*'PollyVote Forecast'!D124/(SUM('PollyVote Forecast'!$C124,'PollyVote Forecast'!$D124,'PollyVote Forecast'!$F124,'PollyVote Forecast'!$G124,'PollyVote Forecast'!$H124,'PollyVote Forecast'!$I124))</f>
        <v>10.604817237398741</v>
      </c>
      <c r="E72" s="4">
        <f>$S72*'PollyVote Forecast'!$E124/SUM('PollyVote Forecast'!$B124+'PollyVote Forecast'!$E124)</f>
        <v>6.9028597960584239</v>
      </c>
      <c r="F72" s="4">
        <f>(100-$S72)*'PollyVote Forecast'!F124/(SUM('PollyVote Forecast'!$C124,'PollyVote Forecast'!$D124,'PollyVote Forecast'!$F124,'PollyVote Forecast'!$G124,'PollyVote Forecast'!$H124,'PollyVote Forecast'!$I124))</f>
        <v>6.9446289607363232</v>
      </c>
      <c r="G72" s="4">
        <f>(100-$S72)*'PollyVote Forecast'!G124/(SUM('PollyVote Forecast'!$C124,'PollyVote Forecast'!$D124,'PollyVote Forecast'!$F124,'PollyVote Forecast'!$G124,'PollyVote Forecast'!$H124,'PollyVote Forecast'!$I124))</f>
        <v>2.3743174426066567</v>
      </c>
      <c r="H72" s="4">
        <f>(100-$S72)*'PollyVote Forecast'!H124/(SUM('PollyVote Forecast'!$C124,'PollyVote Forecast'!$D124,'PollyVote Forecast'!$F124,'PollyVote Forecast'!$G124,'PollyVote Forecast'!$H124,'PollyVote Forecast'!$I124))</f>
        <v>3.3527730720641991</v>
      </c>
      <c r="I72" s="4">
        <f>(100-$S72)*'PollyVote Forecast'!I124/(SUM('PollyVote Forecast'!$C124,'PollyVote Forecast'!$D124,'PollyVote Forecast'!$F124,'PollyVote Forecast'!$G124,'PollyVote Forecast'!$H124,'PollyVote Forecast'!$I124))</f>
        <v>3.0504988750267379</v>
      </c>
      <c r="J72" s="4">
        <f>ABS(B72-Election_result!B$2)</f>
        <v>2.7971402039415736</v>
      </c>
      <c r="K72" s="4">
        <f>ABS(C72-Election_result!C$2)</f>
        <v>3.2270355878326633</v>
      </c>
      <c r="L72" s="4">
        <f>ABS(D72-Election_result!D$2)</f>
        <v>2.2048172373987409</v>
      </c>
      <c r="M72" s="4">
        <f>ABS(E72-Election_result!E$2)</f>
        <v>2.1028597960584241</v>
      </c>
      <c r="N72" s="4">
        <f>ABS(F72-Election_result!F$2)</f>
        <v>1.6553710392636765</v>
      </c>
      <c r="O72" s="4">
        <f>ABS(G72-Election_result!G$2)</f>
        <v>0.17431744260665649</v>
      </c>
      <c r="P72" s="4">
        <f>ABS(H72-Election_result!H$2)</f>
        <v>1.3472269279358011</v>
      </c>
      <c r="Q72" s="4">
        <f>ABS(I72-Election_result!I$2)</f>
        <v>1.0495011249732618</v>
      </c>
      <c r="R72" s="4">
        <f t="shared" si="1"/>
        <v>1.8197836700013497</v>
      </c>
      <c r="S72" s="47">
        <v>51.2</v>
      </c>
      <c r="T72" s="6"/>
    </row>
    <row r="73" spans="1:20" ht="12.75" customHeight="1">
      <c r="A73" s="3">
        <v>41525</v>
      </c>
      <c r="B73" s="4">
        <f>$S73*'PollyVote Forecast'!$B125/SUM('PollyVote Forecast'!$B125+'PollyVote Forecast'!$E125)</f>
        <v>44.343100623410358</v>
      </c>
      <c r="C73" s="4">
        <f>(100-$S73)*'PollyVote Forecast'!C125/(SUM('PollyVote Forecast'!$C125,'PollyVote Forecast'!$D125,'PollyVote Forecast'!$F125,'PollyVote Forecast'!$G125,'PollyVote Forecast'!$H125,'PollyVote Forecast'!$I125))</f>
        <v>22.558574439499356</v>
      </c>
      <c r="D73" s="4">
        <f>(100-$S73)*'PollyVote Forecast'!D125/(SUM('PollyVote Forecast'!$C125,'PollyVote Forecast'!$D125,'PollyVote Forecast'!$F125,'PollyVote Forecast'!$G125,'PollyVote Forecast'!$H125,'PollyVote Forecast'!$I125))</f>
        <v>10.286288296293836</v>
      </c>
      <c r="E73" s="4">
        <f>$S73*'PollyVote Forecast'!$E125/SUM('PollyVote Forecast'!$B125+'PollyVote Forecast'!$E125)</f>
        <v>6.8568993765896451</v>
      </c>
      <c r="F73" s="4">
        <f>(100-$S73)*'PollyVote Forecast'!F125/(SUM('PollyVote Forecast'!$C125,'PollyVote Forecast'!$D125,'PollyVote Forecast'!$F125,'PollyVote Forecast'!$G125,'PollyVote Forecast'!$H125,'PollyVote Forecast'!$I125))</f>
        <v>7.0160885241222308</v>
      </c>
      <c r="G73" s="4">
        <f>(100-$S73)*'PollyVote Forecast'!G125/(SUM('PollyVote Forecast'!$C125,'PollyVote Forecast'!$D125,'PollyVote Forecast'!$F125,'PollyVote Forecast'!$G125,'PollyVote Forecast'!$H125,'PollyVote Forecast'!$I125))</f>
        <v>2.3792682356387282</v>
      </c>
      <c r="H73" s="4">
        <f>(100-$S73)*'PollyVote Forecast'!H125/(SUM('PollyVote Forecast'!$C125,'PollyVote Forecast'!$D125,'PollyVote Forecast'!$F125,'PollyVote Forecast'!$G125,'PollyVote Forecast'!$H125,'PollyVote Forecast'!$I125))</f>
        <v>3.3989526784296809</v>
      </c>
      <c r="I73" s="4">
        <f>(100-$S73)*'PollyVote Forecast'!I125/(SUM('PollyVote Forecast'!$C125,'PollyVote Forecast'!$D125,'PollyVote Forecast'!$F125,'PollyVote Forecast'!$G125,'PollyVote Forecast'!$H125,'PollyVote Forecast'!$I125))</f>
        <v>3.1608278260161558</v>
      </c>
      <c r="J73" s="4">
        <f>ABS(B73-Election_result!B$2)</f>
        <v>2.8431006234103577</v>
      </c>
      <c r="K73" s="4">
        <f>ABS(C73-Election_result!C$2)</f>
        <v>3.1414255605006431</v>
      </c>
      <c r="L73" s="4">
        <f>ABS(D73-Election_result!D$2)</f>
        <v>1.8862882962938361</v>
      </c>
      <c r="M73" s="4">
        <f>ABS(E73-Election_result!E$2)</f>
        <v>2.0568993765896453</v>
      </c>
      <c r="N73" s="4">
        <f>ABS(F73-Election_result!F$2)</f>
        <v>1.5839114758777688</v>
      </c>
      <c r="O73" s="4">
        <f>ABS(G73-Election_result!G$2)</f>
        <v>0.17926823563872807</v>
      </c>
      <c r="P73" s="4">
        <f>ABS(H73-Election_result!H$2)</f>
        <v>1.3010473215703193</v>
      </c>
      <c r="Q73" s="4">
        <f>ABS(I73-Election_result!I$2)</f>
        <v>0.93917217398384389</v>
      </c>
      <c r="R73" s="4">
        <f t="shared" si="1"/>
        <v>1.741389132983143</v>
      </c>
      <c r="S73" s="47">
        <v>51.2</v>
      </c>
      <c r="T73" s="6"/>
    </row>
    <row r="74" spans="1:20" ht="12.75" customHeight="1">
      <c r="A74" s="3">
        <v>41526</v>
      </c>
      <c r="B74" s="4">
        <f>$S74*'PollyVote Forecast'!$B126/SUM('PollyVote Forecast'!$B126+'PollyVote Forecast'!$E126)</f>
        <v>44.379239656308755</v>
      </c>
      <c r="C74" s="4">
        <f>(100-$S74)*'PollyVote Forecast'!C126/(SUM('PollyVote Forecast'!$C126,'PollyVote Forecast'!$D126,'PollyVote Forecast'!$F126,'PollyVote Forecast'!$G126,'PollyVote Forecast'!$H126,'PollyVote Forecast'!$I126))</f>
        <v>22.666187370778509</v>
      </c>
      <c r="D74" s="4">
        <f>(100-$S74)*'PollyVote Forecast'!D126/(SUM('PollyVote Forecast'!$C126,'PollyVote Forecast'!$D126,'PollyVote Forecast'!$F126,'PollyVote Forecast'!$G126,'PollyVote Forecast'!$H126,'PollyVote Forecast'!$I126))</f>
        <v>10.163266259863411</v>
      </c>
      <c r="E74" s="4">
        <f>$S74*'PollyVote Forecast'!$E126/SUM('PollyVote Forecast'!$B126+'PollyVote Forecast'!$E126)</f>
        <v>6.8207603436912461</v>
      </c>
      <c r="F74" s="4">
        <f>(100-$S74)*'PollyVote Forecast'!F126/(SUM('PollyVote Forecast'!$C126,'PollyVote Forecast'!$D126,'PollyVote Forecast'!$F126,'PollyVote Forecast'!$G126,'PollyVote Forecast'!$H126,'PollyVote Forecast'!$I126))</f>
        <v>7.0523888875802143</v>
      </c>
      <c r="G74" s="4">
        <f>(100-$S74)*'PollyVote Forecast'!G126/(SUM('PollyVote Forecast'!$C126,'PollyVote Forecast'!$D126,'PollyVote Forecast'!$F126,'PollyVote Forecast'!$G126,'PollyVote Forecast'!$H126,'PollyVote Forecast'!$I126))</f>
        <v>2.387413518537405</v>
      </c>
      <c r="H74" s="4">
        <f>(100-$S74)*'PollyVote Forecast'!H126/(SUM('PollyVote Forecast'!$C126,'PollyVote Forecast'!$D126,'PollyVote Forecast'!$F126,'PollyVote Forecast'!$G126,'PollyVote Forecast'!$H126,'PollyVote Forecast'!$I126))</f>
        <v>3.358726228144536</v>
      </c>
      <c r="I74" s="4">
        <f>(100-$S74)*'PollyVote Forecast'!I126/(SUM('PollyVote Forecast'!$C126,'PollyVote Forecast'!$D126,'PollyVote Forecast'!$F126,'PollyVote Forecast'!$G126,'PollyVote Forecast'!$H126,'PollyVote Forecast'!$I126))</f>
        <v>3.1720177350959298</v>
      </c>
      <c r="J74" s="4">
        <f>ABS(B74-Election_result!B$2)</f>
        <v>2.879239656308755</v>
      </c>
      <c r="K74" s="4">
        <f>ABS(C74-Election_result!C$2)</f>
        <v>3.0338126292214902</v>
      </c>
      <c r="L74" s="4">
        <f>ABS(D74-Election_result!D$2)</f>
        <v>1.7632662598634106</v>
      </c>
      <c r="M74" s="4">
        <f>ABS(E74-Election_result!E$2)</f>
        <v>2.0207603436912462</v>
      </c>
      <c r="N74" s="4">
        <f>ABS(F74-Election_result!F$2)</f>
        <v>1.5476111124197853</v>
      </c>
      <c r="O74" s="4">
        <f>ABS(G74-Election_result!G$2)</f>
        <v>0.18741351853740484</v>
      </c>
      <c r="P74" s="4">
        <f>ABS(H74-Election_result!H$2)</f>
        <v>1.3412737718554641</v>
      </c>
      <c r="Q74" s="4">
        <f>ABS(I74-Election_result!I$2)</f>
        <v>0.92798226490406988</v>
      </c>
      <c r="R74" s="4">
        <f t="shared" si="1"/>
        <v>1.7126699446002034</v>
      </c>
      <c r="S74" s="47">
        <v>51.2</v>
      </c>
      <c r="T74" s="6"/>
    </row>
    <row r="75" spans="1:20" ht="12.75" customHeight="1">
      <c r="A75" s="3">
        <v>41527</v>
      </c>
      <c r="B75" s="4">
        <f>$S75*'PollyVote Forecast'!$B127/SUM('PollyVote Forecast'!$B127+'PollyVote Forecast'!$E127)</f>
        <v>44.396020020905887</v>
      </c>
      <c r="C75" s="4">
        <f>(100-$S75)*'PollyVote Forecast'!C127/(SUM('PollyVote Forecast'!$C127,'PollyVote Forecast'!$D127,'PollyVote Forecast'!$F127,'PollyVote Forecast'!$G127,'PollyVote Forecast'!$H127,'PollyVote Forecast'!$I127))</f>
        <v>22.728033348401233</v>
      </c>
      <c r="D75" s="4">
        <f>(100-$S75)*'PollyVote Forecast'!D127/(SUM('PollyVote Forecast'!$C127,'PollyVote Forecast'!$D127,'PollyVote Forecast'!$F127,'PollyVote Forecast'!$G127,'PollyVote Forecast'!$H127,'PollyVote Forecast'!$I127))</f>
        <v>10.166801484503464</v>
      </c>
      <c r="E75" s="4">
        <f>$S75*'PollyVote Forecast'!$E127/SUM('PollyVote Forecast'!$B127+'PollyVote Forecast'!$E127)</f>
        <v>6.8039799790941036</v>
      </c>
      <c r="F75" s="4">
        <f>(100-$S75)*'PollyVote Forecast'!F127/(SUM('PollyVote Forecast'!$C127,'PollyVote Forecast'!$D127,'PollyVote Forecast'!$F127,'PollyVote Forecast'!$G127,'PollyVote Forecast'!$H127,'PollyVote Forecast'!$I127))</f>
        <v>7.071318013361422</v>
      </c>
      <c r="G75" s="4">
        <f>(100-$S75)*'PollyVote Forecast'!G127/(SUM('PollyVote Forecast'!$C127,'PollyVote Forecast'!$D127,'PollyVote Forecast'!$F127,'PollyVote Forecast'!$G127,'PollyVote Forecast'!$H127,'PollyVote Forecast'!$I127))</f>
        <v>2.3656442578186301</v>
      </c>
      <c r="H75" s="4">
        <f>(100-$S75)*'PollyVote Forecast'!H127/(SUM('PollyVote Forecast'!$C127,'PollyVote Forecast'!$D127,'PollyVote Forecast'!$F127,'PollyVote Forecast'!$G127,'PollyVote Forecast'!$H127,'PollyVote Forecast'!$I127))</f>
        <v>3.2974956356185556</v>
      </c>
      <c r="I75" s="4">
        <f>(100-$S75)*'PollyVote Forecast'!I127/(SUM('PollyVote Forecast'!$C127,'PollyVote Forecast'!$D127,'PollyVote Forecast'!$F127,'PollyVote Forecast'!$G127,'PollyVote Forecast'!$H127,'PollyVote Forecast'!$I127))</f>
        <v>3.1707072602967008</v>
      </c>
      <c r="J75" s="4">
        <f>ABS(B75-Election_result!B$2)</f>
        <v>2.8960200209058868</v>
      </c>
      <c r="K75" s="4">
        <f>ABS(C75-Election_result!C$2)</f>
        <v>2.9719666515987662</v>
      </c>
      <c r="L75" s="4">
        <f>ABS(D75-Election_result!D$2)</f>
        <v>1.7668014845034641</v>
      </c>
      <c r="M75" s="4">
        <f>ABS(E75-Election_result!E$2)</f>
        <v>2.0039799790941037</v>
      </c>
      <c r="N75" s="4">
        <f>ABS(F75-Election_result!F$2)</f>
        <v>1.5286819866385777</v>
      </c>
      <c r="O75" s="4">
        <f>ABS(G75-Election_result!G$2)</f>
        <v>0.1656442578186299</v>
      </c>
      <c r="P75" s="4">
        <f>ABS(H75-Election_result!H$2)</f>
        <v>1.4025043643814445</v>
      </c>
      <c r="Q75" s="4">
        <f>ABS(I75-Election_result!I$2)</f>
        <v>0.92929273970329884</v>
      </c>
      <c r="R75" s="4">
        <f t="shared" si="1"/>
        <v>1.7081114355805216</v>
      </c>
      <c r="S75" s="47">
        <v>51.199999999999996</v>
      </c>
      <c r="T75" s="6"/>
    </row>
    <row r="76" spans="1:20" ht="12.75" customHeight="1">
      <c r="A76" s="3">
        <v>41528</v>
      </c>
      <c r="B76" s="4">
        <f>$S76*'PollyVote Forecast'!$B128/SUM('PollyVote Forecast'!$B128+'PollyVote Forecast'!$E128)</f>
        <v>44.262883973798523</v>
      </c>
      <c r="C76" s="4">
        <f>(100-$S76)*'PollyVote Forecast'!C128/(SUM('PollyVote Forecast'!$C128,'PollyVote Forecast'!$D128,'PollyVote Forecast'!$F128,'PollyVote Forecast'!$G128,'PollyVote Forecast'!$H128,'PollyVote Forecast'!$I128))</f>
        <v>22.779511400713336</v>
      </c>
      <c r="D76" s="4">
        <f>(100-$S76)*'PollyVote Forecast'!D128/(SUM('PollyVote Forecast'!$C128,'PollyVote Forecast'!$D128,'PollyVote Forecast'!$F128,'PollyVote Forecast'!$G128,'PollyVote Forecast'!$H128,'PollyVote Forecast'!$I128))</f>
        <v>10.183485261839092</v>
      </c>
      <c r="E76" s="4">
        <f>$S76*'PollyVote Forecast'!$E128/SUM('PollyVote Forecast'!$B128+'PollyVote Forecast'!$E128)</f>
        <v>6.9371160262014815</v>
      </c>
      <c r="F76" s="4">
        <f>(100-$S76)*'PollyVote Forecast'!F128/(SUM('PollyVote Forecast'!$C128,'PollyVote Forecast'!$D128,'PollyVote Forecast'!$F128,'PollyVote Forecast'!$G128,'PollyVote Forecast'!$H128,'PollyVote Forecast'!$I128))</f>
        <v>7.0996453356378018</v>
      </c>
      <c r="G76" s="4">
        <f>(100-$S76)*'PollyVote Forecast'!G128/(SUM('PollyVote Forecast'!$C128,'PollyVote Forecast'!$D128,'PollyVote Forecast'!$F128,'PollyVote Forecast'!$G128,'PollyVote Forecast'!$H128,'PollyVote Forecast'!$I128))</f>
        <v>2.3638315025675136</v>
      </c>
      <c r="H76" s="4">
        <f>(100-$S76)*'PollyVote Forecast'!H128/(SUM('PollyVote Forecast'!$C128,'PollyVote Forecast'!$D128,'PollyVote Forecast'!$F128,'PollyVote Forecast'!$G128,'PollyVote Forecast'!$H128,'PollyVote Forecast'!$I128))</f>
        <v>3.2744985983808936</v>
      </c>
      <c r="I76" s="4">
        <f>(100-$S76)*'PollyVote Forecast'!I128/(SUM('PollyVote Forecast'!$C128,'PollyVote Forecast'!$D128,'PollyVote Forecast'!$F128,'PollyVote Forecast'!$G128,'PollyVote Forecast'!$H128,'PollyVote Forecast'!$I128))</f>
        <v>3.0990279008613624</v>
      </c>
      <c r="J76" s="4">
        <f>ABS(B76-Election_result!B$2)</f>
        <v>2.7628839737985231</v>
      </c>
      <c r="K76" s="4">
        <f>ABS(C76-Election_result!C$2)</f>
        <v>2.9204885992866636</v>
      </c>
      <c r="L76" s="4">
        <f>ABS(D76-Election_result!D$2)</f>
        <v>1.7834852618390915</v>
      </c>
      <c r="M76" s="4">
        <f>ABS(E76-Election_result!E$2)</f>
        <v>2.1371160262014817</v>
      </c>
      <c r="N76" s="4">
        <f>ABS(F76-Election_result!F$2)</f>
        <v>1.5003546643621979</v>
      </c>
      <c r="O76" s="4">
        <f>ABS(G76-Election_result!G$2)</f>
        <v>0.16383150256751344</v>
      </c>
      <c r="P76" s="4">
        <f>ABS(H76-Election_result!H$2)</f>
        <v>1.4255014016191065</v>
      </c>
      <c r="Q76" s="4">
        <f>ABS(I76-Election_result!I$2)</f>
        <v>1.0009720991386373</v>
      </c>
      <c r="R76" s="4">
        <f t="shared" si="1"/>
        <v>1.7118291911016519</v>
      </c>
      <c r="S76" s="47">
        <v>51.2</v>
      </c>
      <c r="T76" s="6"/>
    </row>
    <row r="77" spans="1:20" ht="12.75" customHeight="1">
      <c r="A77" s="3">
        <v>41529</v>
      </c>
      <c r="B77" s="4">
        <f>$S77*'PollyVote Forecast'!$B129/SUM('PollyVote Forecast'!$B129+'PollyVote Forecast'!$E129)</f>
        <v>44.28956994447681</v>
      </c>
      <c r="C77" s="4">
        <f>(100-$S77)*'PollyVote Forecast'!C129/(SUM('PollyVote Forecast'!$C129,'PollyVote Forecast'!$D129,'PollyVote Forecast'!$F129,'PollyVote Forecast'!$G129,'PollyVote Forecast'!$H129,'PollyVote Forecast'!$I129))</f>
        <v>22.776056544708823</v>
      </c>
      <c r="D77" s="4">
        <f>(100-$S77)*'PollyVote Forecast'!D129/(SUM('PollyVote Forecast'!$C129,'PollyVote Forecast'!$D129,'PollyVote Forecast'!$F129,'PollyVote Forecast'!$G129,'PollyVote Forecast'!$H129,'PollyVote Forecast'!$I129))</f>
        <v>10.15168325848483</v>
      </c>
      <c r="E77" s="4">
        <f>$S77*'PollyVote Forecast'!$E129/SUM('PollyVote Forecast'!$B129+'PollyVote Forecast'!$E129)</f>
        <v>6.9104300555231806</v>
      </c>
      <c r="F77" s="4">
        <f>(100-$S77)*'PollyVote Forecast'!F129/(SUM('PollyVote Forecast'!$C129,'PollyVote Forecast'!$D129,'PollyVote Forecast'!$F129,'PollyVote Forecast'!$G129,'PollyVote Forecast'!$H129,'PollyVote Forecast'!$I129))</f>
        <v>7.1083192987446218</v>
      </c>
      <c r="G77" s="4">
        <f>(100-$S77)*'PollyVote Forecast'!G129/(SUM('PollyVote Forecast'!$C129,'PollyVote Forecast'!$D129,'PollyVote Forecast'!$F129,'PollyVote Forecast'!$G129,'PollyVote Forecast'!$H129,'PollyVote Forecast'!$I129))</f>
        <v>2.3492178225534039</v>
      </c>
      <c r="H77" s="4">
        <f>(100-$S77)*'PollyVote Forecast'!H129/(SUM('PollyVote Forecast'!$C129,'PollyVote Forecast'!$D129,'PollyVote Forecast'!$F129,'PollyVote Forecast'!$G129,'PollyVote Forecast'!$H129,'PollyVote Forecast'!$I129))</f>
        <v>3.2687057353000988</v>
      </c>
      <c r="I77" s="4">
        <f>(100-$S77)*'PollyVote Forecast'!I129/(SUM('PollyVote Forecast'!$C129,'PollyVote Forecast'!$D129,'PollyVote Forecast'!$F129,'PollyVote Forecast'!$G129,'PollyVote Forecast'!$H129,'PollyVote Forecast'!$I129))</f>
        <v>3.1460173402082234</v>
      </c>
      <c r="J77" s="4">
        <f>ABS(B77-Election_result!B$2)</f>
        <v>2.7895699444768098</v>
      </c>
      <c r="K77" s="4">
        <f>ABS(C77-Election_result!C$2)</f>
        <v>2.9239434552911767</v>
      </c>
      <c r="L77" s="4">
        <f>ABS(D77-Election_result!D$2)</f>
        <v>1.7516832584848299</v>
      </c>
      <c r="M77" s="4">
        <f>ABS(E77-Election_result!E$2)</f>
        <v>2.1104300555231807</v>
      </c>
      <c r="N77" s="4">
        <f>ABS(F77-Election_result!F$2)</f>
        <v>1.4916807012553779</v>
      </c>
      <c r="O77" s="4">
        <f>ABS(G77-Election_result!G$2)</f>
        <v>0.14921782255340377</v>
      </c>
      <c r="P77" s="4">
        <f>ABS(H77-Election_result!H$2)</f>
        <v>1.4312942646999014</v>
      </c>
      <c r="Q77" s="4">
        <f>ABS(I77-Election_result!I$2)</f>
        <v>0.95398265979177621</v>
      </c>
      <c r="R77" s="4">
        <f t="shared" si="1"/>
        <v>1.7002252702595571</v>
      </c>
      <c r="S77" s="47">
        <v>51.199999999999996</v>
      </c>
      <c r="T77" s="6"/>
    </row>
    <row r="78" spans="1:20" ht="12.75" customHeight="1">
      <c r="A78" s="3">
        <v>41530</v>
      </c>
      <c r="B78" s="4">
        <f>$S78*'PollyVote Forecast'!$B130/SUM('PollyVote Forecast'!$B130+'PollyVote Forecast'!$E130)</f>
        <v>44.292350767346726</v>
      </c>
      <c r="C78" s="4">
        <f>(100-$S78)*'PollyVote Forecast'!C130/(SUM('PollyVote Forecast'!$C130,'PollyVote Forecast'!$D130,'PollyVote Forecast'!$F130,'PollyVote Forecast'!$G130,'PollyVote Forecast'!$H130,'PollyVote Forecast'!$I130))</f>
        <v>22.847420921066021</v>
      </c>
      <c r="D78" s="4">
        <f>(100-$S78)*'PollyVote Forecast'!D130/(SUM('PollyVote Forecast'!$C130,'PollyVote Forecast'!$D130,'PollyVote Forecast'!$F130,'PollyVote Forecast'!$G130,'PollyVote Forecast'!$H130,'PollyVote Forecast'!$I130))</f>
        <v>10.075911423203838</v>
      </c>
      <c r="E78" s="4">
        <f>$S78*'PollyVote Forecast'!$E130/SUM('PollyVote Forecast'!$B130+'PollyVote Forecast'!$E130)</f>
        <v>6.9076492326532684</v>
      </c>
      <c r="F78" s="4">
        <f>(100-$S78)*'PollyVote Forecast'!F130/(SUM('PollyVote Forecast'!$C130,'PollyVote Forecast'!$D130,'PollyVote Forecast'!$F130,'PollyVote Forecast'!$G130,'PollyVote Forecast'!$H130,'PollyVote Forecast'!$I130))</f>
        <v>7.1279771853699243</v>
      </c>
      <c r="G78" s="4">
        <f>(100-$S78)*'PollyVote Forecast'!G130/(SUM('PollyVote Forecast'!$C130,'PollyVote Forecast'!$D130,'PollyVote Forecast'!$F130,'PollyVote Forecast'!$G130,'PollyVote Forecast'!$H130,'PollyVote Forecast'!$I130))</f>
        <v>2.3531195495854447</v>
      </c>
      <c r="H78" s="4">
        <f>(100-$S78)*'PollyVote Forecast'!H130/(SUM('PollyVote Forecast'!$C130,'PollyVote Forecast'!$D130,'PollyVote Forecast'!$F130,'PollyVote Forecast'!$G130,'PollyVote Forecast'!$H130,'PollyVote Forecast'!$I130))</f>
        <v>3.2486547800121715</v>
      </c>
      <c r="I78" s="4">
        <f>(100-$S78)*'PollyVote Forecast'!I130/(SUM('PollyVote Forecast'!$C130,'PollyVote Forecast'!$D130,'PollyVote Forecast'!$F130,'PollyVote Forecast'!$G130,'PollyVote Forecast'!$H130,'PollyVote Forecast'!$I130))</f>
        <v>3.1469161407626092</v>
      </c>
      <c r="J78" s="4">
        <f>ABS(B78-Election_result!B$2)</f>
        <v>2.7923507673467256</v>
      </c>
      <c r="K78" s="4">
        <f>ABS(C78-Election_result!C$2)</f>
        <v>2.852579078933978</v>
      </c>
      <c r="L78" s="4">
        <f>ABS(D78-Election_result!D$2)</f>
        <v>1.6759114232038375</v>
      </c>
      <c r="M78" s="4">
        <f>ABS(E78-Election_result!E$2)</f>
        <v>2.1076492326532685</v>
      </c>
      <c r="N78" s="4">
        <f>ABS(F78-Election_result!F$2)</f>
        <v>1.4720228146300753</v>
      </c>
      <c r="O78" s="4">
        <f>ABS(G78-Election_result!G$2)</f>
        <v>0.15311954958544449</v>
      </c>
      <c r="P78" s="4">
        <f>ABS(H78-Election_result!H$2)</f>
        <v>1.4513452199878287</v>
      </c>
      <c r="Q78" s="4">
        <f>ABS(I78-Election_result!I$2)</f>
        <v>0.95308385923739047</v>
      </c>
      <c r="R78" s="4">
        <f t="shared" si="1"/>
        <v>1.6822577431973185</v>
      </c>
      <c r="S78" s="47">
        <v>51.199999999999996</v>
      </c>
      <c r="T78" s="6"/>
    </row>
    <row r="79" spans="1:20" ht="12.75" customHeight="1">
      <c r="A79" s="3">
        <v>41531</v>
      </c>
      <c r="B79" s="4">
        <f>$S79*'PollyVote Forecast'!$B131/SUM('PollyVote Forecast'!$B131+'PollyVote Forecast'!$E131)</f>
        <v>44.305154625825637</v>
      </c>
      <c r="C79" s="4">
        <f>(100-$S79)*'PollyVote Forecast'!C131/(SUM('PollyVote Forecast'!$C131,'PollyVote Forecast'!$D131,'PollyVote Forecast'!$F131,'PollyVote Forecast'!$G131,'PollyVote Forecast'!$H131,'PollyVote Forecast'!$I131))</f>
        <v>22.830526482670894</v>
      </c>
      <c r="D79" s="4">
        <f>(100-$S79)*'PollyVote Forecast'!D131/(SUM('PollyVote Forecast'!$C131,'PollyVote Forecast'!$D131,'PollyVote Forecast'!$F131,'PollyVote Forecast'!$G131,'PollyVote Forecast'!$H131,'PollyVote Forecast'!$I131))</f>
        <v>10.068786300032572</v>
      </c>
      <c r="E79" s="4">
        <f>$S79*'PollyVote Forecast'!$E131/SUM('PollyVote Forecast'!$B131+'PollyVote Forecast'!$E131)</f>
        <v>6.8948453741743707</v>
      </c>
      <c r="F79" s="4">
        <f>(100-$S79)*'PollyVote Forecast'!F131/(SUM('PollyVote Forecast'!$C131,'PollyVote Forecast'!$D131,'PollyVote Forecast'!$F131,'PollyVote Forecast'!$G131,'PollyVote Forecast'!$H131,'PollyVote Forecast'!$I131))</f>
        <v>7.0778114449029594</v>
      </c>
      <c r="G79" s="4">
        <f>(100-$S79)*'PollyVote Forecast'!G131/(SUM('PollyVote Forecast'!$C131,'PollyVote Forecast'!$D131,'PollyVote Forecast'!$F131,'PollyVote Forecast'!$G131,'PollyVote Forecast'!$H131,'PollyVote Forecast'!$I131))</f>
        <v>2.3095749327807202</v>
      </c>
      <c r="H79" s="4">
        <f>(100-$S79)*'PollyVote Forecast'!H131/(SUM('PollyVote Forecast'!$C131,'PollyVote Forecast'!$D131,'PollyVote Forecast'!$F131,'PollyVote Forecast'!$G131,'PollyVote Forecast'!$H131,'PollyVote Forecast'!$I131))</f>
        <v>3.28784933468887</v>
      </c>
      <c r="I79" s="4">
        <f>(100-$S79)*'PollyVote Forecast'!I131/(SUM('PollyVote Forecast'!$C131,'PollyVote Forecast'!$D131,'PollyVote Forecast'!$F131,'PollyVote Forecast'!$G131,'PollyVote Forecast'!$H131,'PollyVote Forecast'!$I131))</f>
        <v>3.2254515049239876</v>
      </c>
      <c r="J79" s="4">
        <f>ABS(B79-Election_result!B$2)</f>
        <v>2.8051546258256366</v>
      </c>
      <c r="K79" s="4">
        <f>ABS(C79-Election_result!C$2)</f>
        <v>2.8694735173291051</v>
      </c>
      <c r="L79" s="4">
        <f>ABS(D79-Election_result!D$2)</f>
        <v>1.668786300032572</v>
      </c>
      <c r="M79" s="4">
        <f>ABS(E79-Election_result!E$2)</f>
        <v>2.0948453741743709</v>
      </c>
      <c r="N79" s="4">
        <f>ABS(F79-Election_result!F$2)</f>
        <v>1.5221885550970402</v>
      </c>
      <c r="O79" s="4">
        <f>ABS(G79-Election_result!G$2)</f>
        <v>0.10957493278072006</v>
      </c>
      <c r="P79" s="4">
        <f>ABS(H79-Election_result!H$2)</f>
        <v>1.4121506653111302</v>
      </c>
      <c r="Q79" s="4">
        <f>ABS(I79-Election_result!I$2)</f>
        <v>0.87454849507601207</v>
      </c>
      <c r="R79" s="4">
        <f t="shared" si="1"/>
        <v>1.6695903082033237</v>
      </c>
      <c r="S79" s="47">
        <v>51.2</v>
      </c>
      <c r="T79" s="6"/>
    </row>
    <row r="80" spans="1:20" ht="12.75" customHeight="1">
      <c r="A80" s="3">
        <v>41532</v>
      </c>
      <c r="B80" s="4">
        <f>$S80*'PollyVote Forecast'!$B132/SUM('PollyVote Forecast'!$B132+'PollyVote Forecast'!$E132)</f>
        <v>44.317689079146461</v>
      </c>
      <c r="C80" s="4">
        <f>(100-$S80)*'PollyVote Forecast'!C132/(SUM('PollyVote Forecast'!$C132,'PollyVote Forecast'!$D132,'PollyVote Forecast'!$F132,'PollyVote Forecast'!$G132,'PollyVote Forecast'!$H132,'PollyVote Forecast'!$I132))</f>
        <v>23.075171665923492</v>
      </c>
      <c r="D80" s="4">
        <f>(100-$S80)*'PollyVote Forecast'!D132/(SUM('PollyVote Forecast'!$C132,'PollyVote Forecast'!$D132,'PollyVote Forecast'!$F132,'PollyVote Forecast'!$G132,'PollyVote Forecast'!$H132,'PollyVote Forecast'!$I132))</f>
        <v>9.7519467032285743</v>
      </c>
      <c r="E80" s="4">
        <f>$S80*'PollyVote Forecast'!$E132/SUM('PollyVote Forecast'!$B132+'PollyVote Forecast'!$E132)</f>
        <v>6.8823109208535413</v>
      </c>
      <c r="F80" s="4">
        <f>(100-$S80)*'PollyVote Forecast'!F132/(SUM('PollyVote Forecast'!$C132,'PollyVote Forecast'!$D132,'PollyVote Forecast'!$F132,'PollyVote Forecast'!$G132,'PollyVote Forecast'!$H132,'PollyVote Forecast'!$I132))</f>
        <v>7.2279094428561317</v>
      </c>
      <c r="G80" s="4">
        <f>(100-$S80)*'PollyVote Forecast'!G132/(SUM('PollyVote Forecast'!$C132,'PollyVote Forecast'!$D132,'PollyVote Forecast'!$F132,'PollyVote Forecast'!$G132,'PollyVote Forecast'!$H132,'PollyVote Forecast'!$I132))</f>
        <v>2.3643482034714745</v>
      </c>
      <c r="H80" s="4">
        <f>(100-$S80)*'PollyVote Forecast'!H132/(SUM('PollyVote Forecast'!$C132,'PollyVote Forecast'!$D132,'PollyVote Forecast'!$F132,'PollyVote Forecast'!$G132,'PollyVote Forecast'!$H132,'PollyVote Forecast'!$I132))</f>
        <v>3.2616891790518769</v>
      </c>
      <c r="I80" s="4">
        <f>(100-$S80)*'PollyVote Forecast'!I132/(SUM('PollyVote Forecast'!$C132,'PollyVote Forecast'!$D132,'PollyVote Forecast'!$F132,'PollyVote Forecast'!$G132,'PollyVote Forecast'!$H132,'PollyVote Forecast'!$I132))</f>
        <v>3.1189348054684554</v>
      </c>
      <c r="J80" s="4">
        <f>ABS(B80-Election_result!B$2)</f>
        <v>2.8176890791464615</v>
      </c>
      <c r="K80" s="4">
        <f>ABS(C80-Election_result!C$2)</f>
        <v>2.6248283340765077</v>
      </c>
      <c r="L80" s="4">
        <f>ABS(D80-Election_result!D$2)</f>
        <v>1.3519467032285739</v>
      </c>
      <c r="M80" s="4">
        <f>ABS(E80-Election_result!E$2)</f>
        <v>2.0823109208535415</v>
      </c>
      <c r="N80" s="4">
        <f>ABS(F80-Election_result!F$2)</f>
        <v>1.372090557143868</v>
      </c>
      <c r="O80" s="4">
        <f>ABS(G80-Election_result!G$2)</f>
        <v>0.16434820347147427</v>
      </c>
      <c r="P80" s="4">
        <f>ABS(H80-Election_result!H$2)</f>
        <v>1.4383108209481232</v>
      </c>
      <c r="Q80" s="4">
        <f>ABS(I80-Election_result!I$2)</f>
        <v>0.98106519453154428</v>
      </c>
      <c r="R80" s="4">
        <f t="shared" si="1"/>
        <v>1.6040737266750116</v>
      </c>
      <c r="S80" s="47">
        <v>51.2</v>
      </c>
      <c r="T80" s="6"/>
    </row>
    <row r="81" spans="1:20" ht="12.75" customHeight="1">
      <c r="A81" s="3">
        <v>41533</v>
      </c>
      <c r="B81" s="4">
        <f>$S81*'PollyVote Forecast'!$B133/SUM('PollyVote Forecast'!$B133+'PollyVote Forecast'!$E133)</f>
        <v>44.330085601079894</v>
      </c>
      <c r="C81" s="4">
        <f>(100-$S81)*'PollyVote Forecast'!C133/(SUM('PollyVote Forecast'!$C133,'PollyVote Forecast'!$D133,'PollyVote Forecast'!$F133,'PollyVote Forecast'!$G133,'PollyVote Forecast'!$H133,'PollyVote Forecast'!$I133))</f>
        <v>23.116720623393103</v>
      </c>
      <c r="D81" s="4">
        <f>(100-$S81)*'PollyVote Forecast'!D133/(SUM('PollyVote Forecast'!$C133,'PollyVote Forecast'!$D133,'PollyVote Forecast'!$F133,'PollyVote Forecast'!$G133,'PollyVote Forecast'!$H133,'PollyVote Forecast'!$I133))</f>
        <v>9.6260421011975801</v>
      </c>
      <c r="E81" s="4">
        <f>$S81*'PollyVote Forecast'!$E133/SUM('PollyVote Forecast'!$B133+'PollyVote Forecast'!$E133)</f>
        <v>6.8699143989201126</v>
      </c>
      <c r="F81" s="4">
        <f>(100-$S81)*'PollyVote Forecast'!F133/(SUM('PollyVote Forecast'!$C133,'PollyVote Forecast'!$D133,'PollyVote Forecast'!$F133,'PollyVote Forecast'!$G133,'PollyVote Forecast'!$H133,'PollyVote Forecast'!$I133))</f>
        <v>7.2600147302765166</v>
      </c>
      <c r="G81" s="4">
        <f>(100-$S81)*'PollyVote Forecast'!G133/(SUM('PollyVote Forecast'!$C133,'PollyVote Forecast'!$D133,'PollyVote Forecast'!$F133,'PollyVote Forecast'!$G133,'PollyVote Forecast'!$H133,'PollyVote Forecast'!$I133))</f>
        <v>2.4089097409649249</v>
      </c>
      <c r="H81" s="4">
        <f>(100-$S81)*'PollyVote Forecast'!H133/(SUM('PollyVote Forecast'!$C133,'PollyVote Forecast'!$D133,'PollyVote Forecast'!$F133,'PollyVote Forecast'!$G133,'PollyVote Forecast'!$H133,'PollyVote Forecast'!$I133))</f>
        <v>3.2758443875179055</v>
      </c>
      <c r="I81" s="4">
        <f>(100-$S81)*'PollyVote Forecast'!I133/(SUM('PollyVote Forecast'!$C133,'PollyVote Forecast'!$D133,'PollyVote Forecast'!$F133,'PollyVote Forecast'!$G133,'PollyVote Forecast'!$H133,'PollyVote Forecast'!$I133))</f>
        <v>3.1124684166499668</v>
      </c>
      <c r="J81" s="4">
        <f>ABS(B81-Election_result!B$2)</f>
        <v>2.8300856010798938</v>
      </c>
      <c r="K81" s="4">
        <f>ABS(C81-Election_result!C$2)</f>
        <v>2.583279376606896</v>
      </c>
      <c r="L81" s="4">
        <f>ABS(D81-Election_result!D$2)</f>
        <v>1.2260421011975797</v>
      </c>
      <c r="M81" s="4">
        <f>ABS(E81-Election_result!E$2)</f>
        <v>2.0699143989201128</v>
      </c>
      <c r="N81" s="4">
        <f>ABS(F81-Election_result!F$2)</f>
        <v>1.3399852697234831</v>
      </c>
      <c r="O81" s="4">
        <f>ABS(G81-Election_result!G$2)</f>
        <v>0.20890974096492476</v>
      </c>
      <c r="P81" s="4">
        <f>ABS(H81-Election_result!H$2)</f>
        <v>1.4241556124820947</v>
      </c>
      <c r="Q81" s="4">
        <f>ABS(I81-Election_result!I$2)</f>
        <v>0.98753158335003288</v>
      </c>
      <c r="R81" s="4">
        <f t="shared" si="1"/>
        <v>1.5837379605406272</v>
      </c>
      <c r="S81" s="47">
        <v>51.2</v>
      </c>
      <c r="T81" s="6"/>
    </row>
    <row r="82" spans="1:20" ht="12.75" customHeight="1">
      <c r="A82" s="3">
        <v>41534</v>
      </c>
      <c r="B82" s="4">
        <f>$S82*'PollyVote Forecast'!$B134/SUM('PollyVote Forecast'!$B134+'PollyVote Forecast'!$E134)</f>
        <v>44.357608946552908</v>
      </c>
      <c r="C82" s="4">
        <f>(100-$S82)*'PollyVote Forecast'!C134/(SUM('PollyVote Forecast'!$C134,'PollyVote Forecast'!$D134,'PollyVote Forecast'!$F134,'PollyVote Forecast'!$G134,'PollyVote Forecast'!$H134,'PollyVote Forecast'!$I134))</f>
        <v>23.181670500162372</v>
      </c>
      <c r="D82" s="4">
        <f>(100-$S82)*'PollyVote Forecast'!D134/(SUM('PollyVote Forecast'!$C134,'PollyVote Forecast'!$D134,'PollyVote Forecast'!$F134,'PollyVote Forecast'!$G134,'PollyVote Forecast'!$H134,'PollyVote Forecast'!$I134))</f>
        <v>9.505011737029756</v>
      </c>
      <c r="E82" s="4">
        <f>$S82*'PollyVote Forecast'!$E134/SUM('PollyVote Forecast'!$B134+'PollyVote Forecast'!$E134)</f>
        <v>6.8423910534470904</v>
      </c>
      <c r="F82" s="4">
        <f>(100-$S82)*'PollyVote Forecast'!F134/(SUM('PollyVote Forecast'!$C134,'PollyVote Forecast'!$D134,'PollyVote Forecast'!$F134,'PollyVote Forecast'!$G134,'PollyVote Forecast'!$H134,'PollyVote Forecast'!$I134))</f>
        <v>7.2925319056677678</v>
      </c>
      <c r="G82" s="4">
        <f>(100-$S82)*'PollyVote Forecast'!G134/(SUM('PollyVote Forecast'!$C134,'PollyVote Forecast'!$D134,'PollyVote Forecast'!$F134,'PollyVote Forecast'!$G134,'PollyVote Forecast'!$H134,'PollyVote Forecast'!$I134))</f>
        <v>2.4073169986578447</v>
      </c>
      <c r="H82" s="4">
        <f>(100-$S82)*'PollyVote Forecast'!H134/(SUM('PollyVote Forecast'!$C134,'PollyVote Forecast'!$D134,'PollyVote Forecast'!$F134,'PollyVote Forecast'!$G134,'PollyVote Forecast'!$H134,'PollyVote Forecast'!$I134))</f>
        <v>3.2734346903280023</v>
      </c>
      <c r="I82" s="4">
        <f>(100-$S82)*'PollyVote Forecast'!I134/(SUM('PollyVote Forecast'!$C134,'PollyVote Forecast'!$D134,'PollyVote Forecast'!$F134,'PollyVote Forecast'!$G134,'PollyVote Forecast'!$H134,'PollyVote Forecast'!$I134))</f>
        <v>3.1400341681542607</v>
      </c>
      <c r="J82" s="4">
        <f>ABS(B82-Election_result!B$2)</f>
        <v>2.857608946552908</v>
      </c>
      <c r="K82" s="4">
        <f>ABS(C82-Election_result!C$2)</f>
        <v>2.5183294998376269</v>
      </c>
      <c r="L82" s="4">
        <f>ABS(D82-Election_result!D$2)</f>
        <v>1.1050117370297556</v>
      </c>
      <c r="M82" s="4">
        <f>ABS(E82-Election_result!E$2)</f>
        <v>2.0423910534470906</v>
      </c>
      <c r="N82" s="4">
        <f>ABS(F82-Election_result!F$2)</f>
        <v>1.3074680943322319</v>
      </c>
      <c r="O82" s="4">
        <f>ABS(G82-Election_result!G$2)</f>
        <v>0.20731699865784448</v>
      </c>
      <c r="P82" s="4">
        <f>ABS(H82-Election_result!H$2)</f>
        <v>1.4265653096719979</v>
      </c>
      <c r="Q82" s="4">
        <f>ABS(I82-Election_result!I$2)</f>
        <v>0.95996583184573892</v>
      </c>
      <c r="R82" s="4">
        <f t="shared" si="1"/>
        <v>1.5530821839218996</v>
      </c>
      <c r="S82" s="47">
        <v>51.199999999999996</v>
      </c>
      <c r="T82" s="6"/>
    </row>
    <row r="83" spans="1:20" ht="12.75" customHeight="1">
      <c r="A83" s="3">
        <v>41535</v>
      </c>
      <c r="B83" s="4">
        <f>$S83*'PollyVote Forecast'!$B135/SUM('PollyVote Forecast'!$B135+'PollyVote Forecast'!$E135)</f>
        <v>44.400624261735402</v>
      </c>
      <c r="C83" s="4">
        <f>(100-$S83)*'PollyVote Forecast'!C135/(SUM('PollyVote Forecast'!$C135,'PollyVote Forecast'!$D135,'PollyVote Forecast'!$F135,'PollyVote Forecast'!$G135,'PollyVote Forecast'!$H135,'PollyVote Forecast'!$I135))</f>
        <v>23.149896733062818</v>
      </c>
      <c r="D83" s="4">
        <f>(100-$S83)*'PollyVote Forecast'!D135/(SUM('PollyVote Forecast'!$C135,'PollyVote Forecast'!$D135,'PollyVote Forecast'!$F135,'PollyVote Forecast'!$G135,'PollyVote Forecast'!$H135,'PollyVote Forecast'!$I135))</f>
        <v>9.4058007455180146</v>
      </c>
      <c r="E83" s="4">
        <f>$S83*'PollyVote Forecast'!$E135/SUM('PollyVote Forecast'!$B135+'PollyVote Forecast'!$E135)</f>
        <v>6.7993757382646063</v>
      </c>
      <c r="F83" s="4">
        <f>(100-$S83)*'PollyVote Forecast'!F135/(SUM('PollyVote Forecast'!$C135,'PollyVote Forecast'!$D135,'PollyVote Forecast'!$F135,'PollyVote Forecast'!$G135,'PollyVote Forecast'!$H135,'PollyVote Forecast'!$I135))</f>
        <v>7.2947235367339429</v>
      </c>
      <c r="G83" s="4">
        <f>(100-$S83)*'PollyVote Forecast'!G135/(SUM('PollyVote Forecast'!$C135,'PollyVote Forecast'!$D135,'PollyVote Forecast'!$F135,'PollyVote Forecast'!$G135,'PollyVote Forecast'!$H135,'PollyVote Forecast'!$I135))</f>
        <v>2.4170416131142813</v>
      </c>
      <c r="H83" s="4">
        <f>(100-$S83)*'PollyVote Forecast'!H135/(SUM('PollyVote Forecast'!$C135,'PollyVote Forecast'!$D135,'PollyVote Forecast'!$F135,'PollyVote Forecast'!$G135,'PollyVote Forecast'!$H135,'PollyVote Forecast'!$I135))</f>
        <v>3.3563166669902551</v>
      </c>
      <c r="I83" s="4">
        <f>(100-$S83)*'PollyVote Forecast'!I135/(SUM('PollyVote Forecast'!$C135,'PollyVote Forecast'!$D135,'PollyVote Forecast'!$F135,'PollyVote Forecast'!$G135,'PollyVote Forecast'!$H135,'PollyVote Forecast'!$I135))</f>
        <v>3.1762207045806892</v>
      </c>
      <c r="J83" s="4">
        <f>ABS(B83-Election_result!B$2)</f>
        <v>2.9006242617354019</v>
      </c>
      <c r="K83" s="4">
        <f>ABS(C83-Election_result!C$2)</f>
        <v>2.5501032669371817</v>
      </c>
      <c r="L83" s="4">
        <f>ABS(D83-Election_result!D$2)</f>
        <v>1.0058007455180142</v>
      </c>
      <c r="M83" s="4">
        <f>ABS(E83-Election_result!E$2)</f>
        <v>1.9993757382646065</v>
      </c>
      <c r="N83" s="4">
        <f>ABS(F83-Election_result!F$2)</f>
        <v>1.3052764632660567</v>
      </c>
      <c r="O83" s="4">
        <f>ABS(G83-Election_result!G$2)</f>
        <v>0.21704161311428116</v>
      </c>
      <c r="P83" s="4">
        <f>ABS(H83-Election_result!H$2)</f>
        <v>1.3436833330097451</v>
      </c>
      <c r="Q83" s="4">
        <f>ABS(I83-Election_result!I$2)</f>
        <v>0.92377929541931048</v>
      </c>
      <c r="R83" s="4">
        <f t="shared" si="1"/>
        <v>1.5307105896580746</v>
      </c>
      <c r="S83" s="47">
        <v>51.2</v>
      </c>
      <c r="T83" s="6"/>
    </row>
    <row r="84" spans="1:20" ht="12.75" customHeight="1">
      <c r="A84" s="3">
        <v>41536</v>
      </c>
      <c r="B84" s="4">
        <f>$S84*'PollyVote Forecast'!$B136/SUM('PollyVote Forecast'!$B136+'PollyVote Forecast'!$E136)</f>
        <v>44.405727289720758</v>
      </c>
      <c r="C84" s="4">
        <f>(100-$S84)*'PollyVote Forecast'!C136/(SUM('PollyVote Forecast'!$C136,'PollyVote Forecast'!$D136,'PollyVote Forecast'!$F136,'PollyVote Forecast'!$G136,'PollyVote Forecast'!$H136,'PollyVote Forecast'!$I136))</f>
        <v>23.147836391007932</v>
      </c>
      <c r="D84" s="4">
        <f>(100-$S84)*'PollyVote Forecast'!D136/(SUM('PollyVote Forecast'!$C136,'PollyVote Forecast'!$D136,'PollyVote Forecast'!$F136,'PollyVote Forecast'!$G136,'PollyVote Forecast'!$H136,'PollyVote Forecast'!$I136))</f>
        <v>9.3263984519331924</v>
      </c>
      <c r="E84" s="4">
        <f>$S84*'PollyVote Forecast'!$E136/SUM('PollyVote Forecast'!$B136+'PollyVote Forecast'!$E136)</f>
        <v>6.7942727102792464</v>
      </c>
      <c r="F84" s="4">
        <f>(100-$S84)*'PollyVote Forecast'!F136/(SUM('PollyVote Forecast'!$C136,'PollyVote Forecast'!$D136,'PollyVote Forecast'!$F136,'PollyVote Forecast'!$G136,'PollyVote Forecast'!$H136,'PollyVote Forecast'!$I136))</f>
        <v>7.3380579809799222</v>
      </c>
      <c r="G84" s="4">
        <f>(100-$S84)*'PollyVote Forecast'!G136/(SUM('PollyVote Forecast'!$C136,'PollyVote Forecast'!$D136,'PollyVote Forecast'!$F136,'PollyVote Forecast'!$G136,'PollyVote Forecast'!$H136,'PollyVote Forecast'!$I136))</f>
        <v>2.4292922833501565</v>
      </c>
      <c r="H84" s="4">
        <f>(100-$S84)*'PollyVote Forecast'!H136/(SUM('PollyVote Forecast'!$C136,'PollyVote Forecast'!$D136,'PollyVote Forecast'!$F136,'PollyVote Forecast'!$G136,'PollyVote Forecast'!$H136,'PollyVote Forecast'!$I136))</f>
        <v>3.306009553721557</v>
      </c>
      <c r="I84" s="4">
        <f>(100-$S84)*'PollyVote Forecast'!I136/(SUM('PollyVote Forecast'!$C136,'PollyVote Forecast'!$D136,'PollyVote Forecast'!$F136,'PollyVote Forecast'!$G136,'PollyVote Forecast'!$H136,'PollyVote Forecast'!$I136))</f>
        <v>3.2524053390072347</v>
      </c>
      <c r="J84" s="4">
        <f>ABS(B84-Election_result!B$2)</f>
        <v>2.9057272897207582</v>
      </c>
      <c r="K84" s="4">
        <f>ABS(C84-Election_result!C$2)</f>
        <v>2.5521636089920676</v>
      </c>
      <c r="L84" s="4">
        <f>ABS(D84-Election_result!D$2)</f>
        <v>0.92639845193319204</v>
      </c>
      <c r="M84" s="4">
        <f>ABS(E84-Election_result!E$2)</f>
        <v>1.9942727102792466</v>
      </c>
      <c r="N84" s="4">
        <f>ABS(F84-Election_result!F$2)</f>
        <v>1.2619420190200774</v>
      </c>
      <c r="O84" s="4">
        <f>ABS(G84-Election_result!G$2)</f>
        <v>0.22929228335015628</v>
      </c>
      <c r="P84" s="4">
        <f>ABS(H84-Election_result!H$2)</f>
        <v>1.3939904462784432</v>
      </c>
      <c r="Q84" s="4">
        <f>ABS(I84-Election_result!I$2)</f>
        <v>0.84759466099276493</v>
      </c>
      <c r="R84" s="4">
        <f t="shared" si="1"/>
        <v>1.5139226838208386</v>
      </c>
      <c r="S84" s="47">
        <v>51.2</v>
      </c>
      <c r="T84" s="6"/>
    </row>
    <row r="85" spans="1:20" ht="12.75" customHeight="1">
      <c r="A85" s="3">
        <v>41537</v>
      </c>
      <c r="B85" s="4">
        <f>$S85*'PollyVote Forecast'!$B137/SUM('PollyVote Forecast'!$B137+'PollyVote Forecast'!$E137)</f>
        <v>44.375922830507982</v>
      </c>
      <c r="C85" s="4">
        <f>(100-$S85)*'PollyVote Forecast'!C137/(SUM('PollyVote Forecast'!$C137,'PollyVote Forecast'!$D137,'PollyVote Forecast'!$F137,'PollyVote Forecast'!$G137,'PollyVote Forecast'!$H137,'PollyVote Forecast'!$I137))</f>
        <v>23.102056013729658</v>
      </c>
      <c r="D85" s="4">
        <f>(100-$S85)*'PollyVote Forecast'!D137/(SUM('PollyVote Forecast'!$C137,'PollyVote Forecast'!$D137,'PollyVote Forecast'!$F137,'PollyVote Forecast'!$G137,'PollyVote Forecast'!$H137,'PollyVote Forecast'!$I137))</f>
        <v>9.3063517831094806</v>
      </c>
      <c r="E85" s="4">
        <f>$S85*'PollyVote Forecast'!$E137/SUM('PollyVote Forecast'!$B137+'PollyVote Forecast'!$E137)</f>
        <v>6.8240771694920239</v>
      </c>
      <c r="F85" s="4">
        <f>(100-$S85)*'PollyVote Forecast'!F137/(SUM('PollyVote Forecast'!$C137,'PollyVote Forecast'!$D137,'PollyVote Forecast'!$F137,'PollyVote Forecast'!$G137,'PollyVote Forecast'!$H137,'PollyVote Forecast'!$I137))</f>
        <v>7.3419211855034741</v>
      </c>
      <c r="G85" s="4">
        <f>(100-$S85)*'PollyVote Forecast'!G137/(SUM('PollyVote Forecast'!$C137,'PollyVote Forecast'!$D137,'PollyVote Forecast'!$F137,'PollyVote Forecast'!$G137,'PollyVote Forecast'!$H137,'PollyVote Forecast'!$I137))</f>
        <v>2.4118608314288119</v>
      </c>
      <c r="H85" s="4">
        <f>(100-$S85)*'PollyVote Forecast'!H137/(SUM('PollyVote Forecast'!$C137,'PollyVote Forecast'!$D137,'PollyVote Forecast'!$F137,'PollyVote Forecast'!$G137,'PollyVote Forecast'!$H137,'PollyVote Forecast'!$I137))</f>
        <v>3.4033032007918598</v>
      </c>
      <c r="I85" s="4">
        <f>(100-$S85)*'PollyVote Forecast'!I137/(SUM('PollyVote Forecast'!$C137,'PollyVote Forecast'!$D137,'PollyVote Forecast'!$F137,'PollyVote Forecast'!$G137,'PollyVote Forecast'!$H137,'PollyVote Forecast'!$I137))</f>
        <v>3.2345069854367128</v>
      </c>
      <c r="J85" s="4">
        <f>ABS(B85-Election_result!B$2)</f>
        <v>2.8759228305079816</v>
      </c>
      <c r="K85" s="4">
        <f>ABS(C85-Election_result!C$2)</f>
        <v>2.5979439862703408</v>
      </c>
      <c r="L85" s="4">
        <f>ABS(D85-Election_result!D$2)</f>
        <v>0.90635178310948028</v>
      </c>
      <c r="M85" s="4">
        <f>ABS(E85-Election_result!E$2)</f>
        <v>2.0240771694920241</v>
      </c>
      <c r="N85" s="4">
        <f>ABS(F85-Election_result!F$2)</f>
        <v>1.2580788144965256</v>
      </c>
      <c r="O85" s="4">
        <f>ABS(G85-Election_result!G$2)</f>
        <v>0.21186083142881174</v>
      </c>
      <c r="P85" s="4">
        <f>ABS(H85-Election_result!H$2)</f>
        <v>1.2966967992081404</v>
      </c>
      <c r="Q85" s="4">
        <f>ABS(I85-Election_result!I$2)</f>
        <v>0.86549301456328687</v>
      </c>
      <c r="R85" s="4">
        <f t="shared" si="1"/>
        <v>1.504553153634574</v>
      </c>
      <c r="S85" s="47">
        <v>51.2</v>
      </c>
      <c r="T85" s="6"/>
    </row>
    <row r="86" spans="1:20" ht="12.75" customHeight="1">
      <c r="A86" s="3">
        <v>41538</v>
      </c>
      <c r="B86" s="4">
        <f>$S86*'PollyVote Forecast'!$B138/SUM('PollyVote Forecast'!$B138+'PollyVote Forecast'!$E138)</f>
        <v>44.43064295966547</v>
      </c>
      <c r="C86" s="4">
        <f>(100-$S86)*'PollyVote Forecast'!C138/(SUM('PollyVote Forecast'!$C138,'PollyVote Forecast'!$D138,'PollyVote Forecast'!$F138,'PollyVote Forecast'!$G138,'PollyVote Forecast'!$H138,'PollyVote Forecast'!$I138))</f>
        <v>23.231335442973247</v>
      </c>
      <c r="D86" s="4">
        <f>(100-$S86)*'PollyVote Forecast'!D138/(SUM('PollyVote Forecast'!$C138,'PollyVote Forecast'!$D138,'PollyVote Forecast'!$F138,'PollyVote Forecast'!$G138,'PollyVote Forecast'!$H138,'PollyVote Forecast'!$I138))</f>
        <v>8.9921950496866074</v>
      </c>
      <c r="E86" s="4">
        <f>$S86*'PollyVote Forecast'!$E138/SUM('PollyVote Forecast'!$B138+'PollyVote Forecast'!$E138)</f>
        <v>6.7693570403345253</v>
      </c>
      <c r="F86" s="4">
        <f>(100-$S86)*'PollyVote Forecast'!F138/(SUM('PollyVote Forecast'!$C138,'PollyVote Forecast'!$D138,'PollyVote Forecast'!$F138,'PollyVote Forecast'!$G138,'PollyVote Forecast'!$H138,'PollyVote Forecast'!$I138))</f>
        <v>7.4292478945170988</v>
      </c>
      <c r="G86" s="4">
        <f>(100-$S86)*'PollyVote Forecast'!G138/(SUM('PollyVote Forecast'!$C138,'PollyVote Forecast'!$D138,'PollyVote Forecast'!$F138,'PollyVote Forecast'!$G138,'PollyVote Forecast'!$H138,'PollyVote Forecast'!$I138))</f>
        <v>2.3736214775990132</v>
      </c>
      <c r="H86" s="4">
        <f>(100-$S86)*'PollyVote Forecast'!H138/(SUM('PollyVote Forecast'!$C138,'PollyVote Forecast'!$D138,'PollyVote Forecast'!$F138,'PollyVote Forecast'!$G138,'PollyVote Forecast'!$H138,'PollyVote Forecast'!$I138))</f>
        <v>3.4730811105172656</v>
      </c>
      <c r="I86" s="4">
        <f>(100-$S86)*'PollyVote Forecast'!I138/(SUM('PollyVote Forecast'!$C138,'PollyVote Forecast'!$D138,'PollyVote Forecast'!$F138,'PollyVote Forecast'!$G138,'PollyVote Forecast'!$H138,'PollyVote Forecast'!$I138))</f>
        <v>3.3005190247067655</v>
      </c>
      <c r="J86" s="4">
        <f>ABS(B86-Election_result!B$2)</f>
        <v>2.9306429596654695</v>
      </c>
      <c r="K86" s="4">
        <f>ABS(C86-Election_result!C$2)</f>
        <v>2.4686645570267522</v>
      </c>
      <c r="L86" s="4">
        <f>ABS(D86-Election_result!D$2)</f>
        <v>0.59219504968660708</v>
      </c>
      <c r="M86" s="4">
        <f>ABS(E86-Election_result!E$2)</f>
        <v>1.9693570403345255</v>
      </c>
      <c r="N86" s="4">
        <f>ABS(F86-Election_result!F$2)</f>
        <v>1.1707521054829009</v>
      </c>
      <c r="O86" s="4">
        <f>ABS(G86-Election_result!G$2)</f>
        <v>0.17362147759901303</v>
      </c>
      <c r="P86" s="4">
        <f>ABS(H86-Election_result!H$2)</f>
        <v>1.2269188894827345</v>
      </c>
      <c r="Q86" s="4">
        <f>ABS(I86-Election_result!I$2)</f>
        <v>0.79948097529323414</v>
      </c>
      <c r="R86" s="4">
        <f t="shared" si="1"/>
        <v>1.4164541318214046</v>
      </c>
      <c r="S86" s="47">
        <v>51.199999999999996</v>
      </c>
      <c r="T86" s="6"/>
    </row>
    <row r="87" spans="1:20" ht="12.75" customHeight="1">
      <c r="A87" s="3">
        <v>41539</v>
      </c>
      <c r="B87" s="4">
        <f>$S87*'PollyVote Forecast'!$B139/SUM('PollyVote Forecast'!$B139+'PollyVote Forecast'!$E139)</f>
        <v>44.483247760615669</v>
      </c>
      <c r="C87" s="4">
        <f>(100-$S87)*'PollyVote Forecast'!C139/(SUM('PollyVote Forecast'!$C139,'PollyVote Forecast'!$D139,'PollyVote Forecast'!$F139,'PollyVote Forecast'!$G139,'PollyVote Forecast'!$H139,'PollyVote Forecast'!$I139))</f>
        <v>23.332466981767961</v>
      </c>
      <c r="D87" s="4">
        <f>(100-$S87)*'PollyVote Forecast'!D139/(SUM('PollyVote Forecast'!$C139,'PollyVote Forecast'!$D139,'PollyVote Forecast'!$F139,'PollyVote Forecast'!$G139,'PollyVote Forecast'!$H139,'PollyVote Forecast'!$I139))</f>
        <v>8.9045016898491482</v>
      </c>
      <c r="E87" s="4">
        <f>$S87*'PollyVote Forecast'!$E139/SUM('PollyVote Forecast'!$B139+'PollyVote Forecast'!$E139)</f>
        <v>6.7167522393843431</v>
      </c>
      <c r="F87" s="4">
        <f>(100-$S87)*'PollyVote Forecast'!F139/(SUM('PollyVote Forecast'!$C139,'PollyVote Forecast'!$D139,'PollyVote Forecast'!$F139,'PollyVote Forecast'!$G139,'PollyVote Forecast'!$H139,'PollyVote Forecast'!$I139))</f>
        <v>7.4667020250002789</v>
      </c>
      <c r="G87" s="4">
        <f>(100-$S87)*'PollyVote Forecast'!G139/(SUM('PollyVote Forecast'!$C139,'PollyVote Forecast'!$D139,'PollyVote Forecast'!$F139,'PollyVote Forecast'!$G139,'PollyVote Forecast'!$H139,'PollyVote Forecast'!$I139))</f>
        <v>2.3112077680871468</v>
      </c>
      <c r="H87" s="4">
        <f>(100-$S87)*'PollyVote Forecast'!H139/(SUM('PollyVote Forecast'!$C139,'PollyVote Forecast'!$D139,'PollyVote Forecast'!$F139,'PollyVote Forecast'!$G139,'PollyVote Forecast'!$H139,'PollyVote Forecast'!$I139))</f>
        <v>3.4798610838681676</v>
      </c>
      <c r="I87" s="4">
        <f>(100-$S87)*'PollyVote Forecast'!I139/(SUM('PollyVote Forecast'!$C139,'PollyVote Forecast'!$D139,'PollyVote Forecast'!$F139,'PollyVote Forecast'!$G139,'PollyVote Forecast'!$H139,'PollyVote Forecast'!$I139))</f>
        <v>3.3052604514272885</v>
      </c>
      <c r="J87" s="4">
        <f>ABS(B87-Election_result!B$2)</f>
        <v>2.9832477606156687</v>
      </c>
      <c r="K87" s="4">
        <f>ABS(C87-Election_result!C$2)</f>
        <v>2.367533018232038</v>
      </c>
      <c r="L87" s="4">
        <f>ABS(D87-Election_result!D$2)</f>
        <v>0.50450168984914789</v>
      </c>
      <c r="M87" s="4">
        <f>ABS(E87-Election_result!E$2)</f>
        <v>1.9167522393843432</v>
      </c>
      <c r="N87" s="4">
        <f>ABS(F87-Election_result!F$2)</f>
        <v>1.1332979749997207</v>
      </c>
      <c r="O87" s="4">
        <f>ABS(G87-Election_result!G$2)</f>
        <v>0.11120776808714661</v>
      </c>
      <c r="P87" s="4">
        <f>ABS(H87-Election_result!H$2)</f>
        <v>1.2201389161318326</v>
      </c>
      <c r="Q87" s="4">
        <f>ABS(I87-Election_result!I$2)</f>
        <v>0.79473954857271112</v>
      </c>
      <c r="R87" s="4">
        <f t="shared" si="1"/>
        <v>1.3789273644840758</v>
      </c>
      <c r="S87" s="47">
        <v>51.2</v>
      </c>
      <c r="T87" s="6"/>
    </row>
    <row r="88" spans="1:20" ht="12.75" customHeight="1">
      <c r="A88" s="3"/>
    </row>
    <row r="89" spans="1:20" ht="12.75" customHeight="1">
      <c r="A89" s="3"/>
    </row>
    <row r="90" spans="1:20" ht="12.75" customHeight="1">
      <c r="A90" s="3"/>
    </row>
    <row r="91" spans="1:20" ht="12.75" customHeight="1">
      <c r="A91" s="3"/>
    </row>
    <row r="92" spans="1:20" ht="12.75" customHeight="1">
      <c r="A92" s="3"/>
    </row>
    <row r="93" spans="1:20" ht="12.75" customHeight="1">
      <c r="A93" s="3"/>
    </row>
    <row r="94" spans="1:20" ht="12.75" customHeight="1">
      <c r="A94" s="3"/>
    </row>
    <row r="95" spans="1:20" ht="12.75" customHeight="1">
      <c r="A95" s="3"/>
    </row>
    <row r="96" spans="1:20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R546"/>
  <sheetViews>
    <sheetView workbookViewId="0">
      <pane xSplit="1" ySplit="2" topLeftCell="B3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41445</v>
      </c>
      <c r="B3" s="1">
        <v>38</v>
      </c>
      <c r="C3" s="1">
        <v>26</v>
      </c>
      <c r="D3" s="1">
        <v>14</v>
      </c>
      <c r="E3" s="1">
        <v>7</v>
      </c>
      <c r="F3" s="1">
        <v>7</v>
      </c>
      <c r="G3" s="1">
        <v>2</v>
      </c>
      <c r="H3" s="1">
        <v>2</v>
      </c>
      <c r="I3" s="1">
        <v>4</v>
      </c>
      <c r="J3" s="4">
        <f>ABS(B3-Election_result!B$2)</f>
        <v>3.5</v>
      </c>
      <c r="K3" s="4">
        <f>ABS(C3-Election_result!C$2)</f>
        <v>0.30000000000000071</v>
      </c>
      <c r="L3" s="4">
        <f>ABS(D3-Election_result!D$2)</f>
        <v>5.6</v>
      </c>
      <c r="M3" s="4">
        <f>ABS(E3-Election_result!E$2)</f>
        <v>2.2000000000000002</v>
      </c>
      <c r="N3" s="4">
        <f>ABS(F3-Election_result!F$2)</f>
        <v>1.5999999999999996</v>
      </c>
      <c r="O3" s="4">
        <f>ABS(G3-Election_result!G$2)</f>
        <v>0.20000000000000018</v>
      </c>
      <c r="P3" s="4">
        <f>ABS(H3-Election_result!H$2)</f>
        <v>2.7</v>
      </c>
      <c r="Q3" s="4">
        <f>ABS(I3-Election_result!I$2)</f>
        <v>9.9999999999999645E-2</v>
      </c>
      <c r="R3" s="4">
        <f>AVERAGE(J3:Q3)</f>
        <v>2.0250000000000004</v>
      </c>
    </row>
    <row r="4" spans="1:18" ht="12.75" customHeight="1">
      <c r="A4" s="3">
        <v>41446</v>
      </c>
      <c r="B4" s="1">
        <v>38</v>
      </c>
      <c r="C4" s="1">
        <v>26</v>
      </c>
      <c r="D4" s="1">
        <v>14</v>
      </c>
      <c r="E4" s="1">
        <v>7</v>
      </c>
      <c r="F4" s="1">
        <v>7</v>
      </c>
      <c r="G4" s="1">
        <v>2</v>
      </c>
      <c r="H4" s="1">
        <v>2</v>
      </c>
      <c r="I4" s="1">
        <v>4</v>
      </c>
      <c r="J4" s="4">
        <f>ABS(B4-Election_result!B$2)</f>
        <v>3.5</v>
      </c>
      <c r="K4" s="4">
        <f>ABS(C4-Election_result!C$2)</f>
        <v>0.30000000000000071</v>
      </c>
      <c r="L4" s="4">
        <f>ABS(D4-Election_result!D$2)</f>
        <v>5.6</v>
      </c>
      <c r="M4" s="4">
        <f>ABS(E4-Election_result!E$2)</f>
        <v>2.2000000000000002</v>
      </c>
      <c r="N4" s="4">
        <f>ABS(F4-Election_result!F$2)</f>
        <v>1.5999999999999996</v>
      </c>
      <c r="O4" s="4">
        <f>ABS(G4-Election_result!G$2)</f>
        <v>0.20000000000000018</v>
      </c>
      <c r="P4" s="4">
        <f>ABS(H4-Election_result!H$2)</f>
        <v>2.7</v>
      </c>
      <c r="Q4" s="4">
        <f>ABS(I4-Election_result!I$2)</f>
        <v>9.9999999999999645E-2</v>
      </c>
      <c r="R4" s="4">
        <f t="shared" ref="R4:R67" si="0">AVERAGE(J4:Q4)</f>
        <v>2.0250000000000004</v>
      </c>
    </row>
    <row r="5" spans="1:18" ht="12.75" customHeight="1">
      <c r="A5" s="3">
        <v>41447</v>
      </c>
      <c r="B5" s="1">
        <v>39</v>
      </c>
      <c r="C5" s="1">
        <v>25</v>
      </c>
      <c r="D5" s="1">
        <v>14</v>
      </c>
      <c r="E5" s="1">
        <v>7</v>
      </c>
      <c r="F5" s="1">
        <v>7</v>
      </c>
      <c r="G5" s="1">
        <v>2</v>
      </c>
      <c r="H5" s="1">
        <v>2</v>
      </c>
      <c r="I5" s="1">
        <v>4</v>
      </c>
      <c r="J5" s="4">
        <f>ABS(B5-Election_result!B$2)</f>
        <v>2.5</v>
      </c>
      <c r="K5" s="4">
        <f>ABS(C5-Election_result!C$2)</f>
        <v>0.69999999999999929</v>
      </c>
      <c r="L5" s="4">
        <f>ABS(D5-Election_result!D$2)</f>
        <v>5.6</v>
      </c>
      <c r="M5" s="4">
        <f>ABS(E5-Election_result!E$2)</f>
        <v>2.2000000000000002</v>
      </c>
      <c r="N5" s="4">
        <f>ABS(F5-Election_result!F$2)</f>
        <v>1.5999999999999996</v>
      </c>
      <c r="O5" s="4">
        <f>ABS(G5-Election_result!G$2)</f>
        <v>0.20000000000000018</v>
      </c>
      <c r="P5" s="4">
        <f>ABS(H5-Election_result!H$2)</f>
        <v>2.7</v>
      </c>
      <c r="Q5" s="4">
        <f>ABS(I5-Election_result!I$2)</f>
        <v>9.9999999999999645E-2</v>
      </c>
      <c r="R5" s="4">
        <f t="shared" si="0"/>
        <v>1.95</v>
      </c>
    </row>
    <row r="6" spans="1:18" ht="12.75" customHeight="1">
      <c r="A6" s="3">
        <v>41448</v>
      </c>
      <c r="B6" s="1">
        <v>39</v>
      </c>
      <c r="C6" s="1">
        <v>25</v>
      </c>
      <c r="D6" s="1">
        <v>14</v>
      </c>
      <c r="E6" s="1">
        <v>7</v>
      </c>
      <c r="F6" s="1">
        <v>7</v>
      </c>
      <c r="G6" s="1">
        <v>2</v>
      </c>
      <c r="H6" s="1">
        <v>2</v>
      </c>
      <c r="I6" s="1">
        <v>4</v>
      </c>
      <c r="J6" s="4">
        <f>ABS(B6-Election_result!B$2)</f>
        <v>2.5</v>
      </c>
      <c r="K6" s="4">
        <f>ABS(C6-Election_result!C$2)</f>
        <v>0.69999999999999929</v>
      </c>
      <c r="L6" s="4">
        <f>ABS(D6-Election_result!D$2)</f>
        <v>5.6</v>
      </c>
      <c r="M6" s="4">
        <f>ABS(E6-Election_result!E$2)</f>
        <v>2.2000000000000002</v>
      </c>
      <c r="N6" s="4">
        <f>ABS(F6-Election_result!F$2)</f>
        <v>1.5999999999999996</v>
      </c>
      <c r="O6" s="4">
        <f>ABS(G6-Election_result!G$2)</f>
        <v>0.20000000000000018</v>
      </c>
      <c r="P6" s="4">
        <f>ABS(H6-Election_result!H$2)</f>
        <v>2.7</v>
      </c>
      <c r="Q6" s="4">
        <f>ABS(I6-Election_result!I$2)</f>
        <v>9.9999999999999645E-2</v>
      </c>
      <c r="R6" s="4">
        <f t="shared" si="0"/>
        <v>1.95</v>
      </c>
    </row>
    <row r="7" spans="1:18" ht="12.75" customHeight="1">
      <c r="A7" s="3">
        <v>41449</v>
      </c>
      <c r="B7" s="1">
        <v>39</v>
      </c>
      <c r="C7" s="1">
        <v>25</v>
      </c>
      <c r="D7" s="1">
        <v>14</v>
      </c>
      <c r="E7" s="1">
        <v>7</v>
      </c>
      <c r="F7" s="1">
        <v>7</v>
      </c>
      <c r="G7" s="1">
        <v>2</v>
      </c>
      <c r="H7" s="1">
        <v>2</v>
      </c>
      <c r="I7" s="1">
        <v>4</v>
      </c>
      <c r="J7" s="4">
        <f>ABS(B7-Election_result!B$2)</f>
        <v>2.5</v>
      </c>
      <c r="K7" s="4">
        <f>ABS(C7-Election_result!C$2)</f>
        <v>0.69999999999999929</v>
      </c>
      <c r="L7" s="4">
        <f>ABS(D7-Election_result!D$2)</f>
        <v>5.6</v>
      </c>
      <c r="M7" s="4">
        <f>ABS(E7-Election_result!E$2)</f>
        <v>2.2000000000000002</v>
      </c>
      <c r="N7" s="4">
        <f>ABS(F7-Election_result!F$2)</f>
        <v>1.5999999999999996</v>
      </c>
      <c r="O7" s="4">
        <f>ABS(G7-Election_result!G$2)</f>
        <v>0.20000000000000018</v>
      </c>
      <c r="P7" s="4">
        <f>ABS(H7-Election_result!H$2)</f>
        <v>2.7</v>
      </c>
      <c r="Q7" s="4">
        <f>ABS(I7-Election_result!I$2)</f>
        <v>9.9999999999999645E-2</v>
      </c>
      <c r="R7" s="4">
        <f t="shared" si="0"/>
        <v>1.95</v>
      </c>
    </row>
    <row r="8" spans="1:18" ht="12.75" customHeight="1">
      <c r="A8" s="3">
        <v>41450</v>
      </c>
      <c r="B8" s="1">
        <v>39</v>
      </c>
      <c r="C8" s="1">
        <v>25</v>
      </c>
      <c r="D8" s="1">
        <v>14</v>
      </c>
      <c r="E8" s="1">
        <v>7</v>
      </c>
      <c r="F8" s="1">
        <v>7</v>
      </c>
      <c r="G8" s="1">
        <v>2</v>
      </c>
      <c r="H8" s="1">
        <v>2</v>
      </c>
      <c r="I8" s="1">
        <v>4</v>
      </c>
      <c r="J8" s="4">
        <f>ABS(B8-Election_result!B$2)</f>
        <v>2.5</v>
      </c>
      <c r="K8" s="4">
        <f>ABS(C8-Election_result!C$2)</f>
        <v>0.69999999999999929</v>
      </c>
      <c r="L8" s="4">
        <f>ABS(D8-Election_result!D$2)</f>
        <v>5.6</v>
      </c>
      <c r="M8" s="4">
        <f>ABS(E8-Election_result!E$2)</f>
        <v>2.2000000000000002</v>
      </c>
      <c r="N8" s="4">
        <f>ABS(F8-Election_result!F$2)</f>
        <v>1.5999999999999996</v>
      </c>
      <c r="O8" s="4">
        <f>ABS(G8-Election_result!G$2)</f>
        <v>0.20000000000000018</v>
      </c>
      <c r="P8" s="4">
        <f>ABS(H8-Election_result!H$2)</f>
        <v>2.7</v>
      </c>
      <c r="Q8" s="4">
        <f>ABS(I8-Election_result!I$2)</f>
        <v>9.9999999999999645E-2</v>
      </c>
      <c r="R8" s="4">
        <f t="shared" si="0"/>
        <v>1.95</v>
      </c>
    </row>
    <row r="9" spans="1:18" ht="12.75" customHeight="1">
      <c r="A9" s="3">
        <v>41451</v>
      </c>
      <c r="B9" s="1">
        <v>39</v>
      </c>
      <c r="C9" s="1">
        <v>25</v>
      </c>
      <c r="D9" s="1">
        <v>14</v>
      </c>
      <c r="E9" s="1">
        <v>7</v>
      </c>
      <c r="F9" s="1">
        <v>7</v>
      </c>
      <c r="G9" s="1">
        <v>2</v>
      </c>
      <c r="H9" s="1">
        <v>2</v>
      </c>
      <c r="I9" s="1">
        <v>4</v>
      </c>
      <c r="J9" s="4">
        <f>ABS(B9-Election_result!B$2)</f>
        <v>2.5</v>
      </c>
      <c r="K9" s="4">
        <f>ABS(C9-Election_result!C$2)</f>
        <v>0.69999999999999929</v>
      </c>
      <c r="L9" s="4">
        <f>ABS(D9-Election_result!D$2)</f>
        <v>5.6</v>
      </c>
      <c r="M9" s="4">
        <f>ABS(E9-Election_result!E$2)</f>
        <v>2.2000000000000002</v>
      </c>
      <c r="N9" s="4">
        <f>ABS(F9-Election_result!F$2)</f>
        <v>1.5999999999999996</v>
      </c>
      <c r="O9" s="4">
        <f>ABS(G9-Election_result!G$2)</f>
        <v>0.20000000000000018</v>
      </c>
      <c r="P9" s="4">
        <f>ABS(H9-Election_result!H$2)</f>
        <v>2.7</v>
      </c>
      <c r="Q9" s="4">
        <f>ABS(I9-Election_result!I$2)</f>
        <v>9.9999999999999645E-2</v>
      </c>
      <c r="R9" s="4">
        <f t="shared" si="0"/>
        <v>1.95</v>
      </c>
    </row>
    <row r="10" spans="1:18" ht="12.75" customHeight="1">
      <c r="A10" s="3">
        <v>41452</v>
      </c>
      <c r="B10" s="1">
        <v>39</v>
      </c>
      <c r="C10" s="1">
        <v>25</v>
      </c>
      <c r="D10" s="1">
        <v>14</v>
      </c>
      <c r="E10" s="1">
        <v>7</v>
      </c>
      <c r="F10" s="1">
        <v>7</v>
      </c>
      <c r="G10" s="1">
        <v>2</v>
      </c>
      <c r="H10" s="1">
        <v>2</v>
      </c>
      <c r="I10" s="1">
        <v>4</v>
      </c>
      <c r="J10" s="4">
        <f>ABS(B10-Election_result!B$2)</f>
        <v>2.5</v>
      </c>
      <c r="K10" s="4">
        <f>ABS(C10-Election_result!C$2)</f>
        <v>0.69999999999999929</v>
      </c>
      <c r="L10" s="4">
        <f>ABS(D10-Election_result!D$2)</f>
        <v>5.6</v>
      </c>
      <c r="M10" s="4">
        <f>ABS(E10-Election_result!E$2)</f>
        <v>2.2000000000000002</v>
      </c>
      <c r="N10" s="4">
        <f>ABS(F10-Election_result!F$2)</f>
        <v>1.5999999999999996</v>
      </c>
      <c r="O10" s="4">
        <f>ABS(G10-Election_result!G$2)</f>
        <v>0.20000000000000018</v>
      </c>
      <c r="P10" s="4">
        <f>ABS(H10-Election_result!H$2)</f>
        <v>2.7</v>
      </c>
      <c r="Q10" s="4">
        <f>ABS(I10-Election_result!I$2)</f>
        <v>9.9999999999999645E-2</v>
      </c>
      <c r="R10" s="4">
        <f t="shared" si="0"/>
        <v>1.95</v>
      </c>
    </row>
    <row r="11" spans="1:18" ht="12.75" customHeight="1">
      <c r="A11" s="3">
        <v>41453</v>
      </c>
      <c r="B11" s="1">
        <v>39</v>
      </c>
      <c r="C11" s="1">
        <v>25</v>
      </c>
      <c r="D11" s="1">
        <v>14</v>
      </c>
      <c r="E11" s="1">
        <v>7</v>
      </c>
      <c r="F11" s="1">
        <v>7</v>
      </c>
      <c r="G11" s="1">
        <v>2</v>
      </c>
      <c r="H11" s="1">
        <v>2</v>
      </c>
      <c r="I11" s="1">
        <v>4</v>
      </c>
      <c r="J11" s="4">
        <f>ABS(B11-Election_result!B$2)</f>
        <v>2.5</v>
      </c>
      <c r="K11" s="4">
        <f>ABS(C11-Election_result!C$2)</f>
        <v>0.69999999999999929</v>
      </c>
      <c r="L11" s="4">
        <f>ABS(D11-Election_result!D$2)</f>
        <v>5.6</v>
      </c>
      <c r="M11" s="4">
        <f>ABS(E11-Election_result!E$2)</f>
        <v>2.2000000000000002</v>
      </c>
      <c r="N11" s="4">
        <f>ABS(F11-Election_result!F$2)</f>
        <v>1.5999999999999996</v>
      </c>
      <c r="O11" s="4">
        <f>ABS(G11-Election_result!G$2)</f>
        <v>0.20000000000000018</v>
      </c>
      <c r="P11" s="4">
        <f>ABS(H11-Election_result!H$2)</f>
        <v>2.7</v>
      </c>
      <c r="Q11" s="4">
        <f>ABS(I11-Election_result!I$2)</f>
        <v>9.9999999999999645E-2</v>
      </c>
      <c r="R11" s="4">
        <f t="shared" si="0"/>
        <v>1.95</v>
      </c>
    </row>
    <row r="12" spans="1:18" ht="12.75" customHeight="1">
      <c r="A12" s="3">
        <v>41454</v>
      </c>
      <c r="B12" s="1">
        <v>39</v>
      </c>
      <c r="C12" s="1">
        <v>25</v>
      </c>
      <c r="D12" s="1">
        <v>14</v>
      </c>
      <c r="E12" s="1">
        <v>7</v>
      </c>
      <c r="F12" s="1">
        <v>7</v>
      </c>
      <c r="G12" s="1">
        <v>2</v>
      </c>
      <c r="H12" s="1">
        <v>2</v>
      </c>
      <c r="I12" s="1">
        <v>4</v>
      </c>
      <c r="J12" s="4">
        <f>ABS(B12-Election_result!B$2)</f>
        <v>2.5</v>
      </c>
      <c r="K12" s="4">
        <f>ABS(C12-Election_result!C$2)</f>
        <v>0.69999999999999929</v>
      </c>
      <c r="L12" s="4">
        <f>ABS(D12-Election_result!D$2)</f>
        <v>5.6</v>
      </c>
      <c r="M12" s="4">
        <f>ABS(E12-Election_result!E$2)</f>
        <v>2.2000000000000002</v>
      </c>
      <c r="N12" s="4">
        <f>ABS(F12-Election_result!F$2)</f>
        <v>1.5999999999999996</v>
      </c>
      <c r="O12" s="4">
        <f>ABS(G12-Election_result!G$2)</f>
        <v>0.20000000000000018</v>
      </c>
      <c r="P12" s="4">
        <f>ABS(H12-Election_result!H$2)</f>
        <v>2.7</v>
      </c>
      <c r="Q12" s="4">
        <f>ABS(I12-Election_result!I$2)</f>
        <v>9.9999999999999645E-2</v>
      </c>
      <c r="R12" s="4">
        <f t="shared" si="0"/>
        <v>1.95</v>
      </c>
    </row>
    <row r="13" spans="1:18" ht="12.75" customHeight="1">
      <c r="A13" s="3">
        <v>41455</v>
      </c>
      <c r="B13" s="1">
        <v>39</v>
      </c>
      <c r="C13" s="1">
        <v>25</v>
      </c>
      <c r="D13" s="1">
        <v>14</v>
      </c>
      <c r="E13" s="1">
        <v>7</v>
      </c>
      <c r="F13" s="1">
        <v>7</v>
      </c>
      <c r="G13" s="1">
        <v>2</v>
      </c>
      <c r="H13" s="1">
        <v>2</v>
      </c>
      <c r="I13" s="1">
        <v>4</v>
      </c>
      <c r="J13" s="4">
        <f>ABS(B13-Election_result!B$2)</f>
        <v>2.5</v>
      </c>
      <c r="K13" s="4">
        <f>ABS(C13-Election_result!C$2)</f>
        <v>0.69999999999999929</v>
      </c>
      <c r="L13" s="4">
        <f>ABS(D13-Election_result!D$2)</f>
        <v>5.6</v>
      </c>
      <c r="M13" s="4">
        <f>ABS(E13-Election_result!E$2)</f>
        <v>2.2000000000000002</v>
      </c>
      <c r="N13" s="4">
        <f>ABS(F13-Election_result!F$2)</f>
        <v>1.5999999999999996</v>
      </c>
      <c r="O13" s="4">
        <f>ABS(G13-Election_result!G$2)</f>
        <v>0.20000000000000018</v>
      </c>
      <c r="P13" s="4">
        <f>ABS(H13-Election_result!H$2)</f>
        <v>2.7</v>
      </c>
      <c r="Q13" s="4">
        <f>ABS(I13-Election_result!I$2)</f>
        <v>9.9999999999999645E-2</v>
      </c>
      <c r="R13" s="4">
        <f t="shared" si="0"/>
        <v>1.95</v>
      </c>
    </row>
    <row r="14" spans="1:18" ht="12.75" customHeight="1">
      <c r="A14" s="3">
        <v>41456</v>
      </c>
      <c r="B14" s="1">
        <v>39</v>
      </c>
      <c r="C14" s="1">
        <v>25</v>
      </c>
      <c r="D14" s="1">
        <v>14</v>
      </c>
      <c r="E14" s="1">
        <v>7</v>
      </c>
      <c r="F14" s="1">
        <v>7</v>
      </c>
      <c r="G14" s="1">
        <v>2</v>
      </c>
      <c r="H14" s="1">
        <v>2</v>
      </c>
      <c r="I14" s="1">
        <v>4</v>
      </c>
      <c r="J14" s="4">
        <f>ABS(B14-Election_result!B$2)</f>
        <v>2.5</v>
      </c>
      <c r="K14" s="4">
        <f>ABS(C14-Election_result!C$2)</f>
        <v>0.69999999999999929</v>
      </c>
      <c r="L14" s="4">
        <f>ABS(D14-Election_result!D$2)</f>
        <v>5.6</v>
      </c>
      <c r="M14" s="4">
        <f>ABS(E14-Election_result!E$2)</f>
        <v>2.2000000000000002</v>
      </c>
      <c r="N14" s="4">
        <f>ABS(F14-Election_result!F$2)</f>
        <v>1.5999999999999996</v>
      </c>
      <c r="O14" s="4">
        <f>ABS(G14-Election_result!G$2)</f>
        <v>0.20000000000000018</v>
      </c>
      <c r="P14" s="4">
        <f>ABS(H14-Election_result!H$2)</f>
        <v>2.7</v>
      </c>
      <c r="Q14" s="4">
        <f>ABS(I14-Election_result!I$2)</f>
        <v>9.9999999999999645E-2</v>
      </c>
      <c r="R14" s="4">
        <f t="shared" si="0"/>
        <v>1.95</v>
      </c>
    </row>
    <row r="15" spans="1:18" ht="12.75" customHeight="1">
      <c r="A15" s="3">
        <v>41457</v>
      </c>
      <c r="B15" s="1">
        <v>39</v>
      </c>
      <c r="C15" s="1">
        <v>25</v>
      </c>
      <c r="D15" s="1">
        <v>14</v>
      </c>
      <c r="E15" s="1">
        <v>7</v>
      </c>
      <c r="F15" s="1">
        <v>7</v>
      </c>
      <c r="G15" s="1">
        <v>2</v>
      </c>
      <c r="H15" s="1">
        <v>2</v>
      </c>
      <c r="I15" s="1">
        <v>4</v>
      </c>
      <c r="J15" s="4">
        <f>ABS(B15-Election_result!B$2)</f>
        <v>2.5</v>
      </c>
      <c r="K15" s="4">
        <f>ABS(C15-Election_result!C$2)</f>
        <v>0.69999999999999929</v>
      </c>
      <c r="L15" s="4">
        <f>ABS(D15-Election_result!D$2)</f>
        <v>5.6</v>
      </c>
      <c r="M15" s="4">
        <f>ABS(E15-Election_result!E$2)</f>
        <v>2.2000000000000002</v>
      </c>
      <c r="N15" s="4">
        <f>ABS(F15-Election_result!F$2)</f>
        <v>1.5999999999999996</v>
      </c>
      <c r="O15" s="4">
        <f>ABS(G15-Election_result!G$2)</f>
        <v>0.20000000000000018</v>
      </c>
      <c r="P15" s="4">
        <f>ABS(H15-Election_result!H$2)</f>
        <v>2.7</v>
      </c>
      <c r="Q15" s="4">
        <f>ABS(I15-Election_result!I$2)</f>
        <v>9.9999999999999645E-2</v>
      </c>
      <c r="R15" s="4">
        <f t="shared" si="0"/>
        <v>1.95</v>
      </c>
    </row>
    <row r="16" spans="1:18" ht="12.75" customHeight="1">
      <c r="A16" s="3">
        <v>41458</v>
      </c>
      <c r="B16" s="1">
        <v>39</v>
      </c>
      <c r="C16" s="1">
        <v>25</v>
      </c>
      <c r="D16" s="1">
        <v>14</v>
      </c>
      <c r="E16" s="1">
        <v>7</v>
      </c>
      <c r="F16" s="1">
        <v>7</v>
      </c>
      <c r="G16" s="1">
        <v>2</v>
      </c>
      <c r="H16" s="1">
        <v>2</v>
      </c>
      <c r="I16" s="1">
        <v>4</v>
      </c>
      <c r="J16" s="4">
        <f>ABS(B16-Election_result!B$2)</f>
        <v>2.5</v>
      </c>
      <c r="K16" s="4">
        <f>ABS(C16-Election_result!C$2)</f>
        <v>0.69999999999999929</v>
      </c>
      <c r="L16" s="4">
        <f>ABS(D16-Election_result!D$2)</f>
        <v>5.6</v>
      </c>
      <c r="M16" s="4">
        <f>ABS(E16-Election_result!E$2)</f>
        <v>2.2000000000000002</v>
      </c>
      <c r="N16" s="4">
        <f>ABS(F16-Election_result!F$2)</f>
        <v>1.5999999999999996</v>
      </c>
      <c r="O16" s="4">
        <f>ABS(G16-Election_result!G$2)</f>
        <v>0.20000000000000018</v>
      </c>
      <c r="P16" s="4">
        <f>ABS(H16-Election_result!H$2)</f>
        <v>2.7</v>
      </c>
      <c r="Q16" s="4">
        <f>ABS(I16-Election_result!I$2)</f>
        <v>9.9999999999999645E-2</v>
      </c>
      <c r="R16" s="4">
        <f t="shared" si="0"/>
        <v>1.95</v>
      </c>
    </row>
    <row r="17" spans="1:18" ht="12.75" customHeight="1">
      <c r="A17" s="3">
        <v>41459</v>
      </c>
      <c r="B17" s="1">
        <v>39</v>
      </c>
      <c r="C17" s="1">
        <v>25</v>
      </c>
      <c r="D17" s="1">
        <v>14</v>
      </c>
      <c r="E17" s="1">
        <v>7</v>
      </c>
      <c r="F17" s="1">
        <v>7</v>
      </c>
      <c r="G17" s="1">
        <v>2</v>
      </c>
      <c r="H17" s="1">
        <v>2</v>
      </c>
      <c r="I17" s="1">
        <v>4</v>
      </c>
      <c r="J17" s="4">
        <f>ABS(B17-Election_result!B$2)</f>
        <v>2.5</v>
      </c>
      <c r="K17" s="4">
        <f>ABS(C17-Election_result!C$2)</f>
        <v>0.69999999999999929</v>
      </c>
      <c r="L17" s="4">
        <f>ABS(D17-Election_result!D$2)</f>
        <v>5.6</v>
      </c>
      <c r="M17" s="4">
        <f>ABS(E17-Election_result!E$2)</f>
        <v>2.2000000000000002</v>
      </c>
      <c r="N17" s="4">
        <f>ABS(F17-Election_result!F$2)</f>
        <v>1.5999999999999996</v>
      </c>
      <c r="O17" s="4">
        <f>ABS(G17-Election_result!G$2)</f>
        <v>0.20000000000000018</v>
      </c>
      <c r="P17" s="4">
        <f>ABS(H17-Election_result!H$2)</f>
        <v>2.7</v>
      </c>
      <c r="Q17" s="4">
        <f>ABS(I17-Election_result!I$2)</f>
        <v>9.9999999999999645E-2</v>
      </c>
      <c r="R17" s="4">
        <f t="shared" si="0"/>
        <v>1.95</v>
      </c>
    </row>
    <row r="18" spans="1:18" ht="12.75" customHeight="1">
      <c r="A18" s="3">
        <v>41460</v>
      </c>
      <c r="B18" s="1">
        <v>39</v>
      </c>
      <c r="C18" s="1">
        <v>25</v>
      </c>
      <c r="D18" s="1">
        <v>14</v>
      </c>
      <c r="E18" s="1">
        <v>7</v>
      </c>
      <c r="F18" s="1">
        <v>7</v>
      </c>
      <c r="G18" s="1">
        <v>2</v>
      </c>
      <c r="H18" s="1">
        <v>2</v>
      </c>
      <c r="I18" s="1">
        <v>4</v>
      </c>
      <c r="J18" s="4">
        <f>ABS(B18-Election_result!B$2)</f>
        <v>2.5</v>
      </c>
      <c r="K18" s="4">
        <f>ABS(C18-Election_result!C$2)</f>
        <v>0.69999999999999929</v>
      </c>
      <c r="L18" s="4">
        <f>ABS(D18-Election_result!D$2)</f>
        <v>5.6</v>
      </c>
      <c r="M18" s="4">
        <f>ABS(E18-Election_result!E$2)</f>
        <v>2.2000000000000002</v>
      </c>
      <c r="N18" s="4">
        <f>ABS(F18-Election_result!F$2)</f>
        <v>1.5999999999999996</v>
      </c>
      <c r="O18" s="4">
        <f>ABS(G18-Election_result!G$2)</f>
        <v>0.20000000000000018</v>
      </c>
      <c r="P18" s="4">
        <f>ABS(H18-Election_result!H$2)</f>
        <v>2.7</v>
      </c>
      <c r="Q18" s="4">
        <f>ABS(I18-Election_result!I$2)</f>
        <v>9.9999999999999645E-2</v>
      </c>
      <c r="R18" s="4">
        <f t="shared" si="0"/>
        <v>1.95</v>
      </c>
    </row>
    <row r="19" spans="1:18" ht="12.75" customHeight="1">
      <c r="A19" s="3">
        <v>41461</v>
      </c>
      <c r="B19" s="1">
        <v>39</v>
      </c>
      <c r="C19" s="1">
        <v>25</v>
      </c>
      <c r="D19" s="1">
        <v>14</v>
      </c>
      <c r="E19" s="1">
        <v>7</v>
      </c>
      <c r="F19" s="1">
        <v>7</v>
      </c>
      <c r="G19" s="1">
        <v>2</v>
      </c>
      <c r="H19" s="1">
        <v>2</v>
      </c>
      <c r="I19" s="1">
        <v>4</v>
      </c>
      <c r="J19" s="4">
        <f>ABS(B19-Election_result!B$2)</f>
        <v>2.5</v>
      </c>
      <c r="K19" s="4">
        <f>ABS(C19-Election_result!C$2)</f>
        <v>0.69999999999999929</v>
      </c>
      <c r="L19" s="4">
        <f>ABS(D19-Election_result!D$2)</f>
        <v>5.6</v>
      </c>
      <c r="M19" s="4">
        <f>ABS(E19-Election_result!E$2)</f>
        <v>2.2000000000000002</v>
      </c>
      <c r="N19" s="4">
        <f>ABS(F19-Election_result!F$2)</f>
        <v>1.5999999999999996</v>
      </c>
      <c r="O19" s="4">
        <f>ABS(G19-Election_result!G$2)</f>
        <v>0.20000000000000018</v>
      </c>
      <c r="P19" s="4">
        <f>ABS(H19-Election_result!H$2)</f>
        <v>2.7</v>
      </c>
      <c r="Q19" s="4">
        <f>ABS(I19-Election_result!I$2)</f>
        <v>9.9999999999999645E-2</v>
      </c>
      <c r="R19" s="4">
        <f t="shared" si="0"/>
        <v>1.95</v>
      </c>
    </row>
    <row r="20" spans="1:18" ht="12.75" customHeight="1">
      <c r="A20" s="3">
        <v>41462</v>
      </c>
      <c r="B20" s="1">
        <v>39</v>
      </c>
      <c r="C20" s="1">
        <v>24</v>
      </c>
      <c r="D20" s="1">
        <v>14</v>
      </c>
      <c r="E20" s="1">
        <v>7</v>
      </c>
      <c r="F20" s="1">
        <v>7</v>
      </c>
      <c r="G20" s="1">
        <v>2</v>
      </c>
      <c r="H20" s="1">
        <v>2</v>
      </c>
      <c r="I20" s="1">
        <v>5</v>
      </c>
      <c r="J20" s="4">
        <f>ABS(B20-Election_result!B$2)</f>
        <v>2.5</v>
      </c>
      <c r="K20" s="4">
        <f>ABS(C20-Election_result!C$2)</f>
        <v>1.6999999999999993</v>
      </c>
      <c r="L20" s="4">
        <f>ABS(D20-Election_result!D$2)</f>
        <v>5.6</v>
      </c>
      <c r="M20" s="4">
        <f>ABS(E20-Election_result!E$2)</f>
        <v>2.2000000000000002</v>
      </c>
      <c r="N20" s="4">
        <f>ABS(F20-Election_result!F$2)</f>
        <v>1.5999999999999996</v>
      </c>
      <c r="O20" s="4">
        <f>ABS(G20-Election_result!G$2)</f>
        <v>0.20000000000000018</v>
      </c>
      <c r="P20" s="4">
        <f>ABS(H20-Election_result!H$2)</f>
        <v>2.7</v>
      </c>
      <c r="Q20" s="4">
        <f>ABS(I20-Election_result!I$2)</f>
        <v>0.90000000000000036</v>
      </c>
      <c r="R20" s="4">
        <f t="shared" si="0"/>
        <v>2.1749999999999998</v>
      </c>
    </row>
    <row r="21" spans="1:18" ht="12.75" customHeight="1">
      <c r="A21" s="3">
        <v>41463</v>
      </c>
      <c r="B21" s="1">
        <v>39</v>
      </c>
      <c r="C21" s="1">
        <v>24</v>
      </c>
      <c r="D21" s="1">
        <v>14</v>
      </c>
      <c r="E21" s="1">
        <v>7</v>
      </c>
      <c r="F21" s="1">
        <v>7</v>
      </c>
      <c r="G21" s="1">
        <v>2</v>
      </c>
      <c r="H21" s="1">
        <v>2</v>
      </c>
      <c r="I21" s="1">
        <v>5</v>
      </c>
      <c r="J21" s="4">
        <f>ABS(B21-Election_result!B$2)</f>
        <v>2.5</v>
      </c>
      <c r="K21" s="4">
        <f>ABS(C21-Election_result!C$2)</f>
        <v>1.6999999999999993</v>
      </c>
      <c r="L21" s="4">
        <f>ABS(D21-Election_result!D$2)</f>
        <v>5.6</v>
      </c>
      <c r="M21" s="4">
        <f>ABS(E21-Election_result!E$2)</f>
        <v>2.2000000000000002</v>
      </c>
      <c r="N21" s="4">
        <f>ABS(F21-Election_result!F$2)</f>
        <v>1.5999999999999996</v>
      </c>
      <c r="O21" s="4">
        <f>ABS(G21-Election_result!G$2)</f>
        <v>0.20000000000000018</v>
      </c>
      <c r="P21" s="4">
        <f>ABS(H21-Election_result!H$2)</f>
        <v>2.7</v>
      </c>
      <c r="Q21" s="4">
        <f>ABS(I21-Election_result!I$2)</f>
        <v>0.90000000000000036</v>
      </c>
      <c r="R21" s="4">
        <f t="shared" si="0"/>
        <v>2.1749999999999998</v>
      </c>
    </row>
    <row r="22" spans="1:18" ht="12.75" customHeight="1">
      <c r="A22" s="3">
        <v>41464</v>
      </c>
      <c r="B22" s="1">
        <v>39</v>
      </c>
      <c r="C22" s="1">
        <v>24</v>
      </c>
      <c r="D22" s="1">
        <v>14</v>
      </c>
      <c r="E22" s="1">
        <v>7</v>
      </c>
      <c r="F22" s="1">
        <v>7</v>
      </c>
      <c r="G22" s="1">
        <v>2</v>
      </c>
      <c r="H22" s="1">
        <v>2</v>
      </c>
      <c r="I22" s="1">
        <v>5</v>
      </c>
      <c r="J22" s="4">
        <f>ABS(B22-Election_result!B$2)</f>
        <v>2.5</v>
      </c>
      <c r="K22" s="4">
        <f>ABS(C22-Election_result!C$2)</f>
        <v>1.6999999999999993</v>
      </c>
      <c r="L22" s="4">
        <f>ABS(D22-Election_result!D$2)</f>
        <v>5.6</v>
      </c>
      <c r="M22" s="4">
        <f>ABS(E22-Election_result!E$2)</f>
        <v>2.2000000000000002</v>
      </c>
      <c r="N22" s="4">
        <f>ABS(F22-Election_result!F$2)</f>
        <v>1.5999999999999996</v>
      </c>
      <c r="O22" s="4">
        <f>ABS(G22-Election_result!G$2)</f>
        <v>0.20000000000000018</v>
      </c>
      <c r="P22" s="4">
        <f>ABS(H22-Election_result!H$2)</f>
        <v>2.7</v>
      </c>
      <c r="Q22" s="4">
        <f>ABS(I22-Election_result!I$2)</f>
        <v>0.90000000000000036</v>
      </c>
      <c r="R22" s="4">
        <f t="shared" si="0"/>
        <v>2.1749999999999998</v>
      </c>
    </row>
    <row r="23" spans="1:18" ht="12.75" customHeight="1">
      <c r="A23" s="3">
        <v>41465</v>
      </c>
      <c r="B23" s="1">
        <v>39</v>
      </c>
      <c r="C23" s="1">
        <v>24</v>
      </c>
      <c r="D23" s="1">
        <v>14</v>
      </c>
      <c r="E23" s="1">
        <v>7</v>
      </c>
      <c r="F23" s="1">
        <v>7</v>
      </c>
      <c r="G23" s="1">
        <v>2</v>
      </c>
      <c r="H23" s="1">
        <v>2</v>
      </c>
      <c r="I23" s="1">
        <v>5</v>
      </c>
      <c r="J23" s="4">
        <f>ABS(B23-Election_result!B$2)</f>
        <v>2.5</v>
      </c>
      <c r="K23" s="4">
        <f>ABS(C23-Election_result!C$2)</f>
        <v>1.6999999999999993</v>
      </c>
      <c r="L23" s="4">
        <f>ABS(D23-Election_result!D$2)</f>
        <v>5.6</v>
      </c>
      <c r="M23" s="4">
        <f>ABS(E23-Election_result!E$2)</f>
        <v>2.2000000000000002</v>
      </c>
      <c r="N23" s="4">
        <f>ABS(F23-Election_result!F$2)</f>
        <v>1.5999999999999996</v>
      </c>
      <c r="O23" s="4">
        <f>ABS(G23-Election_result!G$2)</f>
        <v>0.20000000000000018</v>
      </c>
      <c r="P23" s="4">
        <f>ABS(H23-Election_result!H$2)</f>
        <v>2.7</v>
      </c>
      <c r="Q23" s="4">
        <f>ABS(I23-Election_result!I$2)</f>
        <v>0.90000000000000036</v>
      </c>
      <c r="R23" s="4">
        <f t="shared" si="0"/>
        <v>2.1749999999999998</v>
      </c>
    </row>
    <row r="24" spans="1:18" ht="12.75" customHeight="1">
      <c r="A24" s="3">
        <v>41466</v>
      </c>
      <c r="B24" s="1">
        <v>39</v>
      </c>
      <c r="C24" s="1">
        <v>24</v>
      </c>
      <c r="D24" s="1">
        <v>14</v>
      </c>
      <c r="E24" s="1">
        <v>7</v>
      </c>
      <c r="F24" s="1">
        <v>7</v>
      </c>
      <c r="G24" s="1">
        <v>2</v>
      </c>
      <c r="H24" s="1">
        <v>2</v>
      </c>
      <c r="I24" s="1">
        <v>5</v>
      </c>
      <c r="J24" s="4">
        <f>ABS(B24-Election_result!B$2)</f>
        <v>2.5</v>
      </c>
      <c r="K24" s="4">
        <f>ABS(C24-Election_result!C$2)</f>
        <v>1.6999999999999993</v>
      </c>
      <c r="L24" s="4">
        <f>ABS(D24-Election_result!D$2)</f>
        <v>5.6</v>
      </c>
      <c r="M24" s="4">
        <f>ABS(E24-Election_result!E$2)</f>
        <v>2.2000000000000002</v>
      </c>
      <c r="N24" s="4">
        <f>ABS(F24-Election_result!F$2)</f>
        <v>1.5999999999999996</v>
      </c>
      <c r="O24" s="4">
        <f>ABS(G24-Election_result!G$2)</f>
        <v>0.20000000000000018</v>
      </c>
      <c r="P24" s="4">
        <f>ABS(H24-Election_result!H$2)</f>
        <v>2.7</v>
      </c>
      <c r="Q24" s="4">
        <f>ABS(I24-Election_result!I$2)</f>
        <v>0.90000000000000036</v>
      </c>
      <c r="R24" s="4">
        <f t="shared" si="0"/>
        <v>2.1749999999999998</v>
      </c>
    </row>
    <row r="25" spans="1:18" ht="12.75" customHeight="1">
      <c r="A25" s="3">
        <v>41467</v>
      </c>
      <c r="B25" s="1">
        <v>39</v>
      </c>
      <c r="C25" s="1">
        <v>24</v>
      </c>
      <c r="D25" s="1">
        <v>14</v>
      </c>
      <c r="E25" s="1">
        <v>7</v>
      </c>
      <c r="F25" s="1">
        <v>7</v>
      </c>
      <c r="G25" s="1">
        <v>2</v>
      </c>
      <c r="H25" s="1">
        <v>2</v>
      </c>
      <c r="I25" s="1">
        <v>5</v>
      </c>
      <c r="J25" s="4">
        <f>ABS(B25-Election_result!B$2)</f>
        <v>2.5</v>
      </c>
      <c r="K25" s="4">
        <f>ABS(C25-Election_result!C$2)</f>
        <v>1.6999999999999993</v>
      </c>
      <c r="L25" s="4">
        <f>ABS(D25-Election_result!D$2)</f>
        <v>5.6</v>
      </c>
      <c r="M25" s="4">
        <f>ABS(E25-Election_result!E$2)</f>
        <v>2.2000000000000002</v>
      </c>
      <c r="N25" s="4">
        <f>ABS(F25-Election_result!F$2)</f>
        <v>1.5999999999999996</v>
      </c>
      <c r="O25" s="4">
        <f>ABS(G25-Election_result!G$2)</f>
        <v>0.20000000000000018</v>
      </c>
      <c r="P25" s="4">
        <f>ABS(H25-Election_result!H$2)</f>
        <v>2.7</v>
      </c>
      <c r="Q25" s="4">
        <f>ABS(I25-Election_result!I$2)</f>
        <v>0.90000000000000036</v>
      </c>
      <c r="R25" s="4">
        <f t="shared" si="0"/>
        <v>2.1749999999999998</v>
      </c>
    </row>
    <row r="26" spans="1:18" ht="12.75" customHeight="1">
      <c r="A26" s="3">
        <v>41468</v>
      </c>
      <c r="B26" s="1">
        <v>39</v>
      </c>
      <c r="C26" s="1">
        <v>24</v>
      </c>
      <c r="D26" s="1">
        <v>14</v>
      </c>
      <c r="E26" s="1">
        <v>7</v>
      </c>
      <c r="F26" s="1">
        <v>7</v>
      </c>
      <c r="G26" s="1">
        <v>2</v>
      </c>
      <c r="H26" s="1">
        <v>2</v>
      </c>
      <c r="I26" s="1">
        <v>5</v>
      </c>
      <c r="J26" s="4">
        <f>ABS(B26-Election_result!B$2)</f>
        <v>2.5</v>
      </c>
      <c r="K26" s="4">
        <f>ABS(C26-Election_result!C$2)</f>
        <v>1.6999999999999993</v>
      </c>
      <c r="L26" s="4">
        <f>ABS(D26-Election_result!D$2)</f>
        <v>5.6</v>
      </c>
      <c r="M26" s="4">
        <f>ABS(E26-Election_result!E$2)</f>
        <v>2.2000000000000002</v>
      </c>
      <c r="N26" s="4">
        <f>ABS(F26-Election_result!F$2)</f>
        <v>1.5999999999999996</v>
      </c>
      <c r="O26" s="4">
        <f>ABS(G26-Election_result!G$2)</f>
        <v>0.20000000000000018</v>
      </c>
      <c r="P26" s="4">
        <f>ABS(H26-Election_result!H$2)</f>
        <v>2.7</v>
      </c>
      <c r="Q26" s="4">
        <f>ABS(I26-Election_result!I$2)</f>
        <v>0.90000000000000036</v>
      </c>
      <c r="R26" s="4">
        <f t="shared" si="0"/>
        <v>2.1749999999999998</v>
      </c>
    </row>
    <row r="27" spans="1:18" ht="12.75" customHeight="1">
      <c r="A27" s="3">
        <v>41469</v>
      </c>
      <c r="B27" s="1">
        <v>39</v>
      </c>
      <c r="C27" s="1">
        <v>24</v>
      </c>
      <c r="D27" s="1">
        <v>14</v>
      </c>
      <c r="E27" s="1">
        <v>7</v>
      </c>
      <c r="F27" s="1">
        <v>7</v>
      </c>
      <c r="G27" s="1">
        <v>2</v>
      </c>
      <c r="H27" s="1">
        <v>2</v>
      </c>
      <c r="I27" s="1">
        <v>5</v>
      </c>
      <c r="J27" s="4">
        <f>ABS(B27-Election_result!B$2)</f>
        <v>2.5</v>
      </c>
      <c r="K27" s="4">
        <f>ABS(C27-Election_result!C$2)</f>
        <v>1.6999999999999993</v>
      </c>
      <c r="L27" s="4">
        <f>ABS(D27-Election_result!D$2)</f>
        <v>5.6</v>
      </c>
      <c r="M27" s="4">
        <f>ABS(E27-Election_result!E$2)</f>
        <v>2.2000000000000002</v>
      </c>
      <c r="N27" s="4">
        <f>ABS(F27-Election_result!F$2)</f>
        <v>1.5999999999999996</v>
      </c>
      <c r="O27" s="4">
        <f>ABS(G27-Election_result!G$2)</f>
        <v>0.20000000000000018</v>
      </c>
      <c r="P27" s="4">
        <f>ABS(H27-Election_result!H$2)</f>
        <v>2.7</v>
      </c>
      <c r="Q27" s="4">
        <f>ABS(I27-Election_result!I$2)</f>
        <v>0.90000000000000036</v>
      </c>
      <c r="R27" s="4">
        <f t="shared" si="0"/>
        <v>2.1749999999999998</v>
      </c>
    </row>
    <row r="28" spans="1:18" ht="12.75" customHeight="1">
      <c r="A28" s="3">
        <v>41470</v>
      </c>
      <c r="B28" s="1">
        <v>39</v>
      </c>
      <c r="C28" s="1">
        <v>24</v>
      </c>
      <c r="D28" s="1">
        <v>14</v>
      </c>
      <c r="E28" s="1">
        <v>7</v>
      </c>
      <c r="F28" s="1">
        <v>8</v>
      </c>
      <c r="G28" s="1">
        <v>2</v>
      </c>
      <c r="H28" s="1">
        <v>2</v>
      </c>
      <c r="I28" s="1">
        <v>4</v>
      </c>
      <c r="J28" s="4">
        <f>ABS(B28-Election_result!B$2)</f>
        <v>2.5</v>
      </c>
      <c r="K28" s="4">
        <f>ABS(C28-Election_result!C$2)</f>
        <v>1.6999999999999993</v>
      </c>
      <c r="L28" s="4">
        <f>ABS(D28-Election_result!D$2)</f>
        <v>5.6</v>
      </c>
      <c r="M28" s="4">
        <f>ABS(E28-Election_result!E$2)</f>
        <v>2.2000000000000002</v>
      </c>
      <c r="N28" s="4">
        <f>ABS(F28-Election_result!F$2)</f>
        <v>0.59999999999999964</v>
      </c>
      <c r="O28" s="4">
        <f>ABS(G28-Election_result!G$2)</f>
        <v>0.20000000000000018</v>
      </c>
      <c r="P28" s="4">
        <f>ABS(H28-Election_result!H$2)</f>
        <v>2.7</v>
      </c>
      <c r="Q28" s="4">
        <f>ABS(I28-Election_result!I$2)</f>
        <v>9.9999999999999645E-2</v>
      </c>
      <c r="R28" s="4">
        <f t="shared" si="0"/>
        <v>1.95</v>
      </c>
    </row>
    <row r="29" spans="1:18" ht="12.75" customHeight="1">
      <c r="A29" s="3">
        <v>41471</v>
      </c>
      <c r="B29" s="1">
        <v>39</v>
      </c>
      <c r="C29" s="1">
        <v>24</v>
      </c>
      <c r="D29" s="1">
        <v>14</v>
      </c>
      <c r="E29" s="1">
        <v>7</v>
      </c>
      <c r="F29" s="1">
        <v>8</v>
      </c>
      <c r="G29" s="1">
        <v>2</v>
      </c>
      <c r="H29" s="1">
        <v>2</v>
      </c>
      <c r="I29" s="1">
        <v>4</v>
      </c>
      <c r="J29" s="4">
        <f>ABS(B29-Election_result!B$2)</f>
        <v>2.5</v>
      </c>
      <c r="K29" s="4">
        <f>ABS(C29-Election_result!C$2)</f>
        <v>1.6999999999999993</v>
      </c>
      <c r="L29" s="4">
        <f>ABS(D29-Election_result!D$2)</f>
        <v>5.6</v>
      </c>
      <c r="M29" s="4">
        <f>ABS(E29-Election_result!E$2)</f>
        <v>2.2000000000000002</v>
      </c>
      <c r="N29" s="4">
        <f>ABS(F29-Election_result!F$2)</f>
        <v>0.59999999999999964</v>
      </c>
      <c r="O29" s="4">
        <f>ABS(G29-Election_result!G$2)</f>
        <v>0.20000000000000018</v>
      </c>
      <c r="P29" s="4">
        <f>ABS(H29-Election_result!H$2)</f>
        <v>2.7</v>
      </c>
      <c r="Q29" s="4">
        <f>ABS(I29-Election_result!I$2)</f>
        <v>9.9999999999999645E-2</v>
      </c>
      <c r="R29" s="4">
        <f t="shared" si="0"/>
        <v>1.95</v>
      </c>
    </row>
    <row r="30" spans="1:18" ht="12.75" customHeight="1">
      <c r="A30" s="3">
        <v>41472</v>
      </c>
      <c r="B30" s="1">
        <v>39</v>
      </c>
      <c r="C30" s="1">
        <v>24</v>
      </c>
      <c r="D30" s="1">
        <v>14</v>
      </c>
      <c r="E30" s="1">
        <v>7</v>
      </c>
      <c r="F30" s="1">
        <v>8</v>
      </c>
      <c r="G30" s="1">
        <v>2</v>
      </c>
      <c r="H30" s="1">
        <v>2</v>
      </c>
      <c r="I30" s="1">
        <v>4</v>
      </c>
      <c r="J30" s="4">
        <f>ABS(B30-Election_result!B$2)</f>
        <v>2.5</v>
      </c>
      <c r="K30" s="4">
        <f>ABS(C30-Election_result!C$2)</f>
        <v>1.6999999999999993</v>
      </c>
      <c r="L30" s="4">
        <f>ABS(D30-Election_result!D$2)</f>
        <v>5.6</v>
      </c>
      <c r="M30" s="4">
        <f>ABS(E30-Election_result!E$2)</f>
        <v>2.2000000000000002</v>
      </c>
      <c r="N30" s="4">
        <f>ABS(F30-Election_result!F$2)</f>
        <v>0.59999999999999964</v>
      </c>
      <c r="O30" s="4">
        <f>ABS(G30-Election_result!G$2)</f>
        <v>0.20000000000000018</v>
      </c>
      <c r="P30" s="4">
        <f>ABS(H30-Election_result!H$2)</f>
        <v>2.7</v>
      </c>
      <c r="Q30" s="4">
        <f>ABS(I30-Election_result!I$2)</f>
        <v>9.9999999999999645E-2</v>
      </c>
      <c r="R30" s="4">
        <f t="shared" si="0"/>
        <v>1.95</v>
      </c>
    </row>
    <row r="31" spans="1:18" ht="12.75" customHeight="1">
      <c r="A31" s="3">
        <v>41473</v>
      </c>
      <c r="B31" s="1">
        <v>39</v>
      </c>
      <c r="C31" s="1">
        <v>24</v>
      </c>
      <c r="D31" s="1">
        <v>14</v>
      </c>
      <c r="E31" s="1">
        <v>7</v>
      </c>
      <c r="F31" s="1">
        <v>8</v>
      </c>
      <c r="G31" s="1">
        <v>2</v>
      </c>
      <c r="H31" s="1">
        <v>2</v>
      </c>
      <c r="I31" s="1">
        <v>4</v>
      </c>
      <c r="J31" s="4">
        <f>ABS(B31-Election_result!B$2)</f>
        <v>2.5</v>
      </c>
      <c r="K31" s="4">
        <f>ABS(C31-Election_result!C$2)</f>
        <v>1.6999999999999993</v>
      </c>
      <c r="L31" s="4">
        <f>ABS(D31-Election_result!D$2)</f>
        <v>5.6</v>
      </c>
      <c r="M31" s="4">
        <f>ABS(E31-Election_result!E$2)</f>
        <v>2.2000000000000002</v>
      </c>
      <c r="N31" s="4">
        <f>ABS(F31-Election_result!F$2)</f>
        <v>0.59999999999999964</v>
      </c>
      <c r="O31" s="4">
        <f>ABS(G31-Election_result!G$2)</f>
        <v>0.20000000000000018</v>
      </c>
      <c r="P31" s="4">
        <f>ABS(H31-Election_result!H$2)</f>
        <v>2.7</v>
      </c>
      <c r="Q31" s="4">
        <f>ABS(I31-Election_result!I$2)</f>
        <v>9.9999999999999645E-2</v>
      </c>
      <c r="R31" s="4">
        <f t="shared" si="0"/>
        <v>1.95</v>
      </c>
    </row>
    <row r="32" spans="1:18" ht="12.75" customHeight="1">
      <c r="A32" s="3">
        <v>41474</v>
      </c>
      <c r="B32" s="1">
        <v>39</v>
      </c>
      <c r="C32" s="1">
        <v>25</v>
      </c>
      <c r="D32" s="1">
        <v>13</v>
      </c>
      <c r="E32" s="1">
        <v>7</v>
      </c>
      <c r="F32" s="1">
        <v>7</v>
      </c>
      <c r="G32" s="1">
        <v>2</v>
      </c>
      <c r="H32" s="1">
        <v>3</v>
      </c>
      <c r="I32" s="1">
        <v>4</v>
      </c>
      <c r="J32" s="4">
        <f>ABS(B32-Election_result!B$2)</f>
        <v>2.5</v>
      </c>
      <c r="K32" s="4">
        <f>ABS(C32-Election_result!C$2)</f>
        <v>0.69999999999999929</v>
      </c>
      <c r="L32" s="4">
        <f>ABS(D32-Election_result!D$2)</f>
        <v>4.5999999999999996</v>
      </c>
      <c r="M32" s="4">
        <f>ABS(E32-Election_result!E$2)</f>
        <v>2.2000000000000002</v>
      </c>
      <c r="N32" s="4">
        <f>ABS(F32-Election_result!F$2)</f>
        <v>1.5999999999999996</v>
      </c>
      <c r="O32" s="4">
        <f>ABS(G32-Election_result!G$2)</f>
        <v>0.20000000000000018</v>
      </c>
      <c r="P32" s="4">
        <f>ABS(H32-Election_result!H$2)</f>
        <v>1.7000000000000002</v>
      </c>
      <c r="Q32" s="4">
        <f>ABS(I32-Election_result!I$2)</f>
        <v>9.9999999999999645E-2</v>
      </c>
      <c r="R32" s="4">
        <f t="shared" si="0"/>
        <v>1.7</v>
      </c>
    </row>
    <row r="33" spans="1:18" ht="12.75" customHeight="1">
      <c r="A33" s="3">
        <v>41475</v>
      </c>
      <c r="B33" s="1">
        <v>39</v>
      </c>
      <c r="C33" s="1">
        <v>25</v>
      </c>
      <c r="D33" s="1">
        <v>13</v>
      </c>
      <c r="E33" s="1">
        <v>7</v>
      </c>
      <c r="F33" s="1">
        <v>7</v>
      </c>
      <c r="G33" s="1">
        <v>2</v>
      </c>
      <c r="H33" s="1">
        <v>3</v>
      </c>
      <c r="I33" s="1">
        <v>4</v>
      </c>
      <c r="J33" s="4">
        <f>ABS(B33-Election_result!B$2)</f>
        <v>2.5</v>
      </c>
      <c r="K33" s="4">
        <f>ABS(C33-Election_result!C$2)</f>
        <v>0.69999999999999929</v>
      </c>
      <c r="L33" s="4">
        <f>ABS(D33-Election_result!D$2)</f>
        <v>4.5999999999999996</v>
      </c>
      <c r="M33" s="4">
        <f>ABS(E33-Election_result!E$2)</f>
        <v>2.2000000000000002</v>
      </c>
      <c r="N33" s="4">
        <f>ABS(F33-Election_result!F$2)</f>
        <v>1.5999999999999996</v>
      </c>
      <c r="O33" s="4">
        <f>ABS(G33-Election_result!G$2)</f>
        <v>0.20000000000000018</v>
      </c>
      <c r="P33" s="4">
        <f>ABS(H33-Election_result!H$2)</f>
        <v>1.7000000000000002</v>
      </c>
      <c r="Q33" s="4">
        <f>ABS(I33-Election_result!I$2)</f>
        <v>9.9999999999999645E-2</v>
      </c>
      <c r="R33" s="4">
        <f t="shared" si="0"/>
        <v>1.7</v>
      </c>
    </row>
    <row r="34" spans="1:18" ht="12.75" customHeight="1">
      <c r="A34" s="3">
        <v>41476</v>
      </c>
      <c r="B34" s="1">
        <v>39</v>
      </c>
      <c r="C34" s="1">
        <v>25</v>
      </c>
      <c r="D34" s="1">
        <v>13</v>
      </c>
      <c r="E34" s="1">
        <v>7</v>
      </c>
      <c r="F34" s="1">
        <v>7</v>
      </c>
      <c r="G34" s="1">
        <v>2</v>
      </c>
      <c r="H34" s="1">
        <v>3</v>
      </c>
      <c r="I34" s="1">
        <v>4</v>
      </c>
      <c r="J34" s="4">
        <f>ABS(B34-Election_result!B$2)</f>
        <v>2.5</v>
      </c>
      <c r="K34" s="4">
        <f>ABS(C34-Election_result!C$2)</f>
        <v>0.69999999999999929</v>
      </c>
      <c r="L34" s="4">
        <f>ABS(D34-Election_result!D$2)</f>
        <v>4.5999999999999996</v>
      </c>
      <c r="M34" s="4">
        <f>ABS(E34-Election_result!E$2)</f>
        <v>2.2000000000000002</v>
      </c>
      <c r="N34" s="4">
        <f>ABS(F34-Election_result!F$2)</f>
        <v>1.5999999999999996</v>
      </c>
      <c r="O34" s="4">
        <f>ABS(G34-Election_result!G$2)</f>
        <v>0.20000000000000018</v>
      </c>
      <c r="P34" s="4">
        <f>ABS(H34-Election_result!H$2)</f>
        <v>1.7000000000000002</v>
      </c>
      <c r="Q34" s="4">
        <f>ABS(I34-Election_result!I$2)</f>
        <v>9.9999999999999645E-2</v>
      </c>
      <c r="R34" s="4">
        <f t="shared" si="0"/>
        <v>1.7</v>
      </c>
    </row>
    <row r="35" spans="1:18" ht="12.75" customHeight="1">
      <c r="A35" s="3">
        <v>41477</v>
      </c>
      <c r="B35" s="1">
        <v>39</v>
      </c>
      <c r="C35" s="1">
        <v>25</v>
      </c>
      <c r="D35" s="1">
        <v>13</v>
      </c>
      <c r="E35" s="1">
        <v>7</v>
      </c>
      <c r="F35" s="1">
        <v>7</v>
      </c>
      <c r="G35" s="1">
        <v>2</v>
      </c>
      <c r="H35" s="1">
        <v>3</v>
      </c>
      <c r="I35" s="1">
        <v>4</v>
      </c>
      <c r="J35" s="4">
        <f>ABS(B35-Election_result!B$2)</f>
        <v>2.5</v>
      </c>
      <c r="K35" s="4">
        <f>ABS(C35-Election_result!C$2)</f>
        <v>0.69999999999999929</v>
      </c>
      <c r="L35" s="4">
        <f>ABS(D35-Election_result!D$2)</f>
        <v>4.5999999999999996</v>
      </c>
      <c r="M35" s="4">
        <f>ABS(E35-Election_result!E$2)</f>
        <v>2.2000000000000002</v>
      </c>
      <c r="N35" s="4">
        <f>ABS(F35-Election_result!F$2)</f>
        <v>1.5999999999999996</v>
      </c>
      <c r="O35" s="4">
        <f>ABS(G35-Election_result!G$2)</f>
        <v>0.20000000000000018</v>
      </c>
      <c r="P35" s="4">
        <f>ABS(H35-Election_result!H$2)</f>
        <v>1.7000000000000002</v>
      </c>
      <c r="Q35" s="4">
        <f>ABS(I35-Election_result!I$2)</f>
        <v>9.9999999999999645E-2</v>
      </c>
      <c r="R35" s="4">
        <f t="shared" si="0"/>
        <v>1.7</v>
      </c>
    </row>
    <row r="36" spans="1:18" ht="12.75" customHeight="1">
      <c r="A36" s="3">
        <v>41478</v>
      </c>
      <c r="B36" s="1">
        <v>39</v>
      </c>
      <c r="C36" s="1">
        <v>25</v>
      </c>
      <c r="D36" s="1">
        <v>13</v>
      </c>
      <c r="E36" s="1">
        <v>7</v>
      </c>
      <c r="F36" s="1">
        <v>7</v>
      </c>
      <c r="G36" s="1">
        <v>2</v>
      </c>
      <c r="H36" s="1">
        <v>3</v>
      </c>
      <c r="I36" s="1">
        <v>4</v>
      </c>
      <c r="J36" s="4">
        <f>ABS(B36-Election_result!B$2)</f>
        <v>2.5</v>
      </c>
      <c r="K36" s="4">
        <f>ABS(C36-Election_result!C$2)</f>
        <v>0.69999999999999929</v>
      </c>
      <c r="L36" s="4">
        <f>ABS(D36-Election_result!D$2)</f>
        <v>4.5999999999999996</v>
      </c>
      <c r="M36" s="4">
        <f>ABS(E36-Election_result!E$2)</f>
        <v>2.2000000000000002</v>
      </c>
      <c r="N36" s="4">
        <f>ABS(F36-Election_result!F$2)</f>
        <v>1.5999999999999996</v>
      </c>
      <c r="O36" s="4">
        <f>ABS(G36-Election_result!G$2)</f>
        <v>0.20000000000000018</v>
      </c>
      <c r="P36" s="4">
        <f>ABS(H36-Election_result!H$2)</f>
        <v>1.7000000000000002</v>
      </c>
      <c r="Q36" s="4">
        <f>ABS(I36-Election_result!I$2)</f>
        <v>9.9999999999999645E-2</v>
      </c>
      <c r="R36" s="4">
        <f t="shared" si="0"/>
        <v>1.7</v>
      </c>
    </row>
    <row r="37" spans="1:18" ht="12.75" customHeight="1">
      <c r="A37" s="3">
        <v>41479</v>
      </c>
      <c r="B37" s="1">
        <v>39</v>
      </c>
      <c r="C37" s="1">
        <v>25</v>
      </c>
      <c r="D37" s="1">
        <v>13</v>
      </c>
      <c r="E37" s="1">
        <v>7</v>
      </c>
      <c r="F37" s="1">
        <v>7</v>
      </c>
      <c r="G37" s="1">
        <v>2</v>
      </c>
      <c r="H37" s="1">
        <v>3</v>
      </c>
      <c r="I37" s="1">
        <v>4</v>
      </c>
      <c r="J37" s="4">
        <f>ABS(B37-Election_result!B$2)</f>
        <v>2.5</v>
      </c>
      <c r="K37" s="4">
        <f>ABS(C37-Election_result!C$2)</f>
        <v>0.69999999999999929</v>
      </c>
      <c r="L37" s="4">
        <f>ABS(D37-Election_result!D$2)</f>
        <v>4.5999999999999996</v>
      </c>
      <c r="M37" s="4">
        <f>ABS(E37-Election_result!E$2)</f>
        <v>2.2000000000000002</v>
      </c>
      <c r="N37" s="4">
        <f>ABS(F37-Election_result!F$2)</f>
        <v>1.5999999999999996</v>
      </c>
      <c r="O37" s="4">
        <f>ABS(G37-Election_result!G$2)</f>
        <v>0.20000000000000018</v>
      </c>
      <c r="P37" s="4">
        <f>ABS(H37-Election_result!H$2)</f>
        <v>1.7000000000000002</v>
      </c>
      <c r="Q37" s="4">
        <f>ABS(I37-Election_result!I$2)</f>
        <v>9.9999999999999645E-2</v>
      </c>
      <c r="R37" s="4">
        <f t="shared" si="0"/>
        <v>1.7</v>
      </c>
    </row>
    <row r="38" spans="1:18" ht="12.75" customHeight="1">
      <c r="A38" s="3">
        <v>41480</v>
      </c>
      <c r="B38" s="1">
        <v>39</v>
      </c>
      <c r="C38" s="1">
        <v>25</v>
      </c>
      <c r="D38" s="1">
        <v>13</v>
      </c>
      <c r="E38" s="1">
        <v>7</v>
      </c>
      <c r="F38" s="1">
        <v>7</v>
      </c>
      <c r="G38" s="1">
        <v>2</v>
      </c>
      <c r="H38" s="1">
        <v>3</v>
      </c>
      <c r="I38" s="1">
        <v>4</v>
      </c>
      <c r="J38" s="4">
        <f>ABS(B38-Election_result!B$2)</f>
        <v>2.5</v>
      </c>
      <c r="K38" s="4">
        <f>ABS(C38-Election_result!C$2)</f>
        <v>0.69999999999999929</v>
      </c>
      <c r="L38" s="4">
        <f>ABS(D38-Election_result!D$2)</f>
        <v>4.5999999999999996</v>
      </c>
      <c r="M38" s="4">
        <f>ABS(E38-Election_result!E$2)</f>
        <v>2.2000000000000002</v>
      </c>
      <c r="N38" s="4">
        <f>ABS(F38-Election_result!F$2)</f>
        <v>1.5999999999999996</v>
      </c>
      <c r="O38" s="4">
        <f>ABS(G38-Election_result!G$2)</f>
        <v>0.20000000000000018</v>
      </c>
      <c r="P38" s="4">
        <f>ABS(H38-Election_result!H$2)</f>
        <v>1.7000000000000002</v>
      </c>
      <c r="Q38" s="4">
        <f>ABS(I38-Election_result!I$2)</f>
        <v>9.9999999999999645E-2</v>
      </c>
      <c r="R38" s="4">
        <f t="shared" si="0"/>
        <v>1.7</v>
      </c>
    </row>
    <row r="39" spans="1:18" ht="12.75" customHeight="1">
      <c r="A39" s="3">
        <v>41481</v>
      </c>
      <c r="B39" s="1">
        <v>39</v>
      </c>
      <c r="C39" s="1">
        <v>24</v>
      </c>
      <c r="D39" s="1">
        <v>13</v>
      </c>
      <c r="E39" s="1">
        <v>7</v>
      </c>
      <c r="F39" s="1">
        <v>8</v>
      </c>
      <c r="G39" s="1">
        <v>3</v>
      </c>
      <c r="H39" s="1">
        <v>2</v>
      </c>
      <c r="I39" s="1">
        <v>4</v>
      </c>
      <c r="J39" s="4">
        <f>ABS(B39-Election_result!B$2)</f>
        <v>2.5</v>
      </c>
      <c r="K39" s="4">
        <f>ABS(C39-Election_result!C$2)</f>
        <v>1.6999999999999993</v>
      </c>
      <c r="L39" s="4">
        <f>ABS(D39-Election_result!D$2)</f>
        <v>4.5999999999999996</v>
      </c>
      <c r="M39" s="4">
        <f>ABS(E39-Election_result!E$2)</f>
        <v>2.2000000000000002</v>
      </c>
      <c r="N39" s="4">
        <f>ABS(F39-Election_result!F$2)</f>
        <v>0.59999999999999964</v>
      </c>
      <c r="O39" s="4">
        <f>ABS(G39-Election_result!G$2)</f>
        <v>0.79999999999999982</v>
      </c>
      <c r="P39" s="4">
        <f>ABS(H39-Election_result!H$2)</f>
        <v>2.7</v>
      </c>
      <c r="Q39" s="4">
        <f>ABS(I39-Election_result!I$2)</f>
        <v>9.9999999999999645E-2</v>
      </c>
      <c r="R39" s="4">
        <f t="shared" si="0"/>
        <v>1.8999999999999997</v>
      </c>
    </row>
    <row r="40" spans="1:18" ht="12.75" customHeight="1">
      <c r="A40" s="3">
        <v>41482</v>
      </c>
      <c r="B40" s="1">
        <v>39</v>
      </c>
      <c r="C40" s="1">
        <v>24</v>
      </c>
      <c r="D40" s="1">
        <v>13</v>
      </c>
      <c r="E40" s="1">
        <v>7</v>
      </c>
      <c r="F40" s="1">
        <v>8</v>
      </c>
      <c r="G40" s="1">
        <v>3</v>
      </c>
      <c r="H40" s="1">
        <v>2</v>
      </c>
      <c r="I40" s="1">
        <v>4</v>
      </c>
      <c r="J40" s="4">
        <f>ABS(B40-Election_result!B$2)</f>
        <v>2.5</v>
      </c>
      <c r="K40" s="4">
        <f>ABS(C40-Election_result!C$2)</f>
        <v>1.6999999999999993</v>
      </c>
      <c r="L40" s="4">
        <f>ABS(D40-Election_result!D$2)</f>
        <v>4.5999999999999996</v>
      </c>
      <c r="M40" s="4">
        <f>ABS(E40-Election_result!E$2)</f>
        <v>2.2000000000000002</v>
      </c>
      <c r="N40" s="4">
        <f>ABS(F40-Election_result!F$2)</f>
        <v>0.59999999999999964</v>
      </c>
      <c r="O40" s="4">
        <f>ABS(G40-Election_result!G$2)</f>
        <v>0.79999999999999982</v>
      </c>
      <c r="P40" s="4">
        <f>ABS(H40-Election_result!H$2)</f>
        <v>2.7</v>
      </c>
      <c r="Q40" s="4">
        <f>ABS(I40-Election_result!I$2)</f>
        <v>9.9999999999999645E-2</v>
      </c>
      <c r="R40" s="4">
        <f t="shared" si="0"/>
        <v>1.8999999999999997</v>
      </c>
    </row>
    <row r="41" spans="1:18" ht="12.75" customHeight="1">
      <c r="A41" s="3">
        <v>41483</v>
      </c>
      <c r="B41" s="1">
        <v>39</v>
      </c>
      <c r="C41" s="1">
        <v>24</v>
      </c>
      <c r="D41" s="1">
        <v>13</v>
      </c>
      <c r="E41" s="1">
        <v>7</v>
      </c>
      <c r="F41" s="1">
        <v>8</v>
      </c>
      <c r="G41" s="1">
        <v>3</v>
      </c>
      <c r="H41" s="1">
        <v>2</v>
      </c>
      <c r="I41" s="1">
        <v>4</v>
      </c>
      <c r="J41" s="4">
        <f>ABS(B41-Election_result!B$2)</f>
        <v>2.5</v>
      </c>
      <c r="K41" s="4">
        <f>ABS(C41-Election_result!C$2)</f>
        <v>1.6999999999999993</v>
      </c>
      <c r="L41" s="4">
        <f>ABS(D41-Election_result!D$2)</f>
        <v>4.5999999999999996</v>
      </c>
      <c r="M41" s="4">
        <f>ABS(E41-Election_result!E$2)</f>
        <v>2.2000000000000002</v>
      </c>
      <c r="N41" s="4">
        <f>ABS(F41-Election_result!F$2)</f>
        <v>0.59999999999999964</v>
      </c>
      <c r="O41" s="4">
        <f>ABS(G41-Election_result!G$2)</f>
        <v>0.79999999999999982</v>
      </c>
      <c r="P41" s="4">
        <f>ABS(H41-Election_result!H$2)</f>
        <v>2.7</v>
      </c>
      <c r="Q41" s="4">
        <f>ABS(I41-Election_result!I$2)</f>
        <v>9.9999999999999645E-2</v>
      </c>
      <c r="R41" s="4">
        <f t="shared" si="0"/>
        <v>1.8999999999999997</v>
      </c>
    </row>
    <row r="42" spans="1:18" ht="12.75" customHeight="1">
      <c r="A42" s="3">
        <v>41484</v>
      </c>
      <c r="B42" s="1">
        <v>39</v>
      </c>
      <c r="C42" s="1">
        <v>24</v>
      </c>
      <c r="D42" s="1">
        <v>13</v>
      </c>
      <c r="E42" s="1">
        <v>7</v>
      </c>
      <c r="F42" s="1">
        <v>8</v>
      </c>
      <c r="G42" s="1">
        <v>3</v>
      </c>
      <c r="H42" s="1">
        <v>2</v>
      </c>
      <c r="I42" s="1">
        <v>4</v>
      </c>
      <c r="J42" s="4">
        <f>ABS(B42-Election_result!B$2)</f>
        <v>2.5</v>
      </c>
      <c r="K42" s="4">
        <f>ABS(C42-Election_result!C$2)</f>
        <v>1.6999999999999993</v>
      </c>
      <c r="L42" s="4">
        <f>ABS(D42-Election_result!D$2)</f>
        <v>4.5999999999999996</v>
      </c>
      <c r="M42" s="4">
        <f>ABS(E42-Election_result!E$2)</f>
        <v>2.2000000000000002</v>
      </c>
      <c r="N42" s="4">
        <f>ABS(F42-Election_result!F$2)</f>
        <v>0.59999999999999964</v>
      </c>
      <c r="O42" s="4">
        <f>ABS(G42-Election_result!G$2)</f>
        <v>0.79999999999999982</v>
      </c>
      <c r="P42" s="4">
        <f>ABS(H42-Election_result!H$2)</f>
        <v>2.7</v>
      </c>
      <c r="Q42" s="4">
        <f>ABS(I42-Election_result!I$2)</f>
        <v>9.9999999999999645E-2</v>
      </c>
      <c r="R42" s="4">
        <f t="shared" si="0"/>
        <v>1.8999999999999997</v>
      </c>
    </row>
    <row r="43" spans="1:18" ht="12.75" customHeight="1">
      <c r="A43" s="3">
        <v>41485</v>
      </c>
      <c r="B43" s="1">
        <v>39</v>
      </c>
      <c r="C43" s="1">
        <v>24</v>
      </c>
      <c r="D43" s="1">
        <v>13</v>
      </c>
      <c r="E43" s="1">
        <v>7</v>
      </c>
      <c r="F43" s="1">
        <v>8</v>
      </c>
      <c r="G43" s="1">
        <v>3</v>
      </c>
      <c r="H43" s="1">
        <v>2</v>
      </c>
      <c r="I43" s="1">
        <v>4</v>
      </c>
      <c r="J43" s="4">
        <f>ABS(B43-Election_result!B$2)</f>
        <v>2.5</v>
      </c>
      <c r="K43" s="4">
        <f>ABS(C43-Election_result!C$2)</f>
        <v>1.6999999999999993</v>
      </c>
      <c r="L43" s="4">
        <f>ABS(D43-Election_result!D$2)</f>
        <v>4.5999999999999996</v>
      </c>
      <c r="M43" s="4">
        <f>ABS(E43-Election_result!E$2)</f>
        <v>2.2000000000000002</v>
      </c>
      <c r="N43" s="4">
        <f>ABS(F43-Election_result!F$2)</f>
        <v>0.59999999999999964</v>
      </c>
      <c r="O43" s="4">
        <f>ABS(G43-Election_result!G$2)</f>
        <v>0.79999999999999982</v>
      </c>
      <c r="P43" s="4">
        <f>ABS(H43-Election_result!H$2)</f>
        <v>2.7</v>
      </c>
      <c r="Q43" s="4">
        <f>ABS(I43-Election_result!I$2)</f>
        <v>9.9999999999999645E-2</v>
      </c>
      <c r="R43" s="4">
        <f t="shared" si="0"/>
        <v>1.8999999999999997</v>
      </c>
    </row>
    <row r="44" spans="1:18" ht="12.75" customHeight="1">
      <c r="A44" s="3">
        <v>41486</v>
      </c>
      <c r="B44" s="1">
        <v>39</v>
      </c>
      <c r="C44" s="1">
        <v>24</v>
      </c>
      <c r="D44" s="1">
        <v>13</v>
      </c>
      <c r="E44" s="1">
        <v>7</v>
      </c>
      <c r="F44" s="1">
        <v>8</v>
      </c>
      <c r="G44" s="1">
        <v>3</v>
      </c>
      <c r="H44" s="1">
        <v>2</v>
      </c>
      <c r="I44" s="1">
        <v>4</v>
      </c>
      <c r="J44" s="4">
        <f>ABS(B44-Election_result!B$2)</f>
        <v>2.5</v>
      </c>
      <c r="K44" s="4">
        <f>ABS(C44-Election_result!C$2)</f>
        <v>1.6999999999999993</v>
      </c>
      <c r="L44" s="4">
        <f>ABS(D44-Election_result!D$2)</f>
        <v>4.5999999999999996</v>
      </c>
      <c r="M44" s="4">
        <f>ABS(E44-Election_result!E$2)</f>
        <v>2.2000000000000002</v>
      </c>
      <c r="N44" s="4">
        <f>ABS(F44-Election_result!F$2)</f>
        <v>0.59999999999999964</v>
      </c>
      <c r="O44" s="4">
        <f>ABS(G44-Election_result!G$2)</f>
        <v>0.79999999999999982</v>
      </c>
      <c r="P44" s="4">
        <f>ABS(H44-Election_result!H$2)</f>
        <v>2.7</v>
      </c>
      <c r="Q44" s="4">
        <f>ABS(I44-Election_result!I$2)</f>
        <v>9.9999999999999645E-2</v>
      </c>
      <c r="R44" s="4">
        <f t="shared" si="0"/>
        <v>1.8999999999999997</v>
      </c>
    </row>
    <row r="45" spans="1:18" ht="12.75" customHeight="1">
      <c r="A45" s="3">
        <v>41487</v>
      </c>
      <c r="B45" s="1">
        <v>39</v>
      </c>
      <c r="C45" s="1">
        <v>24</v>
      </c>
      <c r="D45" s="1">
        <v>13</v>
      </c>
      <c r="E45" s="1">
        <v>7</v>
      </c>
      <c r="F45" s="1">
        <v>8</v>
      </c>
      <c r="G45" s="1">
        <v>3</v>
      </c>
      <c r="H45" s="1">
        <v>2</v>
      </c>
      <c r="I45" s="1">
        <v>4</v>
      </c>
      <c r="J45" s="4">
        <f>ABS(B45-Election_result!B$2)</f>
        <v>2.5</v>
      </c>
      <c r="K45" s="4">
        <f>ABS(C45-Election_result!C$2)</f>
        <v>1.6999999999999993</v>
      </c>
      <c r="L45" s="4">
        <f>ABS(D45-Election_result!D$2)</f>
        <v>4.5999999999999996</v>
      </c>
      <c r="M45" s="4">
        <f>ABS(E45-Election_result!E$2)</f>
        <v>2.2000000000000002</v>
      </c>
      <c r="N45" s="4">
        <f>ABS(F45-Election_result!F$2)</f>
        <v>0.59999999999999964</v>
      </c>
      <c r="O45" s="4">
        <f>ABS(G45-Election_result!G$2)</f>
        <v>0.79999999999999982</v>
      </c>
      <c r="P45" s="4">
        <f>ABS(H45-Election_result!H$2)</f>
        <v>2.7</v>
      </c>
      <c r="Q45" s="4">
        <f>ABS(I45-Election_result!I$2)</f>
        <v>9.9999999999999645E-2</v>
      </c>
      <c r="R45" s="4">
        <f t="shared" si="0"/>
        <v>1.8999999999999997</v>
      </c>
    </row>
    <row r="46" spans="1:18" ht="12.75" customHeight="1">
      <c r="A46" s="3">
        <v>41488</v>
      </c>
      <c r="B46" s="1">
        <v>39</v>
      </c>
      <c r="C46" s="1">
        <v>24</v>
      </c>
      <c r="D46" s="1">
        <v>13</v>
      </c>
      <c r="E46" s="1">
        <v>7</v>
      </c>
      <c r="F46" s="1">
        <v>8</v>
      </c>
      <c r="G46" s="1">
        <v>3</v>
      </c>
      <c r="H46" s="1">
        <v>2</v>
      </c>
      <c r="I46" s="1">
        <v>4</v>
      </c>
      <c r="J46" s="4">
        <f>ABS(B46-Election_result!B$2)</f>
        <v>2.5</v>
      </c>
      <c r="K46" s="4">
        <f>ABS(C46-Election_result!C$2)</f>
        <v>1.6999999999999993</v>
      </c>
      <c r="L46" s="4">
        <f>ABS(D46-Election_result!D$2)</f>
        <v>4.5999999999999996</v>
      </c>
      <c r="M46" s="4">
        <f>ABS(E46-Election_result!E$2)</f>
        <v>2.2000000000000002</v>
      </c>
      <c r="N46" s="4">
        <f>ABS(F46-Election_result!F$2)</f>
        <v>0.59999999999999964</v>
      </c>
      <c r="O46" s="4">
        <f>ABS(G46-Election_result!G$2)</f>
        <v>0.79999999999999982</v>
      </c>
      <c r="P46" s="4">
        <f>ABS(H46-Election_result!H$2)</f>
        <v>2.7</v>
      </c>
      <c r="Q46" s="4">
        <f>ABS(I46-Election_result!I$2)</f>
        <v>9.9999999999999645E-2</v>
      </c>
      <c r="R46" s="4">
        <f t="shared" si="0"/>
        <v>1.8999999999999997</v>
      </c>
    </row>
    <row r="47" spans="1:18" ht="12.75" customHeight="1">
      <c r="A47" s="3">
        <v>41489</v>
      </c>
      <c r="B47" s="1">
        <v>39</v>
      </c>
      <c r="C47" s="1">
        <v>24</v>
      </c>
      <c r="D47" s="1">
        <v>13</v>
      </c>
      <c r="E47" s="1">
        <v>7</v>
      </c>
      <c r="F47" s="1">
        <v>8</v>
      </c>
      <c r="G47" s="1">
        <v>3</v>
      </c>
      <c r="H47" s="1">
        <v>2</v>
      </c>
      <c r="I47" s="1">
        <v>4</v>
      </c>
      <c r="J47" s="4">
        <f>ABS(B47-Election_result!B$2)</f>
        <v>2.5</v>
      </c>
      <c r="K47" s="4">
        <f>ABS(C47-Election_result!C$2)</f>
        <v>1.6999999999999993</v>
      </c>
      <c r="L47" s="4">
        <f>ABS(D47-Election_result!D$2)</f>
        <v>4.5999999999999996</v>
      </c>
      <c r="M47" s="4">
        <f>ABS(E47-Election_result!E$2)</f>
        <v>2.2000000000000002</v>
      </c>
      <c r="N47" s="4">
        <f>ABS(F47-Election_result!F$2)</f>
        <v>0.59999999999999964</v>
      </c>
      <c r="O47" s="4">
        <f>ABS(G47-Election_result!G$2)</f>
        <v>0.79999999999999982</v>
      </c>
      <c r="P47" s="4">
        <f>ABS(H47-Election_result!H$2)</f>
        <v>2.7</v>
      </c>
      <c r="Q47" s="4">
        <f>ABS(I47-Election_result!I$2)</f>
        <v>9.9999999999999645E-2</v>
      </c>
      <c r="R47" s="4">
        <f t="shared" si="0"/>
        <v>1.8999999999999997</v>
      </c>
    </row>
    <row r="48" spans="1:18" ht="12.75" customHeight="1">
      <c r="A48" s="3">
        <v>41490</v>
      </c>
      <c r="B48" s="1">
        <v>39</v>
      </c>
      <c r="C48" s="1">
        <v>24</v>
      </c>
      <c r="D48" s="1">
        <v>13</v>
      </c>
      <c r="E48" s="1">
        <v>7</v>
      </c>
      <c r="F48" s="1">
        <v>8</v>
      </c>
      <c r="G48" s="1">
        <v>3</v>
      </c>
      <c r="H48" s="1">
        <v>2</v>
      </c>
      <c r="I48" s="1">
        <v>4</v>
      </c>
      <c r="J48" s="4">
        <f>ABS(B48-Election_result!B$2)</f>
        <v>2.5</v>
      </c>
      <c r="K48" s="4">
        <f>ABS(C48-Election_result!C$2)</f>
        <v>1.6999999999999993</v>
      </c>
      <c r="L48" s="4">
        <f>ABS(D48-Election_result!D$2)</f>
        <v>4.5999999999999996</v>
      </c>
      <c r="M48" s="4">
        <f>ABS(E48-Election_result!E$2)</f>
        <v>2.2000000000000002</v>
      </c>
      <c r="N48" s="4">
        <f>ABS(F48-Election_result!F$2)</f>
        <v>0.59999999999999964</v>
      </c>
      <c r="O48" s="4">
        <f>ABS(G48-Election_result!G$2)</f>
        <v>0.79999999999999982</v>
      </c>
      <c r="P48" s="4">
        <f>ABS(H48-Election_result!H$2)</f>
        <v>2.7</v>
      </c>
      <c r="Q48" s="4">
        <f>ABS(I48-Election_result!I$2)</f>
        <v>9.9999999999999645E-2</v>
      </c>
      <c r="R48" s="4">
        <f t="shared" si="0"/>
        <v>1.8999999999999997</v>
      </c>
    </row>
    <row r="49" spans="1:18" ht="12.75" customHeight="1">
      <c r="A49" s="3">
        <v>41491</v>
      </c>
      <c r="B49" s="1">
        <v>39</v>
      </c>
      <c r="C49" s="1">
        <v>25</v>
      </c>
      <c r="D49" s="1">
        <v>13</v>
      </c>
      <c r="E49" s="1">
        <v>7</v>
      </c>
      <c r="F49" s="1">
        <v>7</v>
      </c>
      <c r="G49" s="1">
        <v>2</v>
      </c>
      <c r="H49" s="1">
        <v>2</v>
      </c>
      <c r="I49" s="1">
        <v>5</v>
      </c>
      <c r="J49" s="4">
        <f>ABS(B49-Election_result!B$2)</f>
        <v>2.5</v>
      </c>
      <c r="K49" s="4">
        <f>ABS(C49-Election_result!C$2)</f>
        <v>0.69999999999999929</v>
      </c>
      <c r="L49" s="4">
        <f>ABS(D49-Election_result!D$2)</f>
        <v>4.5999999999999996</v>
      </c>
      <c r="M49" s="4">
        <f>ABS(E49-Election_result!E$2)</f>
        <v>2.2000000000000002</v>
      </c>
      <c r="N49" s="4">
        <f>ABS(F49-Election_result!F$2)</f>
        <v>1.5999999999999996</v>
      </c>
      <c r="O49" s="4">
        <f>ABS(G49-Election_result!G$2)</f>
        <v>0.20000000000000018</v>
      </c>
      <c r="P49" s="4">
        <f>ABS(H49-Election_result!H$2)</f>
        <v>2.7</v>
      </c>
      <c r="Q49" s="4">
        <f>ABS(I49-Election_result!I$2)</f>
        <v>0.90000000000000036</v>
      </c>
      <c r="R49" s="4">
        <f t="shared" si="0"/>
        <v>1.925</v>
      </c>
    </row>
    <row r="50" spans="1:18" ht="12.75" customHeight="1">
      <c r="A50" s="3">
        <v>41492</v>
      </c>
      <c r="B50" s="1">
        <v>39</v>
      </c>
      <c r="C50" s="1">
        <v>25</v>
      </c>
      <c r="D50" s="1">
        <v>13</v>
      </c>
      <c r="E50" s="1">
        <v>7</v>
      </c>
      <c r="F50" s="1">
        <v>7</v>
      </c>
      <c r="G50" s="1">
        <v>2</v>
      </c>
      <c r="H50" s="1">
        <v>2</v>
      </c>
      <c r="I50" s="1">
        <v>5</v>
      </c>
      <c r="J50" s="4">
        <f>ABS(B50-Election_result!B$2)</f>
        <v>2.5</v>
      </c>
      <c r="K50" s="4">
        <f>ABS(C50-Election_result!C$2)</f>
        <v>0.69999999999999929</v>
      </c>
      <c r="L50" s="4">
        <f>ABS(D50-Election_result!D$2)</f>
        <v>4.5999999999999996</v>
      </c>
      <c r="M50" s="4">
        <f>ABS(E50-Election_result!E$2)</f>
        <v>2.2000000000000002</v>
      </c>
      <c r="N50" s="4">
        <f>ABS(F50-Election_result!F$2)</f>
        <v>1.5999999999999996</v>
      </c>
      <c r="O50" s="4">
        <f>ABS(G50-Election_result!G$2)</f>
        <v>0.20000000000000018</v>
      </c>
      <c r="P50" s="4">
        <f>ABS(H50-Election_result!H$2)</f>
        <v>2.7</v>
      </c>
      <c r="Q50" s="4">
        <f>ABS(I50-Election_result!I$2)</f>
        <v>0.90000000000000036</v>
      </c>
      <c r="R50" s="4">
        <f t="shared" si="0"/>
        <v>1.925</v>
      </c>
    </row>
    <row r="51" spans="1:18" ht="12.75" customHeight="1">
      <c r="A51" s="3">
        <v>41493</v>
      </c>
      <c r="B51" s="1">
        <v>39</v>
      </c>
      <c r="C51" s="1">
        <v>25</v>
      </c>
      <c r="D51" s="1">
        <v>13</v>
      </c>
      <c r="E51" s="1">
        <v>7</v>
      </c>
      <c r="F51" s="1">
        <v>7</v>
      </c>
      <c r="G51" s="1">
        <v>2</v>
      </c>
      <c r="H51" s="1">
        <v>2</v>
      </c>
      <c r="I51" s="1">
        <v>5</v>
      </c>
      <c r="J51" s="4">
        <f>ABS(B51-Election_result!B$2)</f>
        <v>2.5</v>
      </c>
      <c r="K51" s="4">
        <f>ABS(C51-Election_result!C$2)</f>
        <v>0.69999999999999929</v>
      </c>
      <c r="L51" s="4">
        <f>ABS(D51-Election_result!D$2)</f>
        <v>4.5999999999999996</v>
      </c>
      <c r="M51" s="4">
        <f>ABS(E51-Election_result!E$2)</f>
        <v>2.2000000000000002</v>
      </c>
      <c r="N51" s="4">
        <f>ABS(F51-Election_result!F$2)</f>
        <v>1.5999999999999996</v>
      </c>
      <c r="O51" s="4">
        <f>ABS(G51-Election_result!G$2)</f>
        <v>0.20000000000000018</v>
      </c>
      <c r="P51" s="4">
        <f>ABS(H51-Election_result!H$2)</f>
        <v>2.7</v>
      </c>
      <c r="Q51" s="4">
        <f>ABS(I51-Election_result!I$2)</f>
        <v>0.90000000000000036</v>
      </c>
      <c r="R51" s="4">
        <f t="shared" si="0"/>
        <v>1.925</v>
      </c>
    </row>
    <row r="52" spans="1:18" ht="12.75" customHeight="1">
      <c r="A52" s="3">
        <v>41494</v>
      </c>
      <c r="B52" s="1">
        <v>39</v>
      </c>
      <c r="C52" s="1">
        <v>25</v>
      </c>
      <c r="D52" s="1">
        <v>13</v>
      </c>
      <c r="E52" s="1">
        <v>7</v>
      </c>
      <c r="F52" s="1">
        <v>7</v>
      </c>
      <c r="G52" s="1">
        <v>2</v>
      </c>
      <c r="H52" s="1">
        <v>2</v>
      </c>
      <c r="I52" s="1">
        <v>5</v>
      </c>
      <c r="J52" s="4">
        <f>ABS(B52-Election_result!B$2)</f>
        <v>2.5</v>
      </c>
      <c r="K52" s="4">
        <f>ABS(C52-Election_result!C$2)</f>
        <v>0.69999999999999929</v>
      </c>
      <c r="L52" s="4">
        <f>ABS(D52-Election_result!D$2)</f>
        <v>4.5999999999999996</v>
      </c>
      <c r="M52" s="4">
        <f>ABS(E52-Election_result!E$2)</f>
        <v>2.2000000000000002</v>
      </c>
      <c r="N52" s="4">
        <f>ABS(F52-Election_result!F$2)</f>
        <v>1.5999999999999996</v>
      </c>
      <c r="O52" s="4">
        <f>ABS(G52-Election_result!G$2)</f>
        <v>0.20000000000000018</v>
      </c>
      <c r="P52" s="4">
        <f>ABS(H52-Election_result!H$2)</f>
        <v>2.7</v>
      </c>
      <c r="Q52" s="4">
        <f>ABS(I52-Election_result!I$2)</f>
        <v>0.90000000000000036</v>
      </c>
      <c r="R52" s="4">
        <f t="shared" si="0"/>
        <v>1.925</v>
      </c>
    </row>
    <row r="53" spans="1:18" ht="12.75" customHeight="1">
      <c r="A53" s="3">
        <v>41495</v>
      </c>
      <c r="B53" s="1">
        <v>39</v>
      </c>
      <c r="C53" s="1">
        <v>25</v>
      </c>
      <c r="D53" s="1">
        <v>14</v>
      </c>
      <c r="E53" s="1">
        <v>7</v>
      </c>
      <c r="F53" s="1">
        <v>7</v>
      </c>
      <c r="G53" s="1">
        <v>2</v>
      </c>
      <c r="H53" s="1">
        <v>2</v>
      </c>
      <c r="I53" s="1">
        <v>4</v>
      </c>
      <c r="J53" s="4">
        <f>ABS(B53-Election_result!B$2)</f>
        <v>2.5</v>
      </c>
      <c r="K53" s="4">
        <f>ABS(C53-Election_result!C$2)</f>
        <v>0.69999999999999929</v>
      </c>
      <c r="L53" s="4">
        <f>ABS(D53-Election_result!D$2)</f>
        <v>5.6</v>
      </c>
      <c r="M53" s="4">
        <f>ABS(E53-Election_result!E$2)</f>
        <v>2.2000000000000002</v>
      </c>
      <c r="N53" s="4">
        <f>ABS(F53-Election_result!F$2)</f>
        <v>1.5999999999999996</v>
      </c>
      <c r="O53" s="4">
        <f>ABS(G53-Election_result!G$2)</f>
        <v>0.20000000000000018</v>
      </c>
      <c r="P53" s="4">
        <f>ABS(H53-Election_result!H$2)</f>
        <v>2.7</v>
      </c>
      <c r="Q53" s="4">
        <f>ABS(I53-Election_result!I$2)</f>
        <v>9.9999999999999645E-2</v>
      </c>
      <c r="R53" s="4">
        <f t="shared" si="0"/>
        <v>1.95</v>
      </c>
    </row>
    <row r="54" spans="1:18" ht="12.75" customHeight="1">
      <c r="A54" s="3">
        <v>41496</v>
      </c>
      <c r="B54" s="1">
        <v>39</v>
      </c>
      <c r="C54" s="1">
        <v>25</v>
      </c>
      <c r="D54" s="1">
        <v>14</v>
      </c>
      <c r="E54" s="1">
        <v>7</v>
      </c>
      <c r="F54" s="1">
        <v>7</v>
      </c>
      <c r="G54" s="1">
        <v>2</v>
      </c>
      <c r="H54" s="1">
        <v>2</v>
      </c>
      <c r="I54" s="1">
        <v>4</v>
      </c>
      <c r="J54" s="4">
        <f>ABS(B54-Election_result!B$2)</f>
        <v>2.5</v>
      </c>
      <c r="K54" s="4">
        <f>ABS(C54-Election_result!C$2)</f>
        <v>0.69999999999999929</v>
      </c>
      <c r="L54" s="4">
        <f>ABS(D54-Election_result!D$2)</f>
        <v>5.6</v>
      </c>
      <c r="M54" s="4">
        <f>ABS(E54-Election_result!E$2)</f>
        <v>2.2000000000000002</v>
      </c>
      <c r="N54" s="4">
        <f>ABS(F54-Election_result!F$2)</f>
        <v>1.5999999999999996</v>
      </c>
      <c r="O54" s="4">
        <f>ABS(G54-Election_result!G$2)</f>
        <v>0.20000000000000018</v>
      </c>
      <c r="P54" s="4">
        <f>ABS(H54-Election_result!H$2)</f>
        <v>2.7</v>
      </c>
      <c r="Q54" s="4">
        <f>ABS(I54-Election_result!I$2)</f>
        <v>9.9999999999999645E-2</v>
      </c>
      <c r="R54" s="4">
        <f t="shared" si="0"/>
        <v>1.95</v>
      </c>
    </row>
    <row r="55" spans="1:18" ht="12.75" customHeight="1">
      <c r="A55" s="3">
        <v>41497</v>
      </c>
      <c r="B55" s="1">
        <v>39</v>
      </c>
      <c r="C55" s="1">
        <v>25</v>
      </c>
      <c r="D55" s="1">
        <v>14</v>
      </c>
      <c r="E55" s="1">
        <v>7</v>
      </c>
      <c r="F55" s="1">
        <v>7</v>
      </c>
      <c r="G55" s="1">
        <v>2</v>
      </c>
      <c r="H55" s="1">
        <v>2</v>
      </c>
      <c r="I55" s="1">
        <v>4</v>
      </c>
      <c r="J55" s="4">
        <f>ABS(B55-Election_result!B$2)</f>
        <v>2.5</v>
      </c>
      <c r="K55" s="4">
        <f>ABS(C55-Election_result!C$2)</f>
        <v>0.69999999999999929</v>
      </c>
      <c r="L55" s="4">
        <f>ABS(D55-Election_result!D$2)</f>
        <v>5.6</v>
      </c>
      <c r="M55" s="4">
        <f>ABS(E55-Election_result!E$2)</f>
        <v>2.2000000000000002</v>
      </c>
      <c r="N55" s="4">
        <f>ABS(F55-Election_result!F$2)</f>
        <v>1.5999999999999996</v>
      </c>
      <c r="O55" s="4">
        <f>ABS(G55-Election_result!G$2)</f>
        <v>0.20000000000000018</v>
      </c>
      <c r="P55" s="4">
        <f>ABS(H55-Election_result!H$2)</f>
        <v>2.7</v>
      </c>
      <c r="Q55" s="4">
        <f>ABS(I55-Election_result!I$2)</f>
        <v>9.9999999999999645E-2</v>
      </c>
      <c r="R55" s="4">
        <f t="shared" si="0"/>
        <v>1.95</v>
      </c>
    </row>
    <row r="56" spans="1:18" ht="12.75" customHeight="1">
      <c r="A56" s="3">
        <v>41498</v>
      </c>
      <c r="B56" s="1">
        <v>39</v>
      </c>
      <c r="C56" s="1">
        <v>25</v>
      </c>
      <c r="D56" s="1">
        <v>14</v>
      </c>
      <c r="E56" s="1">
        <v>7</v>
      </c>
      <c r="F56" s="1">
        <v>7</v>
      </c>
      <c r="G56" s="1">
        <v>2</v>
      </c>
      <c r="H56" s="1">
        <v>2</v>
      </c>
      <c r="I56" s="1">
        <v>4</v>
      </c>
      <c r="J56" s="4">
        <f>ABS(B56-Election_result!B$2)</f>
        <v>2.5</v>
      </c>
      <c r="K56" s="4">
        <f>ABS(C56-Election_result!C$2)</f>
        <v>0.69999999999999929</v>
      </c>
      <c r="L56" s="4">
        <f>ABS(D56-Election_result!D$2)</f>
        <v>5.6</v>
      </c>
      <c r="M56" s="4">
        <f>ABS(E56-Election_result!E$2)</f>
        <v>2.2000000000000002</v>
      </c>
      <c r="N56" s="4">
        <f>ABS(F56-Election_result!F$2)</f>
        <v>1.5999999999999996</v>
      </c>
      <c r="O56" s="4">
        <f>ABS(G56-Election_result!G$2)</f>
        <v>0.20000000000000018</v>
      </c>
      <c r="P56" s="4">
        <f>ABS(H56-Election_result!H$2)</f>
        <v>2.7</v>
      </c>
      <c r="Q56" s="4">
        <f>ABS(I56-Election_result!I$2)</f>
        <v>9.9999999999999645E-2</v>
      </c>
      <c r="R56" s="4">
        <f t="shared" si="0"/>
        <v>1.95</v>
      </c>
    </row>
    <row r="57" spans="1:18" ht="12.75" customHeight="1">
      <c r="A57" s="3">
        <v>41499</v>
      </c>
      <c r="B57" s="1">
        <v>39</v>
      </c>
      <c r="C57" s="1">
        <v>25</v>
      </c>
      <c r="D57" s="1">
        <v>14</v>
      </c>
      <c r="E57" s="1">
        <v>7</v>
      </c>
      <c r="F57" s="1">
        <v>7</v>
      </c>
      <c r="G57" s="1">
        <v>2</v>
      </c>
      <c r="H57" s="1">
        <v>2</v>
      </c>
      <c r="I57" s="1">
        <v>4</v>
      </c>
      <c r="J57" s="4">
        <f>ABS(B57-Election_result!B$2)</f>
        <v>2.5</v>
      </c>
      <c r="K57" s="4">
        <f>ABS(C57-Election_result!C$2)</f>
        <v>0.69999999999999929</v>
      </c>
      <c r="L57" s="4">
        <f>ABS(D57-Election_result!D$2)</f>
        <v>5.6</v>
      </c>
      <c r="M57" s="4">
        <f>ABS(E57-Election_result!E$2)</f>
        <v>2.2000000000000002</v>
      </c>
      <c r="N57" s="4">
        <f>ABS(F57-Election_result!F$2)</f>
        <v>1.5999999999999996</v>
      </c>
      <c r="O57" s="4">
        <f>ABS(G57-Election_result!G$2)</f>
        <v>0.20000000000000018</v>
      </c>
      <c r="P57" s="4">
        <f>ABS(H57-Election_result!H$2)</f>
        <v>2.7</v>
      </c>
      <c r="Q57" s="4">
        <f>ABS(I57-Election_result!I$2)</f>
        <v>9.9999999999999645E-2</v>
      </c>
      <c r="R57" s="4">
        <f t="shared" si="0"/>
        <v>1.95</v>
      </c>
    </row>
    <row r="58" spans="1:18" ht="12.75" customHeight="1">
      <c r="A58" s="3">
        <v>41500</v>
      </c>
      <c r="B58" s="1">
        <v>39</v>
      </c>
      <c r="C58" s="1">
        <v>25</v>
      </c>
      <c r="D58" s="1">
        <v>14</v>
      </c>
      <c r="E58" s="1">
        <v>7</v>
      </c>
      <c r="F58" s="1">
        <v>7</v>
      </c>
      <c r="G58" s="1">
        <v>2</v>
      </c>
      <c r="H58" s="1">
        <v>2</v>
      </c>
      <c r="I58" s="1">
        <v>4</v>
      </c>
      <c r="J58" s="4">
        <f>ABS(B58-Election_result!B$2)</f>
        <v>2.5</v>
      </c>
      <c r="K58" s="4">
        <f>ABS(C58-Election_result!C$2)</f>
        <v>0.69999999999999929</v>
      </c>
      <c r="L58" s="4">
        <f>ABS(D58-Election_result!D$2)</f>
        <v>5.6</v>
      </c>
      <c r="M58" s="4">
        <f>ABS(E58-Election_result!E$2)</f>
        <v>2.2000000000000002</v>
      </c>
      <c r="N58" s="4">
        <f>ABS(F58-Election_result!F$2)</f>
        <v>1.5999999999999996</v>
      </c>
      <c r="O58" s="4">
        <f>ABS(G58-Election_result!G$2)</f>
        <v>0.20000000000000018</v>
      </c>
      <c r="P58" s="4">
        <f>ABS(H58-Election_result!H$2)</f>
        <v>2.7</v>
      </c>
      <c r="Q58" s="4">
        <f>ABS(I58-Election_result!I$2)</f>
        <v>9.9999999999999645E-2</v>
      </c>
      <c r="R58" s="4">
        <f t="shared" si="0"/>
        <v>1.95</v>
      </c>
    </row>
    <row r="59" spans="1:18" ht="12.75" customHeight="1">
      <c r="A59" s="3">
        <v>41501</v>
      </c>
      <c r="B59" s="1">
        <v>39</v>
      </c>
      <c r="C59" s="1">
        <v>25</v>
      </c>
      <c r="D59" s="1">
        <v>14</v>
      </c>
      <c r="E59" s="1">
        <v>7</v>
      </c>
      <c r="F59" s="1">
        <v>7</v>
      </c>
      <c r="G59" s="1">
        <v>2</v>
      </c>
      <c r="H59" s="1">
        <v>2</v>
      </c>
      <c r="I59" s="1">
        <v>4</v>
      </c>
      <c r="J59" s="4">
        <f>ABS(B59-Election_result!B$2)</f>
        <v>2.5</v>
      </c>
      <c r="K59" s="4">
        <f>ABS(C59-Election_result!C$2)</f>
        <v>0.69999999999999929</v>
      </c>
      <c r="L59" s="4">
        <f>ABS(D59-Election_result!D$2)</f>
        <v>5.6</v>
      </c>
      <c r="M59" s="4">
        <f>ABS(E59-Election_result!E$2)</f>
        <v>2.2000000000000002</v>
      </c>
      <c r="N59" s="4">
        <f>ABS(F59-Election_result!F$2)</f>
        <v>1.5999999999999996</v>
      </c>
      <c r="O59" s="4">
        <f>ABS(G59-Election_result!G$2)</f>
        <v>0.20000000000000018</v>
      </c>
      <c r="P59" s="4">
        <f>ABS(H59-Election_result!H$2)</f>
        <v>2.7</v>
      </c>
      <c r="Q59" s="4">
        <f>ABS(I59-Election_result!I$2)</f>
        <v>9.9999999999999645E-2</v>
      </c>
      <c r="R59" s="4">
        <f t="shared" si="0"/>
        <v>1.95</v>
      </c>
    </row>
    <row r="60" spans="1:18" ht="12.75" customHeight="1">
      <c r="A60" s="3">
        <v>41502</v>
      </c>
      <c r="B60" s="1">
        <v>39.5</v>
      </c>
      <c r="C60" s="1">
        <v>24.5</v>
      </c>
      <c r="D60" s="1">
        <v>12.5</v>
      </c>
      <c r="E60" s="1">
        <v>6.5</v>
      </c>
      <c r="F60" s="1">
        <v>8</v>
      </c>
      <c r="G60" s="1">
        <v>3</v>
      </c>
      <c r="H60" s="1">
        <v>2</v>
      </c>
      <c r="I60" s="1">
        <v>4</v>
      </c>
      <c r="J60" s="4">
        <f>ABS(B60-Election_result!B$2)</f>
        <v>2</v>
      </c>
      <c r="K60" s="4">
        <f>ABS(C60-Election_result!C$2)</f>
        <v>1.1999999999999993</v>
      </c>
      <c r="L60" s="4">
        <f>ABS(D60-Election_result!D$2)</f>
        <v>4.0999999999999996</v>
      </c>
      <c r="M60" s="4">
        <f>ABS(E60-Election_result!E$2)</f>
        <v>1.7000000000000002</v>
      </c>
      <c r="N60" s="4">
        <f>ABS(F60-Election_result!F$2)</f>
        <v>0.59999999999999964</v>
      </c>
      <c r="O60" s="4">
        <f>ABS(G60-Election_result!G$2)</f>
        <v>0.79999999999999982</v>
      </c>
      <c r="P60" s="4">
        <f>ABS(H60-Election_result!H$2)</f>
        <v>2.7</v>
      </c>
      <c r="Q60" s="4">
        <f>ABS(I60-Election_result!I$2)</f>
        <v>9.9999999999999645E-2</v>
      </c>
      <c r="R60" s="4">
        <f t="shared" si="0"/>
        <v>1.6499999999999997</v>
      </c>
    </row>
    <row r="61" spans="1:18" ht="12.75" customHeight="1">
      <c r="A61" s="3">
        <v>41503</v>
      </c>
      <c r="B61" s="1">
        <v>39.5</v>
      </c>
      <c r="C61" s="1">
        <v>24.5</v>
      </c>
      <c r="D61" s="1">
        <v>12.5</v>
      </c>
      <c r="E61" s="1">
        <v>6.5</v>
      </c>
      <c r="F61" s="1">
        <v>8</v>
      </c>
      <c r="G61" s="1">
        <v>3</v>
      </c>
      <c r="H61" s="1">
        <v>2</v>
      </c>
      <c r="I61" s="1">
        <v>4</v>
      </c>
      <c r="J61" s="4">
        <f>ABS(B61-Election_result!B$2)</f>
        <v>2</v>
      </c>
      <c r="K61" s="4">
        <f>ABS(C61-Election_result!C$2)</f>
        <v>1.1999999999999993</v>
      </c>
      <c r="L61" s="4">
        <f>ABS(D61-Election_result!D$2)</f>
        <v>4.0999999999999996</v>
      </c>
      <c r="M61" s="4">
        <f>ABS(E61-Election_result!E$2)</f>
        <v>1.7000000000000002</v>
      </c>
      <c r="N61" s="4">
        <f>ABS(F61-Election_result!F$2)</f>
        <v>0.59999999999999964</v>
      </c>
      <c r="O61" s="4">
        <f>ABS(G61-Election_result!G$2)</f>
        <v>0.79999999999999982</v>
      </c>
      <c r="P61" s="4">
        <f>ABS(H61-Election_result!H$2)</f>
        <v>2.7</v>
      </c>
      <c r="Q61" s="4">
        <f>ABS(I61-Election_result!I$2)</f>
        <v>9.9999999999999645E-2</v>
      </c>
      <c r="R61" s="4">
        <f t="shared" si="0"/>
        <v>1.6499999999999997</v>
      </c>
    </row>
    <row r="62" spans="1:18" ht="12.75" customHeight="1">
      <c r="A62" s="3">
        <v>41504</v>
      </c>
      <c r="B62" s="1">
        <v>39.5</v>
      </c>
      <c r="C62" s="1">
        <v>24.5</v>
      </c>
      <c r="D62" s="1">
        <v>12.5</v>
      </c>
      <c r="E62" s="1">
        <v>6.5</v>
      </c>
      <c r="F62" s="1">
        <v>8</v>
      </c>
      <c r="G62" s="1">
        <v>3</v>
      </c>
      <c r="H62" s="1">
        <v>2</v>
      </c>
      <c r="I62" s="1">
        <v>4</v>
      </c>
      <c r="J62" s="4">
        <f>ABS(B62-Election_result!B$2)</f>
        <v>2</v>
      </c>
      <c r="K62" s="4">
        <f>ABS(C62-Election_result!C$2)</f>
        <v>1.1999999999999993</v>
      </c>
      <c r="L62" s="4">
        <f>ABS(D62-Election_result!D$2)</f>
        <v>4.0999999999999996</v>
      </c>
      <c r="M62" s="4">
        <f>ABS(E62-Election_result!E$2)</f>
        <v>1.7000000000000002</v>
      </c>
      <c r="N62" s="4">
        <f>ABS(F62-Election_result!F$2)</f>
        <v>0.59999999999999964</v>
      </c>
      <c r="O62" s="4">
        <f>ABS(G62-Election_result!G$2)</f>
        <v>0.79999999999999982</v>
      </c>
      <c r="P62" s="4">
        <f>ABS(H62-Election_result!H$2)</f>
        <v>2.7</v>
      </c>
      <c r="Q62" s="4">
        <f>ABS(I62-Election_result!I$2)</f>
        <v>9.9999999999999645E-2</v>
      </c>
      <c r="R62" s="4">
        <f t="shared" si="0"/>
        <v>1.6499999999999997</v>
      </c>
    </row>
    <row r="63" spans="1:18" ht="12.75" customHeight="1">
      <c r="A63" s="3">
        <v>41505</v>
      </c>
      <c r="B63" s="1">
        <v>39.5</v>
      </c>
      <c r="C63" s="1">
        <v>24.5</v>
      </c>
      <c r="D63" s="1">
        <v>12.5</v>
      </c>
      <c r="E63" s="1">
        <v>6.5</v>
      </c>
      <c r="F63" s="1">
        <v>8</v>
      </c>
      <c r="G63" s="1">
        <v>3</v>
      </c>
      <c r="H63" s="1">
        <v>2</v>
      </c>
      <c r="I63" s="1">
        <v>4</v>
      </c>
      <c r="J63" s="4">
        <f>ABS(B63-Election_result!B$2)</f>
        <v>2</v>
      </c>
      <c r="K63" s="4">
        <f>ABS(C63-Election_result!C$2)</f>
        <v>1.1999999999999993</v>
      </c>
      <c r="L63" s="4">
        <f>ABS(D63-Election_result!D$2)</f>
        <v>4.0999999999999996</v>
      </c>
      <c r="M63" s="4">
        <f>ABS(E63-Election_result!E$2)</f>
        <v>1.7000000000000002</v>
      </c>
      <c r="N63" s="4">
        <f>ABS(F63-Election_result!F$2)</f>
        <v>0.59999999999999964</v>
      </c>
      <c r="O63" s="4">
        <f>ABS(G63-Election_result!G$2)</f>
        <v>0.79999999999999982</v>
      </c>
      <c r="P63" s="4">
        <f>ABS(H63-Election_result!H$2)</f>
        <v>2.7</v>
      </c>
      <c r="Q63" s="4">
        <f>ABS(I63-Election_result!I$2)</f>
        <v>9.9999999999999645E-2</v>
      </c>
      <c r="R63" s="4">
        <f t="shared" si="0"/>
        <v>1.6499999999999997</v>
      </c>
    </row>
    <row r="64" spans="1:18" ht="12.75" customHeight="1">
      <c r="A64" s="3">
        <v>41506</v>
      </c>
      <c r="B64" s="1">
        <v>39.5</v>
      </c>
      <c r="C64" s="1">
        <v>24.5</v>
      </c>
      <c r="D64" s="1">
        <v>12.5</v>
      </c>
      <c r="E64" s="1">
        <v>6.5</v>
      </c>
      <c r="F64" s="1">
        <v>8</v>
      </c>
      <c r="G64" s="1">
        <v>3</v>
      </c>
      <c r="H64" s="1">
        <v>2</v>
      </c>
      <c r="I64" s="1">
        <v>4</v>
      </c>
      <c r="J64" s="4">
        <f>ABS(B64-Election_result!B$2)</f>
        <v>2</v>
      </c>
      <c r="K64" s="4">
        <f>ABS(C64-Election_result!C$2)</f>
        <v>1.1999999999999993</v>
      </c>
      <c r="L64" s="4">
        <f>ABS(D64-Election_result!D$2)</f>
        <v>4.0999999999999996</v>
      </c>
      <c r="M64" s="4">
        <f>ABS(E64-Election_result!E$2)</f>
        <v>1.7000000000000002</v>
      </c>
      <c r="N64" s="4">
        <f>ABS(F64-Election_result!F$2)</f>
        <v>0.59999999999999964</v>
      </c>
      <c r="O64" s="4">
        <f>ABS(G64-Election_result!G$2)</f>
        <v>0.79999999999999982</v>
      </c>
      <c r="P64" s="4">
        <f>ABS(H64-Election_result!H$2)</f>
        <v>2.7</v>
      </c>
      <c r="Q64" s="4">
        <f>ABS(I64-Election_result!I$2)</f>
        <v>9.9999999999999645E-2</v>
      </c>
      <c r="R64" s="4">
        <f t="shared" si="0"/>
        <v>1.6499999999999997</v>
      </c>
    </row>
    <row r="65" spans="1:18" ht="12.75" customHeight="1">
      <c r="A65" s="3">
        <v>41507</v>
      </c>
      <c r="B65" s="1">
        <v>39.5</v>
      </c>
      <c r="C65" s="1">
        <v>24.5</v>
      </c>
      <c r="D65" s="1">
        <v>12.5</v>
      </c>
      <c r="E65" s="1">
        <v>6.5</v>
      </c>
      <c r="F65" s="1">
        <v>8</v>
      </c>
      <c r="G65" s="1">
        <v>3</v>
      </c>
      <c r="H65" s="1">
        <v>2</v>
      </c>
      <c r="I65" s="1">
        <v>4</v>
      </c>
      <c r="J65" s="4">
        <f>ABS(B65-Election_result!B$2)</f>
        <v>2</v>
      </c>
      <c r="K65" s="4">
        <f>ABS(C65-Election_result!C$2)</f>
        <v>1.1999999999999993</v>
      </c>
      <c r="L65" s="4">
        <f>ABS(D65-Election_result!D$2)</f>
        <v>4.0999999999999996</v>
      </c>
      <c r="M65" s="4">
        <f>ABS(E65-Election_result!E$2)</f>
        <v>1.7000000000000002</v>
      </c>
      <c r="N65" s="4">
        <f>ABS(F65-Election_result!F$2)</f>
        <v>0.59999999999999964</v>
      </c>
      <c r="O65" s="4">
        <f>ABS(G65-Election_result!G$2)</f>
        <v>0.79999999999999982</v>
      </c>
      <c r="P65" s="4">
        <f>ABS(H65-Election_result!H$2)</f>
        <v>2.7</v>
      </c>
      <c r="Q65" s="4">
        <f>ABS(I65-Election_result!I$2)</f>
        <v>9.9999999999999645E-2</v>
      </c>
      <c r="R65" s="4">
        <f t="shared" si="0"/>
        <v>1.6499999999999997</v>
      </c>
    </row>
    <row r="66" spans="1:18" ht="12.75" customHeight="1">
      <c r="A66" s="3">
        <v>41508</v>
      </c>
      <c r="B66" s="1">
        <v>39.5</v>
      </c>
      <c r="C66" s="1">
        <v>24.5</v>
      </c>
      <c r="D66" s="1">
        <v>12.5</v>
      </c>
      <c r="E66" s="1">
        <v>6.5</v>
      </c>
      <c r="F66" s="1">
        <v>8</v>
      </c>
      <c r="G66" s="1">
        <v>3</v>
      </c>
      <c r="H66" s="1">
        <v>2</v>
      </c>
      <c r="I66" s="1">
        <v>4</v>
      </c>
      <c r="J66" s="4">
        <f>ABS(B66-Election_result!B$2)</f>
        <v>2</v>
      </c>
      <c r="K66" s="4">
        <f>ABS(C66-Election_result!C$2)</f>
        <v>1.1999999999999993</v>
      </c>
      <c r="L66" s="4">
        <f>ABS(D66-Election_result!D$2)</f>
        <v>4.0999999999999996</v>
      </c>
      <c r="M66" s="4">
        <f>ABS(E66-Election_result!E$2)</f>
        <v>1.7000000000000002</v>
      </c>
      <c r="N66" s="4">
        <f>ABS(F66-Election_result!F$2)</f>
        <v>0.59999999999999964</v>
      </c>
      <c r="O66" s="4">
        <f>ABS(G66-Election_result!G$2)</f>
        <v>0.79999999999999982</v>
      </c>
      <c r="P66" s="4">
        <f>ABS(H66-Election_result!H$2)</f>
        <v>2.7</v>
      </c>
      <c r="Q66" s="4">
        <f>ABS(I66-Election_result!I$2)</f>
        <v>9.9999999999999645E-2</v>
      </c>
      <c r="R66" s="4">
        <f t="shared" si="0"/>
        <v>1.6499999999999997</v>
      </c>
    </row>
    <row r="67" spans="1:18" ht="12.75" customHeight="1">
      <c r="A67" s="3">
        <v>41509</v>
      </c>
      <c r="B67" s="1">
        <v>39.5</v>
      </c>
      <c r="C67" s="1">
        <v>24.5</v>
      </c>
      <c r="D67" s="1">
        <v>12.5</v>
      </c>
      <c r="E67" s="1">
        <v>6.5</v>
      </c>
      <c r="F67" s="1">
        <v>8</v>
      </c>
      <c r="G67" s="1">
        <v>3</v>
      </c>
      <c r="H67" s="1">
        <v>2</v>
      </c>
      <c r="I67" s="1">
        <v>4</v>
      </c>
      <c r="J67" s="4">
        <f>ABS(B67-Election_result!B$2)</f>
        <v>2</v>
      </c>
      <c r="K67" s="4">
        <f>ABS(C67-Election_result!C$2)</f>
        <v>1.1999999999999993</v>
      </c>
      <c r="L67" s="4">
        <f>ABS(D67-Election_result!D$2)</f>
        <v>4.0999999999999996</v>
      </c>
      <c r="M67" s="4">
        <f>ABS(E67-Election_result!E$2)</f>
        <v>1.7000000000000002</v>
      </c>
      <c r="N67" s="4">
        <f>ABS(F67-Election_result!F$2)</f>
        <v>0.59999999999999964</v>
      </c>
      <c r="O67" s="4">
        <f>ABS(G67-Election_result!G$2)</f>
        <v>0.79999999999999982</v>
      </c>
      <c r="P67" s="4">
        <f>ABS(H67-Election_result!H$2)</f>
        <v>2.7</v>
      </c>
      <c r="Q67" s="4">
        <f>ABS(I67-Election_result!I$2)</f>
        <v>9.9999999999999645E-2</v>
      </c>
      <c r="R67" s="4">
        <f t="shared" si="0"/>
        <v>1.6499999999999997</v>
      </c>
    </row>
    <row r="68" spans="1:18" ht="12.75" customHeight="1">
      <c r="A68" s="3">
        <v>41510</v>
      </c>
      <c r="B68" s="1">
        <v>39.5</v>
      </c>
      <c r="C68" s="1">
        <v>24.5</v>
      </c>
      <c r="D68" s="1">
        <v>12.5</v>
      </c>
      <c r="E68" s="1">
        <v>6.5</v>
      </c>
      <c r="F68" s="1">
        <v>8</v>
      </c>
      <c r="G68" s="1">
        <v>3</v>
      </c>
      <c r="H68" s="1">
        <v>2</v>
      </c>
      <c r="I68" s="1">
        <v>4</v>
      </c>
      <c r="J68" s="4">
        <f>ABS(B68-Election_result!B$2)</f>
        <v>2</v>
      </c>
      <c r="K68" s="4">
        <f>ABS(C68-Election_result!C$2)</f>
        <v>1.1999999999999993</v>
      </c>
      <c r="L68" s="4">
        <f>ABS(D68-Election_result!D$2)</f>
        <v>4.0999999999999996</v>
      </c>
      <c r="M68" s="4">
        <f>ABS(E68-Election_result!E$2)</f>
        <v>1.7000000000000002</v>
      </c>
      <c r="N68" s="4">
        <f>ABS(F68-Election_result!F$2)</f>
        <v>0.59999999999999964</v>
      </c>
      <c r="O68" s="4">
        <f>ABS(G68-Election_result!G$2)</f>
        <v>0.79999999999999982</v>
      </c>
      <c r="P68" s="4">
        <f>ABS(H68-Election_result!H$2)</f>
        <v>2.7</v>
      </c>
      <c r="Q68" s="4">
        <f>ABS(I68-Election_result!I$2)</f>
        <v>9.9999999999999645E-2</v>
      </c>
      <c r="R68" s="4">
        <f t="shared" ref="R68:R87" si="1">AVERAGE(J68:Q68)</f>
        <v>1.6499999999999997</v>
      </c>
    </row>
    <row r="69" spans="1:18" ht="12.75" customHeight="1">
      <c r="A69" s="3">
        <v>41511</v>
      </c>
      <c r="B69" s="1">
        <v>40</v>
      </c>
      <c r="C69" s="1">
        <v>24</v>
      </c>
      <c r="D69" s="1">
        <v>12.5</v>
      </c>
      <c r="E69" s="1">
        <v>7</v>
      </c>
      <c r="F69" s="1">
        <v>8.5</v>
      </c>
      <c r="G69" s="1">
        <v>2.5</v>
      </c>
      <c r="H69" s="1">
        <v>2.5</v>
      </c>
      <c r="I69" s="1">
        <v>3</v>
      </c>
      <c r="J69" s="4">
        <f>ABS(B69-Election_result!B$2)</f>
        <v>1.5</v>
      </c>
      <c r="K69" s="4">
        <f>ABS(C69-Election_result!C$2)</f>
        <v>1.6999999999999993</v>
      </c>
      <c r="L69" s="4">
        <f>ABS(D69-Election_result!D$2)</f>
        <v>4.0999999999999996</v>
      </c>
      <c r="M69" s="4">
        <f>ABS(E69-Election_result!E$2)</f>
        <v>2.2000000000000002</v>
      </c>
      <c r="N69" s="4">
        <f>ABS(F69-Election_result!F$2)</f>
        <v>9.9999999999999645E-2</v>
      </c>
      <c r="O69" s="4">
        <f>ABS(G69-Election_result!G$2)</f>
        <v>0.29999999999999982</v>
      </c>
      <c r="P69" s="4">
        <f>ABS(H69-Election_result!H$2)</f>
        <v>2.2000000000000002</v>
      </c>
      <c r="Q69" s="4">
        <f>ABS(I69-Election_result!I$2)</f>
        <v>1.0999999999999996</v>
      </c>
      <c r="R69" s="4">
        <f t="shared" si="1"/>
        <v>1.6499999999999997</v>
      </c>
    </row>
    <row r="70" spans="1:18" ht="12.75" customHeight="1">
      <c r="A70" s="3">
        <v>41512</v>
      </c>
      <c r="B70" s="1">
        <v>40</v>
      </c>
      <c r="C70" s="1">
        <v>24</v>
      </c>
      <c r="D70" s="1">
        <v>12.5</v>
      </c>
      <c r="E70" s="1">
        <v>7</v>
      </c>
      <c r="F70" s="1">
        <v>8.5</v>
      </c>
      <c r="G70" s="1">
        <v>2.5</v>
      </c>
      <c r="H70" s="1">
        <v>2.5</v>
      </c>
      <c r="I70" s="1">
        <v>3</v>
      </c>
      <c r="J70" s="4">
        <f>ABS(B70-Election_result!B$2)</f>
        <v>1.5</v>
      </c>
      <c r="K70" s="4">
        <f>ABS(C70-Election_result!C$2)</f>
        <v>1.6999999999999993</v>
      </c>
      <c r="L70" s="4">
        <f>ABS(D70-Election_result!D$2)</f>
        <v>4.0999999999999996</v>
      </c>
      <c r="M70" s="4">
        <f>ABS(E70-Election_result!E$2)</f>
        <v>2.2000000000000002</v>
      </c>
      <c r="N70" s="4">
        <f>ABS(F70-Election_result!F$2)</f>
        <v>9.9999999999999645E-2</v>
      </c>
      <c r="O70" s="4">
        <f>ABS(G70-Election_result!G$2)</f>
        <v>0.29999999999999982</v>
      </c>
      <c r="P70" s="4">
        <f>ABS(H70-Election_result!H$2)</f>
        <v>2.2000000000000002</v>
      </c>
      <c r="Q70" s="4">
        <f>ABS(I70-Election_result!I$2)</f>
        <v>1.0999999999999996</v>
      </c>
      <c r="R70" s="4">
        <f t="shared" si="1"/>
        <v>1.6499999999999997</v>
      </c>
    </row>
    <row r="71" spans="1:18" ht="12.75" customHeight="1">
      <c r="A71" s="3">
        <v>41513</v>
      </c>
      <c r="B71" s="1">
        <v>40</v>
      </c>
      <c r="C71" s="1">
        <v>24</v>
      </c>
      <c r="D71" s="1">
        <v>12.5</v>
      </c>
      <c r="E71" s="1">
        <v>7</v>
      </c>
      <c r="F71" s="1">
        <v>8.5</v>
      </c>
      <c r="G71" s="1">
        <v>2.5</v>
      </c>
      <c r="H71" s="1">
        <v>2.5</v>
      </c>
      <c r="I71" s="1">
        <v>3</v>
      </c>
      <c r="J71" s="4">
        <f>ABS(B71-Election_result!B$2)</f>
        <v>1.5</v>
      </c>
      <c r="K71" s="4">
        <f>ABS(C71-Election_result!C$2)</f>
        <v>1.6999999999999993</v>
      </c>
      <c r="L71" s="4">
        <f>ABS(D71-Election_result!D$2)</f>
        <v>4.0999999999999996</v>
      </c>
      <c r="M71" s="4">
        <f>ABS(E71-Election_result!E$2)</f>
        <v>2.2000000000000002</v>
      </c>
      <c r="N71" s="4">
        <f>ABS(F71-Election_result!F$2)</f>
        <v>9.9999999999999645E-2</v>
      </c>
      <c r="O71" s="4">
        <f>ABS(G71-Election_result!G$2)</f>
        <v>0.29999999999999982</v>
      </c>
      <c r="P71" s="4">
        <f>ABS(H71-Election_result!H$2)</f>
        <v>2.2000000000000002</v>
      </c>
      <c r="Q71" s="4">
        <f>ABS(I71-Election_result!I$2)</f>
        <v>1.0999999999999996</v>
      </c>
      <c r="R71" s="4">
        <f t="shared" si="1"/>
        <v>1.6499999999999997</v>
      </c>
    </row>
    <row r="72" spans="1:18" ht="12.75" customHeight="1">
      <c r="A72" s="3">
        <v>41514</v>
      </c>
      <c r="B72" s="1">
        <v>40</v>
      </c>
      <c r="C72" s="1">
        <v>24</v>
      </c>
      <c r="D72" s="1">
        <v>12.5</v>
      </c>
      <c r="E72" s="1">
        <v>7</v>
      </c>
      <c r="F72" s="1">
        <v>8.5</v>
      </c>
      <c r="G72" s="1">
        <v>2.5</v>
      </c>
      <c r="H72" s="1">
        <v>2.5</v>
      </c>
      <c r="I72" s="1">
        <v>3</v>
      </c>
      <c r="J72" s="4">
        <f>ABS(B72-Election_result!B$2)</f>
        <v>1.5</v>
      </c>
      <c r="K72" s="4">
        <f>ABS(C72-Election_result!C$2)</f>
        <v>1.6999999999999993</v>
      </c>
      <c r="L72" s="4">
        <f>ABS(D72-Election_result!D$2)</f>
        <v>4.0999999999999996</v>
      </c>
      <c r="M72" s="4">
        <f>ABS(E72-Election_result!E$2)</f>
        <v>2.2000000000000002</v>
      </c>
      <c r="N72" s="4">
        <f>ABS(F72-Election_result!F$2)</f>
        <v>9.9999999999999645E-2</v>
      </c>
      <c r="O72" s="4">
        <f>ABS(G72-Election_result!G$2)</f>
        <v>0.29999999999999982</v>
      </c>
      <c r="P72" s="4">
        <f>ABS(H72-Election_result!H$2)</f>
        <v>2.2000000000000002</v>
      </c>
      <c r="Q72" s="4">
        <f>ABS(I72-Election_result!I$2)</f>
        <v>1.0999999999999996</v>
      </c>
      <c r="R72" s="4">
        <f t="shared" si="1"/>
        <v>1.6499999999999997</v>
      </c>
    </row>
    <row r="73" spans="1:18" ht="12.75" customHeight="1">
      <c r="A73" s="3">
        <v>41515</v>
      </c>
      <c r="B73" s="1">
        <v>40</v>
      </c>
      <c r="C73" s="1">
        <v>24</v>
      </c>
      <c r="D73" s="1">
        <v>12.5</v>
      </c>
      <c r="E73" s="1">
        <v>7</v>
      </c>
      <c r="F73" s="1">
        <v>8.5</v>
      </c>
      <c r="G73" s="1">
        <v>2.5</v>
      </c>
      <c r="H73" s="1">
        <v>2.5</v>
      </c>
      <c r="I73" s="1">
        <v>3</v>
      </c>
      <c r="J73" s="4">
        <f>ABS(B73-Election_result!B$2)</f>
        <v>1.5</v>
      </c>
      <c r="K73" s="4">
        <f>ABS(C73-Election_result!C$2)</f>
        <v>1.6999999999999993</v>
      </c>
      <c r="L73" s="4">
        <f>ABS(D73-Election_result!D$2)</f>
        <v>4.0999999999999996</v>
      </c>
      <c r="M73" s="4">
        <f>ABS(E73-Election_result!E$2)</f>
        <v>2.2000000000000002</v>
      </c>
      <c r="N73" s="4">
        <f>ABS(F73-Election_result!F$2)</f>
        <v>9.9999999999999645E-2</v>
      </c>
      <c r="O73" s="4">
        <f>ABS(G73-Election_result!G$2)</f>
        <v>0.29999999999999982</v>
      </c>
      <c r="P73" s="4">
        <f>ABS(H73-Election_result!H$2)</f>
        <v>2.2000000000000002</v>
      </c>
      <c r="Q73" s="4">
        <f>ABS(I73-Election_result!I$2)</f>
        <v>1.0999999999999996</v>
      </c>
      <c r="R73" s="4">
        <f t="shared" si="1"/>
        <v>1.6499999999999997</v>
      </c>
    </row>
    <row r="74" spans="1:18" ht="12.75" customHeight="1">
      <c r="A74" s="3">
        <v>41516</v>
      </c>
      <c r="B74" s="1">
        <v>39.5</v>
      </c>
      <c r="C74" s="1">
        <v>25</v>
      </c>
      <c r="D74" s="1">
        <v>11.5</v>
      </c>
      <c r="E74" s="1">
        <v>7</v>
      </c>
      <c r="F74" s="1">
        <v>8.5</v>
      </c>
      <c r="G74" s="1">
        <v>2</v>
      </c>
      <c r="H74" s="1">
        <v>3</v>
      </c>
      <c r="I74" s="1">
        <v>3.5</v>
      </c>
      <c r="J74" s="4">
        <f>ABS(B74-Election_result!B$2)</f>
        <v>2</v>
      </c>
      <c r="K74" s="4">
        <f>ABS(C74-Election_result!C$2)</f>
        <v>0.69999999999999929</v>
      </c>
      <c r="L74" s="4">
        <f>ABS(D74-Election_result!D$2)</f>
        <v>3.0999999999999996</v>
      </c>
      <c r="M74" s="4">
        <f>ABS(E74-Election_result!E$2)</f>
        <v>2.2000000000000002</v>
      </c>
      <c r="N74" s="4">
        <f>ABS(F74-Election_result!F$2)</f>
        <v>9.9999999999999645E-2</v>
      </c>
      <c r="O74" s="4">
        <f>ABS(G74-Election_result!G$2)</f>
        <v>0.20000000000000018</v>
      </c>
      <c r="P74" s="4">
        <f>ABS(H74-Election_result!H$2)</f>
        <v>1.7000000000000002</v>
      </c>
      <c r="Q74" s="4">
        <f>ABS(I74-Election_result!I$2)</f>
        <v>0.59999999999999964</v>
      </c>
      <c r="R74" s="4">
        <f t="shared" si="1"/>
        <v>1.3249999999999995</v>
      </c>
    </row>
    <row r="75" spans="1:18" ht="12.75" customHeight="1">
      <c r="A75" s="3">
        <v>41517</v>
      </c>
      <c r="B75" s="1">
        <v>39.5</v>
      </c>
      <c r="C75" s="1">
        <v>25</v>
      </c>
      <c r="D75" s="1">
        <v>11.5</v>
      </c>
      <c r="E75" s="1">
        <v>7</v>
      </c>
      <c r="F75" s="1">
        <v>8.5</v>
      </c>
      <c r="G75" s="1">
        <v>2</v>
      </c>
      <c r="H75" s="1">
        <v>3</v>
      </c>
      <c r="I75" s="1">
        <v>3.5</v>
      </c>
      <c r="J75" s="4">
        <f>ABS(B75-Election_result!B$2)</f>
        <v>2</v>
      </c>
      <c r="K75" s="4">
        <f>ABS(C75-Election_result!C$2)</f>
        <v>0.69999999999999929</v>
      </c>
      <c r="L75" s="4">
        <f>ABS(D75-Election_result!D$2)</f>
        <v>3.0999999999999996</v>
      </c>
      <c r="M75" s="4">
        <f>ABS(E75-Election_result!E$2)</f>
        <v>2.2000000000000002</v>
      </c>
      <c r="N75" s="4">
        <f>ABS(F75-Election_result!F$2)</f>
        <v>9.9999999999999645E-2</v>
      </c>
      <c r="O75" s="4">
        <f>ABS(G75-Election_result!G$2)</f>
        <v>0.20000000000000018</v>
      </c>
      <c r="P75" s="4">
        <f>ABS(H75-Election_result!H$2)</f>
        <v>1.7000000000000002</v>
      </c>
      <c r="Q75" s="4">
        <f>ABS(I75-Election_result!I$2)</f>
        <v>0.59999999999999964</v>
      </c>
      <c r="R75" s="4">
        <f t="shared" si="1"/>
        <v>1.3249999999999995</v>
      </c>
    </row>
    <row r="76" spans="1:18" ht="12.75" customHeight="1">
      <c r="A76" s="3">
        <v>41518</v>
      </c>
      <c r="B76" s="1">
        <v>39.5</v>
      </c>
      <c r="C76" s="1">
        <v>25</v>
      </c>
      <c r="D76" s="1">
        <v>11.5</v>
      </c>
      <c r="E76" s="1">
        <v>7</v>
      </c>
      <c r="F76" s="1">
        <v>8.5</v>
      </c>
      <c r="G76" s="1">
        <v>2</v>
      </c>
      <c r="H76" s="1">
        <v>3</v>
      </c>
      <c r="I76" s="1">
        <v>3.5</v>
      </c>
      <c r="J76" s="4">
        <f>ABS(B76-Election_result!B$2)</f>
        <v>2</v>
      </c>
      <c r="K76" s="4">
        <f>ABS(C76-Election_result!C$2)</f>
        <v>0.69999999999999929</v>
      </c>
      <c r="L76" s="4">
        <f>ABS(D76-Election_result!D$2)</f>
        <v>3.0999999999999996</v>
      </c>
      <c r="M76" s="4">
        <f>ABS(E76-Election_result!E$2)</f>
        <v>2.2000000000000002</v>
      </c>
      <c r="N76" s="4">
        <f>ABS(F76-Election_result!F$2)</f>
        <v>9.9999999999999645E-2</v>
      </c>
      <c r="O76" s="4">
        <f>ABS(G76-Election_result!G$2)</f>
        <v>0.20000000000000018</v>
      </c>
      <c r="P76" s="4">
        <f>ABS(H76-Election_result!H$2)</f>
        <v>1.7000000000000002</v>
      </c>
      <c r="Q76" s="4">
        <f>ABS(I76-Election_result!I$2)</f>
        <v>0.59999999999999964</v>
      </c>
      <c r="R76" s="4">
        <f t="shared" si="1"/>
        <v>1.3249999999999995</v>
      </c>
    </row>
    <row r="77" spans="1:18" ht="12.75" customHeight="1">
      <c r="A77" s="3">
        <v>41519</v>
      </c>
      <c r="B77" s="1">
        <v>39.5</v>
      </c>
      <c r="C77" s="1">
        <v>25</v>
      </c>
      <c r="D77" s="1">
        <v>11.5</v>
      </c>
      <c r="E77" s="1">
        <v>7</v>
      </c>
      <c r="F77" s="1">
        <v>8.5</v>
      </c>
      <c r="G77" s="1">
        <v>2</v>
      </c>
      <c r="H77" s="1">
        <v>3</v>
      </c>
      <c r="I77" s="1">
        <v>3.5</v>
      </c>
      <c r="J77" s="4">
        <f>ABS(B77-Election_result!B$2)</f>
        <v>2</v>
      </c>
      <c r="K77" s="4">
        <f>ABS(C77-Election_result!C$2)</f>
        <v>0.69999999999999929</v>
      </c>
      <c r="L77" s="4">
        <f>ABS(D77-Election_result!D$2)</f>
        <v>3.0999999999999996</v>
      </c>
      <c r="M77" s="4">
        <f>ABS(E77-Election_result!E$2)</f>
        <v>2.2000000000000002</v>
      </c>
      <c r="N77" s="4">
        <f>ABS(F77-Election_result!F$2)</f>
        <v>9.9999999999999645E-2</v>
      </c>
      <c r="O77" s="4">
        <f>ABS(G77-Election_result!G$2)</f>
        <v>0.20000000000000018</v>
      </c>
      <c r="P77" s="4">
        <f>ABS(H77-Election_result!H$2)</f>
        <v>1.7000000000000002</v>
      </c>
      <c r="Q77" s="4">
        <f>ABS(I77-Election_result!I$2)</f>
        <v>0.59999999999999964</v>
      </c>
      <c r="R77" s="4">
        <f t="shared" si="1"/>
        <v>1.3249999999999995</v>
      </c>
    </row>
    <row r="78" spans="1:18" ht="12.75" customHeight="1">
      <c r="A78" s="3">
        <v>41520</v>
      </c>
      <c r="B78" s="1">
        <v>39.5</v>
      </c>
      <c r="C78" s="1">
        <v>25</v>
      </c>
      <c r="D78" s="1">
        <v>11.5</v>
      </c>
      <c r="E78" s="1">
        <v>7</v>
      </c>
      <c r="F78" s="1">
        <v>8.5</v>
      </c>
      <c r="G78" s="1">
        <v>2</v>
      </c>
      <c r="H78" s="1">
        <v>3</v>
      </c>
      <c r="I78" s="1">
        <v>3.5</v>
      </c>
      <c r="J78" s="4">
        <f>ABS(B78-Election_result!B$2)</f>
        <v>2</v>
      </c>
      <c r="K78" s="4">
        <f>ABS(C78-Election_result!C$2)</f>
        <v>0.69999999999999929</v>
      </c>
      <c r="L78" s="4">
        <f>ABS(D78-Election_result!D$2)</f>
        <v>3.0999999999999996</v>
      </c>
      <c r="M78" s="4">
        <f>ABS(E78-Election_result!E$2)</f>
        <v>2.2000000000000002</v>
      </c>
      <c r="N78" s="4">
        <f>ABS(F78-Election_result!F$2)</f>
        <v>9.9999999999999645E-2</v>
      </c>
      <c r="O78" s="4">
        <f>ABS(G78-Election_result!G$2)</f>
        <v>0.20000000000000018</v>
      </c>
      <c r="P78" s="4">
        <f>ABS(H78-Election_result!H$2)</f>
        <v>1.7000000000000002</v>
      </c>
      <c r="Q78" s="4">
        <f>ABS(I78-Election_result!I$2)</f>
        <v>0.59999999999999964</v>
      </c>
      <c r="R78" s="4">
        <f t="shared" si="1"/>
        <v>1.3249999999999995</v>
      </c>
    </row>
    <row r="79" spans="1:18" ht="12.75" customHeight="1">
      <c r="A79" s="3">
        <v>41521</v>
      </c>
      <c r="B79" s="1">
        <v>39.5</v>
      </c>
      <c r="C79" s="1">
        <v>25</v>
      </c>
      <c r="D79" s="1">
        <v>11.5</v>
      </c>
      <c r="E79" s="1">
        <v>7</v>
      </c>
      <c r="F79" s="1">
        <v>8.5</v>
      </c>
      <c r="G79" s="1">
        <v>2</v>
      </c>
      <c r="H79" s="1">
        <v>3</v>
      </c>
      <c r="I79" s="1">
        <v>3.5</v>
      </c>
      <c r="J79" s="4">
        <f>ABS(B79-Election_result!B$2)</f>
        <v>2</v>
      </c>
      <c r="K79" s="4">
        <f>ABS(C79-Election_result!C$2)</f>
        <v>0.69999999999999929</v>
      </c>
      <c r="L79" s="4">
        <f>ABS(D79-Election_result!D$2)</f>
        <v>3.0999999999999996</v>
      </c>
      <c r="M79" s="4">
        <f>ABS(E79-Election_result!E$2)</f>
        <v>2.2000000000000002</v>
      </c>
      <c r="N79" s="4">
        <f>ABS(F79-Election_result!F$2)</f>
        <v>9.9999999999999645E-2</v>
      </c>
      <c r="O79" s="4">
        <f>ABS(G79-Election_result!G$2)</f>
        <v>0.20000000000000018</v>
      </c>
      <c r="P79" s="4">
        <f>ABS(H79-Election_result!H$2)</f>
        <v>1.7000000000000002</v>
      </c>
      <c r="Q79" s="4">
        <f>ABS(I79-Election_result!I$2)</f>
        <v>0.59999999999999964</v>
      </c>
      <c r="R79" s="4">
        <f t="shared" si="1"/>
        <v>1.3249999999999995</v>
      </c>
    </row>
    <row r="80" spans="1:18" ht="12.75" customHeight="1">
      <c r="A80" s="3">
        <v>41522</v>
      </c>
      <c r="B80" s="1">
        <v>39.5</v>
      </c>
      <c r="C80" s="1">
        <v>25</v>
      </c>
      <c r="D80" s="1">
        <v>11.5</v>
      </c>
      <c r="E80" s="1">
        <v>7</v>
      </c>
      <c r="F80" s="1">
        <v>8.5</v>
      </c>
      <c r="G80" s="1">
        <v>2</v>
      </c>
      <c r="H80" s="1">
        <v>3</v>
      </c>
      <c r="I80" s="1">
        <v>3.5</v>
      </c>
      <c r="J80" s="4">
        <f>ABS(B80-Election_result!B$2)</f>
        <v>2</v>
      </c>
      <c r="K80" s="4">
        <f>ABS(C80-Election_result!C$2)</f>
        <v>0.69999999999999929</v>
      </c>
      <c r="L80" s="4">
        <f>ABS(D80-Election_result!D$2)</f>
        <v>3.0999999999999996</v>
      </c>
      <c r="M80" s="4">
        <f>ABS(E80-Election_result!E$2)</f>
        <v>2.2000000000000002</v>
      </c>
      <c r="N80" s="4">
        <f>ABS(F80-Election_result!F$2)</f>
        <v>9.9999999999999645E-2</v>
      </c>
      <c r="O80" s="4">
        <f>ABS(G80-Election_result!G$2)</f>
        <v>0.20000000000000018</v>
      </c>
      <c r="P80" s="4">
        <f>ABS(H80-Election_result!H$2)</f>
        <v>1.7000000000000002</v>
      </c>
      <c r="Q80" s="4">
        <f>ABS(I80-Election_result!I$2)</f>
        <v>0.59999999999999964</v>
      </c>
      <c r="R80" s="4">
        <f t="shared" si="1"/>
        <v>1.3249999999999995</v>
      </c>
    </row>
    <row r="81" spans="1:18" ht="12.75" customHeight="1">
      <c r="A81" s="3">
        <v>41523</v>
      </c>
      <c r="B81" s="1">
        <v>39.5</v>
      </c>
      <c r="C81" s="1">
        <v>25</v>
      </c>
      <c r="D81" s="1">
        <v>11.5</v>
      </c>
      <c r="E81" s="1">
        <v>7</v>
      </c>
      <c r="F81" s="1">
        <v>8.5</v>
      </c>
      <c r="G81" s="1">
        <v>2</v>
      </c>
      <c r="H81" s="1">
        <v>3</v>
      </c>
      <c r="I81" s="1">
        <v>3.5</v>
      </c>
      <c r="J81" s="4">
        <f>ABS(B81-Election_result!B$2)</f>
        <v>2</v>
      </c>
      <c r="K81" s="4">
        <f>ABS(C81-Election_result!C$2)</f>
        <v>0.69999999999999929</v>
      </c>
      <c r="L81" s="4">
        <f>ABS(D81-Election_result!D$2)</f>
        <v>3.0999999999999996</v>
      </c>
      <c r="M81" s="4">
        <f>ABS(E81-Election_result!E$2)</f>
        <v>2.2000000000000002</v>
      </c>
      <c r="N81" s="4">
        <f>ABS(F81-Election_result!F$2)</f>
        <v>9.9999999999999645E-2</v>
      </c>
      <c r="O81" s="4">
        <f>ABS(G81-Election_result!G$2)</f>
        <v>0.20000000000000018</v>
      </c>
      <c r="P81" s="4">
        <f>ABS(H81-Election_result!H$2)</f>
        <v>1.7000000000000002</v>
      </c>
      <c r="Q81" s="4">
        <f>ABS(I81-Election_result!I$2)</f>
        <v>0.59999999999999964</v>
      </c>
      <c r="R81" s="4">
        <f t="shared" si="1"/>
        <v>1.3249999999999995</v>
      </c>
    </row>
    <row r="82" spans="1:18" ht="12.75" customHeight="1">
      <c r="A82" s="3">
        <v>41524</v>
      </c>
      <c r="B82" s="1">
        <v>39.5</v>
      </c>
      <c r="C82" s="1">
        <v>25.3</v>
      </c>
      <c r="D82" s="1">
        <v>10.3</v>
      </c>
      <c r="E82" s="1">
        <v>6.5</v>
      </c>
      <c r="F82" s="1">
        <v>8.3000000000000007</v>
      </c>
      <c r="G82" s="1">
        <v>2</v>
      </c>
      <c r="H82" s="1">
        <v>3.5</v>
      </c>
      <c r="I82" s="1">
        <v>4.5999999999999996</v>
      </c>
      <c r="J82" s="4">
        <f>ABS(B82-Election_result!B$2)</f>
        <v>2</v>
      </c>
      <c r="K82" s="4">
        <f>ABS(C82-Election_result!C$2)</f>
        <v>0.39999999999999858</v>
      </c>
      <c r="L82" s="4">
        <f>ABS(D82-Election_result!D$2)</f>
        <v>1.9000000000000004</v>
      </c>
      <c r="M82" s="4">
        <f>ABS(E82-Election_result!E$2)</f>
        <v>1.7000000000000002</v>
      </c>
      <c r="N82" s="4">
        <f>ABS(F82-Election_result!F$2)</f>
        <v>0.29999999999999893</v>
      </c>
      <c r="O82" s="4">
        <f>ABS(G82-Election_result!G$2)</f>
        <v>0.20000000000000018</v>
      </c>
      <c r="P82" s="4">
        <f>ABS(H82-Election_result!H$2)</f>
        <v>1.2000000000000002</v>
      </c>
      <c r="Q82" s="4">
        <f>ABS(I82-Election_result!I$2)</f>
        <v>0.5</v>
      </c>
      <c r="R82" s="4">
        <f t="shared" si="1"/>
        <v>1.0249999999999999</v>
      </c>
    </row>
    <row r="83" spans="1:18" ht="12.75" customHeight="1">
      <c r="A83" s="3">
        <v>41525</v>
      </c>
      <c r="B83" s="1">
        <v>39.5</v>
      </c>
      <c r="C83" s="1">
        <v>25.3</v>
      </c>
      <c r="D83" s="1">
        <v>10.3</v>
      </c>
      <c r="E83" s="1">
        <v>6.5</v>
      </c>
      <c r="F83" s="1">
        <v>8.3000000000000007</v>
      </c>
      <c r="G83" s="1">
        <v>2</v>
      </c>
      <c r="H83" s="1">
        <v>3.5</v>
      </c>
      <c r="I83" s="1">
        <v>4.5999999999999996</v>
      </c>
      <c r="J83" s="4">
        <f>ABS(B83-Election_result!B$2)</f>
        <v>2</v>
      </c>
      <c r="K83" s="4">
        <f>ABS(C83-Election_result!C$2)</f>
        <v>0.39999999999999858</v>
      </c>
      <c r="L83" s="4">
        <f>ABS(D83-Election_result!D$2)</f>
        <v>1.9000000000000004</v>
      </c>
      <c r="M83" s="4">
        <f>ABS(E83-Election_result!E$2)</f>
        <v>1.7000000000000002</v>
      </c>
      <c r="N83" s="4">
        <f>ABS(F83-Election_result!F$2)</f>
        <v>0.29999999999999893</v>
      </c>
      <c r="O83" s="4">
        <f>ABS(G83-Election_result!G$2)</f>
        <v>0.20000000000000018</v>
      </c>
      <c r="P83" s="4">
        <f>ABS(H83-Election_result!H$2)</f>
        <v>1.2000000000000002</v>
      </c>
      <c r="Q83" s="4">
        <f>ABS(I83-Election_result!I$2)</f>
        <v>0.5</v>
      </c>
      <c r="R83" s="4">
        <f t="shared" si="1"/>
        <v>1.0249999999999999</v>
      </c>
    </row>
    <row r="84" spans="1:18" ht="12.75" customHeight="1">
      <c r="A84" s="3">
        <v>41526</v>
      </c>
      <c r="B84" s="1">
        <v>39.5</v>
      </c>
      <c r="C84" s="1">
        <v>25.3</v>
      </c>
      <c r="D84" s="1">
        <v>10.3</v>
      </c>
      <c r="E84" s="1">
        <v>6.5</v>
      </c>
      <c r="F84" s="1">
        <v>8.3000000000000007</v>
      </c>
      <c r="G84" s="1">
        <v>2</v>
      </c>
      <c r="H84" s="1">
        <v>3.5</v>
      </c>
      <c r="I84" s="1">
        <v>4.5999999999999996</v>
      </c>
      <c r="J84" s="4">
        <f>ABS(B84-Election_result!B$2)</f>
        <v>2</v>
      </c>
      <c r="K84" s="4">
        <f>ABS(C84-Election_result!C$2)</f>
        <v>0.39999999999999858</v>
      </c>
      <c r="L84" s="4">
        <f>ABS(D84-Election_result!D$2)</f>
        <v>1.9000000000000004</v>
      </c>
      <c r="M84" s="4">
        <f>ABS(E84-Election_result!E$2)</f>
        <v>1.7000000000000002</v>
      </c>
      <c r="N84" s="4">
        <f>ABS(F84-Election_result!F$2)</f>
        <v>0.29999999999999893</v>
      </c>
      <c r="O84" s="4">
        <f>ABS(G84-Election_result!G$2)</f>
        <v>0.20000000000000018</v>
      </c>
      <c r="P84" s="4">
        <f>ABS(H84-Election_result!H$2)</f>
        <v>1.2000000000000002</v>
      </c>
      <c r="Q84" s="4">
        <f>ABS(I84-Election_result!I$2)</f>
        <v>0.5</v>
      </c>
      <c r="R84" s="4">
        <f t="shared" si="1"/>
        <v>1.0249999999999999</v>
      </c>
    </row>
    <row r="85" spans="1:18" ht="12.75" customHeight="1">
      <c r="A85" s="3">
        <v>41527</v>
      </c>
      <c r="B85" s="1">
        <v>39.5</v>
      </c>
      <c r="C85" s="1">
        <v>25.3</v>
      </c>
      <c r="D85" s="1">
        <v>10.3</v>
      </c>
      <c r="E85" s="1">
        <v>6.5</v>
      </c>
      <c r="F85" s="1">
        <v>8.3000000000000007</v>
      </c>
      <c r="G85" s="1">
        <v>2</v>
      </c>
      <c r="H85" s="1">
        <v>3.5</v>
      </c>
      <c r="I85" s="1">
        <v>4.5999999999999996</v>
      </c>
      <c r="J85" s="4">
        <f>ABS(B85-Election_result!B$2)</f>
        <v>2</v>
      </c>
      <c r="K85" s="4">
        <f>ABS(C85-Election_result!C$2)</f>
        <v>0.39999999999999858</v>
      </c>
      <c r="L85" s="4">
        <f>ABS(D85-Election_result!D$2)</f>
        <v>1.9000000000000004</v>
      </c>
      <c r="M85" s="4">
        <f>ABS(E85-Election_result!E$2)</f>
        <v>1.7000000000000002</v>
      </c>
      <c r="N85" s="4">
        <f>ABS(F85-Election_result!F$2)</f>
        <v>0.29999999999999893</v>
      </c>
      <c r="O85" s="4">
        <f>ABS(G85-Election_result!G$2)</f>
        <v>0.20000000000000018</v>
      </c>
      <c r="P85" s="4">
        <f>ABS(H85-Election_result!H$2)</f>
        <v>1.2000000000000002</v>
      </c>
      <c r="Q85" s="4">
        <f>ABS(I85-Election_result!I$2)</f>
        <v>0.5</v>
      </c>
      <c r="R85" s="4">
        <f t="shared" si="1"/>
        <v>1.0249999999999999</v>
      </c>
    </row>
    <row r="86" spans="1:18" ht="12.75" customHeight="1">
      <c r="A86" s="3">
        <v>41528</v>
      </c>
      <c r="B86" s="1">
        <v>39.5</v>
      </c>
      <c r="C86" s="1">
        <v>25.3</v>
      </c>
      <c r="D86" s="1">
        <v>10.3</v>
      </c>
      <c r="E86" s="1">
        <v>6.5</v>
      </c>
      <c r="F86" s="1">
        <v>8.3000000000000007</v>
      </c>
      <c r="G86" s="1">
        <v>2</v>
      </c>
      <c r="H86" s="1">
        <v>3.5</v>
      </c>
      <c r="I86" s="1">
        <v>4.5999999999999996</v>
      </c>
      <c r="J86" s="4">
        <f>ABS(B86-Election_result!B$2)</f>
        <v>2</v>
      </c>
      <c r="K86" s="4">
        <f>ABS(C86-Election_result!C$2)</f>
        <v>0.39999999999999858</v>
      </c>
      <c r="L86" s="4">
        <f>ABS(D86-Election_result!D$2)</f>
        <v>1.9000000000000004</v>
      </c>
      <c r="M86" s="4">
        <f>ABS(E86-Election_result!E$2)</f>
        <v>1.7000000000000002</v>
      </c>
      <c r="N86" s="4">
        <f>ABS(F86-Election_result!F$2)</f>
        <v>0.29999999999999893</v>
      </c>
      <c r="O86" s="4">
        <f>ABS(G86-Election_result!G$2)</f>
        <v>0.20000000000000018</v>
      </c>
      <c r="P86" s="4">
        <f>ABS(H86-Election_result!H$2)</f>
        <v>1.2000000000000002</v>
      </c>
      <c r="Q86" s="4">
        <f>ABS(I86-Election_result!I$2)</f>
        <v>0.5</v>
      </c>
      <c r="R86" s="4">
        <f t="shared" si="1"/>
        <v>1.0249999999999999</v>
      </c>
    </row>
    <row r="87" spans="1:18" ht="12.75" customHeight="1">
      <c r="A87" s="3">
        <v>41529</v>
      </c>
      <c r="B87" s="1">
        <v>39.5</v>
      </c>
      <c r="C87" s="1">
        <v>25.3</v>
      </c>
      <c r="D87" s="1">
        <v>10.3</v>
      </c>
      <c r="E87" s="1">
        <v>6.5</v>
      </c>
      <c r="F87" s="1">
        <v>8.3000000000000007</v>
      </c>
      <c r="G87" s="1">
        <v>2</v>
      </c>
      <c r="H87" s="1">
        <v>3.5</v>
      </c>
      <c r="I87" s="1">
        <v>4.5999999999999996</v>
      </c>
      <c r="J87" s="4">
        <f>ABS(B87-Election_result!B$2)</f>
        <v>2</v>
      </c>
      <c r="K87" s="4">
        <f>ABS(C87-Election_result!C$2)</f>
        <v>0.39999999999999858</v>
      </c>
      <c r="L87" s="4">
        <f>ABS(D87-Election_result!D$2)</f>
        <v>1.9000000000000004</v>
      </c>
      <c r="M87" s="4">
        <f>ABS(E87-Election_result!E$2)</f>
        <v>1.7000000000000002</v>
      </c>
      <c r="N87" s="4">
        <f>ABS(F87-Election_result!F$2)</f>
        <v>0.29999999999999893</v>
      </c>
      <c r="O87" s="4">
        <f>ABS(G87-Election_result!G$2)</f>
        <v>0.20000000000000018</v>
      </c>
      <c r="P87" s="4">
        <f>ABS(H87-Election_result!H$2)</f>
        <v>1.2000000000000002</v>
      </c>
      <c r="Q87" s="4">
        <f>ABS(I87-Election_result!I$2)</f>
        <v>0.5</v>
      </c>
      <c r="R87" s="4">
        <f t="shared" si="1"/>
        <v>1.0249999999999999</v>
      </c>
    </row>
    <row r="88" spans="1:18" ht="12.75" customHeight="1">
      <c r="A88" s="3">
        <v>41530</v>
      </c>
      <c r="B88" s="1">
        <v>39.5</v>
      </c>
      <c r="C88" s="1">
        <v>25.3</v>
      </c>
      <c r="D88" s="1">
        <v>10.3</v>
      </c>
      <c r="E88" s="1">
        <v>6.5</v>
      </c>
      <c r="F88" s="1">
        <v>8.3000000000000007</v>
      </c>
      <c r="G88" s="1">
        <v>2</v>
      </c>
      <c r="H88" s="1">
        <v>3.5</v>
      </c>
      <c r="I88" s="1">
        <v>4.5999999999999996</v>
      </c>
      <c r="J88" s="4">
        <f>ABS(B88-Election_result!B$2)</f>
        <v>2</v>
      </c>
      <c r="K88" s="4">
        <f>ABS(C88-Election_result!C$2)</f>
        <v>0.39999999999999858</v>
      </c>
      <c r="L88" s="4">
        <f>ABS(D88-Election_result!D$2)</f>
        <v>1.9000000000000004</v>
      </c>
      <c r="M88" s="4">
        <f>ABS(E88-Election_result!E$2)</f>
        <v>1.7000000000000002</v>
      </c>
      <c r="N88" s="4">
        <f>ABS(F88-Election_result!F$2)</f>
        <v>0.29999999999999893</v>
      </c>
      <c r="O88" s="4">
        <f>ABS(G88-Election_result!G$2)</f>
        <v>0.20000000000000018</v>
      </c>
      <c r="P88" s="4">
        <f>ABS(H88-Election_result!H$2)</f>
        <v>1.2000000000000002</v>
      </c>
      <c r="Q88" s="4">
        <f>ABS(I88-Election_result!I$2)</f>
        <v>0.5</v>
      </c>
      <c r="R88" s="4">
        <f t="shared" ref="R88:R97" si="2">AVERAGE(J88:Q88)</f>
        <v>1.0249999999999999</v>
      </c>
    </row>
    <row r="89" spans="1:18" ht="12.75" customHeight="1">
      <c r="A89" s="3">
        <v>41531</v>
      </c>
      <c r="B89" s="1">
        <v>38.9</v>
      </c>
      <c r="C89" s="1">
        <v>26.3</v>
      </c>
      <c r="D89" s="1">
        <v>10</v>
      </c>
      <c r="E89" s="1">
        <v>6.5</v>
      </c>
      <c r="F89" s="1">
        <v>8.6999999999999993</v>
      </c>
      <c r="G89" s="1">
        <v>2.5</v>
      </c>
      <c r="H89" s="1">
        <v>3.5</v>
      </c>
      <c r="I89" s="1">
        <v>3.6</v>
      </c>
      <c r="J89" s="4">
        <f>ABS(B89-Election_result!B$2)</f>
        <v>2.6000000000000014</v>
      </c>
      <c r="K89" s="4">
        <f>ABS(C89-Election_result!C$2)</f>
        <v>0.60000000000000142</v>
      </c>
      <c r="L89" s="4">
        <f>ABS(D89-Election_result!D$2)</f>
        <v>1.5999999999999996</v>
      </c>
      <c r="M89" s="4">
        <f>ABS(E89-Election_result!E$2)</f>
        <v>1.7000000000000002</v>
      </c>
      <c r="N89" s="4">
        <f>ABS(F89-Election_result!F$2)</f>
        <v>9.9999999999999645E-2</v>
      </c>
      <c r="O89" s="4">
        <f>ABS(G89-Election_result!G$2)</f>
        <v>0.29999999999999982</v>
      </c>
      <c r="P89" s="4">
        <f>ABS(H89-Election_result!H$2)</f>
        <v>1.2000000000000002</v>
      </c>
      <c r="Q89" s="4">
        <f>ABS(I89-Election_result!I$2)</f>
        <v>0.49999999999999956</v>
      </c>
      <c r="R89" s="4">
        <f t="shared" si="2"/>
        <v>1.0750000000000002</v>
      </c>
    </row>
    <row r="90" spans="1:18" ht="12.75" customHeight="1">
      <c r="A90" s="3">
        <v>41532</v>
      </c>
      <c r="B90" s="1">
        <v>38.9</v>
      </c>
      <c r="C90" s="1">
        <v>26.3</v>
      </c>
      <c r="D90" s="1">
        <v>10</v>
      </c>
      <c r="E90" s="1">
        <v>6.5</v>
      </c>
      <c r="F90" s="1">
        <v>8.6999999999999993</v>
      </c>
      <c r="G90" s="1">
        <v>2.5</v>
      </c>
      <c r="H90" s="1">
        <v>3.5</v>
      </c>
      <c r="I90" s="1">
        <v>3.6</v>
      </c>
      <c r="J90" s="4">
        <f>ABS(B90-Election_result!B$2)</f>
        <v>2.6000000000000014</v>
      </c>
      <c r="K90" s="4">
        <f>ABS(C90-Election_result!C$2)</f>
        <v>0.60000000000000142</v>
      </c>
      <c r="L90" s="4">
        <f>ABS(D90-Election_result!D$2)</f>
        <v>1.5999999999999996</v>
      </c>
      <c r="M90" s="4">
        <f>ABS(E90-Election_result!E$2)</f>
        <v>1.7000000000000002</v>
      </c>
      <c r="N90" s="4">
        <f>ABS(F90-Election_result!F$2)</f>
        <v>9.9999999999999645E-2</v>
      </c>
      <c r="O90" s="4">
        <f>ABS(G90-Election_result!G$2)</f>
        <v>0.29999999999999982</v>
      </c>
      <c r="P90" s="4">
        <f>ABS(H90-Election_result!H$2)</f>
        <v>1.2000000000000002</v>
      </c>
      <c r="Q90" s="4">
        <f>ABS(I90-Election_result!I$2)</f>
        <v>0.49999999999999956</v>
      </c>
      <c r="R90" s="4">
        <f t="shared" si="2"/>
        <v>1.0750000000000002</v>
      </c>
    </row>
    <row r="91" spans="1:18" ht="12.75" customHeight="1">
      <c r="A91" s="3">
        <v>41533</v>
      </c>
      <c r="B91" s="1">
        <v>38.9</v>
      </c>
      <c r="C91" s="1">
        <v>26.3</v>
      </c>
      <c r="D91" s="1">
        <v>10</v>
      </c>
      <c r="E91" s="1">
        <v>6.5</v>
      </c>
      <c r="F91" s="1">
        <v>8.6999999999999993</v>
      </c>
      <c r="G91" s="1">
        <v>2.5</v>
      </c>
      <c r="H91" s="1">
        <v>3.5</v>
      </c>
      <c r="I91" s="1">
        <v>3.6</v>
      </c>
      <c r="J91" s="4">
        <f>ABS(B91-Election_result!B$2)</f>
        <v>2.6000000000000014</v>
      </c>
      <c r="K91" s="4">
        <f>ABS(C91-Election_result!C$2)</f>
        <v>0.60000000000000142</v>
      </c>
      <c r="L91" s="4">
        <f>ABS(D91-Election_result!D$2)</f>
        <v>1.5999999999999996</v>
      </c>
      <c r="M91" s="4">
        <f>ABS(E91-Election_result!E$2)</f>
        <v>1.7000000000000002</v>
      </c>
      <c r="N91" s="4">
        <f>ABS(F91-Election_result!F$2)</f>
        <v>9.9999999999999645E-2</v>
      </c>
      <c r="O91" s="4">
        <f>ABS(G91-Election_result!G$2)</f>
        <v>0.29999999999999982</v>
      </c>
      <c r="P91" s="4">
        <f>ABS(H91-Election_result!H$2)</f>
        <v>1.2000000000000002</v>
      </c>
      <c r="Q91" s="4">
        <f>ABS(I91-Election_result!I$2)</f>
        <v>0.49999999999999956</v>
      </c>
      <c r="R91" s="4">
        <f t="shared" si="2"/>
        <v>1.0750000000000002</v>
      </c>
    </row>
    <row r="92" spans="1:18" ht="12.75" customHeight="1">
      <c r="A92" s="3">
        <v>41534</v>
      </c>
      <c r="B92" s="1">
        <v>38.9</v>
      </c>
      <c r="C92" s="1">
        <v>26.3</v>
      </c>
      <c r="D92" s="1">
        <v>10</v>
      </c>
      <c r="E92" s="1">
        <v>6.5</v>
      </c>
      <c r="F92" s="1">
        <v>8.6999999999999993</v>
      </c>
      <c r="G92" s="1">
        <v>2.5</v>
      </c>
      <c r="H92" s="1">
        <v>3.5</v>
      </c>
      <c r="I92" s="1">
        <v>3.6</v>
      </c>
      <c r="J92" s="4">
        <f>ABS(B92-Election_result!B$2)</f>
        <v>2.6000000000000014</v>
      </c>
      <c r="K92" s="4">
        <f>ABS(C92-Election_result!C$2)</f>
        <v>0.60000000000000142</v>
      </c>
      <c r="L92" s="4">
        <f>ABS(D92-Election_result!D$2)</f>
        <v>1.5999999999999996</v>
      </c>
      <c r="M92" s="4">
        <f>ABS(E92-Election_result!E$2)</f>
        <v>1.7000000000000002</v>
      </c>
      <c r="N92" s="4">
        <f>ABS(F92-Election_result!F$2)</f>
        <v>9.9999999999999645E-2</v>
      </c>
      <c r="O92" s="4">
        <f>ABS(G92-Election_result!G$2)</f>
        <v>0.29999999999999982</v>
      </c>
      <c r="P92" s="4">
        <f>ABS(H92-Election_result!H$2)</f>
        <v>1.2000000000000002</v>
      </c>
      <c r="Q92" s="4">
        <f>ABS(I92-Election_result!I$2)</f>
        <v>0.49999999999999956</v>
      </c>
      <c r="R92" s="4">
        <f t="shared" si="2"/>
        <v>1.0750000000000002</v>
      </c>
    </row>
    <row r="93" spans="1:18" ht="12.75" customHeight="1">
      <c r="A93" s="3">
        <v>41535</v>
      </c>
      <c r="B93" s="1">
        <v>38.9</v>
      </c>
      <c r="C93" s="1">
        <v>26.3</v>
      </c>
      <c r="D93" s="1">
        <v>10</v>
      </c>
      <c r="E93" s="1">
        <v>6.5</v>
      </c>
      <c r="F93" s="1">
        <v>8.6999999999999993</v>
      </c>
      <c r="G93" s="1">
        <v>2.5</v>
      </c>
      <c r="H93" s="1">
        <v>3.5</v>
      </c>
      <c r="I93" s="1">
        <v>3.6</v>
      </c>
      <c r="J93" s="4">
        <f>ABS(B93-Election_result!B$2)</f>
        <v>2.6000000000000014</v>
      </c>
      <c r="K93" s="4">
        <f>ABS(C93-Election_result!C$2)</f>
        <v>0.60000000000000142</v>
      </c>
      <c r="L93" s="4">
        <f>ABS(D93-Election_result!D$2)</f>
        <v>1.5999999999999996</v>
      </c>
      <c r="M93" s="4">
        <f>ABS(E93-Election_result!E$2)</f>
        <v>1.7000000000000002</v>
      </c>
      <c r="N93" s="4">
        <f>ABS(F93-Election_result!F$2)</f>
        <v>9.9999999999999645E-2</v>
      </c>
      <c r="O93" s="4">
        <f>ABS(G93-Election_result!G$2)</f>
        <v>0.29999999999999982</v>
      </c>
      <c r="P93" s="4">
        <f>ABS(H93-Election_result!H$2)</f>
        <v>1.2000000000000002</v>
      </c>
      <c r="Q93" s="4">
        <f>ABS(I93-Election_result!I$2)</f>
        <v>0.49999999999999956</v>
      </c>
      <c r="R93" s="4">
        <f t="shared" si="2"/>
        <v>1.0750000000000002</v>
      </c>
    </row>
    <row r="94" spans="1:18" ht="12.75" customHeight="1">
      <c r="A94" s="3">
        <v>41536</v>
      </c>
      <c r="B94" s="1">
        <v>38.9</v>
      </c>
      <c r="C94" s="1">
        <v>26.3</v>
      </c>
      <c r="D94" s="1">
        <v>10</v>
      </c>
      <c r="E94" s="1">
        <v>6.5</v>
      </c>
      <c r="F94" s="1">
        <v>8.6999999999999993</v>
      </c>
      <c r="G94" s="1">
        <v>2.5</v>
      </c>
      <c r="H94" s="1">
        <v>3.5</v>
      </c>
      <c r="I94" s="1">
        <v>3.6</v>
      </c>
      <c r="J94" s="4">
        <f>ABS(B94-Election_result!B$2)</f>
        <v>2.6000000000000014</v>
      </c>
      <c r="K94" s="4">
        <f>ABS(C94-Election_result!C$2)</f>
        <v>0.60000000000000142</v>
      </c>
      <c r="L94" s="4">
        <f>ABS(D94-Election_result!D$2)</f>
        <v>1.5999999999999996</v>
      </c>
      <c r="M94" s="4">
        <f>ABS(E94-Election_result!E$2)</f>
        <v>1.7000000000000002</v>
      </c>
      <c r="N94" s="4">
        <f>ABS(F94-Election_result!F$2)</f>
        <v>9.9999999999999645E-2</v>
      </c>
      <c r="O94" s="4">
        <f>ABS(G94-Election_result!G$2)</f>
        <v>0.29999999999999982</v>
      </c>
      <c r="P94" s="4">
        <f>ABS(H94-Election_result!H$2)</f>
        <v>1.2000000000000002</v>
      </c>
      <c r="Q94" s="4">
        <f>ABS(I94-Election_result!I$2)</f>
        <v>0.49999999999999956</v>
      </c>
      <c r="R94" s="4">
        <f t="shared" si="2"/>
        <v>1.0750000000000002</v>
      </c>
    </row>
    <row r="95" spans="1:18" ht="12.75" customHeight="1">
      <c r="A95" s="3">
        <v>41537</v>
      </c>
      <c r="B95" s="1">
        <v>38.9</v>
      </c>
      <c r="C95" s="1">
        <v>26.3</v>
      </c>
      <c r="D95" s="1">
        <v>10</v>
      </c>
      <c r="E95" s="1">
        <v>6.5</v>
      </c>
      <c r="F95" s="1">
        <v>8.6999999999999993</v>
      </c>
      <c r="G95" s="1">
        <v>2.5</v>
      </c>
      <c r="H95" s="1">
        <v>3.5</v>
      </c>
      <c r="I95" s="1">
        <v>3.6</v>
      </c>
      <c r="J95" s="4">
        <f>ABS(B95-Election_result!B$2)</f>
        <v>2.6000000000000014</v>
      </c>
      <c r="K95" s="4">
        <f>ABS(C95-Election_result!C$2)</f>
        <v>0.60000000000000142</v>
      </c>
      <c r="L95" s="4">
        <f>ABS(D95-Election_result!D$2)</f>
        <v>1.5999999999999996</v>
      </c>
      <c r="M95" s="4">
        <f>ABS(E95-Election_result!E$2)</f>
        <v>1.7000000000000002</v>
      </c>
      <c r="N95" s="4">
        <f>ABS(F95-Election_result!F$2)</f>
        <v>9.9999999999999645E-2</v>
      </c>
      <c r="O95" s="4">
        <f>ABS(G95-Election_result!G$2)</f>
        <v>0.29999999999999982</v>
      </c>
      <c r="P95" s="4">
        <f>ABS(H95-Election_result!H$2)</f>
        <v>1.2000000000000002</v>
      </c>
      <c r="Q95" s="4">
        <f>ABS(I95-Election_result!I$2)</f>
        <v>0.49999999999999956</v>
      </c>
      <c r="R95" s="4">
        <f t="shared" si="2"/>
        <v>1.0750000000000002</v>
      </c>
    </row>
    <row r="96" spans="1:18" ht="12.75" customHeight="1">
      <c r="A96" s="3">
        <v>41538</v>
      </c>
      <c r="B96" s="1">
        <v>38.9</v>
      </c>
      <c r="C96" s="1">
        <v>26.3</v>
      </c>
      <c r="D96" s="1">
        <v>10</v>
      </c>
      <c r="E96" s="1">
        <v>6.5</v>
      </c>
      <c r="F96" s="1">
        <v>8.6999999999999993</v>
      </c>
      <c r="G96" s="1">
        <v>2.5</v>
      </c>
      <c r="H96" s="1">
        <v>3.5</v>
      </c>
      <c r="I96" s="1">
        <v>3.6</v>
      </c>
      <c r="J96" s="4">
        <f>ABS(B96-Election_result!B$2)</f>
        <v>2.6000000000000014</v>
      </c>
      <c r="K96" s="4">
        <f>ABS(C96-Election_result!C$2)</f>
        <v>0.60000000000000142</v>
      </c>
      <c r="L96" s="4">
        <f>ABS(D96-Election_result!D$2)</f>
        <v>1.5999999999999996</v>
      </c>
      <c r="M96" s="4">
        <f>ABS(E96-Election_result!E$2)</f>
        <v>1.7000000000000002</v>
      </c>
      <c r="N96" s="4">
        <f>ABS(F96-Election_result!F$2)</f>
        <v>9.9999999999999645E-2</v>
      </c>
      <c r="O96" s="4">
        <f>ABS(G96-Election_result!G$2)</f>
        <v>0.29999999999999982</v>
      </c>
      <c r="P96" s="4">
        <f>ABS(H96-Election_result!H$2)</f>
        <v>1.2000000000000002</v>
      </c>
      <c r="Q96" s="4">
        <f>ABS(I96-Election_result!I$2)</f>
        <v>0.49999999999999956</v>
      </c>
      <c r="R96" s="4">
        <f t="shared" si="2"/>
        <v>1.0750000000000002</v>
      </c>
    </row>
    <row r="97" spans="1:18" ht="12.75" customHeight="1">
      <c r="A97" s="3">
        <v>41539</v>
      </c>
      <c r="B97" s="1">
        <v>38.9</v>
      </c>
      <c r="C97" s="1">
        <v>26.7</v>
      </c>
      <c r="D97" s="1">
        <v>9.3000000000000007</v>
      </c>
      <c r="E97" s="1">
        <v>6</v>
      </c>
      <c r="F97" s="1">
        <v>8.8000000000000007</v>
      </c>
      <c r="G97" s="1">
        <v>2.5</v>
      </c>
      <c r="H97" s="1">
        <v>4</v>
      </c>
      <c r="I97" s="1">
        <v>3.8</v>
      </c>
      <c r="J97" s="4">
        <f>ABS(B97-Election_result!B$2)</f>
        <v>2.6000000000000014</v>
      </c>
      <c r="K97" s="4">
        <f>ABS(C97-Election_result!C$2)</f>
        <v>1</v>
      </c>
      <c r="L97" s="4">
        <f>ABS(D97-Election_result!D$2)</f>
        <v>0.90000000000000036</v>
      </c>
      <c r="M97" s="4">
        <f>ABS(E97-Election_result!E$2)</f>
        <v>1.2000000000000002</v>
      </c>
      <c r="N97" s="4">
        <f>ABS(F97-Election_result!F$2)</f>
        <v>0.20000000000000107</v>
      </c>
      <c r="O97" s="4">
        <f>ABS(G97-Election_result!G$2)</f>
        <v>0.29999999999999982</v>
      </c>
      <c r="P97" s="4">
        <f>ABS(H97-Election_result!H$2)</f>
        <v>0.70000000000000018</v>
      </c>
      <c r="Q97" s="4">
        <f>ABS(I97-Election_result!I$2)</f>
        <v>0.29999999999999982</v>
      </c>
      <c r="R97" s="4">
        <f t="shared" si="2"/>
        <v>0.90000000000000036</v>
      </c>
    </row>
    <row r="98" spans="1:18" ht="12.75" customHeight="1">
      <c r="A98" s="3"/>
    </row>
    <row r="99" spans="1:18" ht="12.75" customHeight="1">
      <c r="A99" s="3"/>
    </row>
    <row r="100" spans="1:18" ht="12.75" customHeight="1">
      <c r="A100" s="3"/>
    </row>
    <row r="101" spans="1:18" ht="12.75" customHeight="1">
      <c r="A101" s="3"/>
    </row>
    <row r="102" spans="1:18" ht="12.75" customHeight="1">
      <c r="A102" s="3"/>
    </row>
    <row r="103" spans="1:18" ht="12.75" customHeight="1">
      <c r="A103" s="3"/>
    </row>
    <row r="104" spans="1:18" ht="12.75" customHeight="1">
      <c r="A104" s="3"/>
    </row>
    <row r="105" spans="1:18" ht="12.75" customHeight="1">
      <c r="A105" s="3"/>
    </row>
    <row r="106" spans="1:18" ht="12.75" customHeight="1">
      <c r="A106" s="3"/>
    </row>
    <row r="107" spans="1:18" ht="12.75" customHeight="1">
      <c r="A107" s="3"/>
    </row>
    <row r="108" spans="1:18" ht="12.75" customHeight="1">
      <c r="A108" s="3"/>
    </row>
    <row r="109" spans="1:18" ht="12.75" customHeight="1">
      <c r="A109" s="3"/>
    </row>
    <row r="110" spans="1:18" ht="12.75" customHeight="1">
      <c r="A110" s="3"/>
    </row>
    <row r="111" spans="1:18" ht="12.75" customHeight="1">
      <c r="A111" s="3"/>
    </row>
    <row r="112" spans="1:18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U510"/>
  <sheetViews>
    <sheetView workbookViewId="0">
      <pane xSplit="1" ySplit="2" topLeftCell="B3" activePane="bottomRight" state="frozen"/>
      <selection activeCell="D11" sqref="D11"/>
      <selection pane="topRight" activeCell="D11" sqref="D11"/>
      <selection pane="bottomLeft" activeCell="D11" sqref="D11"/>
      <selection pane="bottomRight" activeCell="W40" sqref="W40"/>
    </sheetView>
  </sheetViews>
  <sheetFormatPr baseColWidth="10" defaultColWidth="17.1640625" defaultRowHeight="12.75" customHeight="1" x14ac:dyDescent="0"/>
  <cols>
    <col min="1" max="1" width="9.6640625" bestFit="1" customWidth="1"/>
    <col min="2" max="2" width="8.83203125" style="1" bestFit="1" customWidth="1"/>
    <col min="3" max="4" width="7.1640625" style="1" bestFit="1" customWidth="1"/>
    <col min="5" max="6" width="5.83203125" style="1" bestFit="1" customWidth="1"/>
    <col min="7" max="7" width="6.5" style="1" bestFit="1" customWidth="1"/>
    <col min="8" max="8" width="5.83203125" style="1" bestFit="1" customWidth="1"/>
    <col min="9" max="9" width="7.5" style="1" bestFit="1" customWidth="1"/>
    <col min="10" max="10" width="8.83203125" style="1" bestFit="1" customWidth="1"/>
    <col min="11" max="11" width="4.6640625" style="1" bestFit="1" customWidth="1"/>
    <col min="12" max="12" width="5.83203125" style="1" bestFit="1" customWidth="1"/>
    <col min="13" max="13" width="4.6640625" style="1" bestFit="1" customWidth="1"/>
    <col min="14" max="14" width="5.1640625" style="1" bestFit="1" customWidth="1"/>
    <col min="15" max="15" width="6.5" style="1" bestFit="1" customWidth="1"/>
    <col min="16" max="16" width="4.5" style="1" bestFit="1" customWidth="1"/>
    <col min="17" max="17" width="7.5" style="1" bestFit="1" customWidth="1"/>
    <col min="18" max="18" width="4.83203125" style="1" bestFit="1" customWidth="1"/>
    <col min="19" max="19" width="17.1640625" style="1"/>
  </cols>
  <sheetData>
    <row r="1" spans="1:21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/>
      <c r="S1" s="47" t="s">
        <v>73</v>
      </c>
    </row>
    <row r="2" spans="1:21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  <c r="S2" s="47" t="s">
        <v>69</v>
      </c>
    </row>
    <row r="3" spans="1:21" ht="12.75" customHeight="1">
      <c r="A3" s="3">
        <v>41481</v>
      </c>
      <c r="B3" s="4">
        <f>$S3*'PollyVote Forecast'!$B81/SUM('PollyVote Forecast'!$B81+'PollyVote Forecast'!$E81)</f>
        <v>40.837825552569328</v>
      </c>
      <c r="C3" s="4">
        <f>(100-$S3)*'PollyVote Forecast'!C81/(SUM('PollyVote Forecast'!$C81,'PollyVote Forecast'!$D81,'PollyVote Forecast'!$F81,'PollyVote Forecast'!$G81,'PollyVote Forecast'!$H81,'PollyVote Forecast'!$I81))</f>
        <v>23.595173651777269</v>
      </c>
      <c r="D3" s="4">
        <f>(100-$S3)*'PollyVote Forecast'!D81/(SUM('PollyVote Forecast'!$C81,'PollyVote Forecast'!$D81,'PollyVote Forecast'!$F81,'PollyVote Forecast'!$G81,'PollyVote Forecast'!$H81,'PollyVote Forecast'!$I81))</f>
        <v>11.976098897891246</v>
      </c>
      <c r="E3" s="4">
        <f>$S3*'PollyVote Forecast'!$E81/SUM('PollyVote Forecast'!$B81+'PollyVote Forecast'!$E81)</f>
        <v>6.2121744474306668</v>
      </c>
      <c r="F3" s="4">
        <f>(100-$S3)*'PollyVote Forecast'!F81/(SUM('PollyVote Forecast'!$C81,'PollyVote Forecast'!$D81,'PollyVote Forecast'!$F81,'PollyVote Forecast'!$G81,'PollyVote Forecast'!$H81,'PollyVote Forecast'!$I81))</f>
        <v>6.9871507467253631</v>
      </c>
      <c r="G3" s="4">
        <f>(100-$S3)*'PollyVote Forecast'!G81/(SUM('PollyVote Forecast'!$C81,'PollyVote Forecast'!$D81,'PollyVote Forecast'!$F81,'PollyVote Forecast'!$G81,'PollyVote Forecast'!$H81,'PollyVote Forecast'!$I81))</f>
        <v>2.3208400894470529</v>
      </c>
      <c r="H3" s="4">
        <f>(100-$S3)*'PollyVote Forecast'!H81/(SUM('PollyVote Forecast'!$C81,'PollyVote Forecast'!$D81,'PollyVote Forecast'!$F81,'PollyVote Forecast'!$G81,'PollyVote Forecast'!$H81,'PollyVote Forecast'!$I81))</f>
        <v>4.9303625246894134</v>
      </c>
      <c r="I3" s="4">
        <f>(100-$S3)*'PollyVote Forecast'!I81/(SUM('PollyVote Forecast'!$C81,'PollyVote Forecast'!$D81,'PollyVote Forecast'!$F81,'PollyVote Forecast'!$G81,'PollyVote Forecast'!$H81,'PollyVote Forecast'!$I81))</f>
        <v>3.1403740894696637</v>
      </c>
      <c r="J3" s="4">
        <f>ABS(B3-Election_result!B$2)</f>
        <v>0.66217444743067233</v>
      </c>
      <c r="K3" s="4">
        <f>ABS(C3-Election_result!C$2)</f>
        <v>2.1048263482227298</v>
      </c>
      <c r="L3" s="4">
        <f>ABS(D3-Election_result!D$2)</f>
        <v>3.5760988978912458</v>
      </c>
      <c r="M3" s="4">
        <f>ABS(E3-Election_result!E$2)</f>
        <v>1.412174447430667</v>
      </c>
      <c r="N3" s="4">
        <f>ABS(F3-Election_result!F$2)</f>
        <v>1.6128492532746366</v>
      </c>
      <c r="O3" s="4">
        <f>ABS(G3-Election_result!G$2)</f>
        <v>0.12084008944705271</v>
      </c>
      <c r="P3" s="4">
        <f>ABS(H3-Election_result!H$2)</f>
        <v>0.23036252468941321</v>
      </c>
      <c r="Q3" s="4">
        <f>ABS(I3-Election_result!I$2)</f>
        <v>0.95962591053033597</v>
      </c>
      <c r="R3" s="4">
        <f>AVERAGE(J3:Q3)</f>
        <v>1.3348689898645945</v>
      </c>
      <c r="S3" s="47">
        <v>47.05</v>
      </c>
      <c r="T3" s="12"/>
      <c r="U3" s="12"/>
    </row>
    <row r="4" spans="1:21" ht="12.75" customHeight="1">
      <c r="A4" s="3">
        <v>41482</v>
      </c>
      <c r="B4" s="4">
        <f>$S4*'PollyVote Forecast'!$B82/SUM('PollyVote Forecast'!$B82+'PollyVote Forecast'!$E82)</f>
        <v>40.809944443478486</v>
      </c>
      <c r="C4" s="4">
        <f>(100-$S4)*'PollyVote Forecast'!C82/(SUM('PollyVote Forecast'!$C82,'PollyVote Forecast'!$D82,'PollyVote Forecast'!$F82,'PollyVote Forecast'!$G82,'PollyVote Forecast'!$H82,'PollyVote Forecast'!$I82))</f>
        <v>23.9245254356481</v>
      </c>
      <c r="D4" s="4">
        <f>(100-$S4)*'PollyVote Forecast'!D82/(SUM('PollyVote Forecast'!$C82,'PollyVote Forecast'!$D82,'PollyVote Forecast'!$F82,'PollyVote Forecast'!$G82,'PollyVote Forecast'!$H82,'PollyVote Forecast'!$I82))</f>
        <v>12.147675690139739</v>
      </c>
      <c r="E4" s="4">
        <f>$S4*'PollyVote Forecast'!$E82/SUM('PollyVote Forecast'!$B82+'PollyVote Forecast'!$E82)</f>
        <v>6.2400555565215097</v>
      </c>
      <c r="F4" s="4">
        <f>(100-$S4)*'PollyVote Forecast'!F82/(SUM('PollyVote Forecast'!$C82,'PollyVote Forecast'!$D82,'PollyVote Forecast'!$F82,'PollyVote Forecast'!$G82,'PollyVote Forecast'!$H82,'PollyVote Forecast'!$I82))</f>
        <v>6.936992877153318</v>
      </c>
      <c r="G4" s="4">
        <f>(100-$S4)*'PollyVote Forecast'!G82/(SUM('PollyVote Forecast'!$C82,'PollyVote Forecast'!$D82,'PollyVote Forecast'!$F82,'PollyVote Forecast'!$G82,'PollyVote Forecast'!$H82,'PollyVote Forecast'!$I82))</f>
        <v>2.4301969293451031</v>
      </c>
      <c r="H4" s="4">
        <f>(100-$S4)*'PollyVote Forecast'!H82/(SUM('PollyVote Forecast'!$C82,'PollyVote Forecast'!$D82,'PollyVote Forecast'!$F82,'PollyVote Forecast'!$G82,'PollyVote Forecast'!$H82,'PollyVote Forecast'!$I82))</f>
        <v>4.1669669263993843</v>
      </c>
      <c r="I4" s="4">
        <f>(100-$S4)*'PollyVote Forecast'!I82/(SUM('PollyVote Forecast'!$C82,'PollyVote Forecast'!$D82,'PollyVote Forecast'!$F82,'PollyVote Forecast'!$G82,'PollyVote Forecast'!$H82,'PollyVote Forecast'!$I82))</f>
        <v>3.3436421413143589</v>
      </c>
      <c r="J4" s="4">
        <f>ABS(B4-Election_result!B$2)</f>
        <v>0.69005555652151429</v>
      </c>
      <c r="K4" s="4">
        <f>ABS(C4-Election_result!C$2)</f>
        <v>1.7754745643518994</v>
      </c>
      <c r="L4" s="4">
        <f>ABS(D4-Election_result!D$2)</f>
        <v>3.7476756901397383</v>
      </c>
      <c r="M4" s="4">
        <f>ABS(E4-Election_result!E$2)</f>
        <v>1.4400555565215098</v>
      </c>
      <c r="N4" s="4">
        <f>ABS(F4-Election_result!F$2)</f>
        <v>1.6630071228466816</v>
      </c>
      <c r="O4" s="4">
        <f>ABS(G4-Election_result!G$2)</f>
        <v>0.23019692934510294</v>
      </c>
      <c r="P4" s="4">
        <f>ABS(H4-Election_result!H$2)</f>
        <v>0.53303307360061591</v>
      </c>
      <c r="Q4" s="4">
        <f>ABS(I4-Election_result!I$2)</f>
        <v>0.75635785868564076</v>
      </c>
      <c r="R4" s="4">
        <f t="shared" ref="R4:R61" si="0">AVERAGE(J4:Q4)</f>
        <v>1.3544820440015879</v>
      </c>
      <c r="S4" s="47">
        <v>47.05</v>
      </c>
      <c r="T4" s="12"/>
      <c r="U4" s="12"/>
    </row>
    <row r="5" spans="1:21" ht="12.75" customHeight="1">
      <c r="A5" s="3">
        <v>41483</v>
      </c>
      <c r="B5" s="4">
        <f>$S5*'PollyVote Forecast'!$B83/SUM('PollyVote Forecast'!$B83+'PollyVote Forecast'!$E83)</f>
        <v>40.808636562458403</v>
      </c>
      <c r="C5" s="4">
        <f>(100-$S5)*'PollyVote Forecast'!C83/(SUM('PollyVote Forecast'!$C83,'PollyVote Forecast'!$D83,'PollyVote Forecast'!$F83,'PollyVote Forecast'!$G83,'PollyVote Forecast'!$H83,'PollyVote Forecast'!$I83))</f>
        <v>23.835733250016052</v>
      </c>
      <c r="D5" s="4">
        <f>(100-$S5)*'PollyVote Forecast'!D83/(SUM('PollyVote Forecast'!$C83,'PollyVote Forecast'!$D83,'PollyVote Forecast'!$F83,'PollyVote Forecast'!$G83,'PollyVote Forecast'!$H83,'PollyVote Forecast'!$I83))</f>
        <v>12.116271029589432</v>
      </c>
      <c r="E5" s="4">
        <f>$S5*'PollyVote Forecast'!$E83/SUM('PollyVote Forecast'!$B83+'PollyVote Forecast'!$E83)</f>
        <v>6.2413634375415983</v>
      </c>
      <c r="F5" s="4">
        <f>(100-$S5)*'PollyVote Forecast'!F83/(SUM('PollyVote Forecast'!$C83,'PollyVote Forecast'!$D83,'PollyVote Forecast'!$F83,'PollyVote Forecast'!$G83,'PollyVote Forecast'!$H83,'PollyVote Forecast'!$I83))</f>
        <v>6.9262984314259732</v>
      </c>
      <c r="G5" s="4">
        <f>(100-$S5)*'PollyVote Forecast'!G83/(SUM('PollyVote Forecast'!$C83,'PollyVote Forecast'!$D83,'PollyVote Forecast'!$F83,'PollyVote Forecast'!$G83,'PollyVote Forecast'!$H83,'PollyVote Forecast'!$I83))</f>
        <v>2.6545316263552721</v>
      </c>
      <c r="H5" s="4">
        <f>(100-$S5)*'PollyVote Forecast'!H83/(SUM('PollyVote Forecast'!$C83,'PollyVote Forecast'!$D83,'PollyVote Forecast'!$F83,'PollyVote Forecast'!$G83,'PollyVote Forecast'!$H83,'PollyVote Forecast'!$I83))</f>
        <v>4.0251337694895195</v>
      </c>
      <c r="I5" s="4">
        <f>(100-$S5)*'PollyVote Forecast'!I83/(SUM('PollyVote Forecast'!$C83,'PollyVote Forecast'!$D83,'PollyVote Forecast'!$F83,'PollyVote Forecast'!$G83,'PollyVote Forecast'!$H83,'PollyVote Forecast'!$I83))</f>
        <v>3.3920318931237587</v>
      </c>
      <c r="J5" s="4">
        <f>ABS(B5-Election_result!B$2)</f>
        <v>0.69136343754159668</v>
      </c>
      <c r="K5" s="4">
        <f>ABS(C5-Election_result!C$2)</f>
        <v>1.8642667499839476</v>
      </c>
      <c r="L5" s="4">
        <f>ABS(D5-Election_result!D$2)</f>
        <v>3.7162710295894321</v>
      </c>
      <c r="M5" s="4">
        <f>ABS(E5-Election_result!E$2)</f>
        <v>1.4413634375415985</v>
      </c>
      <c r="N5" s="4">
        <f>ABS(F5-Election_result!F$2)</f>
        <v>1.6737015685740264</v>
      </c>
      <c r="O5" s="4">
        <f>ABS(G5-Election_result!G$2)</f>
        <v>0.45453162635527189</v>
      </c>
      <c r="P5" s="4">
        <f>ABS(H5-Election_result!H$2)</f>
        <v>0.67486623051048067</v>
      </c>
      <c r="Q5" s="4">
        <f>ABS(I5-Election_result!I$2)</f>
        <v>0.7079681068762409</v>
      </c>
      <c r="R5" s="4">
        <f t="shared" si="0"/>
        <v>1.4030415233715745</v>
      </c>
      <c r="S5" s="47">
        <v>47.05</v>
      </c>
      <c r="T5" s="12"/>
      <c r="U5" s="12"/>
    </row>
    <row r="6" spans="1:21" ht="12.75" customHeight="1">
      <c r="A6" s="3">
        <v>41484</v>
      </c>
      <c r="B6" s="4">
        <f>$S6*'PollyVote Forecast'!$B84/SUM('PollyVote Forecast'!$B84+'PollyVote Forecast'!$E84)</f>
        <v>40.825973077350213</v>
      </c>
      <c r="C6" s="4">
        <f>(100-$S6)*'PollyVote Forecast'!C84/(SUM('PollyVote Forecast'!$C84,'PollyVote Forecast'!$D84,'PollyVote Forecast'!$F84,'PollyVote Forecast'!$G84,'PollyVote Forecast'!$H84,'PollyVote Forecast'!$I84))</f>
        <v>23.814194779424689</v>
      </c>
      <c r="D6" s="4">
        <f>(100-$S6)*'PollyVote Forecast'!D84/(SUM('PollyVote Forecast'!$C84,'PollyVote Forecast'!$D84,'PollyVote Forecast'!$F84,'PollyVote Forecast'!$G84,'PollyVote Forecast'!$H84,'PollyVote Forecast'!$I84))</f>
        <v>12.109685886798365</v>
      </c>
      <c r="E6" s="4">
        <f>$S6*'PollyVote Forecast'!$E84/SUM('PollyVote Forecast'!$B84+'PollyVote Forecast'!$E84)</f>
        <v>6.2240269226497844</v>
      </c>
      <c r="F6" s="4">
        <f>(100-$S6)*'PollyVote Forecast'!F84/(SUM('PollyVote Forecast'!$C84,'PollyVote Forecast'!$D84,'PollyVote Forecast'!$F84,'PollyVote Forecast'!$G84,'PollyVote Forecast'!$H84,'PollyVote Forecast'!$I84))</f>
        <v>6.9515955325662073</v>
      </c>
      <c r="G6" s="4">
        <f>(100-$S6)*'PollyVote Forecast'!G84/(SUM('PollyVote Forecast'!$C84,'PollyVote Forecast'!$D84,'PollyVote Forecast'!$F84,'PollyVote Forecast'!$G84,'PollyVote Forecast'!$H84,'PollyVote Forecast'!$I84))</f>
        <v>2.6940445812251959</v>
      </c>
      <c r="H6" s="4">
        <f>(100-$S6)*'PollyVote Forecast'!H84/(SUM('PollyVote Forecast'!$C84,'PollyVote Forecast'!$D84,'PollyVote Forecast'!$F84,'PollyVote Forecast'!$G84,'PollyVote Forecast'!$H84,'PollyVote Forecast'!$I84))</f>
        <v>4.0006331914746998</v>
      </c>
      <c r="I6" s="4">
        <f>(100-$S6)*'PollyVote Forecast'!I84/(SUM('PollyVote Forecast'!$C84,'PollyVote Forecast'!$D84,'PollyVote Forecast'!$F84,'PollyVote Forecast'!$G84,'PollyVote Forecast'!$H84,'PollyVote Forecast'!$I84))</f>
        <v>3.3798460285108529</v>
      </c>
      <c r="J6" s="4">
        <f>ABS(B6-Election_result!B$2)</f>
        <v>0.67402692264978725</v>
      </c>
      <c r="K6" s="4">
        <f>ABS(C6-Election_result!C$2)</f>
        <v>1.8858052205753104</v>
      </c>
      <c r="L6" s="4">
        <f>ABS(D6-Election_result!D$2)</f>
        <v>3.7096858867983649</v>
      </c>
      <c r="M6" s="4">
        <f>ABS(E6-Election_result!E$2)</f>
        <v>1.4240269226497846</v>
      </c>
      <c r="N6" s="4">
        <f>ABS(F6-Election_result!F$2)</f>
        <v>1.6484044674337923</v>
      </c>
      <c r="O6" s="4">
        <f>ABS(G6-Election_result!G$2)</f>
        <v>0.49404458122519568</v>
      </c>
      <c r="P6" s="4">
        <f>ABS(H6-Election_result!H$2)</f>
        <v>0.69936680852530042</v>
      </c>
      <c r="Q6" s="4">
        <f>ABS(I6-Election_result!I$2)</f>
        <v>0.72015397148914673</v>
      </c>
      <c r="R6" s="4">
        <f t="shared" si="0"/>
        <v>1.4069393476683354</v>
      </c>
      <c r="S6" s="47">
        <v>47.05</v>
      </c>
      <c r="T6" s="12"/>
      <c r="U6" s="12"/>
    </row>
    <row r="7" spans="1:21" ht="12.75" customHeight="1">
      <c r="A7" s="3">
        <v>41485</v>
      </c>
      <c r="B7" s="4">
        <f>$S7*'PollyVote Forecast'!$B85/SUM('PollyVote Forecast'!$B85+'PollyVote Forecast'!$E85)</f>
        <v>40.807483182129161</v>
      </c>
      <c r="C7" s="4">
        <f>(100-$S7)*'PollyVote Forecast'!C85/(SUM('PollyVote Forecast'!$C85,'PollyVote Forecast'!$D85,'PollyVote Forecast'!$F85,'PollyVote Forecast'!$G85,'PollyVote Forecast'!$H85,'PollyVote Forecast'!$I85))</f>
        <v>23.853754132900178</v>
      </c>
      <c r="D7" s="4">
        <f>(100-$S7)*'PollyVote Forecast'!D85/(SUM('PollyVote Forecast'!$C85,'PollyVote Forecast'!$D85,'PollyVote Forecast'!$F85,'PollyVote Forecast'!$G85,'PollyVote Forecast'!$H85,'PollyVote Forecast'!$I85))</f>
        <v>12.102633721887852</v>
      </c>
      <c r="E7" s="4">
        <f>$S7*'PollyVote Forecast'!$E85/SUM('PollyVote Forecast'!$B85+'PollyVote Forecast'!$E85)</f>
        <v>6.2425168178708299</v>
      </c>
      <c r="F7" s="4">
        <f>(100-$S7)*'PollyVote Forecast'!F85/(SUM('PollyVote Forecast'!$C85,'PollyVote Forecast'!$D85,'PollyVote Forecast'!$F85,'PollyVote Forecast'!$G85,'PollyVote Forecast'!$H85,'PollyVote Forecast'!$I85))</f>
        <v>6.9850504628759467</v>
      </c>
      <c r="G7" s="4">
        <f>(100-$S7)*'PollyVote Forecast'!G85/(SUM('PollyVote Forecast'!$C85,'PollyVote Forecast'!$D85,'PollyVote Forecast'!$F85,'PollyVote Forecast'!$G85,'PollyVote Forecast'!$H85,'PollyVote Forecast'!$I85))</f>
        <v>2.5452353343474248</v>
      </c>
      <c r="H7" s="4">
        <f>(100-$S7)*'PollyVote Forecast'!H85/(SUM('PollyVote Forecast'!$C85,'PollyVote Forecast'!$D85,'PollyVote Forecast'!$F85,'PollyVote Forecast'!$G85,'PollyVote Forecast'!$H85,'PollyVote Forecast'!$I85))</f>
        <v>4.078814319863393</v>
      </c>
      <c r="I7" s="4">
        <f>(100-$S7)*'PollyVote Forecast'!I85/(SUM('PollyVote Forecast'!$C85,'PollyVote Forecast'!$D85,'PollyVote Forecast'!$F85,'PollyVote Forecast'!$G85,'PollyVote Forecast'!$H85,'PollyVote Forecast'!$I85))</f>
        <v>3.384512028125207</v>
      </c>
      <c r="J7" s="4">
        <f>ABS(B7-Election_result!B$2)</f>
        <v>0.69251681787083896</v>
      </c>
      <c r="K7" s="4">
        <f>ABS(C7-Election_result!C$2)</f>
        <v>1.846245867099821</v>
      </c>
      <c r="L7" s="4">
        <f>ABS(D7-Election_result!D$2)</f>
        <v>3.7026337218878513</v>
      </c>
      <c r="M7" s="4">
        <f>ABS(E7-Election_result!E$2)</f>
        <v>1.4425168178708301</v>
      </c>
      <c r="N7" s="4">
        <f>ABS(F7-Election_result!F$2)</f>
        <v>1.614949537124053</v>
      </c>
      <c r="O7" s="4">
        <f>ABS(G7-Election_result!G$2)</f>
        <v>0.34523533434742459</v>
      </c>
      <c r="P7" s="4">
        <f>ABS(H7-Election_result!H$2)</f>
        <v>0.62118568013660713</v>
      </c>
      <c r="Q7" s="4">
        <f>ABS(I7-Election_result!I$2)</f>
        <v>0.71548797187479263</v>
      </c>
      <c r="R7" s="4">
        <f t="shared" si="0"/>
        <v>1.3725964685265275</v>
      </c>
      <c r="S7" s="47">
        <v>47.05</v>
      </c>
      <c r="T7" s="12"/>
      <c r="U7" s="12"/>
    </row>
    <row r="8" spans="1:21" ht="12.75" customHeight="1">
      <c r="A8" s="3">
        <v>41486</v>
      </c>
      <c r="B8" s="4">
        <f>$S8*'PollyVote Forecast'!$B86/SUM('PollyVote Forecast'!$B86+'PollyVote Forecast'!$E86)</f>
        <v>40.822311615648303</v>
      </c>
      <c r="C8" s="4">
        <f>(100-$S8)*'PollyVote Forecast'!C86/(SUM('PollyVote Forecast'!$C86,'PollyVote Forecast'!$D86,'PollyVote Forecast'!$F86,'PollyVote Forecast'!$G86,'PollyVote Forecast'!$H86,'PollyVote Forecast'!$I86))</f>
        <v>23.955487295313713</v>
      </c>
      <c r="D8" s="4">
        <f>(100-$S8)*'PollyVote Forecast'!D86/(SUM('PollyVote Forecast'!$C86,'PollyVote Forecast'!$D86,'PollyVote Forecast'!$F86,'PollyVote Forecast'!$G86,'PollyVote Forecast'!$H86,'PollyVote Forecast'!$I86))</f>
        <v>12.247650631416425</v>
      </c>
      <c r="E8" s="4">
        <f>$S8*'PollyVote Forecast'!$E86/SUM('PollyVote Forecast'!$B86+'PollyVote Forecast'!$E86)</f>
        <v>6.2276883843516933</v>
      </c>
      <c r="F8" s="4">
        <f>(100-$S8)*'PollyVote Forecast'!F86/(SUM('PollyVote Forecast'!$C86,'PollyVote Forecast'!$D86,'PollyVote Forecast'!$F86,'PollyVote Forecast'!$G86,'PollyVote Forecast'!$H86,'PollyVote Forecast'!$I86))</f>
        <v>7.0125929915411369</v>
      </c>
      <c r="G8" s="4">
        <f>(100-$S8)*'PollyVote Forecast'!G86/(SUM('PollyVote Forecast'!$C86,'PollyVote Forecast'!$D86,'PollyVote Forecast'!$F86,'PollyVote Forecast'!$G86,'PollyVote Forecast'!$H86,'PollyVote Forecast'!$I86))</f>
        <v>2.553166978269958</v>
      </c>
      <c r="H8" s="4">
        <f>(100-$S8)*'PollyVote Forecast'!H86/(SUM('PollyVote Forecast'!$C86,'PollyVote Forecast'!$D86,'PollyVote Forecast'!$F86,'PollyVote Forecast'!$G86,'PollyVote Forecast'!$H86,'PollyVote Forecast'!$I86))</f>
        <v>3.7884996365833734</v>
      </c>
      <c r="I8" s="4">
        <f>(100-$S8)*'PollyVote Forecast'!I86/(SUM('PollyVote Forecast'!$C86,'PollyVote Forecast'!$D86,'PollyVote Forecast'!$F86,'PollyVote Forecast'!$G86,'PollyVote Forecast'!$H86,'PollyVote Forecast'!$I86))</f>
        <v>3.3926024668753869</v>
      </c>
      <c r="J8" s="4">
        <f>ABS(B8-Election_result!B$2)</f>
        <v>0.67768838435169698</v>
      </c>
      <c r="K8" s="4">
        <f>ABS(C8-Election_result!C$2)</f>
        <v>1.7445127046862865</v>
      </c>
      <c r="L8" s="4">
        <f>ABS(D8-Election_result!D$2)</f>
        <v>3.8476506314164247</v>
      </c>
      <c r="M8" s="4">
        <f>ABS(E8-Election_result!E$2)</f>
        <v>1.4276883843516934</v>
      </c>
      <c r="N8" s="4">
        <f>ABS(F8-Election_result!F$2)</f>
        <v>1.5874070084588627</v>
      </c>
      <c r="O8" s="4">
        <f>ABS(G8-Election_result!G$2)</f>
        <v>0.3531669782699578</v>
      </c>
      <c r="P8" s="4">
        <f>ABS(H8-Election_result!H$2)</f>
        <v>0.91150036341662677</v>
      </c>
      <c r="Q8" s="4">
        <f>ABS(I8-Election_result!I$2)</f>
        <v>0.70739753312461273</v>
      </c>
      <c r="R8" s="4">
        <f t="shared" si="0"/>
        <v>1.4071264985095202</v>
      </c>
      <c r="S8" s="47">
        <v>47.05</v>
      </c>
      <c r="T8" s="12"/>
      <c r="U8" s="12"/>
    </row>
    <row r="9" spans="1:21" ht="12.75" customHeight="1">
      <c r="A9" s="3">
        <v>41487</v>
      </c>
      <c r="B9" s="4">
        <f>$S9*'PollyVote Forecast'!$B87/SUM('PollyVote Forecast'!$B87+'PollyVote Forecast'!$E87)</f>
        <v>40.860179593800225</v>
      </c>
      <c r="C9" s="4">
        <f>(100-$S9)*'PollyVote Forecast'!C87/(SUM('PollyVote Forecast'!$C87,'PollyVote Forecast'!$D87,'PollyVote Forecast'!$F87,'PollyVote Forecast'!$G87,'PollyVote Forecast'!$H87,'PollyVote Forecast'!$I87))</f>
        <v>23.811458643587496</v>
      </c>
      <c r="D9" s="4">
        <f>(100-$S9)*'PollyVote Forecast'!D87/(SUM('PollyVote Forecast'!$C87,'PollyVote Forecast'!$D87,'PollyVote Forecast'!$F87,'PollyVote Forecast'!$G87,'PollyVote Forecast'!$H87,'PollyVote Forecast'!$I87))</f>
        <v>12.077768605588961</v>
      </c>
      <c r="E9" s="4">
        <f>$S9*'PollyVote Forecast'!$E87/SUM('PollyVote Forecast'!$B87+'PollyVote Forecast'!$E87)</f>
        <v>6.1898204061997673</v>
      </c>
      <c r="F9" s="4">
        <f>(100-$S9)*'PollyVote Forecast'!F87/(SUM('PollyVote Forecast'!$C87,'PollyVote Forecast'!$D87,'PollyVote Forecast'!$F87,'PollyVote Forecast'!$G87,'PollyVote Forecast'!$H87,'PollyVote Forecast'!$I87))</f>
        <v>7.0097058244062316</v>
      </c>
      <c r="G9" s="4">
        <f>(100-$S9)*'PollyVote Forecast'!G87/(SUM('PollyVote Forecast'!$C87,'PollyVote Forecast'!$D87,'PollyVote Forecast'!$F87,'PollyVote Forecast'!$G87,'PollyVote Forecast'!$H87,'PollyVote Forecast'!$I87))</f>
        <v>2.5886489507898438</v>
      </c>
      <c r="H9" s="4">
        <f>(100-$S9)*'PollyVote Forecast'!H87/(SUM('PollyVote Forecast'!$C87,'PollyVote Forecast'!$D87,'PollyVote Forecast'!$F87,'PollyVote Forecast'!$G87,'PollyVote Forecast'!$H87,'PollyVote Forecast'!$I87))</f>
        <v>4.0813696979354113</v>
      </c>
      <c r="I9" s="4">
        <f>(100-$S9)*'PollyVote Forecast'!I87/(SUM('PollyVote Forecast'!$C87,'PollyVote Forecast'!$D87,'PollyVote Forecast'!$F87,'PollyVote Forecast'!$G87,'PollyVote Forecast'!$H87,'PollyVote Forecast'!$I87))</f>
        <v>3.3810482776920714</v>
      </c>
      <c r="J9" s="4">
        <f>ABS(B9-Election_result!B$2)</f>
        <v>0.63982040619977454</v>
      </c>
      <c r="K9" s="4">
        <f>ABS(C9-Election_result!C$2)</f>
        <v>1.8885413564125031</v>
      </c>
      <c r="L9" s="4">
        <f>ABS(D9-Election_result!D$2)</f>
        <v>3.6777686055889607</v>
      </c>
      <c r="M9" s="4">
        <f>ABS(E9-Election_result!E$2)</f>
        <v>1.3898204061997674</v>
      </c>
      <c r="N9" s="4">
        <f>ABS(F9-Election_result!F$2)</f>
        <v>1.5902941755937681</v>
      </c>
      <c r="O9" s="4">
        <f>ABS(G9-Election_result!G$2)</f>
        <v>0.38864895078984363</v>
      </c>
      <c r="P9" s="4">
        <f>ABS(H9-Election_result!H$2)</f>
        <v>0.61863030206458891</v>
      </c>
      <c r="Q9" s="4">
        <f>ABS(I9-Election_result!I$2)</f>
        <v>0.71895172230792825</v>
      </c>
      <c r="R9" s="4">
        <f t="shared" si="0"/>
        <v>1.3640594906446415</v>
      </c>
      <c r="S9" s="47">
        <v>47.05</v>
      </c>
      <c r="T9" s="12"/>
      <c r="U9" s="12"/>
    </row>
    <row r="10" spans="1:21" ht="12.75" customHeight="1">
      <c r="A10" s="3">
        <v>41488</v>
      </c>
      <c r="B10" s="4">
        <f>$S10*'PollyVote Forecast'!$B88/SUM('PollyVote Forecast'!$B88+'PollyVote Forecast'!$E88)</f>
        <v>40.873862165060324</v>
      </c>
      <c r="C10" s="4">
        <f>(100-$S10)*'PollyVote Forecast'!C88/(SUM('PollyVote Forecast'!$C88,'PollyVote Forecast'!$D88,'PollyVote Forecast'!$F88,'PollyVote Forecast'!$G88,'PollyVote Forecast'!$H88,'PollyVote Forecast'!$I88))</f>
        <v>23.771326793904421</v>
      </c>
      <c r="D10" s="4">
        <f>(100-$S10)*'PollyVote Forecast'!D88/(SUM('PollyVote Forecast'!$C88,'PollyVote Forecast'!$D88,'PollyVote Forecast'!$F88,'PollyVote Forecast'!$G88,'PollyVote Forecast'!$H88,'PollyVote Forecast'!$I88))</f>
        <v>12.136998178128632</v>
      </c>
      <c r="E10" s="4">
        <f>$S10*'PollyVote Forecast'!$E88/SUM('PollyVote Forecast'!$B88+'PollyVote Forecast'!$E88)</f>
        <v>6.1761378349396709</v>
      </c>
      <c r="F10" s="4">
        <f>(100-$S10)*'PollyVote Forecast'!F88/(SUM('PollyVote Forecast'!$C88,'PollyVote Forecast'!$D88,'PollyVote Forecast'!$F88,'PollyVote Forecast'!$G88,'PollyVote Forecast'!$H88,'PollyVote Forecast'!$I88))</f>
        <v>6.975289025247192</v>
      </c>
      <c r="G10" s="4">
        <f>(100-$S10)*'PollyVote Forecast'!G88/(SUM('PollyVote Forecast'!$C88,'PollyVote Forecast'!$D88,'PollyVote Forecast'!$F88,'PollyVote Forecast'!$G88,'PollyVote Forecast'!$H88,'PollyVote Forecast'!$I88))</f>
        <v>2.6219882037484661</v>
      </c>
      <c r="H10" s="4">
        <f>(100-$S10)*'PollyVote Forecast'!H88/(SUM('PollyVote Forecast'!$C88,'PollyVote Forecast'!$D88,'PollyVote Forecast'!$F88,'PollyVote Forecast'!$G88,'PollyVote Forecast'!$H88,'PollyVote Forecast'!$I88))</f>
        <v>4.034131782185975</v>
      </c>
      <c r="I10" s="4">
        <f>(100-$S10)*'PollyVote Forecast'!I88/(SUM('PollyVote Forecast'!$C88,'PollyVote Forecast'!$D88,'PollyVote Forecast'!$F88,'PollyVote Forecast'!$G88,'PollyVote Forecast'!$H88,'PollyVote Forecast'!$I88))</f>
        <v>3.4102660167853194</v>
      </c>
      <c r="J10" s="4">
        <f>ABS(B10-Election_result!B$2)</f>
        <v>0.62613783493967645</v>
      </c>
      <c r="K10" s="4">
        <f>ABS(C10-Election_result!C$2)</f>
        <v>1.9286732060955778</v>
      </c>
      <c r="L10" s="4">
        <f>ABS(D10-Election_result!D$2)</f>
        <v>3.7369981781286317</v>
      </c>
      <c r="M10" s="4">
        <f>ABS(E10-Election_result!E$2)</f>
        <v>1.3761378349396711</v>
      </c>
      <c r="N10" s="4">
        <f>ABS(F10-Election_result!F$2)</f>
        <v>1.6247109747528077</v>
      </c>
      <c r="O10" s="4">
        <f>ABS(G10-Election_result!G$2)</f>
        <v>0.42198820374846591</v>
      </c>
      <c r="P10" s="4">
        <f>ABS(H10-Election_result!H$2)</f>
        <v>0.66586821781402517</v>
      </c>
      <c r="Q10" s="4">
        <f>ABS(I10-Election_result!I$2)</f>
        <v>0.68973398321468027</v>
      </c>
      <c r="R10" s="4">
        <f t="shared" si="0"/>
        <v>1.3837810542041922</v>
      </c>
      <c r="S10" s="47">
        <v>47.05</v>
      </c>
      <c r="T10" s="12"/>
      <c r="U10" s="12"/>
    </row>
    <row r="11" spans="1:21" ht="12.75" customHeight="1">
      <c r="A11" s="3">
        <v>41489</v>
      </c>
      <c r="B11" s="4">
        <f>$S11*'PollyVote Forecast'!$B89/SUM('PollyVote Forecast'!$B89+'PollyVote Forecast'!$E89)</f>
        <v>40.875004043136727</v>
      </c>
      <c r="C11" s="4">
        <f>(100-$S11)*'PollyVote Forecast'!C89/(SUM('PollyVote Forecast'!$C89,'PollyVote Forecast'!$D89,'PollyVote Forecast'!$F89,'PollyVote Forecast'!$G89,'PollyVote Forecast'!$H89,'PollyVote Forecast'!$I89))</f>
        <v>23.854478105682073</v>
      </c>
      <c r="D11" s="4">
        <f>(100-$S11)*'PollyVote Forecast'!D89/(SUM('PollyVote Forecast'!$C89,'PollyVote Forecast'!$D89,'PollyVote Forecast'!$F89,'PollyVote Forecast'!$G89,'PollyVote Forecast'!$H89,'PollyVote Forecast'!$I89))</f>
        <v>12.180154890005372</v>
      </c>
      <c r="E11" s="4">
        <f>$S11*'PollyVote Forecast'!$E89/SUM('PollyVote Forecast'!$B89+'PollyVote Forecast'!$E89)</f>
        <v>6.1749959568632686</v>
      </c>
      <c r="F11" s="4">
        <f>(100-$S11)*'PollyVote Forecast'!F89/(SUM('PollyVote Forecast'!$C89,'PollyVote Forecast'!$D89,'PollyVote Forecast'!$F89,'PollyVote Forecast'!$G89,'PollyVote Forecast'!$H89,'PollyVote Forecast'!$I89))</f>
        <v>6.9766782245859735</v>
      </c>
      <c r="G11" s="4">
        <f>(100-$S11)*'PollyVote Forecast'!G89/(SUM('PollyVote Forecast'!$C89,'PollyVote Forecast'!$D89,'PollyVote Forecast'!$F89,'PollyVote Forecast'!$G89,'PollyVote Forecast'!$H89,'PollyVote Forecast'!$I89))</f>
        <v>2.6669322925728252</v>
      </c>
      <c r="H11" s="4">
        <f>(100-$S11)*'PollyVote Forecast'!H89/(SUM('PollyVote Forecast'!$C89,'PollyVote Forecast'!$D89,'PollyVote Forecast'!$F89,'PollyVote Forecast'!$G89,'PollyVote Forecast'!$H89,'PollyVote Forecast'!$I89))</f>
        <v>3.8399153188149464</v>
      </c>
      <c r="I11" s="4">
        <f>(100-$S11)*'PollyVote Forecast'!I89/(SUM('PollyVote Forecast'!$C89,'PollyVote Forecast'!$D89,'PollyVote Forecast'!$F89,'PollyVote Forecast'!$G89,'PollyVote Forecast'!$H89,'PollyVote Forecast'!$I89))</f>
        <v>3.4318411683388184</v>
      </c>
      <c r="J11" s="4">
        <f>ABS(B11-Election_result!B$2)</f>
        <v>0.62499595686327325</v>
      </c>
      <c r="K11" s="4">
        <f>ABS(C11-Election_result!C$2)</f>
        <v>1.8455218943179261</v>
      </c>
      <c r="L11" s="4">
        <f>ABS(D11-Election_result!D$2)</f>
        <v>3.7801548900053721</v>
      </c>
      <c r="M11" s="4">
        <f>ABS(E11-Election_result!E$2)</f>
        <v>1.3749959568632688</v>
      </c>
      <c r="N11" s="4">
        <f>ABS(F11-Election_result!F$2)</f>
        <v>1.6233217754140261</v>
      </c>
      <c r="O11" s="4">
        <f>ABS(G11-Election_result!G$2)</f>
        <v>0.46693229257282498</v>
      </c>
      <c r="P11" s="4">
        <f>ABS(H11-Election_result!H$2)</f>
        <v>0.86008468118505377</v>
      </c>
      <c r="Q11" s="4">
        <f>ABS(I11-Election_result!I$2)</f>
        <v>0.66815883166118128</v>
      </c>
      <c r="R11" s="4">
        <f t="shared" si="0"/>
        <v>1.4055207848603657</v>
      </c>
      <c r="S11" s="47">
        <v>47.05</v>
      </c>
      <c r="T11" s="12"/>
      <c r="U11" s="12"/>
    </row>
    <row r="12" spans="1:21" ht="12.75" customHeight="1">
      <c r="A12" s="3">
        <v>41490</v>
      </c>
      <c r="B12" s="4">
        <f>$S12*'PollyVote Forecast'!$B90/SUM('PollyVote Forecast'!$B90+'PollyVote Forecast'!$E90)</f>
        <v>40.921777599789209</v>
      </c>
      <c r="C12" s="4">
        <f>(100-$S12)*'PollyVote Forecast'!C90/(SUM('PollyVote Forecast'!$C90,'PollyVote Forecast'!$D90,'PollyVote Forecast'!$F90,'PollyVote Forecast'!$G90,'PollyVote Forecast'!$H90,'PollyVote Forecast'!$I90))</f>
        <v>23.961695790325678</v>
      </c>
      <c r="D12" s="4">
        <f>(100-$S12)*'PollyVote Forecast'!D90/(SUM('PollyVote Forecast'!$C90,'PollyVote Forecast'!$D90,'PollyVote Forecast'!$F90,'PollyVote Forecast'!$G90,'PollyVote Forecast'!$H90,'PollyVote Forecast'!$I90))</f>
        <v>12.219801531218566</v>
      </c>
      <c r="E12" s="4">
        <f>$S12*'PollyVote Forecast'!$E90/SUM('PollyVote Forecast'!$B90+'PollyVote Forecast'!$E90)</f>
        <v>6.1282224002107908</v>
      </c>
      <c r="F12" s="4">
        <f>(100-$S12)*'PollyVote Forecast'!F90/(SUM('PollyVote Forecast'!$C90,'PollyVote Forecast'!$D90,'PollyVote Forecast'!$F90,'PollyVote Forecast'!$G90,'PollyVote Forecast'!$H90,'PollyVote Forecast'!$I90))</f>
        <v>6.9522127525388111</v>
      </c>
      <c r="G12" s="4">
        <f>(100-$S12)*'PollyVote Forecast'!G90/(SUM('PollyVote Forecast'!$C90,'PollyVote Forecast'!$D90,'PollyVote Forecast'!$F90,'PollyVote Forecast'!$G90,'PollyVote Forecast'!$H90,'PollyVote Forecast'!$I90))</f>
        <v>2.6588582300380668</v>
      </c>
      <c r="H12" s="4">
        <f>(100-$S12)*'PollyVote Forecast'!H90/(SUM('PollyVote Forecast'!$C90,'PollyVote Forecast'!$D90,'PollyVote Forecast'!$F90,'PollyVote Forecast'!$G90,'PollyVote Forecast'!$H90,'PollyVote Forecast'!$I90))</f>
        <v>3.7543895304414256</v>
      </c>
      <c r="I12" s="4">
        <f>(100-$S12)*'PollyVote Forecast'!I90/(SUM('PollyVote Forecast'!$C90,'PollyVote Forecast'!$D90,'PollyVote Forecast'!$F90,'PollyVote Forecast'!$G90,'PollyVote Forecast'!$H90,'PollyVote Forecast'!$I90))</f>
        <v>3.4030421654374519</v>
      </c>
      <c r="J12" s="4">
        <f>ABS(B12-Election_result!B$2)</f>
        <v>0.57822240021079097</v>
      </c>
      <c r="K12" s="4">
        <f>ABS(C12-Election_result!C$2)</f>
        <v>1.7383042096743218</v>
      </c>
      <c r="L12" s="4">
        <f>ABS(D12-Election_result!D$2)</f>
        <v>3.819801531218566</v>
      </c>
      <c r="M12" s="4">
        <f>ABS(E12-Election_result!E$2)</f>
        <v>1.328222400210791</v>
      </c>
      <c r="N12" s="4">
        <f>ABS(F12-Election_result!F$2)</f>
        <v>1.6477872474611885</v>
      </c>
      <c r="O12" s="4">
        <f>ABS(G12-Election_result!G$2)</f>
        <v>0.45885823003806658</v>
      </c>
      <c r="P12" s="4">
        <f>ABS(H12-Election_result!H$2)</f>
        <v>0.94561046955857453</v>
      </c>
      <c r="Q12" s="4">
        <f>ABS(I12-Election_result!I$2)</f>
        <v>0.69695783456254778</v>
      </c>
      <c r="R12" s="4">
        <f t="shared" si="0"/>
        <v>1.401720540366856</v>
      </c>
      <c r="S12" s="47">
        <v>47.05</v>
      </c>
      <c r="T12" s="12"/>
      <c r="U12" s="12"/>
    </row>
    <row r="13" spans="1:21" ht="12.75" customHeight="1">
      <c r="A13" s="3">
        <v>41491</v>
      </c>
      <c r="B13" s="4">
        <f>$S13*'PollyVote Forecast'!$B91/SUM('PollyVote Forecast'!$B91+'PollyVote Forecast'!$E91)</f>
        <v>40.921390965159254</v>
      </c>
      <c r="C13" s="4">
        <f>(100-$S13)*'PollyVote Forecast'!C91/(SUM('PollyVote Forecast'!$C91,'PollyVote Forecast'!$D91,'PollyVote Forecast'!$F91,'PollyVote Forecast'!$G91,'PollyVote Forecast'!$H91,'PollyVote Forecast'!$I91))</f>
        <v>23.973815211633294</v>
      </c>
      <c r="D13" s="4">
        <f>(100-$S13)*'PollyVote Forecast'!D91/(SUM('PollyVote Forecast'!$C91,'PollyVote Forecast'!$D91,'PollyVote Forecast'!$F91,'PollyVote Forecast'!$G91,'PollyVote Forecast'!$H91,'PollyVote Forecast'!$I91))</f>
        <v>12.32023335367616</v>
      </c>
      <c r="E13" s="4">
        <f>$S13*'PollyVote Forecast'!$E91/SUM('PollyVote Forecast'!$B91+'PollyVote Forecast'!$E91)</f>
        <v>6.1286090348407356</v>
      </c>
      <c r="F13" s="4">
        <f>(100-$S13)*'PollyVote Forecast'!F91/(SUM('PollyVote Forecast'!$C91,'PollyVote Forecast'!$D91,'PollyVote Forecast'!$F91,'PollyVote Forecast'!$G91,'PollyVote Forecast'!$H91,'PollyVote Forecast'!$I91))</f>
        <v>6.9515659451873786</v>
      </c>
      <c r="G13" s="4">
        <f>(100-$S13)*'PollyVote Forecast'!G91/(SUM('PollyVote Forecast'!$C91,'PollyVote Forecast'!$D91,'PollyVote Forecast'!$F91,'PollyVote Forecast'!$G91,'PollyVote Forecast'!$H91,'PollyVote Forecast'!$I91))</f>
        <v>2.6639137001867446</v>
      </c>
      <c r="H13" s="4">
        <f>(100-$S13)*'PollyVote Forecast'!H91/(SUM('PollyVote Forecast'!$C91,'PollyVote Forecast'!$D91,'PollyVote Forecast'!$F91,'PollyVote Forecast'!$G91,'PollyVote Forecast'!$H91,'PollyVote Forecast'!$I91))</f>
        <v>3.6557896353456361</v>
      </c>
      <c r="I13" s="4">
        <f>(100-$S13)*'PollyVote Forecast'!I91/(SUM('PollyVote Forecast'!$C91,'PollyVote Forecast'!$D91,'PollyVote Forecast'!$F91,'PollyVote Forecast'!$G91,'PollyVote Forecast'!$H91,'PollyVote Forecast'!$I91))</f>
        <v>3.3846821539707856</v>
      </c>
      <c r="J13" s="4">
        <f>ABS(B13-Election_result!B$2)</f>
        <v>0.57860903484074555</v>
      </c>
      <c r="K13" s="4">
        <f>ABS(C13-Election_result!C$2)</f>
        <v>1.7261847883667052</v>
      </c>
      <c r="L13" s="4">
        <f>ABS(D13-Election_result!D$2)</f>
        <v>3.92023335367616</v>
      </c>
      <c r="M13" s="4">
        <f>ABS(E13-Election_result!E$2)</f>
        <v>1.3286090348407358</v>
      </c>
      <c r="N13" s="4">
        <f>ABS(F13-Election_result!F$2)</f>
        <v>1.6484340548126211</v>
      </c>
      <c r="O13" s="4">
        <f>ABS(G13-Election_result!G$2)</f>
        <v>0.46391370018674438</v>
      </c>
      <c r="P13" s="4">
        <f>ABS(H13-Election_result!H$2)</f>
        <v>1.0442103646543641</v>
      </c>
      <c r="Q13" s="4">
        <f>ABS(I13-Election_result!I$2)</f>
        <v>0.715317846029214</v>
      </c>
      <c r="R13" s="4">
        <f t="shared" si="0"/>
        <v>1.4281890221759113</v>
      </c>
      <c r="S13" s="47">
        <v>47.05</v>
      </c>
      <c r="T13" s="12"/>
      <c r="U13" s="12"/>
    </row>
    <row r="14" spans="1:21" ht="12.75" customHeight="1">
      <c r="A14" s="3">
        <v>41492</v>
      </c>
      <c r="B14" s="4">
        <f>$S14*'PollyVote Forecast'!$B92/SUM('PollyVote Forecast'!$B92+'PollyVote Forecast'!$E92)</f>
        <v>40.886296208530943</v>
      </c>
      <c r="C14" s="4">
        <f>(100-$S14)*'PollyVote Forecast'!C92/(SUM('PollyVote Forecast'!$C92,'PollyVote Forecast'!$D92,'PollyVote Forecast'!$F92,'PollyVote Forecast'!$G92,'PollyVote Forecast'!$H92,'PollyVote Forecast'!$I92))</f>
        <v>24.417826682579285</v>
      </c>
      <c r="D14" s="4">
        <f>(100-$S14)*'PollyVote Forecast'!D92/(SUM('PollyVote Forecast'!$C92,'PollyVote Forecast'!$D92,'PollyVote Forecast'!$F92,'PollyVote Forecast'!$G92,'PollyVote Forecast'!$H92,'PollyVote Forecast'!$I92))</f>
        <v>12.336882547265922</v>
      </c>
      <c r="E14" s="4">
        <f>$S14*'PollyVote Forecast'!$E92/SUM('PollyVote Forecast'!$B92+'PollyVote Forecast'!$E92)</f>
        <v>6.1637037914690538</v>
      </c>
      <c r="F14" s="4">
        <f>(100-$S14)*'PollyVote Forecast'!F92/(SUM('PollyVote Forecast'!$C92,'PollyVote Forecast'!$D92,'PollyVote Forecast'!$F92,'PollyVote Forecast'!$G92,'PollyVote Forecast'!$H92,'PollyVote Forecast'!$I92))</f>
        <v>6.7355294250632607</v>
      </c>
      <c r="G14" s="4">
        <f>(100-$S14)*'PollyVote Forecast'!G92/(SUM('PollyVote Forecast'!$C92,'PollyVote Forecast'!$D92,'PollyVote Forecast'!$F92,'PollyVote Forecast'!$G92,'PollyVote Forecast'!$H92,'PollyVote Forecast'!$I92))</f>
        <v>2.4959948949462887</v>
      </c>
      <c r="H14" s="4">
        <f>(100-$S14)*'PollyVote Forecast'!H92/(SUM('PollyVote Forecast'!$C92,'PollyVote Forecast'!$D92,'PollyVote Forecast'!$F92,'PollyVote Forecast'!$G92,'PollyVote Forecast'!$H92,'PollyVote Forecast'!$I92))</f>
        <v>3.4162036873156461</v>
      </c>
      <c r="I14" s="4">
        <f>(100-$S14)*'PollyVote Forecast'!I92/(SUM('PollyVote Forecast'!$C92,'PollyVote Forecast'!$D92,'PollyVote Forecast'!$F92,'PollyVote Forecast'!$G92,'PollyVote Forecast'!$H92,'PollyVote Forecast'!$I92))</f>
        <v>3.5475627628295912</v>
      </c>
      <c r="J14" s="4">
        <f>ABS(B14-Election_result!B$2)</f>
        <v>0.61370379146905663</v>
      </c>
      <c r="K14" s="4">
        <f>ABS(C14-Election_result!C$2)</f>
        <v>1.2821733174207139</v>
      </c>
      <c r="L14" s="4">
        <f>ABS(D14-Election_result!D$2)</f>
        <v>3.9368825472659221</v>
      </c>
      <c r="M14" s="4">
        <f>ABS(E14-Election_result!E$2)</f>
        <v>1.363703791469054</v>
      </c>
      <c r="N14" s="4">
        <f>ABS(F14-Election_result!F$2)</f>
        <v>1.864470574936739</v>
      </c>
      <c r="O14" s="4">
        <f>ABS(G14-Election_result!G$2)</f>
        <v>0.2959948949462885</v>
      </c>
      <c r="P14" s="4">
        <f>ABS(H14-Election_result!H$2)</f>
        <v>1.2837963126843541</v>
      </c>
      <c r="Q14" s="4">
        <f>ABS(I14-Election_result!I$2)</f>
        <v>0.55243723717040849</v>
      </c>
      <c r="R14" s="4">
        <f t="shared" si="0"/>
        <v>1.3991453084203171</v>
      </c>
      <c r="S14" s="47">
        <v>47.05</v>
      </c>
      <c r="T14" s="12"/>
      <c r="U14" s="12"/>
    </row>
    <row r="15" spans="1:21" ht="12.75" customHeight="1">
      <c r="A15" s="3">
        <v>41493</v>
      </c>
      <c r="B15" s="4">
        <f>$S15*'PollyVote Forecast'!$B93/SUM('PollyVote Forecast'!$B93+'PollyVote Forecast'!$E93)</f>
        <v>40.835213708725384</v>
      </c>
      <c r="C15" s="4">
        <f>(100-$S15)*'PollyVote Forecast'!C93/(SUM('PollyVote Forecast'!$C93,'PollyVote Forecast'!$D93,'PollyVote Forecast'!$F93,'PollyVote Forecast'!$G93,'PollyVote Forecast'!$H93,'PollyVote Forecast'!$I93))</f>
        <v>24.564715616111606</v>
      </c>
      <c r="D15" s="4">
        <f>(100-$S15)*'PollyVote Forecast'!D93/(SUM('PollyVote Forecast'!$C93,'PollyVote Forecast'!$D93,'PollyVote Forecast'!$F93,'PollyVote Forecast'!$G93,'PollyVote Forecast'!$H93,'PollyVote Forecast'!$I93))</f>
        <v>12.332414535351811</v>
      </c>
      <c r="E15" s="4">
        <f>$S15*'PollyVote Forecast'!$E93/SUM('PollyVote Forecast'!$B93+'PollyVote Forecast'!$E93)</f>
        <v>6.2147862912746197</v>
      </c>
      <c r="F15" s="4">
        <f>(100-$S15)*'PollyVote Forecast'!F93/(SUM('PollyVote Forecast'!$C93,'PollyVote Forecast'!$D93,'PollyVote Forecast'!$F93,'PollyVote Forecast'!$G93,'PollyVote Forecast'!$H93,'PollyVote Forecast'!$I93))</f>
        <v>6.8286864304266235</v>
      </c>
      <c r="G15" s="4">
        <f>(100-$S15)*'PollyVote Forecast'!G93/(SUM('PollyVote Forecast'!$C93,'PollyVote Forecast'!$D93,'PollyVote Forecast'!$F93,'PollyVote Forecast'!$G93,'PollyVote Forecast'!$H93,'PollyVote Forecast'!$I93))</f>
        <v>2.5023795678115075</v>
      </c>
      <c r="H15" s="4">
        <f>(100-$S15)*'PollyVote Forecast'!H93/(SUM('PollyVote Forecast'!$C93,'PollyVote Forecast'!$D93,'PollyVote Forecast'!$F93,'PollyVote Forecast'!$G93,'PollyVote Forecast'!$H93,'PollyVote Forecast'!$I93))</f>
        <v>3.1631629773542338</v>
      </c>
      <c r="I15" s="4">
        <f>(100-$S15)*'PollyVote Forecast'!I93/(SUM('PollyVote Forecast'!$C93,'PollyVote Forecast'!$D93,'PollyVote Forecast'!$F93,'PollyVote Forecast'!$G93,'PollyVote Forecast'!$H93,'PollyVote Forecast'!$I93))</f>
        <v>3.5586408729442205</v>
      </c>
      <c r="J15" s="4">
        <f>ABS(B15-Election_result!B$2)</f>
        <v>0.6647862912746163</v>
      </c>
      <c r="K15" s="4">
        <f>ABS(C15-Election_result!C$2)</f>
        <v>1.1352843838883935</v>
      </c>
      <c r="L15" s="4">
        <f>ABS(D15-Election_result!D$2)</f>
        <v>3.9324145353518105</v>
      </c>
      <c r="M15" s="4">
        <f>ABS(E15-Election_result!E$2)</f>
        <v>1.4147862912746199</v>
      </c>
      <c r="N15" s="4">
        <f>ABS(F15-Election_result!F$2)</f>
        <v>1.7713135695733762</v>
      </c>
      <c r="O15" s="4">
        <f>ABS(G15-Election_result!G$2)</f>
        <v>0.30237956781150732</v>
      </c>
      <c r="P15" s="4">
        <f>ABS(H15-Election_result!H$2)</f>
        <v>1.5368370226457664</v>
      </c>
      <c r="Q15" s="4">
        <f>ABS(I15-Election_result!I$2)</f>
        <v>0.54135912705577915</v>
      </c>
      <c r="R15" s="4">
        <f t="shared" si="0"/>
        <v>1.4123950986094835</v>
      </c>
      <c r="S15" s="47">
        <v>47.05</v>
      </c>
      <c r="T15" s="12"/>
      <c r="U15" s="12"/>
    </row>
    <row r="16" spans="1:21" ht="12.75" customHeight="1">
      <c r="A16" s="3">
        <v>41494</v>
      </c>
      <c r="B16" s="4">
        <f>$S16*'PollyVote Forecast'!$B94/SUM('PollyVote Forecast'!$B94+'PollyVote Forecast'!$E94)</f>
        <v>40.892655217610191</v>
      </c>
      <c r="C16" s="4">
        <f>(100-$S16)*'PollyVote Forecast'!C94/(SUM('PollyVote Forecast'!$C94,'PollyVote Forecast'!$D94,'PollyVote Forecast'!$F94,'PollyVote Forecast'!$G94,'PollyVote Forecast'!$H94,'PollyVote Forecast'!$I94))</f>
        <v>24.493755660959753</v>
      </c>
      <c r="D16" s="4">
        <f>(100-$S16)*'PollyVote Forecast'!D94/(SUM('PollyVote Forecast'!$C94,'PollyVote Forecast'!$D94,'PollyVote Forecast'!$F94,'PollyVote Forecast'!$G94,'PollyVote Forecast'!$H94,'PollyVote Forecast'!$I94))</f>
        <v>12.399973042249689</v>
      </c>
      <c r="E16" s="4">
        <f>$S16*'PollyVote Forecast'!$E94/SUM('PollyVote Forecast'!$B94+'PollyVote Forecast'!$E94)</f>
        <v>6.1573447823898064</v>
      </c>
      <c r="F16" s="4">
        <f>(100-$S16)*'PollyVote Forecast'!F94/(SUM('PollyVote Forecast'!$C94,'PollyVote Forecast'!$D94,'PollyVote Forecast'!$F94,'PollyVote Forecast'!$G94,'PollyVote Forecast'!$H94,'PollyVote Forecast'!$I94))</f>
        <v>6.8345671492859967</v>
      </c>
      <c r="G16" s="4">
        <f>(100-$S16)*'PollyVote Forecast'!G94/(SUM('PollyVote Forecast'!$C94,'PollyVote Forecast'!$D94,'PollyVote Forecast'!$F94,'PollyVote Forecast'!$G94,'PollyVote Forecast'!$H94,'PollyVote Forecast'!$I94))</f>
        <v>2.4308797437556824</v>
      </c>
      <c r="H16" s="4">
        <f>(100-$S16)*'PollyVote Forecast'!H94/(SUM('PollyVote Forecast'!$C94,'PollyVote Forecast'!$D94,'PollyVote Forecast'!$F94,'PollyVote Forecast'!$G94,'PollyVote Forecast'!$H94,'PollyVote Forecast'!$I94))</f>
        <v>3.2512141254684694</v>
      </c>
      <c r="I16" s="4">
        <f>(100-$S16)*'PollyVote Forecast'!I94/(SUM('PollyVote Forecast'!$C94,'PollyVote Forecast'!$D94,'PollyVote Forecast'!$F94,'PollyVote Forecast'!$G94,'PollyVote Forecast'!$H94,'PollyVote Forecast'!$I94))</f>
        <v>3.5396102782804157</v>
      </c>
      <c r="J16" s="4">
        <f>ABS(B16-Election_result!B$2)</f>
        <v>0.60734478238980927</v>
      </c>
      <c r="K16" s="4">
        <f>ABS(C16-Election_result!C$2)</f>
        <v>1.2062443390402464</v>
      </c>
      <c r="L16" s="4">
        <f>ABS(D16-Election_result!D$2)</f>
        <v>3.9999730422496889</v>
      </c>
      <c r="M16" s="4">
        <f>ABS(E16-Election_result!E$2)</f>
        <v>1.3573447823898066</v>
      </c>
      <c r="N16" s="4">
        <f>ABS(F16-Election_result!F$2)</f>
        <v>1.7654328507140029</v>
      </c>
      <c r="O16" s="4">
        <f>ABS(G16-Election_result!G$2)</f>
        <v>0.23087974375568221</v>
      </c>
      <c r="P16" s="4">
        <f>ABS(H16-Election_result!H$2)</f>
        <v>1.4487858745315307</v>
      </c>
      <c r="Q16" s="4">
        <f>ABS(I16-Election_result!I$2)</f>
        <v>0.5603897217195839</v>
      </c>
      <c r="R16" s="4">
        <f t="shared" si="0"/>
        <v>1.3970493920987939</v>
      </c>
      <c r="S16" s="47">
        <v>47.05</v>
      </c>
      <c r="T16" s="12"/>
      <c r="U16" s="12"/>
    </row>
    <row r="17" spans="1:21" ht="12.75" customHeight="1">
      <c r="A17" s="3">
        <v>41495</v>
      </c>
      <c r="B17" s="4">
        <f>$S17*'PollyVote Forecast'!$B95/SUM('PollyVote Forecast'!$B95+'PollyVote Forecast'!$E95)</f>
        <v>40.887169699119511</v>
      </c>
      <c r="C17" s="4">
        <f>(100-$S17)*'PollyVote Forecast'!C95/(SUM('PollyVote Forecast'!$C95,'PollyVote Forecast'!$D95,'PollyVote Forecast'!$F95,'PollyVote Forecast'!$G95,'PollyVote Forecast'!$H95,'PollyVote Forecast'!$I95))</f>
        <v>24.340010908628656</v>
      </c>
      <c r="D17" s="4">
        <f>(100-$S17)*'PollyVote Forecast'!D95/(SUM('PollyVote Forecast'!$C95,'PollyVote Forecast'!$D95,'PollyVote Forecast'!$F95,'PollyVote Forecast'!$G95,'PollyVote Forecast'!$H95,'PollyVote Forecast'!$I95))</f>
        <v>12.364105673646669</v>
      </c>
      <c r="E17" s="4">
        <f>$S17*'PollyVote Forecast'!$E95/SUM('PollyVote Forecast'!$B95+'PollyVote Forecast'!$E95)</f>
        <v>6.1628303008804854</v>
      </c>
      <c r="F17" s="4">
        <f>(100-$S17)*'PollyVote Forecast'!F95/(SUM('PollyVote Forecast'!$C95,'PollyVote Forecast'!$D95,'PollyVote Forecast'!$F95,'PollyVote Forecast'!$G95,'PollyVote Forecast'!$H95,'PollyVote Forecast'!$I95))</f>
        <v>6.7893943130024645</v>
      </c>
      <c r="G17" s="4">
        <f>(100-$S17)*'PollyVote Forecast'!G95/(SUM('PollyVote Forecast'!$C95,'PollyVote Forecast'!$D95,'PollyVote Forecast'!$F95,'PollyVote Forecast'!$G95,'PollyVote Forecast'!$H95,'PollyVote Forecast'!$I95))</f>
        <v>2.4688475340295599</v>
      </c>
      <c r="H17" s="4">
        <f>(100-$S17)*'PollyVote Forecast'!H95/(SUM('PollyVote Forecast'!$C95,'PollyVote Forecast'!$D95,'PollyVote Forecast'!$F95,'PollyVote Forecast'!$G95,'PollyVote Forecast'!$H95,'PollyVote Forecast'!$I95))</f>
        <v>3.4328652348715614</v>
      </c>
      <c r="I17" s="4">
        <f>(100-$S17)*'PollyVote Forecast'!I95/(SUM('PollyVote Forecast'!$C95,'PollyVote Forecast'!$D95,'PollyVote Forecast'!$F95,'PollyVote Forecast'!$G95,'PollyVote Forecast'!$H95,'PollyVote Forecast'!$I95))</f>
        <v>3.5547763358211015</v>
      </c>
      <c r="J17" s="4">
        <f>ABS(B17-Election_result!B$2)</f>
        <v>0.61283030088048918</v>
      </c>
      <c r="K17" s="4">
        <f>ABS(C17-Election_result!C$2)</f>
        <v>1.3599890913713431</v>
      </c>
      <c r="L17" s="4">
        <f>ABS(D17-Election_result!D$2)</f>
        <v>3.9641056736466691</v>
      </c>
      <c r="M17" s="4">
        <f>ABS(E17-Election_result!E$2)</f>
        <v>1.3628303008804856</v>
      </c>
      <c r="N17" s="4">
        <f>ABS(F17-Election_result!F$2)</f>
        <v>1.8106056869975351</v>
      </c>
      <c r="O17" s="4">
        <f>ABS(G17-Election_result!G$2)</f>
        <v>0.26884753402955974</v>
      </c>
      <c r="P17" s="4">
        <f>ABS(H17-Election_result!H$2)</f>
        <v>1.2671347651284388</v>
      </c>
      <c r="Q17" s="4">
        <f>ABS(I17-Election_result!I$2)</f>
        <v>0.54522366417889812</v>
      </c>
      <c r="R17" s="4">
        <f t="shared" si="0"/>
        <v>1.3989458771391774</v>
      </c>
      <c r="S17" s="47">
        <v>47.05</v>
      </c>
      <c r="T17" s="12"/>
      <c r="U17" s="12"/>
    </row>
    <row r="18" spans="1:21" ht="12.75" customHeight="1">
      <c r="A18" s="3">
        <v>41496</v>
      </c>
      <c r="B18" s="4">
        <f>$S18*'PollyVote Forecast'!$B96/SUM('PollyVote Forecast'!$B96+'PollyVote Forecast'!$E96)</f>
        <v>40.89978319165261</v>
      </c>
      <c r="C18" s="4">
        <f>(100-$S18)*'PollyVote Forecast'!C96/(SUM('PollyVote Forecast'!$C96,'PollyVote Forecast'!$D96,'PollyVote Forecast'!$F96,'PollyVote Forecast'!$G96,'PollyVote Forecast'!$H96,'PollyVote Forecast'!$I96))</f>
        <v>24.353805600865684</v>
      </c>
      <c r="D18" s="4">
        <f>(100-$S18)*'PollyVote Forecast'!D96/(SUM('PollyVote Forecast'!$C96,'PollyVote Forecast'!$D96,'PollyVote Forecast'!$F96,'PollyVote Forecast'!$G96,'PollyVote Forecast'!$H96,'PollyVote Forecast'!$I96))</f>
        <v>12.547484426511581</v>
      </c>
      <c r="E18" s="4">
        <f>$S18*'PollyVote Forecast'!$E96/SUM('PollyVote Forecast'!$B96+'PollyVote Forecast'!$E96)</f>
        <v>6.1502168083473885</v>
      </c>
      <c r="F18" s="4">
        <f>(100-$S18)*'PollyVote Forecast'!F96/(SUM('PollyVote Forecast'!$C96,'PollyVote Forecast'!$D96,'PollyVote Forecast'!$F96,'PollyVote Forecast'!$G96,'PollyVote Forecast'!$H96,'PollyVote Forecast'!$I96))</f>
        <v>6.7955189328211674</v>
      </c>
      <c r="G18" s="4">
        <f>(100-$S18)*'PollyVote Forecast'!G96/(SUM('PollyVote Forecast'!$C96,'PollyVote Forecast'!$D96,'PollyVote Forecast'!$F96,'PollyVote Forecast'!$G96,'PollyVote Forecast'!$H96,'PollyVote Forecast'!$I96))</f>
        <v>2.4868369991648978</v>
      </c>
      <c r="H18" s="4">
        <f>(100-$S18)*'PollyVote Forecast'!H96/(SUM('PollyVote Forecast'!$C96,'PollyVote Forecast'!$D96,'PollyVote Forecast'!$F96,'PollyVote Forecast'!$G96,'PollyVote Forecast'!$H96,'PollyVote Forecast'!$I96))</f>
        <v>3.3344734825382547</v>
      </c>
      <c r="I18" s="4">
        <f>(100-$S18)*'PollyVote Forecast'!I96/(SUM('PollyVote Forecast'!$C96,'PollyVote Forecast'!$D96,'PollyVote Forecast'!$F96,'PollyVote Forecast'!$G96,'PollyVote Forecast'!$H96,'PollyVote Forecast'!$I96))</f>
        <v>3.4318805580984089</v>
      </c>
      <c r="J18" s="4">
        <f>ABS(B18-Election_result!B$2)</f>
        <v>0.60021680834739044</v>
      </c>
      <c r="K18" s="4">
        <f>ABS(C18-Election_result!C$2)</f>
        <v>1.3461943991343155</v>
      </c>
      <c r="L18" s="4">
        <f>ABS(D18-Election_result!D$2)</f>
        <v>4.1474844265115802</v>
      </c>
      <c r="M18" s="4">
        <f>ABS(E18-Election_result!E$2)</f>
        <v>1.3502168083473887</v>
      </c>
      <c r="N18" s="4">
        <f>ABS(F18-Election_result!F$2)</f>
        <v>1.8044810671788323</v>
      </c>
      <c r="O18" s="4">
        <f>ABS(G18-Election_result!G$2)</f>
        <v>0.28683699916489758</v>
      </c>
      <c r="P18" s="4">
        <f>ABS(H18-Election_result!H$2)</f>
        <v>1.3655265174617455</v>
      </c>
      <c r="Q18" s="4">
        <f>ABS(I18-Election_result!I$2)</f>
        <v>0.66811944190159078</v>
      </c>
      <c r="R18" s="4">
        <f t="shared" si="0"/>
        <v>1.4461345585059675</v>
      </c>
      <c r="S18" s="47">
        <v>47.050000000000004</v>
      </c>
      <c r="T18" s="12"/>
      <c r="U18" s="12"/>
    </row>
    <row r="19" spans="1:21" ht="12.75" customHeight="1">
      <c r="A19" s="3">
        <v>41497</v>
      </c>
      <c r="B19" s="4">
        <f>$S19*'PollyVote Forecast'!$B97/SUM('PollyVote Forecast'!$B97+'PollyVote Forecast'!$E97)</f>
        <v>40.874554530152025</v>
      </c>
      <c r="C19" s="4">
        <f>(100-$S19)*'PollyVote Forecast'!C97/(SUM('PollyVote Forecast'!$C97,'PollyVote Forecast'!$D97,'PollyVote Forecast'!$F97,'PollyVote Forecast'!$G97,'PollyVote Forecast'!$H97,'PollyVote Forecast'!$I97))</f>
        <v>24.362603379288888</v>
      </c>
      <c r="D19" s="4">
        <f>(100-$S19)*'PollyVote Forecast'!D97/(SUM('PollyVote Forecast'!$C97,'PollyVote Forecast'!$D97,'PollyVote Forecast'!$F97,'PollyVote Forecast'!$G97,'PollyVote Forecast'!$H97,'PollyVote Forecast'!$I97))</f>
        <v>12.538601786691476</v>
      </c>
      <c r="E19" s="4">
        <f>$S19*'PollyVote Forecast'!$E97/SUM('PollyVote Forecast'!$B97+'PollyVote Forecast'!$E97)</f>
        <v>6.1754454698479737</v>
      </c>
      <c r="F19" s="4">
        <f>(100-$S19)*'PollyVote Forecast'!F97/(SUM('PollyVote Forecast'!$C97,'PollyVote Forecast'!$D97,'PollyVote Forecast'!$F97,'PollyVote Forecast'!$G97,'PollyVote Forecast'!$H97,'PollyVote Forecast'!$I97))</f>
        <v>6.8102165235368206</v>
      </c>
      <c r="G19" s="4">
        <f>(100-$S19)*'PollyVote Forecast'!G97/(SUM('PollyVote Forecast'!$C97,'PollyVote Forecast'!$D97,'PollyVote Forecast'!$F97,'PollyVote Forecast'!$G97,'PollyVote Forecast'!$H97,'PollyVote Forecast'!$I97))</f>
        <v>2.4897549996278574</v>
      </c>
      <c r="H19" s="4">
        <f>(100-$S19)*'PollyVote Forecast'!H97/(SUM('PollyVote Forecast'!$C97,'PollyVote Forecast'!$D97,'PollyVote Forecast'!$F97,'PollyVote Forecast'!$G97,'PollyVote Forecast'!$H97,'PollyVote Forecast'!$I97))</f>
        <v>3.3096771238925498</v>
      </c>
      <c r="I19" s="4">
        <f>(100-$S19)*'PollyVote Forecast'!I97/(SUM('PollyVote Forecast'!$C97,'PollyVote Forecast'!$D97,'PollyVote Forecast'!$F97,'PollyVote Forecast'!$G97,'PollyVote Forecast'!$H97,'PollyVote Forecast'!$I97))</f>
        <v>3.4391461869624109</v>
      </c>
      <c r="J19" s="4">
        <f>ABS(B19-Election_result!B$2)</f>
        <v>0.62544546984797478</v>
      </c>
      <c r="K19" s="4">
        <f>ABS(C19-Election_result!C$2)</f>
        <v>1.337396620711111</v>
      </c>
      <c r="L19" s="4">
        <f>ABS(D19-Election_result!D$2)</f>
        <v>4.1386017866914759</v>
      </c>
      <c r="M19" s="4">
        <f>ABS(E19-Election_result!E$2)</f>
        <v>1.3754454698479739</v>
      </c>
      <c r="N19" s="4">
        <f>ABS(F19-Election_result!F$2)</f>
        <v>1.789783476463179</v>
      </c>
      <c r="O19" s="4">
        <f>ABS(G19-Election_result!G$2)</f>
        <v>0.28975499962785722</v>
      </c>
      <c r="P19" s="4">
        <f>ABS(H19-Election_result!H$2)</f>
        <v>1.3903228761074504</v>
      </c>
      <c r="Q19" s="4">
        <f>ABS(I19-Election_result!I$2)</f>
        <v>0.66085381303758872</v>
      </c>
      <c r="R19" s="4">
        <f t="shared" si="0"/>
        <v>1.4509505640418265</v>
      </c>
      <c r="S19" s="47">
        <v>47.05</v>
      </c>
      <c r="T19" s="12"/>
      <c r="U19" s="12"/>
    </row>
    <row r="20" spans="1:21" ht="12.75" customHeight="1">
      <c r="A20" s="3">
        <v>41498</v>
      </c>
      <c r="B20" s="4">
        <f>$S20*'PollyVote Forecast'!$B98/SUM('PollyVote Forecast'!$B98+'PollyVote Forecast'!$E98)</f>
        <v>40.895314195702518</v>
      </c>
      <c r="C20" s="4">
        <f>(100-$S20)*'PollyVote Forecast'!C98/(SUM('PollyVote Forecast'!$C98,'PollyVote Forecast'!$D98,'PollyVote Forecast'!$F98,'PollyVote Forecast'!$G98,'PollyVote Forecast'!$H98,'PollyVote Forecast'!$I98))</f>
        <v>24.314575294695267</v>
      </c>
      <c r="D20" s="4">
        <f>(100-$S20)*'PollyVote Forecast'!D98/(SUM('PollyVote Forecast'!$C98,'PollyVote Forecast'!$D98,'PollyVote Forecast'!$F98,'PollyVote Forecast'!$G98,'PollyVote Forecast'!$H98,'PollyVote Forecast'!$I98))</f>
        <v>12.518181974859704</v>
      </c>
      <c r="E20" s="4">
        <f>$S20*'PollyVote Forecast'!$E98/SUM('PollyVote Forecast'!$B98+'PollyVote Forecast'!$E98)</f>
        <v>6.1546858042974817</v>
      </c>
      <c r="F20" s="4">
        <f>(100-$S20)*'PollyVote Forecast'!F98/(SUM('PollyVote Forecast'!$C98,'PollyVote Forecast'!$D98,'PollyVote Forecast'!$F98,'PollyVote Forecast'!$G98,'PollyVote Forecast'!$H98,'PollyVote Forecast'!$I98))</f>
        <v>6.7854444712001474</v>
      </c>
      <c r="G20" s="4">
        <f>(100-$S20)*'PollyVote Forecast'!G98/(SUM('PollyVote Forecast'!$C98,'PollyVote Forecast'!$D98,'PollyVote Forecast'!$F98,'PollyVote Forecast'!$G98,'PollyVote Forecast'!$H98,'PollyVote Forecast'!$I98))</f>
        <v>2.5659887325212858</v>
      </c>
      <c r="H20" s="4">
        <f>(100-$S20)*'PollyVote Forecast'!H98/(SUM('PollyVote Forecast'!$C98,'PollyVote Forecast'!$D98,'PollyVote Forecast'!$F98,'PollyVote Forecast'!$G98,'PollyVote Forecast'!$H98,'PollyVote Forecast'!$I98))</f>
        <v>3.366071710260893</v>
      </c>
      <c r="I20" s="4">
        <f>(100-$S20)*'PollyVote Forecast'!I98/(SUM('PollyVote Forecast'!$C98,'PollyVote Forecast'!$D98,'PollyVote Forecast'!$F98,'PollyVote Forecast'!$G98,'PollyVote Forecast'!$H98,'PollyVote Forecast'!$I98))</f>
        <v>3.3997378164627037</v>
      </c>
      <c r="J20" s="4">
        <f>ABS(B20-Election_result!B$2)</f>
        <v>0.60468580429748187</v>
      </c>
      <c r="K20" s="4">
        <f>ABS(C20-Election_result!C$2)</f>
        <v>1.3854247053047324</v>
      </c>
      <c r="L20" s="4">
        <f>ABS(D20-Election_result!D$2)</f>
        <v>4.1181819748597039</v>
      </c>
      <c r="M20" s="4">
        <f>ABS(E20-Election_result!E$2)</f>
        <v>1.3546858042974819</v>
      </c>
      <c r="N20" s="4">
        <f>ABS(F20-Election_result!F$2)</f>
        <v>1.8145555287998523</v>
      </c>
      <c r="O20" s="4">
        <f>ABS(G20-Election_result!G$2)</f>
        <v>0.36598873252128561</v>
      </c>
      <c r="P20" s="4">
        <f>ABS(H20-Election_result!H$2)</f>
        <v>1.3339282897391072</v>
      </c>
      <c r="Q20" s="4">
        <f>ABS(I20-Election_result!I$2)</f>
        <v>0.70026218353729597</v>
      </c>
      <c r="R20" s="4">
        <f t="shared" si="0"/>
        <v>1.4597141279196177</v>
      </c>
      <c r="S20" s="47">
        <v>47.05</v>
      </c>
      <c r="T20" s="12"/>
      <c r="U20" s="12"/>
    </row>
    <row r="21" spans="1:21" ht="12.75" customHeight="1">
      <c r="A21" s="3">
        <v>41499</v>
      </c>
      <c r="B21" s="4">
        <f>$S21*'PollyVote Forecast'!$B99/SUM('PollyVote Forecast'!$B99+'PollyVote Forecast'!$E99)</f>
        <v>40.892762584296534</v>
      </c>
      <c r="C21" s="4">
        <f>(100-$S21)*'PollyVote Forecast'!C99/(SUM('PollyVote Forecast'!$C99,'PollyVote Forecast'!$D99,'PollyVote Forecast'!$F99,'PollyVote Forecast'!$G99,'PollyVote Forecast'!$H99,'PollyVote Forecast'!$I99))</f>
        <v>24.396281873491699</v>
      </c>
      <c r="D21" s="4">
        <f>(100-$S21)*'PollyVote Forecast'!D99/(SUM('PollyVote Forecast'!$C99,'PollyVote Forecast'!$D99,'PollyVote Forecast'!$F99,'PollyVote Forecast'!$G99,'PollyVote Forecast'!$H99,'PollyVote Forecast'!$I99))</f>
        <v>12.539367260798992</v>
      </c>
      <c r="E21" s="4">
        <f>$S21*'PollyVote Forecast'!$E99/SUM('PollyVote Forecast'!$B99+'PollyVote Forecast'!$E99)</f>
        <v>6.1572374157034577</v>
      </c>
      <c r="F21" s="4">
        <f>(100-$S21)*'PollyVote Forecast'!F99/(SUM('PollyVote Forecast'!$C99,'PollyVote Forecast'!$D99,'PollyVote Forecast'!$F99,'PollyVote Forecast'!$G99,'PollyVote Forecast'!$H99,'PollyVote Forecast'!$I99))</f>
        <v>6.8055753931949337</v>
      </c>
      <c r="G21" s="4">
        <f>(100-$S21)*'PollyVote Forecast'!G99/(SUM('PollyVote Forecast'!$C99,'PollyVote Forecast'!$D99,'PollyVote Forecast'!$F99,'PollyVote Forecast'!$G99,'PollyVote Forecast'!$H99,'PollyVote Forecast'!$I99))</f>
        <v>2.5771995290547989</v>
      </c>
      <c r="H21" s="4">
        <f>(100-$S21)*'PollyVote Forecast'!H99/(SUM('PollyVote Forecast'!$C99,'PollyVote Forecast'!$D99,'PollyVote Forecast'!$F99,'PollyVote Forecast'!$G99,'PollyVote Forecast'!$H99,'PollyVote Forecast'!$I99))</f>
        <v>3.2483903075479685</v>
      </c>
      <c r="I21" s="4">
        <f>(100-$S21)*'PollyVote Forecast'!I99/(SUM('PollyVote Forecast'!$C99,'PollyVote Forecast'!$D99,'PollyVote Forecast'!$F99,'PollyVote Forecast'!$G99,'PollyVote Forecast'!$H99,'PollyVote Forecast'!$I99))</f>
        <v>3.3831856359116044</v>
      </c>
      <c r="J21" s="4">
        <f>ABS(B21-Election_result!B$2)</f>
        <v>0.6072374157034659</v>
      </c>
      <c r="K21" s="4">
        <f>ABS(C21-Election_result!C$2)</f>
        <v>1.3037181265083007</v>
      </c>
      <c r="L21" s="4">
        <f>ABS(D21-Election_result!D$2)</f>
        <v>4.1393672607989913</v>
      </c>
      <c r="M21" s="4">
        <f>ABS(E21-Election_result!E$2)</f>
        <v>1.3572374157034579</v>
      </c>
      <c r="N21" s="4">
        <f>ABS(F21-Election_result!F$2)</f>
        <v>1.794424606805066</v>
      </c>
      <c r="O21" s="4">
        <f>ABS(G21-Election_result!G$2)</f>
        <v>0.3771995290547987</v>
      </c>
      <c r="P21" s="4">
        <f>ABS(H21-Election_result!H$2)</f>
        <v>1.4516096924520316</v>
      </c>
      <c r="Q21" s="4">
        <f>ABS(I21-Election_result!I$2)</f>
        <v>0.71681436408839527</v>
      </c>
      <c r="R21" s="4">
        <f t="shared" si="0"/>
        <v>1.4684510513893136</v>
      </c>
      <c r="S21" s="47">
        <v>47.05</v>
      </c>
      <c r="T21" s="12"/>
      <c r="U21" s="12"/>
    </row>
    <row r="22" spans="1:21" ht="12.75" customHeight="1">
      <c r="A22" s="3">
        <v>41500</v>
      </c>
      <c r="B22" s="4">
        <f>$S22*'PollyVote Forecast'!$B100/SUM('PollyVote Forecast'!$B100+'PollyVote Forecast'!$E100)</f>
        <v>40.888589677661507</v>
      </c>
      <c r="C22" s="4">
        <f>(100-$S22)*'PollyVote Forecast'!C100/(SUM('PollyVote Forecast'!$C100,'PollyVote Forecast'!$D100,'PollyVote Forecast'!$F100,'PollyVote Forecast'!$G100,'PollyVote Forecast'!$H100,'PollyVote Forecast'!$I100))</f>
        <v>24.36217334140445</v>
      </c>
      <c r="D22" s="4">
        <f>(100-$S22)*'PollyVote Forecast'!D100/(SUM('PollyVote Forecast'!$C100,'PollyVote Forecast'!$D100,'PollyVote Forecast'!$F100,'PollyVote Forecast'!$G100,'PollyVote Forecast'!$H100,'PollyVote Forecast'!$I100))</f>
        <v>12.518296543526795</v>
      </c>
      <c r="E22" s="4">
        <f>$S22*'PollyVote Forecast'!$E100/SUM('PollyVote Forecast'!$B100+'PollyVote Forecast'!$E100)</f>
        <v>6.1614103223384999</v>
      </c>
      <c r="F22" s="4">
        <f>(100-$S22)*'PollyVote Forecast'!F100/(SUM('PollyVote Forecast'!$C100,'PollyVote Forecast'!$D100,'PollyVote Forecast'!$F100,'PollyVote Forecast'!$G100,'PollyVote Forecast'!$H100,'PollyVote Forecast'!$I100))</f>
        <v>6.8114747039752723</v>
      </c>
      <c r="G22" s="4">
        <f>(100-$S22)*'PollyVote Forecast'!G100/(SUM('PollyVote Forecast'!$C100,'PollyVote Forecast'!$D100,'PollyVote Forecast'!$F100,'PollyVote Forecast'!$G100,'PollyVote Forecast'!$H100,'PollyVote Forecast'!$I100))</f>
        <v>2.4989263485570556</v>
      </c>
      <c r="H22" s="4">
        <f>(100-$S22)*'PollyVote Forecast'!H100/(SUM('PollyVote Forecast'!$C100,'PollyVote Forecast'!$D100,'PollyVote Forecast'!$F100,'PollyVote Forecast'!$G100,'PollyVote Forecast'!$H100,'PollyVote Forecast'!$I100))</f>
        <v>3.3317056273699359</v>
      </c>
      <c r="I22" s="4">
        <f>(100-$S22)*'PollyVote Forecast'!I100/(SUM('PollyVote Forecast'!$C100,'PollyVote Forecast'!$D100,'PollyVote Forecast'!$F100,'PollyVote Forecast'!$G100,'PollyVote Forecast'!$H100,'PollyVote Forecast'!$I100))</f>
        <v>3.4274234351664852</v>
      </c>
      <c r="J22" s="4">
        <f>ABS(B22-Election_result!B$2)</f>
        <v>0.61141032233849302</v>
      </c>
      <c r="K22" s="4">
        <f>ABS(C22-Election_result!C$2)</f>
        <v>1.3378266585955494</v>
      </c>
      <c r="L22" s="4">
        <f>ABS(D22-Election_result!D$2)</f>
        <v>4.1182965435267942</v>
      </c>
      <c r="M22" s="4">
        <f>ABS(E22-Election_result!E$2)</f>
        <v>1.3614103223385001</v>
      </c>
      <c r="N22" s="4">
        <f>ABS(F22-Election_result!F$2)</f>
        <v>1.7885252960247273</v>
      </c>
      <c r="O22" s="4">
        <f>ABS(G22-Election_result!G$2)</f>
        <v>0.29892634855705547</v>
      </c>
      <c r="P22" s="4">
        <f>ABS(H22-Election_result!H$2)</f>
        <v>1.3682943726300643</v>
      </c>
      <c r="Q22" s="4">
        <f>ABS(I22-Election_result!I$2)</f>
        <v>0.67257656483351447</v>
      </c>
      <c r="R22" s="4">
        <f t="shared" si="0"/>
        <v>1.4446583036055873</v>
      </c>
      <c r="S22" s="47">
        <v>47.050000000000004</v>
      </c>
      <c r="T22" s="12"/>
      <c r="U22" s="12"/>
    </row>
    <row r="23" spans="1:21" ht="12.75" customHeight="1">
      <c r="A23" s="3">
        <v>41501</v>
      </c>
      <c r="B23" s="4">
        <f>$S23*'PollyVote Forecast'!$B101/SUM('PollyVote Forecast'!$B101+'PollyVote Forecast'!$E101)</f>
        <v>40.910485031389385</v>
      </c>
      <c r="C23" s="4">
        <f>(100-$S23)*'PollyVote Forecast'!C101/(SUM('PollyVote Forecast'!$C101,'PollyVote Forecast'!$D101,'PollyVote Forecast'!$F101,'PollyVote Forecast'!$G101,'PollyVote Forecast'!$H101,'PollyVote Forecast'!$I101))</f>
        <v>24.409845703284713</v>
      </c>
      <c r="D23" s="4">
        <f>(100-$S23)*'PollyVote Forecast'!D101/(SUM('PollyVote Forecast'!$C101,'PollyVote Forecast'!$D101,'PollyVote Forecast'!$F101,'PollyVote Forecast'!$G101,'PollyVote Forecast'!$H101,'PollyVote Forecast'!$I101))</f>
        <v>12.535560142586084</v>
      </c>
      <c r="E23" s="4">
        <f>$S23*'PollyVote Forecast'!$E101/SUM('PollyVote Forecast'!$B101+'PollyVote Forecast'!$E101)</f>
        <v>6.1395149686106221</v>
      </c>
      <c r="F23" s="4">
        <f>(100-$S23)*'PollyVote Forecast'!F101/(SUM('PollyVote Forecast'!$C101,'PollyVote Forecast'!$D101,'PollyVote Forecast'!$F101,'PollyVote Forecast'!$G101,'PollyVote Forecast'!$H101,'PollyVote Forecast'!$I101))</f>
        <v>6.8107897776994637</v>
      </c>
      <c r="G23" s="4">
        <f>(100-$S23)*'PollyVote Forecast'!G101/(SUM('PollyVote Forecast'!$C101,'PollyVote Forecast'!$D101,'PollyVote Forecast'!$F101,'PollyVote Forecast'!$G101,'PollyVote Forecast'!$H101,'PollyVote Forecast'!$I101))</f>
        <v>2.4805483639321109</v>
      </c>
      <c r="H23" s="4">
        <f>(100-$S23)*'PollyVote Forecast'!H101/(SUM('PollyVote Forecast'!$C101,'PollyVote Forecast'!$D101,'PollyVote Forecast'!$F101,'PollyVote Forecast'!$G101,'PollyVote Forecast'!$H101,'PollyVote Forecast'!$I101))</f>
        <v>3.2933190321551491</v>
      </c>
      <c r="I23" s="4">
        <f>(100-$S23)*'PollyVote Forecast'!I101/(SUM('PollyVote Forecast'!$C101,'PollyVote Forecast'!$D101,'PollyVote Forecast'!$F101,'PollyVote Forecast'!$G101,'PollyVote Forecast'!$H101,'PollyVote Forecast'!$I101))</f>
        <v>3.4199369803424786</v>
      </c>
      <c r="J23" s="4">
        <f>ABS(B23-Election_result!B$2)</f>
        <v>0.58951496861061514</v>
      </c>
      <c r="K23" s="4">
        <f>ABS(C23-Election_result!C$2)</f>
        <v>1.2901542967152864</v>
      </c>
      <c r="L23" s="4">
        <f>ABS(D23-Election_result!D$2)</f>
        <v>4.1355601425860833</v>
      </c>
      <c r="M23" s="4">
        <f>ABS(E23-Election_result!E$2)</f>
        <v>1.3395149686106222</v>
      </c>
      <c r="N23" s="4">
        <f>ABS(F23-Election_result!F$2)</f>
        <v>1.7892102223005359</v>
      </c>
      <c r="O23" s="4">
        <f>ABS(G23-Election_result!G$2)</f>
        <v>0.28054836393211069</v>
      </c>
      <c r="P23" s="4">
        <f>ABS(H23-Election_result!H$2)</f>
        <v>1.4066809678448511</v>
      </c>
      <c r="Q23" s="4">
        <f>ABS(I23-Election_result!I$2)</f>
        <v>0.68006301965752103</v>
      </c>
      <c r="R23" s="4">
        <f t="shared" si="0"/>
        <v>1.4389058687822032</v>
      </c>
      <c r="S23" s="47">
        <v>47.050000000000004</v>
      </c>
      <c r="T23" s="12"/>
      <c r="U23" s="12"/>
    </row>
    <row r="24" spans="1:21" ht="12.75" customHeight="1">
      <c r="A24" s="3">
        <v>41502</v>
      </c>
      <c r="B24" s="4">
        <f>$S24*'PollyVote Forecast'!$B102/SUM('PollyVote Forecast'!$B102+'PollyVote Forecast'!$E102)</f>
        <v>40.895188669137525</v>
      </c>
      <c r="C24" s="4">
        <f>(100-$S24)*'PollyVote Forecast'!C102/(SUM('PollyVote Forecast'!$C102,'PollyVote Forecast'!$D102,'PollyVote Forecast'!$F102,'PollyVote Forecast'!$G102,'PollyVote Forecast'!$H102,'PollyVote Forecast'!$I102))</f>
        <v>24.338365327213946</v>
      </c>
      <c r="D24" s="4">
        <f>(100-$S24)*'PollyVote Forecast'!D102/(SUM('PollyVote Forecast'!$C102,'PollyVote Forecast'!$D102,'PollyVote Forecast'!$F102,'PollyVote Forecast'!$G102,'PollyVote Forecast'!$H102,'PollyVote Forecast'!$I102))</f>
        <v>12.486762400382766</v>
      </c>
      <c r="E24" s="4">
        <f>$S24*'PollyVote Forecast'!$E102/SUM('PollyVote Forecast'!$B102+'PollyVote Forecast'!$E102)</f>
        <v>6.1548113308624641</v>
      </c>
      <c r="F24" s="4">
        <f>(100-$S24)*'PollyVote Forecast'!F102/(SUM('PollyVote Forecast'!$C102,'PollyVote Forecast'!$D102,'PollyVote Forecast'!$F102,'PollyVote Forecast'!$G102,'PollyVote Forecast'!$H102,'PollyVote Forecast'!$I102))</f>
        <v>6.8181298616551631</v>
      </c>
      <c r="G24" s="4">
        <f>(100-$S24)*'PollyVote Forecast'!G102/(SUM('PollyVote Forecast'!$C102,'PollyVote Forecast'!$D102,'PollyVote Forecast'!$F102,'PollyVote Forecast'!$G102,'PollyVote Forecast'!$H102,'PollyVote Forecast'!$I102))</f>
        <v>2.5542680447693069</v>
      </c>
      <c r="H24" s="4">
        <f>(100-$S24)*'PollyVote Forecast'!H102/(SUM('PollyVote Forecast'!$C102,'PollyVote Forecast'!$D102,'PollyVote Forecast'!$F102,'PollyVote Forecast'!$G102,'PollyVote Forecast'!$H102,'PollyVote Forecast'!$I102))</f>
        <v>3.2978467086226817</v>
      </c>
      <c r="I24" s="4">
        <f>(100-$S24)*'PollyVote Forecast'!I102/(SUM('PollyVote Forecast'!$C102,'PollyVote Forecast'!$D102,'PollyVote Forecast'!$F102,'PollyVote Forecast'!$G102,'PollyVote Forecast'!$H102,'PollyVote Forecast'!$I102))</f>
        <v>3.4546276573561361</v>
      </c>
      <c r="J24" s="4">
        <f>ABS(B24-Election_result!B$2)</f>
        <v>0.60481133086247496</v>
      </c>
      <c r="K24" s="4">
        <f>ABS(C24-Election_result!C$2)</f>
        <v>1.3616346727860531</v>
      </c>
      <c r="L24" s="4">
        <f>ABS(D24-Election_result!D$2)</f>
        <v>4.0867624003827654</v>
      </c>
      <c r="M24" s="4">
        <f>ABS(E24-Election_result!E$2)</f>
        <v>1.3548113308624643</v>
      </c>
      <c r="N24" s="4">
        <f>ABS(F24-Election_result!F$2)</f>
        <v>1.7818701383448365</v>
      </c>
      <c r="O24" s="4">
        <f>ABS(G24-Election_result!G$2)</f>
        <v>0.35426804476930673</v>
      </c>
      <c r="P24" s="4">
        <f>ABS(H24-Election_result!H$2)</f>
        <v>1.4021532913773185</v>
      </c>
      <c r="Q24" s="4">
        <f>ABS(I24-Election_result!I$2)</f>
        <v>0.64537234264386356</v>
      </c>
      <c r="R24" s="4">
        <f t="shared" si="0"/>
        <v>1.4489604440036354</v>
      </c>
      <c r="S24" s="47">
        <v>47.05</v>
      </c>
      <c r="T24" s="12"/>
      <c r="U24" s="12"/>
    </row>
    <row r="25" spans="1:21" ht="12.75" customHeight="1">
      <c r="A25" s="3">
        <v>41503</v>
      </c>
      <c r="B25" s="4">
        <f>$S25*'PollyVote Forecast'!$B103/SUM('PollyVote Forecast'!$B103+'PollyVote Forecast'!$E103)</f>
        <v>40.923013922622346</v>
      </c>
      <c r="C25" s="4">
        <f>(100-$S25)*'PollyVote Forecast'!C103/(SUM('PollyVote Forecast'!$C103,'PollyVote Forecast'!$D103,'PollyVote Forecast'!$F103,'PollyVote Forecast'!$G103,'PollyVote Forecast'!$H103,'PollyVote Forecast'!$I103))</f>
        <v>24.292880057562261</v>
      </c>
      <c r="D25" s="4">
        <f>(100-$S25)*'PollyVote Forecast'!D103/(SUM('PollyVote Forecast'!$C103,'PollyVote Forecast'!$D103,'PollyVote Forecast'!$F103,'PollyVote Forecast'!$G103,'PollyVote Forecast'!$H103,'PollyVote Forecast'!$I103))</f>
        <v>12.347093407740966</v>
      </c>
      <c r="E25" s="4">
        <f>$S25*'PollyVote Forecast'!$E103/SUM('PollyVote Forecast'!$B103+'PollyVote Forecast'!$E103)</f>
        <v>6.1269860773776594</v>
      </c>
      <c r="F25" s="4">
        <f>(100-$S25)*'PollyVote Forecast'!F103/(SUM('PollyVote Forecast'!$C103,'PollyVote Forecast'!$D103,'PollyVote Forecast'!$F103,'PollyVote Forecast'!$G103,'PollyVote Forecast'!$H103,'PollyVote Forecast'!$I103))</f>
        <v>6.9301245340874242</v>
      </c>
      <c r="G25" s="4">
        <f>(100-$S25)*'PollyVote Forecast'!G103/(SUM('PollyVote Forecast'!$C103,'PollyVote Forecast'!$D103,'PollyVote Forecast'!$F103,'PollyVote Forecast'!$G103,'PollyVote Forecast'!$H103,'PollyVote Forecast'!$I103))</f>
        <v>2.6010732864294397</v>
      </c>
      <c r="H25" s="4">
        <f>(100-$S25)*'PollyVote Forecast'!H103/(SUM('PollyVote Forecast'!$C103,'PollyVote Forecast'!$D103,'PollyVote Forecast'!$F103,'PollyVote Forecast'!$G103,'PollyVote Forecast'!$H103,'PollyVote Forecast'!$I103))</f>
        <v>3.3083383107087552</v>
      </c>
      <c r="I25" s="4">
        <f>(100-$S25)*'PollyVote Forecast'!I103/(SUM('PollyVote Forecast'!$C103,'PollyVote Forecast'!$D103,'PollyVote Forecast'!$F103,'PollyVote Forecast'!$G103,'PollyVote Forecast'!$H103,'PollyVote Forecast'!$I103))</f>
        <v>3.4704904034711523</v>
      </c>
      <c r="J25" s="4">
        <f>ABS(B25-Election_result!B$2)</f>
        <v>0.57698607737765428</v>
      </c>
      <c r="K25" s="4">
        <f>ABS(C25-Election_result!C$2)</f>
        <v>1.4071199424377383</v>
      </c>
      <c r="L25" s="4">
        <f>ABS(D25-Election_result!D$2)</f>
        <v>3.9470934077409652</v>
      </c>
      <c r="M25" s="4">
        <f>ABS(E25-Election_result!E$2)</f>
        <v>1.3269860773776596</v>
      </c>
      <c r="N25" s="4">
        <f>ABS(F25-Election_result!F$2)</f>
        <v>1.6698754659125754</v>
      </c>
      <c r="O25" s="4">
        <f>ABS(G25-Election_result!G$2)</f>
        <v>0.40107328642943951</v>
      </c>
      <c r="P25" s="4">
        <f>ABS(H25-Election_result!H$2)</f>
        <v>1.391661689291245</v>
      </c>
      <c r="Q25" s="4">
        <f>ABS(I25-Election_result!I$2)</f>
        <v>0.6295095965288473</v>
      </c>
      <c r="R25" s="4">
        <f t="shared" si="0"/>
        <v>1.4187881928870154</v>
      </c>
      <c r="S25" s="47">
        <v>47.050000000000004</v>
      </c>
      <c r="T25" s="12"/>
      <c r="U25" s="12"/>
    </row>
    <row r="26" spans="1:21" ht="12.75" customHeight="1">
      <c r="A26" s="3">
        <v>41504</v>
      </c>
      <c r="B26" s="4">
        <f>$S26*'PollyVote Forecast'!$B104/SUM('PollyVote Forecast'!$B104+'PollyVote Forecast'!$E104)</f>
        <v>40.935771853356144</v>
      </c>
      <c r="C26" s="4">
        <f>(100-$S26)*'PollyVote Forecast'!C104/(SUM('PollyVote Forecast'!$C104,'PollyVote Forecast'!$D104,'PollyVote Forecast'!$F104,'PollyVote Forecast'!$G104,'PollyVote Forecast'!$H104,'PollyVote Forecast'!$I104))</f>
        <v>24.297564408696839</v>
      </c>
      <c r="D26" s="4">
        <f>(100-$S26)*'PollyVote Forecast'!D104/(SUM('PollyVote Forecast'!$C104,'PollyVote Forecast'!$D104,'PollyVote Forecast'!$F104,'PollyVote Forecast'!$G104,'PollyVote Forecast'!$H104,'PollyVote Forecast'!$I104))</f>
        <v>12.296061406212017</v>
      </c>
      <c r="E26" s="4">
        <f>$S26*'PollyVote Forecast'!$E104/SUM('PollyVote Forecast'!$B104+'PollyVote Forecast'!$E104)</f>
        <v>6.1142281466438506</v>
      </c>
      <c r="F26" s="4">
        <f>(100-$S26)*'PollyVote Forecast'!F104/(SUM('PollyVote Forecast'!$C104,'PollyVote Forecast'!$D104,'PollyVote Forecast'!$F104,'PollyVote Forecast'!$G104,'PollyVote Forecast'!$H104,'PollyVote Forecast'!$I104))</f>
        <v>6.9566270167396302</v>
      </c>
      <c r="G26" s="4">
        <f>(100-$S26)*'PollyVote Forecast'!G104/(SUM('PollyVote Forecast'!$C104,'PollyVote Forecast'!$D104,'PollyVote Forecast'!$F104,'PollyVote Forecast'!$G104,'PollyVote Forecast'!$H104,'PollyVote Forecast'!$I104))</f>
        <v>2.6398524048136851</v>
      </c>
      <c r="H26" s="4">
        <f>(100-$S26)*'PollyVote Forecast'!H104/(SUM('PollyVote Forecast'!$C104,'PollyVote Forecast'!$D104,'PollyVote Forecast'!$F104,'PollyVote Forecast'!$G104,'PollyVote Forecast'!$H104,'PollyVote Forecast'!$I104))</f>
        <v>3.3031864346609527</v>
      </c>
      <c r="I26" s="4">
        <f>(100-$S26)*'PollyVote Forecast'!I104/(SUM('PollyVote Forecast'!$C104,'PollyVote Forecast'!$D104,'PollyVote Forecast'!$F104,'PollyVote Forecast'!$G104,'PollyVote Forecast'!$H104,'PollyVote Forecast'!$I104))</f>
        <v>3.4567083288768732</v>
      </c>
      <c r="J26" s="4">
        <f>ABS(B26-Election_result!B$2)</f>
        <v>0.56422814664385612</v>
      </c>
      <c r="K26" s="4">
        <f>ABS(C26-Election_result!C$2)</f>
        <v>1.4024355913031599</v>
      </c>
      <c r="L26" s="4">
        <f>ABS(D26-Election_result!D$2)</f>
        <v>3.8960614062120165</v>
      </c>
      <c r="M26" s="4">
        <f>ABS(E26-Election_result!E$2)</f>
        <v>1.3142281466438508</v>
      </c>
      <c r="N26" s="4">
        <f>ABS(F26-Election_result!F$2)</f>
        <v>1.6433729832603694</v>
      </c>
      <c r="O26" s="4">
        <f>ABS(G26-Election_result!G$2)</f>
        <v>0.43985240481368493</v>
      </c>
      <c r="P26" s="4">
        <f>ABS(H26-Election_result!H$2)</f>
        <v>1.3968135653390474</v>
      </c>
      <c r="Q26" s="4">
        <f>ABS(I26-Election_result!I$2)</f>
        <v>0.64329167112312646</v>
      </c>
      <c r="R26" s="4">
        <f t="shared" si="0"/>
        <v>1.4125354894173889</v>
      </c>
      <c r="S26" s="47">
        <v>47.05</v>
      </c>
      <c r="T26" s="12"/>
      <c r="U26" s="12"/>
    </row>
    <row r="27" spans="1:21" ht="12.75" customHeight="1">
      <c r="A27" s="3">
        <v>41505</v>
      </c>
      <c r="B27" s="4">
        <f>$S27*'PollyVote Forecast'!$B105/SUM('PollyVote Forecast'!$B105+'PollyVote Forecast'!$E105)</f>
        <v>40.922817642301361</v>
      </c>
      <c r="C27" s="4">
        <f>(100-$S27)*'PollyVote Forecast'!C105/(SUM('PollyVote Forecast'!$C105,'PollyVote Forecast'!$D105,'PollyVote Forecast'!$F105,'PollyVote Forecast'!$G105,'PollyVote Forecast'!$H105,'PollyVote Forecast'!$I105))</f>
        <v>24.282082445073353</v>
      </c>
      <c r="D27" s="4">
        <f>(100-$S27)*'PollyVote Forecast'!D105/(SUM('PollyVote Forecast'!$C105,'PollyVote Forecast'!$D105,'PollyVote Forecast'!$F105,'PollyVote Forecast'!$G105,'PollyVote Forecast'!$H105,'PollyVote Forecast'!$I105))</f>
        <v>12.221978748080454</v>
      </c>
      <c r="E27" s="4">
        <f>$S27*'PollyVote Forecast'!$E105/SUM('PollyVote Forecast'!$B105+'PollyVote Forecast'!$E105)</f>
        <v>6.1271823576986346</v>
      </c>
      <c r="F27" s="4">
        <f>(100-$S27)*'PollyVote Forecast'!F105/(SUM('PollyVote Forecast'!$C105,'PollyVote Forecast'!$D105,'PollyVote Forecast'!$F105,'PollyVote Forecast'!$G105,'PollyVote Forecast'!$H105,'PollyVote Forecast'!$I105))</f>
        <v>7.0308465155075472</v>
      </c>
      <c r="G27" s="4">
        <f>(100-$S27)*'PollyVote Forecast'!G105/(SUM('PollyVote Forecast'!$C105,'PollyVote Forecast'!$D105,'PollyVote Forecast'!$F105,'PollyVote Forecast'!$G105,'PollyVote Forecast'!$H105,'PollyVote Forecast'!$I105))</f>
        <v>2.6701029636558475</v>
      </c>
      <c r="H27" s="4">
        <f>(100-$S27)*'PollyVote Forecast'!H105/(SUM('PollyVote Forecast'!$C105,'PollyVote Forecast'!$D105,'PollyVote Forecast'!$F105,'PollyVote Forecast'!$G105,'PollyVote Forecast'!$H105,'PollyVote Forecast'!$I105))</f>
        <v>3.3000399160441742</v>
      </c>
      <c r="I27" s="4">
        <f>(100-$S27)*'PollyVote Forecast'!I105/(SUM('PollyVote Forecast'!$C105,'PollyVote Forecast'!$D105,'PollyVote Forecast'!$F105,'PollyVote Forecast'!$G105,'PollyVote Forecast'!$H105,'PollyVote Forecast'!$I105))</f>
        <v>3.4449494116386217</v>
      </c>
      <c r="J27" s="4">
        <f>ABS(B27-Election_result!B$2)</f>
        <v>0.57718235769863924</v>
      </c>
      <c r="K27" s="4">
        <f>ABS(C27-Election_result!C$2)</f>
        <v>1.4179175549266461</v>
      </c>
      <c r="L27" s="4">
        <f>ABS(D27-Election_result!D$2)</f>
        <v>3.8219787480804541</v>
      </c>
      <c r="M27" s="4">
        <f>ABS(E27-Election_result!E$2)</f>
        <v>1.3271823576986348</v>
      </c>
      <c r="N27" s="4">
        <f>ABS(F27-Election_result!F$2)</f>
        <v>1.5691534844924524</v>
      </c>
      <c r="O27" s="4">
        <f>ABS(G27-Election_result!G$2)</f>
        <v>0.47010296365584736</v>
      </c>
      <c r="P27" s="4">
        <f>ABS(H27-Election_result!H$2)</f>
        <v>1.3999600839558259</v>
      </c>
      <c r="Q27" s="4">
        <f>ABS(I27-Election_result!I$2)</f>
        <v>0.65505058836137797</v>
      </c>
      <c r="R27" s="4">
        <f t="shared" si="0"/>
        <v>1.4048160173587347</v>
      </c>
      <c r="S27" s="47">
        <v>47.05</v>
      </c>
      <c r="T27" s="12"/>
      <c r="U27" s="12"/>
    </row>
    <row r="28" spans="1:21" ht="12.75" customHeight="1">
      <c r="A28" s="3">
        <v>41506</v>
      </c>
      <c r="B28" s="4">
        <f>$S28*'PollyVote Forecast'!$B106/SUM('PollyVote Forecast'!$B106+'PollyVote Forecast'!$E106)</f>
        <v>40.907224699517492</v>
      </c>
      <c r="C28" s="4">
        <f>(100-$S28)*'PollyVote Forecast'!C106/(SUM('PollyVote Forecast'!$C106,'PollyVote Forecast'!$D106,'PollyVote Forecast'!$F106,'PollyVote Forecast'!$G106,'PollyVote Forecast'!$H106,'PollyVote Forecast'!$I106))</f>
        <v>24.302549003688323</v>
      </c>
      <c r="D28" s="4">
        <f>(100-$S28)*'PollyVote Forecast'!D106/(SUM('PollyVote Forecast'!$C106,'PollyVote Forecast'!$D106,'PollyVote Forecast'!$F106,'PollyVote Forecast'!$G106,'PollyVote Forecast'!$H106,'PollyVote Forecast'!$I106))</f>
        <v>12.191218987500003</v>
      </c>
      <c r="E28" s="4">
        <f>$S28*'PollyVote Forecast'!$E106/SUM('PollyVote Forecast'!$B106+'PollyVote Forecast'!$E106)</f>
        <v>6.1427753004825032</v>
      </c>
      <c r="F28" s="4">
        <f>(100-$S28)*'PollyVote Forecast'!F106/(SUM('PollyVote Forecast'!$C106,'PollyVote Forecast'!$D106,'PollyVote Forecast'!$F106,'PollyVote Forecast'!$G106,'PollyVote Forecast'!$H106,'PollyVote Forecast'!$I106))</f>
        <v>7.1346227610250788</v>
      </c>
      <c r="G28" s="4">
        <f>(100-$S28)*'PollyVote Forecast'!G106/(SUM('PollyVote Forecast'!$C106,'PollyVote Forecast'!$D106,'PollyVote Forecast'!$F106,'PollyVote Forecast'!$G106,'PollyVote Forecast'!$H106,'PollyVote Forecast'!$I106))</f>
        <v>2.8094651601776333</v>
      </c>
      <c r="H28" s="4">
        <f>(100-$S28)*'PollyVote Forecast'!H106/(SUM('PollyVote Forecast'!$C106,'PollyVote Forecast'!$D106,'PollyVote Forecast'!$F106,'PollyVote Forecast'!$G106,'PollyVote Forecast'!$H106,'PollyVote Forecast'!$I106))</f>
        <v>3.2105268989597806</v>
      </c>
      <c r="I28" s="4">
        <f>(100-$S28)*'PollyVote Forecast'!I106/(SUM('PollyVote Forecast'!$C106,'PollyVote Forecast'!$D106,'PollyVote Forecast'!$F106,'PollyVote Forecast'!$G106,'PollyVote Forecast'!$H106,'PollyVote Forecast'!$I106))</f>
        <v>3.301617188649189</v>
      </c>
      <c r="J28" s="4">
        <f>ABS(B28-Election_result!B$2)</f>
        <v>0.59277530048250782</v>
      </c>
      <c r="K28" s="4">
        <f>ABS(C28-Election_result!C$2)</f>
        <v>1.3974509963116759</v>
      </c>
      <c r="L28" s="4">
        <f>ABS(D28-Election_result!D$2)</f>
        <v>3.7912189875000024</v>
      </c>
      <c r="M28" s="4">
        <f>ABS(E28-Election_result!E$2)</f>
        <v>1.3427753004825034</v>
      </c>
      <c r="N28" s="4">
        <f>ABS(F28-Election_result!F$2)</f>
        <v>1.4653772389749209</v>
      </c>
      <c r="O28" s="4">
        <f>ABS(G28-Election_result!G$2)</f>
        <v>0.60946516017763308</v>
      </c>
      <c r="P28" s="4">
        <f>ABS(H28-Election_result!H$2)</f>
        <v>1.4894731010402196</v>
      </c>
      <c r="Q28" s="4">
        <f>ABS(I28-Election_result!I$2)</f>
        <v>0.79838281135081068</v>
      </c>
      <c r="R28" s="4">
        <f t="shared" si="0"/>
        <v>1.4358648620400343</v>
      </c>
      <c r="S28" s="47">
        <v>47.05</v>
      </c>
      <c r="T28" s="12"/>
      <c r="U28" s="12"/>
    </row>
    <row r="29" spans="1:21" ht="12.75" customHeight="1">
      <c r="A29" s="3">
        <v>41507</v>
      </c>
      <c r="B29" s="4">
        <f>$S29*'PollyVote Forecast'!$B107/SUM('PollyVote Forecast'!$B107+'PollyVote Forecast'!$E107)</f>
        <v>40.89916398601359</v>
      </c>
      <c r="C29" s="4">
        <f>(100-$S29)*'PollyVote Forecast'!C107/(SUM('PollyVote Forecast'!$C107,'PollyVote Forecast'!$D107,'PollyVote Forecast'!$F107,'PollyVote Forecast'!$G107,'PollyVote Forecast'!$H107,'PollyVote Forecast'!$I107))</f>
        <v>24.317668869359732</v>
      </c>
      <c r="D29" s="4">
        <f>(100-$S29)*'PollyVote Forecast'!D107/(SUM('PollyVote Forecast'!$C107,'PollyVote Forecast'!$D107,'PollyVote Forecast'!$F107,'PollyVote Forecast'!$G107,'PollyVote Forecast'!$H107,'PollyVote Forecast'!$I107))</f>
        <v>12.248115190181881</v>
      </c>
      <c r="E29" s="4">
        <f>$S29*'PollyVote Forecast'!$E107/SUM('PollyVote Forecast'!$B107+'PollyVote Forecast'!$E107)</f>
        <v>6.1508360139864031</v>
      </c>
      <c r="F29" s="4">
        <f>(100-$S29)*'PollyVote Forecast'!F107/(SUM('PollyVote Forecast'!$C107,'PollyVote Forecast'!$D107,'PollyVote Forecast'!$F107,'PollyVote Forecast'!$G107,'PollyVote Forecast'!$H107,'PollyVote Forecast'!$I107))</f>
        <v>7.1735721622036221</v>
      </c>
      <c r="G29" s="4">
        <f>(100-$S29)*'PollyVote Forecast'!G107/(SUM('PollyVote Forecast'!$C107,'PollyVote Forecast'!$D107,'PollyVote Forecast'!$F107,'PollyVote Forecast'!$G107,'PollyVote Forecast'!$H107,'PollyVote Forecast'!$I107))</f>
        <v>2.7876767757890955</v>
      </c>
      <c r="H29" s="4">
        <f>(100-$S29)*'PollyVote Forecast'!H107/(SUM('PollyVote Forecast'!$C107,'PollyVote Forecast'!$D107,'PollyVote Forecast'!$F107,'PollyVote Forecast'!$G107,'PollyVote Forecast'!$H107,'PollyVote Forecast'!$I107))</f>
        <v>3.1535604710308265</v>
      </c>
      <c r="I29" s="4">
        <f>(100-$S29)*'PollyVote Forecast'!I107/(SUM('PollyVote Forecast'!$C107,'PollyVote Forecast'!$D107,'PollyVote Forecast'!$F107,'PollyVote Forecast'!$G107,'PollyVote Forecast'!$H107,'PollyVote Forecast'!$I107))</f>
        <v>3.269406531434861</v>
      </c>
      <c r="J29" s="4">
        <f>ABS(B29-Election_result!B$2)</f>
        <v>0.60083601398640951</v>
      </c>
      <c r="K29" s="4">
        <f>ABS(C29-Election_result!C$2)</f>
        <v>1.3823311306402672</v>
      </c>
      <c r="L29" s="4">
        <f>ABS(D29-Election_result!D$2)</f>
        <v>3.8481151901818809</v>
      </c>
      <c r="M29" s="4">
        <f>ABS(E29-Election_result!E$2)</f>
        <v>1.3508360139864033</v>
      </c>
      <c r="N29" s="4">
        <f>ABS(F29-Election_result!F$2)</f>
        <v>1.4264278377963775</v>
      </c>
      <c r="O29" s="4">
        <f>ABS(G29-Election_result!G$2)</f>
        <v>0.58767677578909527</v>
      </c>
      <c r="P29" s="4">
        <f>ABS(H29-Election_result!H$2)</f>
        <v>1.5464395289691737</v>
      </c>
      <c r="Q29" s="4">
        <f>ABS(I29-Election_result!I$2)</f>
        <v>0.8305934685651386</v>
      </c>
      <c r="R29" s="4">
        <f t="shared" si="0"/>
        <v>1.4466569949893433</v>
      </c>
      <c r="S29" s="47">
        <v>47.05</v>
      </c>
      <c r="T29" s="12"/>
      <c r="U29" s="12"/>
    </row>
    <row r="30" spans="1:21" ht="12.75" customHeight="1">
      <c r="A30" s="3">
        <v>41508</v>
      </c>
      <c r="B30" s="4">
        <f>$S30*'PollyVote Forecast'!$B108/SUM('PollyVote Forecast'!$B108+'PollyVote Forecast'!$E108)</f>
        <v>40.901091051103968</v>
      </c>
      <c r="C30" s="4">
        <f>(100-$S30)*'PollyVote Forecast'!C108/(SUM('PollyVote Forecast'!$C108,'PollyVote Forecast'!$D108,'PollyVote Forecast'!$F108,'PollyVote Forecast'!$G108,'PollyVote Forecast'!$H108,'PollyVote Forecast'!$I108))</f>
        <v>24.302695840646781</v>
      </c>
      <c r="D30" s="4">
        <f>(100-$S30)*'PollyVote Forecast'!D108/(SUM('PollyVote Forecast'!$C108,'PollyVote Forecast'!$D108,'PollyVote Forecast'!$F108,'PollyVote Forecast'!$G108,'PollyVote Forecast'!$H108,'PollyVote Forecast'!$I108))</f>
        <v>12.231713292926756</v>
      </c>
      <c r="E30" s="4">
        <f>$S30*'PollyVote Forecast'!$E108/SUM('PollyVote Forecast'!$B108+'PollyVote Forecast'!$E108)</f>
        <v>6.148908948896028</v>
      </c>
      <c r="F30" s="4">
        <f>(100-$S30)*'PollyVote Forecast'!F108/(SUM('PollyVote Forecast'!$C108,'PollyVote Forecast'!$D108,'PollyVote Forecast'!$F108,'PollyVote Forecast'!$G108,'PollyVote Forecast'!$H108,'PollyVote Forecast'!$I108))</f>
        <v>7.1536422880587418</v>
      </c>
      <c r="G30" s="4">
        <f>(100-$S30)*'PollyVote Forecast'!G108/(SUM('PollyVote Forecast'!$C108,'PollyVote Forecast'!$D108,'PollyVote Forecast'!$F108,'PollyVote Forecast'!$G108,'PollyVote Forecast'!$H108,'PollyVote Forecast'!$I108))</f>
        <v>2.7602544032724317</v>
      </c>
      <c r="H30" s="4">
        <f>(100-$S30)*'PollyVote Forecast'!H108/(SUM('PollyVote Forecast'!$C108,'PollyVote Forecast'!$D108,'PollyVote Forecast'!$F108,'PollyVote Forecast'!$G108,'PollyVote Forecast'!$H108,'PollyVote Forecast'!$I108))</f>
        <v>3.2613573866770076</v>
      </c>
      <c r="I30" s="4">
        <f>(100-$S30)*'PollyVote Forecast'!I108/(SUM('PollyVote Forecast'!$C108,'PollyVote Forecast'!$D108,'PollyVote Forecast'!$F108,'PollyVote Forecast'!$G108,'PollyVote Forecast'!$H108,'PollyVote Forecast'!$I108))</f>
        <v>3.2403367884182854</v>
      </c>
      <c r="J30" s="4">
        <f>ABS(B30-Election_result!B$2)</f>
        <v>0.59890894889603175</v>
      </c>
      <c r="K30" s="4">
        <f>ABS(C30-Election_result!C$2)</f>
        <v>1.3973041593532187</v>
      </c>
      <c r="L30" s="4">
        <f>ABS(D30-Election_result!D$2)</f>
        <v>3.8317132929267554</v>
      </c>
      <c r="M30" s="4">
        <f>ABS(E30-Election_result!E$2)</f>
        <v>1.3489089488960282</v>
      </c>
      <c r="N30" s="4">
        <f>ABS(F30-Election_result!F$2)</f>
        <v>1.4463577119412578</v>
      </c>
      <c r="O30" s="4">
        <f>ABS(G30-Election_result!G$2)</f>
        <v>0.56025440327243148</v>
      </c>
      <c r="P30" s="4">
        <f>ABS(H30-Election_result!H$2)</f>
        <v>1.4386426133229926</v>
      </c>
      <c r="Q30" s="4">
        <f>ABS(I30-Election_result!I$2)</f>
        <v>0.85966321158171422</v>
      </c>
      <c r="R30" s="4">
        <f t="shared" si="0"/>
        <v>1.4352191612738037</v>
      </c>
      <c r="S30" s="47">
        <v>47.05</v>
      </c>
      <c r="T30" s="12"/>
      <c r="U30" s="12"/>
    </row>
    <row r="31" spans="1:21" ht="12.75" customHeight="1">
      <c r="A31" s="3">
        <v>41509</v>
      </c>
      <c r="B31" s="4">
        <f>$S31*'PollyVote Forecast'!$B109/SUM('PollyVote Forecast'!$B109+'PollyVote Forecast'!$E109)</f>
        <v>40.881378507141591</v>
      </c>
      <c r="C31" s="4">
        <f>(100-$S31)*'PollyVote Forecast'!C109/(SUM('PollyVote Forecast'!$C109,'PollyVote Forecast'!$D109,'PollyVote Forecast'!$F109,'PollyVote Forecast'!$G109,'PollyVote Forecast'!$H109,'PollyVote Forecast'!$I109))</f>
        <v>24.282567766860854</v>
      </c>
      <c r="D31" s="4">
        <f>(100-$S31)*'PollyVote Forecast'!D109/(SUM('PollyVote Forecast'!$C109,'PollyVote Forecast'!$D109,'PollyVote Forecast'!$F109,'PollyVote Forecast'!$G109,'PollyVote Forecast'!$H109,'PollyVote Forecast'!$I109))</f>
        <v>12.276396716621388</v>
      </c>
      <c r="E31" s="4">
        <f>$S31*'PollyVote Forecast'!$E109/SUM('PollyVote Forecast'!$B109+'PollyVote Forecast'!$E109)</f>
        <v>6.1686214928584038</v>
      </c>
      <c r="F31" s="4">
        <f>(100-$S31)*'PollyVote Forecast'!F109/(SUM('PollyVote Forecast'!$C109,'PollyVote Forecast'!$D109,'PollyVote Forecast'!$F109,'PollyVote Forecast'!$G109,'PollyVote Forecast'!$H109,'PollyVote Forecast'!$I109))</f>
        <v>7.1901891774611908</v>
      </c>
      <c r="G31" s="4">
        <f>(100-$S31)*'PollyVote Forecast'!G109/(SUM('PollyVote Forecast'!$C109,'PollyVote Forecast'!$D109,'PollyVote Forecast'!$F109,'PollyVote Forecast'!$G109,'PollyVote Forecast'!$H109,'PollyVote Forecast'!$I109))</f>
        <v>2.7423719802080875</v>
      </c>
      <c r="H31" s="4">
        <f>(100-$S31)*'PollyVote Forecast'!H109/(SUM('PollyVote Forecast'!$C109,'PollyVote Forecast'!$D109,'PollyVote Forecast'!$F109,'PollyVote Forecast'!$G109,'PollyVote Forecast'!$H109,'PollyVote Forecast'!$I109))</f>
        <v>3.2341754604299222</v>
      </c>
      <c r="I31" s="4">
        <f>(100-$S31)*'PollyVote Forecast'!I109/(SUM('PollyVote Forecast'!$C109,'PollyVote Forecast'!$D109,'PollyVote Forecast'!$F109,'PollyVote Forecast'!$G109,'PollyVote Forecast'!$H109,'PollyVote Forecast'!$I109))</f>
        <v>3.2242988984185579</v>
      </c>
      <c r="J31" s="4">
        <f>ABS(B31-Election_result!B$2)</f>
        <v>0.61862149285840928</v>
      </c>
      <c r="K31" s="4">
        <f>ABS(C31-Election_result!C$2)</f>
        <v>1.4174322331391451</v>
      </c>
      <c r="L31" s="4">
        <f>ABS(D31-Election_result!D$2)</f>
        <v>3.8763967166213877</v>
      </c>
      <c r="M31" s="4">
        <f>ABS(E31-Election_result!E$2)</f>
        <v>1.368621492858404</v>
      </c>
      <c r="N31" s="4">
        <f>ABS(F31-Election_result!F$2)</f>
        <v>1.4098108225388088</v>
      </c>
      <c r="O31" s="4">
        <f>ABS(G31-Election_result!G$2)</f>
        <v>0.5423719802080873</v>
      </c>
      <c r="P31" s="4">
        <f>ABS(H31-Election_result!H$2)</f>
        <v>1.465824539570078</v>
      </c>
      <c r="Q31" s="4">
        <f>ABS(I31-Election_result!I$2)</f>
        <v>0.87570110158144177</v>
      </c>
      <c r="R31" s="4">
        <f t="shared" si="0"/>
        <v>1.4468475474219704</v>
      </c>
      <c r="S31" s="47">
        <v>47.05</v>
      </c>
      <c r="T31" s="12"/>
      <c r="U31" s="12"/>
    </row>
    <row r="32" spans="1:21" ht="12.75" customHeight="1">
      <c r="A32" s="3">
        <v>41510</v>
      </c>
      <c r="B32" s="4">
        <f>$S32*'PollyVote Forecast'!$B110/SUM('PollyVote Forecast'!$B110+'PollyVote Forecast'!$E110)</f>
        <v>40.880850995145174</v>
      </c>
      <c r="C32" s="4">
        <f>(100-$S32)*'PollyVote Forecast'!C110/(SUM('PollyVote Forecast'!$C110,'PollyVote Forecast'!$D110,'PollyVote Forecast'!$F110,'PollyVote Forecast'!$G110,'PollyVote Forecast'!$H110,'PollyVote Forecast'!$I110))</f>
        <v>24.290207610653397</v>
      </c>
      <c r="D32" s="4">
        <f>(100-$S32)*'PollyVote Forecast'!D110/(SUM('PollyVote Forecast'!$C110,'PollyVote Forecast'!$D110,'PollyVote Forecast'!$F110,'PollyVote Forecast'!$G110,'PollyVote Forecast'!$H110,'PollyVote Forecast'!$I110))</f>
        <v>12.292553720873194</v>
      </c>
      <c r="E32" s="4">
        <f>$S32*'PollyVote Forecast'!$E110/SUM('PollyVote Forecast'!$B110+'PollyVote Forecast'!$E110)</f>
        <v>6.1691490048548312</v>
      </c>
      <c r="F32" s="4">
        <f>(100-$S32)*'PollyVote Forecast'!F110/(SUM('PollyVote Forecast'!$C110,'PollyVote Forecast'!$D110,'PollyVote Forecast'!$F110,'PollyVote Forecast'!$G110,'PollyVote Forecast'!$H110,'PollyVote Forecast'!$I110))</f>
        <v>7.1930493761023317</v>
      </c>
      <c r="G32" s="4">
        <f>(100-$S32)*'PollyVote Forecast'!G110/(SUM('PollyVote Forecast'!$C110,'PollyVote Forecast'!$D110,'PollyVote Forecast'!$F110,'PollyVote Forecast'!$G110,'PollyVote Forecast'!$H110,'PollyVote Forecast'!$I110))</f>
        <v>2.6846094686495308</v>
      </c>
      <c r="H32" s="4">
        <f>(100-$S32)*'PollyVote Forecast'!H110/(SUM('PollyVote Forecast'!$C110,'PollyVote Forecast'!$D110,'PollyVote Forecast'!$F110,'PollyVote Forecast'!$G110,'PollyVote Forecast'!$H110,'PollyVote Forecast'!$I110))</f>
        <v>3.2643918329572212</v>
      </c>
      <c r="I32" s="4">
        <f>(100-$S32)*'PollyVote Forecast'!I110/(SUM('PollyVote Forecast'!$C110,'PollyVote Forecast'!$D110,'PollyVote Forecast'!$F110,'PollyVote Forecast'!$G110,'PollyVote Forecast'!$H110,'PollyVote Forecast'!$I110))</f>
        <v>3.2251879907643146</v>
      </c>
      <c r="J32" s="4">
        <f>ABS(B32-Election_result!B$2)</f>
        <v>0.61914900485482605</v>
      </c>
      <c r="K32" s="4">
        <f>ABS(C32-Election_result!C$2)</f>
        <v>1.4097923893466024</v>
      </c>
      <c r="L32" s="4">
        <f>ABS(D32-Election_result!D$2)</f>
        <v>3.8925537208731935</v>
      </c>
      <c r="M32" s="4">
        <f>ABS(E32-Election_result!E$2)</f>
        <v>1.3691490048548314</v>
      </c>
      <c r="N32" s="4">
        <f>ABS(F32-Election_result!F$2)</f>
        <v>1.4069506238976679</v>
      </c>
      <c r="O32" s="4">
        <f>ABS(G32-Election_result!G$2)</f>
        <v>0.48460946864953058</v>
      </c>
      <c r="P32" s="4">
        <f>ABS(H32-Election_result!H$2)</f>
        <v>1.4356081670427789</v>
      </c>
      <c r="Q32" s="4">
        <f>ABS(I32-Election_result!I$2)</f>
        <v>0.87481200923568503</v>
      </c>
      <c r="R32" s="4">
        <f t="shared" si="0"/>
        <v>1.4365780485943895</v>
      </c>
      <c r="S32" s="47">
        <v>47.050000000000004</v>
      </c>
      <c r="T32" s="12"/>
      <c r="U32" s="12"/>
    </row>
    <row r="33" spans="1:21" ht="12.75" customHeight="1">
      <c r="A33" s="3">
        <v>41511</v>
      </c>
      <c r="B33" s="4">
        <f>$S33*'PollyVote Forecast'!$B111/SUM('PollyVote Forecast'!$B111+'PollyVote Forecast'!$E111)</f>
        <v>40.88524073888123</v>
      </c>
      <c r="C33" s="4">
        <f>(100-$S33)*'PollyVote Forecast'!C111/(SUM('PollyVote Forecast'!$C111,'PollyVote Forecast'!$D111,'PollyVote Forecast'!$F111,'PollyVote Forecast'!$G111,'PollyVote Forecast'!$H111,'PollyVote Forecast'!$I111))</f>
        <v>24.300959626495729</v>
      </c>
      <c r="D33" s="4">
        <f>(100-$S33)*'PollyVote Forecast'!D111/(SUM('PollyVote Forecast'!$C111,'PollyVote Forecast'!$D111,'PollyVote Forecast'!$F111,'PollyVote Forecast'!$G111,'PollyVote Forecast'!$H111,'PollyVote Forecast'!$I111))</f>
        <v>12.249968793972558</v>
      </c>
      <c r="E33" s="4">
        <f>$S33*'PollyVote Forecast'!$E111/SUM('PollyVote Forecast'!$B111+'PollyVote Forecast'!$E111)</f>
        <v>6.1647592611187729</v>
      </c>
      <c r="F33" s="4">
        <f>(100-$S33)*'PollyVote Forecast'!F111/(SUM('PollyVote Forecast'!$C111,'PollyVote Forecast'!$D111,'PollyVote Forecast'!$F111,'PollyVote Forecast'!$G111,'PollyVote Forecast'!$H111,'PollyVote Forecast'!$I111))</f>
        <v>7.2327259473813692</v>
      </c>
      <c r="G33" s="4">
        <f>(100-$S33)*'PollyVote Forecast'!G111/(SUM('PollyVote Forecast'!$C111,'PollyVote Forecast'!$D111,'PollyVote Forecast'!$F111,'PollyVote Forecast'!$G111,'PollyVote Forecast'!$H111,'PollyVote Forecast'!$I111))</f>
        <v>2.6712083077240263</v>
      </c>
      <c r="H33" s="4">
        <f>(100-$S33)*'PollyVote Forecast'!H111/(SUM('PollyVote Forecast'!$C111,'PollyVote Forecast'!$D111,'PollyVote Forecast'!$F111,'PollyVote Forecast'!$G111,'PollyVote Forecast'!$H111,'PollyVote Forecast'!$I111))</f>
        <v>3.273717344894751</v>
      </c>
      <c r="I33" s="4">
        <f>(100-$S33)*'PollyVote Forecast'!I111/(SUM('PollyVote Forecast'!$C111,'PollyVote Forecast'!$D111,'PollyVote Forecast'!$F111,'PollyVote Forecast'!$G111,'PollyVote Forecast'!$H111,'PollyVote Forecast'!$I111))</f>
        <v>3.221419979531555</v>
      </c>
      <c r="J33" s="4">
        <f>ABS(B33-Election_result!B$2)</f>
        <v>0.61475926111877044</v>
      </c>
      <c r="K33" s="4">
        <f>ABS(C33-Election_result!C$2)</f>
        <v>1.3990403735042705</v>
      </c>
      <c r="L33" s="4">
        <f>ABS(D33-Election_result!D$2)</f>
        <v>3.8499687939725575</v>
      </c>
      <c r="M33" s="4">
        <f>ABS(E33-Election_result!E$2)</f>
        <v>1.3647592611187731</v>
      </c>
      <c r="N33" s="4">
        <f>ABS(F33-Election_result!F$2)</f>
        <v>1.3672740526186304</v>
      </c>
      <c r="O33" s="4">
        <f>ABS(G33-Election_result!G$2)</f>
        <v>0.47120830772402611</v>
      </c>
      <c r="P33" s="4">
        <f>ABS(H33-Election_result!H$2)</f>
        <v>1.4262826551052492</v>
      </c>
      <c r="Q33" s="4">
        <f>ABS(I33-Election_result!I$2)</f>
        <v>0.87858002046844463</v>
      </c>
      <c r="R33" s="4">
        <f t="shared" si="0"/>
        <v>1.4214840907038402</v>
      </c>
      <c r="S33" s="47">
        <v>47.050000000000004</v>
      </c>
      <c r="T33" s="12"/>
      <c r="U33" s="12"/>
    </row>
    <row r="34" spans="1:21" ht="12.75" customHeight="1">
      <c r="A34" s="3">
        <v>41512</v>
      </c>
      <c r="B34" s="4">
        <f>$S34*'PollyVote Forecast'!$B112/SUM('PollyVote Forecast'!$B112+'PollyVote Forecast'!$E112)</f>
        <v>40.846976123221502</v>
      </c>
      <c r="C34" s="4">
        <f>(100-$S34)*'PollyVote Forecast'!C112/(SUM('PollyVote Forecast'!$C112,'PollyVote Forecast'!$D112,'PollyVote Forecast'!$F112,'PollyVote Forecast'!$G112,'PollyVote Forecast'!$H112,'PollyVote Forecast'!$I112))</f>
        <v>24.323404396220713</v>
      </c>
      <c r="D34" s="4">
        <f>(100-$S34)*'PollyVote Forecast'!D112/(SUM('PollyVote Forecast'!$C112,'PollyVote Forecast'!$D112,'PollyVote Forecast'!$F112,'PollyVote Forecast'!$G112,'PollyVote Forecast'!$H112,'PollyVote Forecast'!$I112))</f>
        <v>12.261169801864423</v>
      </c>
      <c r="E34" s="4">
        <f>$S34*'PollyVote Forecast'!$E112/SUM('PollyVote Forecast'!$B112+'PollyVote Forecast'!$E112)</f>
        <v>6.2030238767784951</v>
      </c>
      <c r="F34" s="4">
        <f>(100-$S34)*'PollyVote Forecast'!F112/(SUM('PollyVote Forecast'!$C112,'PollyVote Forecast'!$D112,'PollyVote Forecast'!$F112,'PollyVote Forecast'!$G112,'PollyVote Forecast'!$H112,'PollyVote Forecast'!$I112))</f>
        <v>7.252904090566628</v>
      </c>
      <c r="G34" s="4">
        <f>(100-$S34)*'PollyVote Forecast'!G112/(SUM('PollyVote Forecast'!$C112,'PollyVote Forecast'!$D112,'PollyVote Forecast'!$F112,'PollyVote Forecast'!$G112,'PollyVote Forecast'!$H112,'PollyVote Forecast'!$I112))</f>
        <v>2.6278242046024509</v>
      </c>
      <c r="H34" s="4">
        <f>(100-$S34)*'PollyVote Forecast'!H112/(SUM('PollyVote Forecast'!$C112,'PollyVote Forecast'!$D112,'PollyVote Forecast'!$F112,'PollyVote Forecast'!$G112,'PollyVote Forecast'!$H112,'PollyVote Forecast'!$I112))</f>
        <v>3.3506575551027824</v>
      </c>
      <c r="I34" s="4">
        <f>(100-$S34)*'PollyVote Forecast'!I112/(SUM('PollyVote Forecast'!$C112,'PollyVote Forecast'!$D112,'PollyVote Forecast'!$F112,'PollyVote Forecast'!$G112,'PollyVote Forecast'!$H112,'PollyVote Forecast'!$I112))</f>
        <v>3.1340399516430102</v>
      </c>
      <c r="J34" s="4">
        <f>ABS(B34-Election_result!B$2)</f>
        <v>0.65302387677849794</v>
      </c>
      <c r="K34" s="4">
        <f>ABS(C34-Election_result!C$2)</f>
        <v>1.3765956037792861</v>
      </c>
      <c r="L34" s="4">
        <f>ABS(D34-Election_result!D$2)</f>
        <v>3.8611698018644223</v>
      </c>
      <c r="M34" s="4">
        <f>ABS(E34-Election_result!E$2)</f>
        <v>1.4030238767784953</v>
      </c>
      <c r="N34" s="4">
        <f>ABS(F34-Election_result!F$2)</f>
        <v>1.3470959094333717</v>
      </c>
      <c r="O34" s="4">
        <f>ABS(G34-Election_result!G$2)</f>
        <v>0.42782420460245074</v>
      </c>
      <c r="P34" s="4">
        <f>ABS(H34-Election_result!H$2)</f>
        <v>1.3493424448972178</v>
      </c>
      <c r="Q34" s="4">
        <f>ABS(I34-Election_result!I$2)</f>
        <v>0.96596004835698945</v>
      </c>
      <c r="R34" s="4">
        <f t="shared" si="0"/>
        <v>1.4230044708113416</v>
      </c>
      <c r="S34" s="47">
        <v>47.05</v>
      </c>
      <c r="T34" s="12"/>
      <c r="U34" s="12"/>
    </row>
    <row r="35" spans="1:21" ht="12.75" customHeight="1">
      <c r="A35" s="3">
        <v>41513</v>
      </c>
      <c r="B35" s="4">
        <f>$S35*'PollyVote Forecast'!$B113/SUM('PollyVote Forecast'!$B113+'PollyVote Forecast'!$E113)</f>
        <v>40.787055111340351</v>
      </c>
      <c r="C35" s="4">
        <f>(100-$S35)*'PollyVote Forecast'!C113/(SUM('PollyVote Forecast'!$C113,'PollyVote Forecast'!$D113,'PollyVote Forecast'!$F113,'PollyVote Forecast'!$G113,'PollyVote Forecast'!$H113,'PollyVote Forecast'!$I113))</f>
        <v>24.280943832159146</v>
      </c>
      <c r="D35" s="4">
        <f>(100-$S35)*'PollyVote Forecast'!D113/(SUM('PollyVote Forecast'!$C113,'PollyVote Forecast'!$D113,'PollyVote Forecast'!$F113,'PollyVote Forecast'!$G113,'PollyVote Forecast'!$H113,'PollyVote Forecast'!$I113))</f>
        <v>12.239020464796496</v>
      </c>
      <c r="E35" s="4">
        <f>$S35*'PollyVote Forecast'!$E113/SUM('PollyVote Forecast'!$B113+'PollyVote Forecast'!$E113)</f>
        <v>6.2629448886596393</v>
      </c>
      <c r="F35" s="4">
        <f>(100-$S35)*'PollyVote Forecast'!F113/(SUM('PollyVote Forecast'!$C113,'PollyVote Forecast'!$D113,'PollyVote Forecast'!$F113,'PollyVote Forecast'!$G113,'PollyVote Forecast'!$H113,'PollyVote Forecast'!$I113))</f>
        <v>7.3013017505980997</v>
      </c>
      <c r="G35" s="4">
        <f>(100-$S35)*'PollyVote Forecast'!G113/(SUM('PollyVote Forecast'!$C113,'PollyVote Forecast'!$D113,'PollyVote Forecast'!$F113,'PollyVote Forecast'!$G113,'PollyVote Forecast'!$H113,'PollyVote Forecast'!$I113))</f>
        <v>2.5947878064149879</v>
      </c>
      <c r="H35" s="4">
        <f>(100-$S35)*'PollyVote Forecast'!H113/(SUM('PollyVote Forecast'!$C113,'PollyVote Forecast'!$D113,'PollyVote Forecast'!$F113,'PollyVote Forecast'!$G113,'PollyVote Forecast'!$H113,'PollyVote Forecast'!$I113))</f>
        <v>3.4060974854191177</v>
      </c>
      <c r="I35" s="4">
        <f>(100-$S35)*'PollyVote Forecast'!I113/(SUM('PollyVote Forecast'!$C113,'PollyVote Forecast'!$D113,'PollyVote Forecast'!$F113,'PollyVote Forecast'!$G113,'PollyVote Forecast'!$H113,'PollyVote Forecast'!$I113))</f>
        <v>3.1278486606121585</v>
      </c>
      <c r="J35" s="4">
        <f>ABS(B35-Election_result!B$2)</f>
        <v>0.71294488865964922</v>
      </c>
      <c r="K35" s="4">
        <f>ABS(C35-Election_result!C$2)</f>
        <v>1.4190561678408535</v>
      </c>
      <c r="L35" s="4">
        <f>ABS(D35-Election_result!D$2)</f>
        <v>3.8390204647964961</v>
      </c>
      <c r="M35" s="4">
        <f>ABS(E35-Election_result!E$2)</f>
        <v>1.4629448886596395</v>
      </c>
      <c r="N35" s="4">
        <f>ABS(F35-Election_result!F$2)</f>
        <v>1.2986982494018999</v>
      </c>
      <c r="O35" s="4">
        <f>ABS(G35-Election_result!G$2)</f>
        <v>0.39478780641498767</v>
      </c>
      <c r="P35" s="4">
        <f>ABS(H35-Election_result!H$2)</f>
        <v>1.2939025145808825</v>
      </c>
      <c r="Q35" s="4">
        <f>ABS(I35-Election_result!I$2)</f>
        <v>0.97215133938784115</v>
      </c>
      <c r="R35" s="4">
        <f t="shared" si="0"/>
        <v>1.4241882899677809</v>
      </c>
      <c r="S35" s="47">
        <v>47.05</v>
      </c>
      <c r="T35" s="12"/>
      <c r="U35" s="12"/>
    </row>
    <row r="36" spans="1:21" ht="12.75" customHeight="1">
      <c r="A36" s="3">
        <v>41514</v>
      </c>
      <c r="B36" s="4">
        <f>$S36*'PollyVote Forecast'!$B114/SUM('PollyVote Forecast'!$B114+'PollyVote Forecast'!$E114)</f>
        <v>40.751869348683378</v>
      </c>
      <c r="C36" s="4">
        <f>(100-$S36)*'PollyVote Forecast'!C114/(SUM('PollyVote Forecast'!$C114,'PollyVote Forecast'!$D114,'PollyVote Forecast'!$F114,'PollyVote Forecast'!$G114,'PollyVote Forecast'!$H114,'PollyVote Forecast'!$I114))</f>
        <v>24.283059360329123</v>
      </c>
      <c r="D36" s="4">
        <f>(100-$S36)*'PollyVote Forecast'!D114/(SUM('PollyVote Forecast'!$C114,'PollyVote Forecast'!$D114,'PollyVote Forecast'!$F114,'PollyVote Forecast'!$G114,'PollyVote Forecast'!$H114,'PollyVote Forecast'!$I114))</f>
        <v>12.255553082774359</v>
      </c>
      <c r="E36" s="4">
        <f>$S36*'PollyVote Forecast'!$E114/SUM('PollyVote Forecast'!$B114+'PollyVote Forecast'!$E114)</f>
        <v>6.2981306513166242</v>
      </c>
      <c r="F36" s="4">
        <f>(100-$S36)*'PollyVote Forecast'!F114/(SUM('PollyVote Forecast'!$C114,'PollyVote Forecast'!$D114,'PollyVote Forecast'!$F114,'PollyVote Forecast'!$G114,'PollyVote Forecast'!$H114,'PollyVote Forecast'!$I114))</f>
        <v>7.3261045802733991</v>
      </c>
      <c r="G36" s="4">
        <f>(100-$S36)*'PollyVote Forecast'!G114/(SUM('PollyVote Forecast'!$C114,'PollyVote Forecast'!$D114,'PollyVote Forecast'!$F114,'PollyVote Forecast'!$G114,'PollyVote Forecast'!$H114,'PollyVote Forecast'!$I114))</f>
        <v>2.5668588297609576</v>
      </c>
      <c r="H36" s="4">
        <f>(100-$S36)*'PollyVote Forecast'!H114/(SUM('PollyVote Forecast'!$C114,'PollyVote Forecast'!$D114,'PollyVote Forecast'!$F114,'PollyVote Forecast'!$G114,'PollyVote Forecast'!$H114,'PollyVote Forecast'!$I114))</f>
        <v>3.4118620964705442</v>
      </c>
      <c r="I36" s="4">
        <f>(100-$S36)*'PollyVote Forecast'!I114/(SUM('PollyVote Forecast'!$C114,'PollyVote Forecast'!$D114,'PollyVote Forecast'!$F114,'PollyVote Forecast'!$G114,'PollyVote Forecast'!$H114,'PollyVote Forecast'!$I114))</f>
        <v>3.1065620503916165</v>
      </c>
      <c r="J36" s="4">
        <f>ABS(B36-Election_result!B$2)</f>
        <v>0.74813065131662171</v>
      </c>
      <c r="K36" s="4">
        <f>ABS(C36-Election_result!C$2)</f>
        <v>1.4169406396708766</v>
      </c>
      <c r="L36" s="4">
        <f>ABS(D36-Election_result!D$2)</f>
        <v>3.8555530827743585</v>
      </c>
      <c r="M36" s="4">
        <f>ABS(E36-Election_result!E$2)</f>
        <v>1.4981306513166244</v>
      </c>
      <c r="N36" s="4">
        <f>ABS(F36-Election_result!F$2)</f>
        <v>1.2738954197266006</v>
      </c>
      <c r="O36" s="4">
        <f>ABS(G36-Election_result!G$2)</f>
        <v>0.36685882976095741</v>
      </c>
      <c r="P36" s="4">
        <f>ABS(H36-Election_result!H$2)</f>
        <v>1.288137903529456</v>
      </c>
      <c r="Q36" s="4">
        <f>ABS(I36-Election_result!I$2)</f>
        <v>0.99343794960838316</v>
      </c>
      <c r="R36" s="4">
        <f t="shared" si="0"/>
        <v>1.4301356409629848</v>
      </c>
      <c r="S36" s="47">
        <v>47.050000000000004</v>
      </c>
      <c r="T36" s="12"/>
      <c r="U36" s="12"/>
    </row>
    <row r="37" spans="1:21" ht="12.75" customHeight="1">
      <c r="A37" s="3">
        <v>41515</v>
      </c>
      <c r="B37" s="4">
        <f>$S37*'PollyVote Forecast'!$B115/SUM('PollyVote Forecast'!$B115+'PollyVote Forecast'!$E115)</f>
        <v>40.716987202718819</v>
      </c>
      <c r="C37" s="4">
        <f>(100-$S37)*'PollyVote Forecast'!C115/(SUM('PollyVote Forecast'!$C115,'PollyVote Forecast'!$D115,'PollyVote Forecast'!$F115,'PollyVote Forecast'!$G115,'PollyVote Forecast'!$H115,'PollyVote Forecast'!$I115))</f>
        <v>24.227102387799821</v>
      </c>
      <c r="D37" s="4">
        <f>(100-$S37)*'PollyVote Forecast'!D115/(SUM('PollyVote Forecast'!$C115,'PollyVote Forecast'!$D115,'PollyVote Forecast'!$F115,'PollyVote Forecast'!$G115,'PollyVote Forecast'!$H115,'PollyVote Forecast'!$I115))</f>
        <v>12.267089349034983</v>
      </c>
      <c r="E37" s="4">
        <f>$S37*'PollyVote Forecast'!$E115/SUM('PollyVote Forecast'!$B115+'PollyVote Forecast'!$E115)</f>
        <v>6.3330127972811825</v>
      </c>
      <c r="F37" s="4">
        <f>(100-$S37)*'PollyVote Forecast'!F115/(SUM('PollyVote Forecast'!$C115,'PollyVote Forecast'!$D115,'PollyVote Forecast'!$F115,'PollyVote Forecast'!$G115,'PollyVote Forecast'!$H115,'PollyVote Forecast'!$I115))</f>
        <v>7.3054181327407477</v>
      </c>
      <c r="G37" s="4">
        <f>(100-$S37)*'PollyVote Forecast'!G115/(SUM('PollyVote Forecast'!$C115,'PollyVote Forecast'!$D115,'PollyVote Forecast'!$F115,'PollyVote Forecast'!$G115,'PollyVote Forecast'!$H115,'PollyVote Forecast'!$I115))</f>
        <v>2.5788839307458264</v>
      </c>
      <c r="H37" s="4">
        <f>(100-$S37)*'PollyVote Forecast'!H115/(SUM('PollyVote Forecast'!$C115,'PollyVote Forecast'!$D115,'PollyVote Forecast'!$F115,'PollyVote Forecast'!$G115,'PollyVote Forecast'!$H115,'PollyVote Forecast'!$I115))</f>
        <v>3.4561557442444397</v>
      </c>
      <c r="I37" s="4">
        <f>(100-$S37)*'PollyVote Forecast'!I115/(SUM('PollyVote Forecast'!$C115,'PollyVote Forecast'!$D115,'PollyVote Forecast'!$F115,'PollyVote Forecast'!$G115,'PollyVote Forecast'!$H115,'PollyVote Forecast'!$I115))</f>
        <v>3.1153504554341924</v>
      </c>
      <c r="J37" s="4">
        <f>ABS(B37-Election_result!B$2)</f>
        <v>0.78301279728118089</v>
      </c>
      <c r="K37" s="4">
        <f>ABS(C37-Election_result!C$2)</f>
        <v>1.4728976122001782</v>
      </c>
      <c r="L37" s="4">
        <f>ABS(D37-Election_result!D$2)</f>
        <v>3.8670893490349822</v>
      </c>
      <c r="M37" s="4">
        <f>ABS(E37-Election_result!E$2)</f>
        <v>1.5330127972811827</v>
      </c>
      <c r="N37" s="4">
        <f>ABS(F37-Election_result!F$2)</f>
        <v>1.294581867259252</v>
      </c>
      <c r="O37" s="4">
        <f>ABS(G37-Election_result!G$2)</f>
        <v>0.37888393074582627</v>
      </c>
      <c r="P37" s="4">
        <f>ABS(H37-Election_result!H$2)</f>
        <v>1.2438442557555605</v>
      </c>
      <c r="Q37" s="4">
        <f>ABS(I37-Election_result!I$2)</f>
        <v>0.98464954456580722</v>
      </c>
      <c r="R37" s="4">
        <f t="shared" si="0"/>
        <v>1.4447465192654962</v>
      </c>
      <c r="S37" s="47">
        <v>47.05</v>
      </c>
      <c r="T37" s="12"/>
      <c r="U37" s="12"/>
    </row>
    <row r="38" spans="1:21" ht="12.75" customHeight="1">
      <c r="A38" s="3">
        <v>41516</v>
      </c>
      <c r="B38" s="4">
        <f>$S38*'PollyVote Forecast'!$B116/SUM('PollyVote Forecast'!$B116+'PollyVote Forecast'!$E116)</f>
        <v>40.746057424542521</v>
      </c>
      <c r="C38" s="4">
        <f>(100-$S38)*'PollyVote Forecast'!C116/(SUM('PollyVote Forecast'!$C116,'PollyVote Forecast'!$D116,'PollyVote Forecast'!$F116,'PollyVote Forecast'!$G116,'PollyVote Forecast'!$H116,'PollyVote Forecast'!$I116))</f>
        <v>24.188023880650796</v>
      </c>
      <c r="D38" s="4">
        <f>(100-$S38)*'PollyVote Forecast'!D116/(SUM('PollyVote Forecast'!$C116,'PollyVote Forecast'!$D116,'PollyVote Forecast'!$F116,'PollyVote Forecast'!$G116,'PollyVote Forecast'!$H116,'PollyVote Forecast'!$I116))</f>
        <v>12.182233900674092</v>
      </c>
      <c r="E38" s="4">
        <f>$S38*'PollyVote Forecast'!$E116/SUM('PollyVote Forecast'!$B116+'PollyVote Forecast'!$E116)</f>
        <v>6.3039425754574721</v>
      </c>
      <c r="F38" s="4">
        <f>(100-$S38)*'PollyVote Forecast'!F116/(SUM('PollyVote Forecast'!$C116,'PollyVote Forecast'!$D116,'PollyVote Forecast'!$F116,'PollyVote Forecast'!$G116,'PollyVote Forecast'!$H116,'PollyVote Forecast'!$I116))</f>
        <v>7.3605386207517762</v>
      </c>
      <c r="G38" s="4">
        <f>(100-$S38)*'PollyVote Forecast'!G116/(SUM('PollyVote Forecast'!$C116,'PollyVote Forecast'!$D116,'PollyVote Forecast'!$F116,'PollyVote Forecast'!$G116,'PollyVote Forecast'!$H116,'PollyVote Forecast'!$I116))</f>
        <v>2.6000220468127702</v>
      </c>
      <c r="H38" s="4">
        <f>(100-$S38)*'PollyVote Forecast'!H116/(SUM('PollyVote Forecast'!$C116,'PollyVote Forecast'!$D116,'PollyVote Forecast'!$F116,'PollyVote Forecast'!$G116,'PollyVote Forecast'!$H116,'PollyVote Forecast'!$I116))</f>
        <v>3.5147937941652438</v>
      </c>
      <c r="I38" s="4">
        <f>(100-$S38)*'PollyVote Forecast'!I116/(SUM('PollyVote Forecast'!$C116,'PollyVote Forecast'!$D116,'PollyVote Forecast'!$F116,'PollyVote Forecast'!$G116,'PollyVote Forecast'!$H116,'PollyVote Forecast'!$I116))</f>
        <v>3.1043877569453167</v>
      </c>
      <c r="J38" s="4">
        <f>ABS(B38-Election_result!B$2)</f>
        <v>0.75394257545747934</v>
      </c>
      <c r="K38" s="4">
        <f>ABS(C38-Election_result!C$2)</f>
        <v>1.5119761193492032</v>
      </c>
      <c r="L38" s="4">
        <f>ABS(D38-Election_result!D$2)</f>
        <v>3.7822339006740915</v>
      </c>
      <c r="M38" s="4">
        <f>ABS(E38-Election_result!E$2)</f>
        <v>1.5039425754574722</v>
      </c>
      <c r="N38" s="4">
        <f>ABS(F38-Election_result!F$2)</f>
        <v>1.2394613792482234</v>
      </c>
      <c r="O38" s="4">
        <f>ABS(G38-Election_result!G$2)</f>
        <v>0.40002204681276998</v>
      </c>
      <c r="P38" s="4">
        <f>ABS(H38-Election_result!H$2)</f>
        <v>1.1852062058347563</v>
      </c>
      <c r="Q38" s="4">
        <f>ABS(I38-Election_result!I$2)</f>
        <v>0.99561224305468299</v>
      </c>
      <c r="R38" s="4">
        <f t="shared" si="0"/>
        <v>1.4215496307360851</v>
      </c>
      <c r="S38" s="47">
        <v>47.05</v>
      </c>
      <c r="T38" s="12"/>
      <c r="U38" s="12"/>
    </row>
    <row r="39" spans="1:21" ht="12.75" customHeight="1">
      <c r="A39" s="3">
        <v>41517</v>
      </c>
      <c r="B39" s="4">
        <f>$S39*'PollyVote Forecast'!$B117/SUM('PollyVote Forecast'!$B117+'PollyVote Forecast'!$E117)</f>
        <v>40.762531835234121</v>
      </c>
      <c r="C39" s="4">
        <f>(100-$S39)*'PollyVote Forecast'!C117/(SUM('PollyVote Forecast'!$C117,'PollyVote Forecast'!$D117,'PollyVote Forecast'!$F117,'PollyVote Forecast'!$G117,'PollyVote Forecast'!$H117,'PollyVote Forecast'!$I117))</f>
        <v>24.279359218744617</v>
      </c>
      <c r="D39" s="4">
        <f>(100-$S39)*'PollyVote Forecast'!D117/(SUM('PollyVote Forecast'!$C117,'PollyVote Forecast'!$D117,'PollyVote Forecast'!$F117,'PollyVote Forecast'!$G117,'PollyVote Forecast'!$H117,'PollyVote Forecast'!$I117))</f>
        <v>12.057103797074692</v>
      </c>
      <c r="E39" s="4">
        <f>$S39*'PollyVote Forecast'!$E117/SUM('PollyVote Forecast'!$B117+'PollyVote Forecast'!$E117)</f>
        <v>6.2874681647658877</v>
      </c>
      <c r="F39" s="4">
        <f>(100-$S39)*'PollyVote Forecast'!F117/(SUM('PollyVote Forecast'!$C117,'PollyVote Forecast'!$D117,'PollyVote Forecast'!$F117,'PollyVote Forecast'!$G117,'PollyVote Forecast'!$H117,'PollyVote Forecast'!$I117))</f>
        <v>7.3671688764890702</v>
      </c>
      <c r="G39" s="4">
        <f>(100-$S39)*'PollyVote Forecast'!G117/(SUM('PollyVote Forecast'!$C117,'PollyVote Forecast'!$D117,'PollyVote Forecast'!$F117,'PollyVote Forecast'!$G117,'PollyVote Forecast'!$H117,'PollyVote Forecast'!$I117))</f>
        <v>2.5831651861317595</v>
      </c>
      <c r="H39" s="4">
        <f>(100-$S39)*'PollyVote Forecast'!H117/(SUM('PollyVote Forecast'!$C117,'PollyVote Forecast'!$D117,'PollyVote Forecast'!$F117,'PollyVote Forecast'!$G117,'PollyVote Forecast'!$H117,'PollyVote Forecast'!$I117))</f>
        <v>3.5184558567943225</v>
      </c>
      <c r="I39" s="4">
        <f>(100-$S39)*'PollyVote Forecast'!I117/(SUM('PollyVote Forecast'!$C117,'PollyVote Forecast'!$D117,'PollyVote Forecast'!$F117,'PollyVote Forecast'!$G117,'PollyVote Forecast'!$H117,'PollyVote Forecast'!$I117))</f>
        <v>3.1447470647655389</v>
      </c>
      <c r="J39" s="4">
        <f>ABS(B39-Election_result!B$2)</f>
        <v>0.73746816476587895</v>
      </c>
      <c r="K39" s="4">
        <f>ABS(C39-Election_result!C$2)</f>
        <v>1.4206407812553827</v>
      </c>
      <c r="L39" s="4">
        <f>ABS(D39-Election_result!D$2)</f>
        <v>3.6571037970746918</v>
      </c>
      <c r="M39" s="4">
        <f>ABS(E39-Election_result!E$2)</f>
        <v>1.4874681647658878</v>
      </c>
      <c r="N39" s="4">
        <f>ABS(F39-Election_result!F$2)</f>
        <v>1.2328311235109295</v>
      </c>
      <c r="O39" s="4">
        <f>ABS(G39-Election_result!G$2)</f>
        <v>0.38316518613175932</v>
      </c>
      <c r="P39" s="4">
        <f>ABS(H39-Election_result!H$2)</f>
        <v>1.1815441432056777</v>
      </c>
      <c r="Q39" s="4">
        <f>ABS(I39-Election_result!I$2)</f>
        <v>0.95525293523446075</v>
      </c>
      <c r="R39" s="4">
        <f t="shared" si="0"/>
        <v>1.3819342869930835</v>
      </c>
      <c r="S39" s="47">
        <v>47.050000000000004</v>
      </c>
      <c r="T39" s="12"/>
      <c r="U39" s="12"/>
    </row>
    <row r="40" spans="1:21" ht="12.75" customHeight="1">
      <c r="A40" s="3">
        <v>41518</v>
      </c>
      <c r="B40" s="4">
        <f>$S40*'PollyVote Forecast'!$B118/SUM('PollyVote Forecast'!$B118+'PollyVote Forecast'!$E118)</f>
        <v>40.774235482383453</v>
      </c>
      <c r="C40" s="4">
        <f>(100-$S40)*'PollyVote Forecast'!C118/(SUM('PollyVote Forecast'!$C118,'PollyVote Forecast'!$D118,'PollyVote Forecast'!$F118,'PollyVote Forecast'!$G118,'PollyVote Forecast'!$H118,'PollyVote Forecast'!$I118))</f>
        <v>24.282269542107009</v>
      </c>
      <c r="D40" s="4">
        <f>(100-$S40)*'PollyVote Forecast'!D118/(SUM('PollyVote Forecast'!$C118,'PollyVote Forecast'!$D118,'PollyVote Forecast'!$F118,'PollyVote Forecast'!$G118,'PollyVote Forecast'!$H118,'PollyVote Forecast'!$I118))</f>
        <v>12.003730591632735</v>
      </c>
      <c r="E40" s="4">
        <f>$S40*'PollyVote Forecast'!$E118/SUM('PollyVote Forecast'!$B118+'PollyVote Forecast'!$E118)</f>
        <v>6.275764517616544</v>
      </c>
      <c r="F40" s="4">
        <f>(100-$S40)*'PollyVote Forecast'!F118/(SUM('PollyVote Forecast'!$C118,'PollyVote Forecast'!$D118,'PollyVote Forecast'!$F118,'PollyVote Forecast'!$G118,'PollyVote Forecast'!$H118,'PollyVote Forecast'!$I118))</f>
        <v>7.3536661370923362</v>
      </c>
      <c r="G40" s="4">
        <f>(100-$S40)*'PollyVote Forecast'!G118/(SUM('PollyVote Forecast'!$C118,'PollyVote Forecast'!$D118,'PollyVote Forecast'!$F118,'PollyVote Forecast'!$G118,'PollyVote Forecast'!$H118,'PollyVote Forecast'!$I118))</f>
        <v>2.5409667339896855</v>
      </c>
      <c r="H40" s="4">
        <f>(100-$S40)*'PollyVote Forecast'!H118/(SUM('PollyVote Forecast'!$C118,'PollyVote Forecast'!$D118,'PollyVote Forecast'!$F118,'PollyVote Forecast'!$G118,'PollyVote Forecast'!$H118,'PollyVote Forecast'!$I118))</f>
        <v>3.6386935779876497</v>
      </c>
      <c r="I40" s="4">
        <f>(100-$S40)*'PollyVote Forecast'!I118/(SUM('PollyVote Forecast'!$C118,'PollyVote Forecast'!$D118,'PollyVote Forecast'!$F118,'PollyVote Forecast'!$G118,'PollyVote Forecast'!$H118,'PollyVote Forecast'!$I118))</f>
        <v>3.1306734171905828</v>
      </c>
      <c r="J40" s="4">
        <f>ABS(B40-Election_result!B$2)</f>
        <v>0.72576451761654681</v>
      </c>
      <c r="K40" s="4">
        <f>ABS(C40-Election_result!C$2)</f>
        <v>1.4177304578929899</v>
      </c>
      <c r="L40" s="4">
        <f>ABS(D40-Election_result!D$2)</f>
        <v>3.6037305916327345</v>
      </c>
      <c r="M40" s="4">
        <f>ABS(E40-Election_result!E$2)</f>
        <v>1.4757645176165441</v>
      </c>
      <c r="N40" s="4">
        <f>ABS(F40-Election_result!F$2)</f>
        <v>1.2463338629076635</v>
      </c>
      <c r="O40" s="4">
        <f>ABS(G40-Election_result!G$2)</f>
        <v>0.34096673398968536</v>
      </c>
      <c r="P40" s="4">
        <f>ABS(H40-Election_result!H$2)</f>
        <v>1.0613064220123505</v>
      </c>
      <c r="Q40" s="4">
        <f>ABS(I40-Election_result!I$2)</f>
        <v>0.96932658280941686</v>
      </c>
      <c r="R40" s="4">
        <f t="shared" si="0"/>
        <v>1.3551154608097413</v>
      </c>
      <c r="S40" s="47">
        <v>47.05</v>
      </c>
      <c r="T40" s="12"/>
      <c r="U40" s="12"/>
    </row>
    <row r="41" spans="1:21" ht="12.75" customHeight="1">
      <c r="A41" s="3">
        <v>41519</v>
      </c>
      <c r="B41" s="4">
        <f>$S41*'PollyVote Forecast'!$B119/SUM('PollyVote Forecast'!$B119+'PollyVote Forecast'!$E119)</f>
        <v>40.777998868057686</v>
      </c>
      <c r="C41" s="4">
        <f>(100-$S41)*'PollyVote Forecast'!C119/(SUM('PollyVote Forecast'!$C119,'PollyVote Forecast'!$D119,'PollyVote Forecast'!$F119,'PollyVote Forecast'!$G119,'PollyVote Forecast'!$H119,'PollyVote Forecast'!$I119))</f>
        <v>24.291035360570458</v>
      </c>
      <c r="D41" s="4">
        <f>(100-$S41)*'PollyVote Forecast'!D119/(SUM('PollyVote Forecast'!$C119,'PollyVote Forecast'!$D119,'PollyVote Forecast'!$F119,'PollyVote Forecast'!$G119,'PollyVote Forecast'!$H119,'PollyVote Forecast'!$I119))</f>
        <v>11.91524470429116</v>
      </c>
      <c r="E41" s="4">
        <f>$S41*'PollyVote Forecast'!$E119/SUM('PollyVote Forecast'!$B119+'PollyVote Forecast'!$E119)</f>
        <v>6.2720011319423152</v>
      </c>
      <c r="F41" s="4">
        <f>(100-$S41)*'PollyVote Forecast'!F119/(SUM('PollyVote Forecast'!$C119,'PollyVote Forecast'!$D119,'PollyVote Forecast'!$F119,'PollyVote Forecast'!$G119,'PollyVote Forecast'!$H119,'PollyVote Forecast'!$I119))</f>
        <v>7.4177418101037906</v>
      </c>
      <c r="G41" s="4">
        <f>(100-$S41)*'PollyVote Forecast'!G119/(SUM('PollyVote Forecast'!$C119,'PollyVote Forecast'!$D119,'PollyVote Forecast'!$F119,'PollyVote Forecast'!$G119,'PollyVote Forecast'!$H119,'PollyVote Forecast'!$I119))</f>
        <v>2.5604104821208744</v>
      </c>
      <c r="H41" s="4">
        <f>(100-$S41)*'PollyVote Forecast'!H119/(SUM('PollyVote Forecast'!$C119,'PollyVote Forecast'!$D119,'PollyVote Forecast'!$F119,'PollyVote Forecast'!$G119,'PollyVote Forecast'!$H119,'PollyVote Forecast'!$I119))</f>
        <v>3.6273814043111199</v>
      </c>
      <c r="I41" s="4">
        <f>(100-$S41)*'PollyVote Forecast'!I119/(SUM('PollyVote Forecast'!$C119,'PollyVote Forecast'!$D119,'PollyVote Forecast'!$F119,'PollyVote Forecast'!$G119,'PollyVote Forecast'!$H119,'PollyVote Forecast'!$I119))</f>
        <v>3.1381862386025854</v>
      </c>
      <c r="J41" s="4">
        <f>ABS(B41-Election_result!B$2)</f>
        <v>0.72200113194231363</v>
      </c>
      <c r="K41" s="4">
        <f>ABS(C41-Election_result!C$2)</f>
        <v>1.4089646394295414</v>
      </c>
      <c r="L41" s="4">
        <f>ABS(D41-Election_result!D$2)</f>
        <v>3.5152447042911596</v>
      </c>
      <c r="M41" s="4">
        <f>ABS(E41-Election_result!E$2)</f>
        <v>1.4720011319423154</v>
      </c>
      <c r="N41" s="4">
        <f>ABS(F41-Election_result!F$2)</f>
        <v>1.182258189896209</v>
      </c>
      <c r="O41" s="4">
        <f>ABS(G41-Election_result!G$2)</f>
        <v>0.36041048212087423</v>
      </c>
      <c r="P41" s="4">
        <f>ABS(H41-Election_result!H$2)</f>
        <v>1.0726185956888803</v>
      </c>
      <c r="Q41" s="4">
        <f>ABS(I41-Election_result!I$2)</f>
        <v>0.96181376139741426</v>
      </c>
      <c r="R41" s="4">
        <f t="shared" si="0"/>
        <v>1.3369140795885883</v>
      </c>
      <c r="S41" s="47">
        <v>47.050000000000004</v>
      </c>
      <c r="T41" s="12"/>
      <c r="U41" s="12"/>
    </row>
    <row r="42" spans="1:21" ht="12.75" customHeight="1">
      <c r="A42" s="3">
        <v>41520</v>
      </c>
      <c r="B42" s="4">
        <f>$S42*'PollyVote Forecast'!$B120/SUM('PollyVote Forecast'!$B120+'PollyVote Forecast'!$E120)</f>
        <v>40.710740724705758</v>
      </c>
      <c r="C42" s="4">
        <f>(100-$S42)*'PollyVote Forecast'!C120/(SUM('PollyVote Forecast'!$C120,'PollyVote Forecast'!$D120,'PollyVote Forecast'!$F120,'PollyVote Forecast'!$G120,'PollyVote Forecast'!$H120,'PollyVote Forecast'!$I120))</f>
        <v>24.324356299253388</v>
      </c>
      <c r="D42" s="4">
        <f>(100-$S42)*'PollyVote Forecast'!D120/(SUM('PollyVote Forecast'!$C120,'PollyVote Forecast'!$D120,'PollyVote Forecast'!$F120,'PollyVote Forecast'!$G120,'PollyVote Forecast'!$H120,'PollyVote Forecast'!$I120))</f>
        <v>11.957343641893001</v>
      </c>
      <c r="E42" s="4">
        <f>$S42*'PollyVote Forecast'!$E120/SUM('PollyVote Forecast'!$B120+'PollyVote Forecast'!$E120)</f>
        <v>6.3392592752942383</v>
      </c>
      <c r="F42" s="4">
        <f>(100-$S42)*'PollyVote Forecast'!F120/(SUM('PollyVote Forecast'!$C120,'PollyVote Forecast'!$D120,'PollyVote Forecast'!$F120,'PollyVote Forecast'!$G120,'PollyVote Forecast'!$H120,'PollyVote Forecast'!$I120))</f>
        <v>7.4388245939076159</v>
      </c>
      <c r="G42" s="4">
        <f>(100-$S42)*'PollyVote Forecast'!G120/(SUM('PollyVote Forecast'!$C120,'PollyVote Forecast'!$D120,'PollyVote Forecast'!$F120,'PollyVote Forecast'!$G120,'PollyVote Forecast'!$H120,'PollyVote Forecast'!$I120))</f>
        <v>2.559473567587863</v>
      </c>
      <c r="H42" s="4">
        <f>(100-$S42)*'PollyVote Forecast'!H120/(SUM('PollyVote Forecast'!$C120,'PollyVote Forecast'!$D120,'PollyVote Forecast'!$F120,'PollyVote Forecast'!$G120,'PollyVote Forecast'!$H120,'PollyVote Forecast'!$I120))</f>
        <v>3.5134014157231852</v>
      </c>
      <c r="I42" s="4">
        <f>(100-$S42)*'PollyVote Forecast'!I120/(SUM('PollyVote Forecast'!$C120,'PollyVote Forecast'!$D120,'PollyVote Forecast'!$F120,'PollyVote Forecast'!$G120,'PollyVote Forecast'!$H120,'PollyVote Forecast'!$I120))</f>
        <v>3.1566004816349538</v>
      </c>
      <c r="J42" s="4">
        <f>ABS(B42-Election_result!B$2)</f>
        <v>0.789259275294242</v>
      </c>
      <c r="K42" s="4">
        <f>ABS(C42-Election_result!C$2)</f>
        <v>1.3756437007466111</v>
      </c>
      <c r="L42" s="4">
        <f>ABS(D42-Election_result!D$2)</f>
        <v>3.5573436418930005</v>
      </c>
      <c r="M42" s="4">
        <f>ABS(E42-Election_result!E$2)</f>
        <v>1.5392592752942384</v>
      </c>
      <c r="N42" s="4">
        <f>ABS(F42-Election_result!F$2)</f>
        <v>1.1611754060923838</v>
      </c>
      <c r="O42" s="4">
        <f>ABS(G42-Election_result!G$2)</f>
        <v>0.35947356758786286</v>
      </c>
      <c r="P42" s="4">
        <f>ABS(H42-Election_result!H$2)</f>
        <v>1.186598584276815</v>
      </c>
      <c r="Q42" s="4">
        <f>ABS(I42-Election_result!I$2)</f>
        <v>0.94339951836504587</v>
      </c>
      <c r="R42" s="4">
        <f t="shared" si="0"/>
        <v>1.3640191211937751</v>
      </c>
      <c r="S42" s="47">
        <v>47.05</v>
      </c>
      <c r="T42" s="12"/>
      <c r="U42" s="12"/>
    </row>
    <row r="43" spans="1:21" ht="12.75" customHeight="1">
      <c r="A43" s="3">
        <v>41521</v>
      </c>
      <c r="B43" s="4">
        <f>$S43*'PollyVote Forecast'!$B121/SUM('PollyVote Forecast'!$B121+'PollyVote Forecast'!$E121)</f>
        <v>40.723911473788633</v>
      </c>
      <c r="C43" s="4">
        <f>(100-$S43)*'PollyVote Forecast'!C121/(SUM('PollyVote Forecast'!$C121,'PollyVote Forecast'!$D121,'PollyVote Forecast'!$F121,'PollyVote Forecast'!$G121,'PollyVote Forecast'!$H121,'PollyVote Forecast'!$I121))</f>
        <v>24.333225725819101</v>
      </c>
      <c r="D43" s="4">
        <f>(100-$S43)*'PollyVote Forecast'!D121/(SUM('PollyVote Forecast'!$C121,'PollyVote Forecast'!$D121,'PollyVote Forecast'!$F121,'PollyVote Forecast'!$G121,'PollyVote Forecast'!$H121,'PollyVote Forecast'!$I121))</f>
        <v>11.875832045859205</v>
      </c>
      <c r="E43" s="4">
        <f>$S43*'PollyVote Forecast'!$E121/SUM('PollyVote Forecast'!$B121+'PollyVote Forecast'!$E121)</f>
        <v>6.3260885262113655</v>
      </c>
      <c r="F43" s="4">
        <f>(100-$S43)*'PollyVote Forecast'!F121/(SUM('PollyVote Forecast'!$C121,'PollyVote Forecast'!$D121,'PollyVote Forecast'!$F121,'PollyVote Forecast'!$G121,'PollyVote Forecast'!$H121,'PollyVote Forecast'!$I121))</f>
        <v>7.4373298625561057</v>
      </c>
      <c r="G43" s="4">
        <f>(100-$S43)*'PollyVote Forecast'!G121/(SUM('PollyVote Forecast'!$C121,'PollyVote Forecast'!$D121,'PollyVote Forecast'!$F121,'PollyVote Forecast'!$G121,'PollyVote Forecast'!$H121,'PollyVote Forecast'!$I121))</f>
        <v>2.538288245191815</v>
      </c>
      <c r="H43" s="4">
        <f>(100-$S43)*'PollyVote Forecast'!H121/(SUM('PollyVote Forecast'!$C121,'PollyVote Forecast'!$D121,'PollyVote Forecast'!$F121,'PollyVote Forecast'!$G121,'PollyVote Forecast'!$H121,'PollyVote Forecast'!$I121))</f>
        <v>3.5694938744601408</v>
      </c>
      <c r="I43" s="4">
        <f>(100-$S43)*'PollyVote Forecast'!I121/(SUM('PollyVote Forecast'!$C121,'PollyVote Forecast'!$D121,'PollyVote Forecast'!$F121,'PollyVote Forecast'!$G121,'PollyVote Forecast'!$H121,'PollyVote Forecast'!$I121))</f>
        <v>3.1958302461136423</v>
      </c>
      <c r="J43" s="4">
        <f>ABS(B43-Election_result!B$2)</f>
        <v>0.77608852621136748</v>
      </c>
      <c r="K43" s="4">
        <f>ABS(C43-Election_result!C$2)</f>
        <v>1.3667742741808979</v>
      </c>
      <c r="L43" s="4">
        <f>ABS(D43-Election_result!D$2)</f>
        <v>3.4758320458592049</v>
      </c>
      <c r="M43" s="4">
        <f>ABS(E43-Election_result!E$2)</f>
        <v>1.5260885262113657</v>
      </c>
      <c r="N43" s="4">
        <f>ABS(F43-Election_result!F$2)</f>
        <v>1.1626701374438939</v>
      </c>
      <c r="O43" s="4">
        <f>ABS(G43-Election_result!G$2)</f>
        <v>0.33828824519181477</v>
      </c>
      <c r="P43" s="4">
        <f>ABS(H43-Election_result!H$2)</f>
        <v>1.1305061255398594</v>
      </c>
      <c r="Q43" s="4">
        <f>ABS(I43-Election_result!I$2)</f>
        <v>0.90416975388635734</v>
      </c>
      <c r="R43" s="4">
        <f t="shared" si="0"/>
        <v>1.3350522043155952</v>
      </c>
      <c r="S43" s="47">
        <v>47.05</v>
      </c>
      <c r="T43" s="12"/>
      <c r="U43" s="12"/>
    </row>
    <row r="44" spans="1:21" ht="12.75" customHeight="1">
      <c r="A44" s="3">
        <v>41522</v>
      </c>
      <c r="B44" s="4">
        <f>$S44*'PollyVote Forecast'!$B122/SUM('PollyVote Forecast'!$B122+'PollyVote Forecast'!$E122)</f>
        <v>40.711864518646841</v>
      </c>
      <c r="C44" s="4">
        <f>(100-$S44)*'PollyVote Forecast'!C122/(SUM('PollyVote Forecast'!$C122,'PollyVote Forecast'!$D122,'PollyVote Forecast'!$F122,'PollyVote Forecast'!$G122,'PollyVote Forecast'!$H122,'PollyVote Forecast'!$I122))</f>
        <v>24.288247710622709</v>
      </c>
      <c r="D44" s="4">
        <f>(100-$S44)*'PollyVote Forecast'!D122/(SUM('PollyVote Forecast'!$C122,'PollyVote Forecast'!$D122,'PollyVote Forecast'!$F122,'PollyVote Forecast'!$G122,'PollyVote Forecast'!$H122,'PollyVote Forecast'!$I122))</f>
        <v>11.868733924778997</v>
      </c>
      <c r="E44" s="4">
        <f>$S44*'PollyVote Forecast'!$E122/SUM('PollyVote Forecast'!$B122+'PollyVote Forecast'!$E122)</f>
        <v>6.3381354813531541</v>
      </c>
      <c r="F44" s="4">
        <f>(100-$S44)*'PollyVote Forecast'!F122/(SUM('PollyVote Forecast'!$C122,'PollyVote Forecast'!$D122,'PollyVote Forecast'!$F122,'PollyVote Forecast'!$G122,'PollyVote Forecast'!$H122,'PollyVote Forecast'!$I122))</f>
        <v>7.4142377995870712</v>
      </c>
      <c r="G44" s="4">
        <f>(100-$S44)*'PollyVote Forecast'!G122/(SUM('PollyVote Forecast'!$C122,'PollyVote Forecast'!$D122,'PollyVote Forecast'!$F122,'PollyVote Forecast'!$G122,'PollyVote Forecast'!$H122,'PollyVote Forecast'!$I122))</f>
        <v>2.5320151058889357</v>
      </c>
      <c r="H44" s="4">
        <f>(100-$S44)*'PollyVote Forecast'!H122/(SUM('PollyVote Forecast'!$C122,'PollyVote Forecast'!$D122,'PollyVote Forecast'!$F122,'PollyVote Forecast'!$G122,'PollyVote Forecast'!$H122,'PollyVote Forecast'!$I122))</f>
        <v>3.5764278670506613</v>
      </c>
      <c r="I44" s="4">
        <f>(100-$S44)*'PollyVote Forecast'!I122/(SUM('PollyVote Forecast'!$C122,'PollyVote Forecast'!$D122,'PollyVote Forecast'!$F122,'PollyVote Forecast'!$G122,'PollyVote Forecast'!$H122,'PollyVote Forecast'!$I122))</f>
        <v>3.2703375920716309</v>
      </c>
      <c r="J44" s="4">
        <f>ABS(B44-Election_result!B$2)</f>
        <v>0.7881354813531587</v>
      </c>
      <c r="K44" s="4">
        <f>ABS(C44-Election_result!C$2)</f>
        <v>1.41175228937729</v>
      </c>
      <c r="L44" s="4">
        <f>ABS(D44-Election_result!D$2)</f>
        <v>3.4687339247789968</v>
      </c>
      <c r="M44" s="4">
        <f>ABS(E44-Election_result!E$2)</f>
        <v>1.5381354813531543</v>
      </c>
      <c r="N44" s="4">
        <f>ABS(F44-Election_result!F$2)</f>
        <v>1.1857622004129285</v>
      </c>
      <c r="O44" s="4">
        <f>ABS(G44-Election_result!G$2)</f>
        <v>0.33201510588893557</v>
      </c>
      <c r="P44" s="4">
        <f>ABS(H44-Election_result!H$2)</f>
        <v>1.1235721329493389</v>
      </c>
      <c r="Q44" s="4">
        <f>ABS(I44-Election_result!I$2)</f>
        <v>0.82966240792836876</v>
      </c>
      <c r="R44" s="4">
        <f t="shared" si="0"/>
        <v>1.3347211280052715</v>
      </c>
      <c r="S44" s="47">
        <v>47.05</v>
      </c>
      <c r="T44" s="12"/>
      <c r="U44" s="12"/>
    </row>
    <row r="45" spans="1:21" ht="12.75" customHeight="1">
      <c r="A45" s="3">
        <v>41523</v>
      </c>
      <c r="B45" s="4">
        <f>$S45*'PollyVote Forecast'!$B123/SUM('PollyVote Forecast'!$B123+'PollyVote Forecast'!$E123)</f>
        <v>40.746099635187548</v>
      </c>
      <c r="C45" s="4">
        <f>(100-$S45)*'PollyVote Forecast'!C123/(SUM('PollyVote Forecast'!$C123,'PollyVote Forecast'!$D123,'PollyVote Forecast'!$F123,'PollyVote Forecast'!$G123,'PollyVote Forecast'!$H123,'PollyVote Forecast'!$I123))</f>
        <v>24.339512037279288</v>
      </c>
      <c r="D45" s="4">
        <f>(100-$S45)*'PollyVote Forecast'!D123/(SUM('PollyVote Forecast'!$C123,'PollyVote Forecast'!$D123,'PollyVote Forecast'!$F123,'PollyVote Forecast'!$G123,'PollyVote Forecast'!$H123,'PollyVote Forecast'!$I123))</f>
        <v>11.688579238383154</v>
      </c>
      <c r="E45" s="4">
        <f>$S45*'PollyVote Forecast'!$E123/SUM('PollyVote Forecast'!$B123+'PollyVote Forecast'!$E123)</f>
        <v>6.3039003648124474</v>
      </c>
      <c r="F45" s="4">
        <f>(100-$S45)*'PollyVote Forecast'!F123/(SUM('PollyVote Forecast'!$C123,'PollyVote Forecast'!$D123,'PollyVote Forecast'!$F123,'PollyVote Forecast'!$G123,'PollyVote Forecast'!$H123,'PollyVote Forecast'!$I123))</f>
        <v>7.4532879780560455</v>
      </c>
      <c r="G45" s="4">
        <f>(100-$S45)*'PollyVote Forecast'!G123/(SUM('PollyVote Forecast'!$C123,'PollyVote Forecast'!$D123,'PollyVote Forecast'!$F123,'PollyVote Forecast'!$G123,'PollyVote Forecast'!$H123,'PollyVote Forecast'!$I123))</f>
        <v>2.5776041652943906</v>
      </c>
      <c r="H45" s="4">
        <f>(100-$S45)*'PollyVote Forecast'!H123/(SUM('PollyVote Forecast'!$C123,'PollyVote Forecast'!$D123,'PollyVote Forecast'!$F123,'PollyVote Forecast'!$G123,'PollyVote Forecast'!$H123,'PollyVote Forecast'!$I123))</f>
        <v>3.6113096009672865</v>
      </c>
      <c r="I45" s="4">
        <f>(100-$S45)*'PollyVote Forecast'!I123/(SUM('PollyVote Forecast'!$C123,'PollyVote Forecast'!$D123,'PollyVote Forecast'!$F123,'PollyVote Forecast'!$G123,'PollyVote Forecast'!$H123,'PollyVote Forecast'!$I123))</f>
        <v>3.2797069800198337</v>
      </c>
      <c r="J45" s="4">
        <f>ABS(B45-Election_result!B$2)</f>
        <v>0.75390036481245204</v>
      </c>
      <c r="K45" s="4">
        <f>ABS(C45-Election_result!C$2)</f>
        <v>1.3604879627207112</v>
      </c>
      <c r="L45" s="4">
        <f>ABS(D45-Election_result!D$2)</f>
        <v>3.2885792383831536</v>
      </c>
      <c r="M45" s="4">
        <f>ABS(E45-Election_result!E$2)</f>
        <v>1.5039003648124476</v>
      </c>
      <c r="N45" s="4">
        <f>ABS(F45-Election_result!F$2)</f>
        <v>1.1467120219439542</v>
      </c>
      <c r="O45" s="4">
        <f>ABS(G45-Election_result!G$2)</f>
        <v>0.37760416529439045</v>
      </c>
      <c r="P45" s="4">
        <f>ABS(H45-Election_result!H$2)</f>
        <v>1.0886903990327137</v>
      </c>
      <c r="Q45" s="4">
        <f>ABS(I45-Election_result!I$2)</f>
        <v>0.82029301998016591</v>
      </c>
      <c r="R45" s="4">
        <f t="shared" si="0"/>
        <v>1.2925209421224988</v>
      </c>
      <c r="S45" s="47">
        <v>47.05</v>
      </c>
      <c r="T45" s="12"/>
      <c r="U45" s="12"/>
    </row>
    <row r="46" spans="1:21" ht="12.75" customHeight="1">
      <c r="A46" s="3">
        <v>41524</v>
      </c>
      <c r="B46" s="4">
        <f>$S46*'PollyVote Forecast'!$B124/SUM('PollyVote Forecast'!$B124+'PollyVote Forecast'!$E124)</f>
        <v>40.706649347567399</v>
      </c>
      <c r="C46" s="4">
        <f>(100-$S46)*'PollyVote Forecast'!C124/(SUM('PollyVote Forecast'!$C124,'PollyVote Forecast'!$D124,'PollyVote Forecast'!$F124,'PollyVote Forecast'!$G124,'PollyVote Forecast'!$H124,'PollyVote Forecast'!$I124))</f>
        <v>24.384087410333208</v>
      </c>
      <c r="D46" s="4">
        <f>(100-$S46)*'PollyVote Forecast'!D124/(SUM('PollyVote Forecast'!$C124,'PollyVote Forecast'!$D124,'PollyVote Forecast'!$F124,'PollyVote Forecast'!$G124,'PollyVote Forecast'!$H124,'PollyVote Forecast'!$I124))</f>
        <v>11.506661326234907</v>
      </c>
      <c r="E46" s="4">
        <f>$S46*'PollyVote Forecast'!$E124/SUM('PollyVote Forecast'!$B124+'PollyVote Forecast'!$E124)</f>
        <v>6.3433506524325951</v>
      </c>
      <c r="F46" s="4">
        <f>(100-$S46)*'PollyVote Forecast'!F124/(SUM('PollyVote Forecast'!$C124,'PollyVote Forecast'!$D124,'PollyVote Forecast'!$F124,'PollyVote Forecast'!$G124,'PollyVote Forecast'!$H124,'PollyVote Forecast'!$I124))</f>
        <v>7.5352070383399257</v>
      </c>
      <c r="G46" s="4">
        <f>(100-$S46)*'PollyVote Forecast'!G124/(SUM('PollyVote Forecast'!$C124,'PollyVote Forecast'!$D124,'PollyVote Forecast'!$F124,'PollyVote Forecast'!$G124,'PollyVote Forecast'!$H124,'PollyVote Forecast'!$I124))</f>
        <v>2.5762317333201334</v>
      </c>
      <c r="H46" s="4">
        <f>(100-$S46)*'PollyVote Forecast'!H124/(SUM('PollyVote Forecast'!$C124,'PollyVote Forecast'!$D124,'PollyVote Forecast'!$F124,'PollyVote Forecast'!$G124,'PollyVote Forecast'!$H124,'PollyVote Forecast'!$I124))</f>
        <v>3.6378961919221178</v>
      </c>
      <c r="I46" s="4">
        <f>(100-$S46)*'PollyVote Forecast'!I124/(SUM('PollyVote Forecast'!$C124,'PollyVote Forecast'!$D124,'PollyVote Forecast'!$F124,'PollyVote Forecast'!$G124,'PollyVote Forecast'!$H124,'PollyVote Forecast'!$I124))</f>
        <v>3.3099162998497085</v>
      </c>
      <c r="J46" s="4">
        <f>ABS(B46-Election_result!B$2)</f>
        <v>0.79335065243260061</v>
      </c>
      <c r="K46" s="4">
        <f>ABS(C46-Election_result!C$2)</f>
        <v>1.3159125896667909</v>
      </c>
      <c r="L46" s="4">
        <f>ABS(D46-Election_result!D$2)</f>
        <v>3.1066613262349065</v>
      </c>
      <c r="M46" s="4">
        <f>ABS(E46-Election_result!E$2)</f>
        <v>1.5433506524325953</v>
      </c>
      <c r="N46" s="4">
        <f>ABS(F46-Election_result!F$2)</f>
        <v>1.064792961660074</v>
      </c>
      <c r="O46" s="4">
        <f>ABS(G46-Election_result!G$2)</f>
        <v>0.37623173332013327</v>
      </c>
      <c r="P46" s="4">
        <f>ABS(H46-Election_result!H$2)</f>
        <v>1.0621038080778824</v>
      </c>
      <c r="Q46" s="4">
        <f>ABS(I46-Election_result!I$2)</f>
        <v>0.79008370015029117</v>
      </c>
      <c r="R46" s="4">
        <f t="shared" si="0"/>
        <v>1.2565609279969092</v>
      </c>
      <c r="S46" s="47">
        <v>47.05</v>
      </c>
      <c r="T46" s="12"/>
      <c r="U46" s="12"/>
    </row>
    <row r="47" spans="1:21" ht="12.75" customHeight="1">
      <c r="A47" s="3">
        <v>41525</v>
      </c>
      <c r="B47" s="4">
        <f>$S47*'PollyVote Forecast'!$B125/SUM('PollyVote Forecast'!$B125+'PollyVote Forecast'!$E125)</f>
        <v>40.74888445959877</v>
      </c>
      <c r="C47" s="4">
        <f>(100-$S47)*'PollyVote Forecast'!C125/(SUM('PollyVote Forecast'!$C125,'PollyVote Forecast'!$D125,'PollyVote Forecast'!$F125,'PollyVote Forecast'!$G125,'PollyVote Forecast'!$H125,'PollyVote Forecast'!$I125))</f>
        <v>24.476977798596131</v>
      </c>
      <c r="D47" s="4">
        <f>(100-$S47)*'PollyVote Forecast'!D125/(SUM('PollyVote Forecast'!$C125,'PollyVote Forecast'!$D125,'PollyVote Forecast'!$F125,'PollyVote Forecast'!$G125,'PollyVote Forecast'!$H125,'PollyVote Forecast'!$I125))</f>
        <v>11.161044370671284</v>
      </c>
      <c r="E47" s="4">
        <f>$S47*'PollyVote Forecast'!$E125/SUM('PollyVote Forecast'!$B125+'PollyVote Forecast'!$E125)</f>
        <v>6.3011155404012262</v>
      </c>
      <c r="F47" s="4">
        <f>(100-$S47)*'PollyVote Forecast'!F125/(SUM('PollyVote Forecast'!$C125,'PollyVote Forecast'!$D125,'PollyVote Forecast'!$F125,'PollyVote Forecast'!$G125,'PollyVote Forecast'!$H125,'PollyVote Forecast'!$I125))</f>
        <v>7.6127435932842653</v>
      </c>
      <c r="G47" s="4">
        <f>(100-$S47)*'PollyVote Forecast'!G125/(SUM('PollyVote Forecast'!$C125,'PollyVote Forecast'!$D125,'PollyVote Forecast'!$F125,'PollyVote Forecast'!$G125,'PollyVote Forecast'!$H125,'PollyVote Forecast'!$I125))</f>
        <v>2.5816035466612841</v>
      </c>
      <c r="H47" s="4">
        <f>(100-$S47)*'PollyVote Forecast'!H125/(SUM('PollyVote Forecast'!$C125,'PollyVote Forecast'!$D125,'PollyVote Forecast'!$F125,'PollyVote Forecast'!$G125,'PollyVote Forecast'!$H125,'PollyVote Forecast'!$I125))</f>
        <v>3.6880029574354838</v>
      </c>
      <c r="I47" s="4">
        <f>(100-$S47)*'PollyVote Forecast'!I125/(SUM('PollyVote Forecast'!$C125,'PollyVote Forecast'!$D125,'PollyVote Forecast'!$F125,'PollyVote Forecast'!$G125,'PollyVote Forecast'!$H125,'PollyVote Forecast'!$I125))</f>
        <v>3.4296277333515461</v>
      </c>
      <c r="J47" s="4">
        <f>ABS(B47-Election_result!B$2)</f>
        <v>0.75111554040122996</v>
      </c>
      <c r="K47" s="4">
        <f>ABS(C47-Election_result!C$2)</f>
        <v>1.2230222014038681</v>
      </c>
      <c r="L47" s="4">
        <f>ABS(D47-Election_result!D$2)</f>
        <v>2.7610443706712839</v>
      </c>
      <c r="M47" s="4">
        <f>ABS(E47-Election_result!E$2)</f>
        <v>1.5011155404012264</v>
      </c>
      <c r="N47" s="4">
        <f>ABS(F47-Election_result!F$2)</f>
        <v>0.98725640671573434</v>
      </c>
      <c r="O47" s="4">
        <f>ABS(G47-Election_result!G$2)</f>
        <v>0.38160354666128393</v>
      </c>
      <c r="P47" s="4">
        <f>ABS(H47-Election_result!H$2)</f>
        <v>1.0119970425645164</v>
      </c>
      <c r="Q47" s="4">
        <f>ABS(I47-Election_result!I$2)</f>
        <v>0.67037226664845351</v>
      </c>
      <c r="R47" s="4">
        <f t="shared" si="0"/>
        <v>1.1609408644334496</v>
      </c>
      <c r="S47" s="47">
        <v>47.05</v>
      </c>
      <c r="T47" s="12"/>
      <c r="U47" s="12"/>
    </row>
    <row r="48" spans="1:21" ht="12.75" customHeight="1">
      <c r="A48" s="3">
        <v>41526</v>
      </c>
      <c r="B48" s="4">
        <f>$S48*'PollyVote Forecast'!$B126/SUM('PollyVote Forecast'!$B126+'PollyVote Forecast'!$E126)</f>
        <v>40.782094254479034</v>
      </c>
      <c r="C48" s="4">
        <f>(100-$S48)*'PollyVote Forecast'!C126/(SUM('PollyVote Forecast'!$C126,'PollyVote Forecast'!$D126,'PollyVote Forecast'!$F126,'PollyVote Forecast'!$G126,'PollyVote Forecast'!$H126,'PollyVote Forecast'!$I126))</f>
        <v>24.593742239400044</v>
      </c>
      <c r="D48" s="4">
        <f>(100-$S48)*'PollyVote Forecast'!D126/(SUM('PollyVote Forecast'!$C126,'PollyVote Forecast'!$D126,'PollyVote Forecast'!$F126,'PollyVote Forecast'!$G126,'PollyVote Forecast'!$H126,'PollyVote Forecast'!$I126))</f>
        <v>11.027560419257535</v>
      </c>
      <c r="E48" s="4">
        <f>$S48*'PollyVote Forecast'!$E126/SUM('PollyVote Forecast'!$B126+'PollyVote Forecast'!$E126)</f>
        <v>6.2679057455209586</v>
      </c>
      <c r="F48" s="4">
        <f>(100-$S48)*'PollyVote Forecast'!F126/(SUM('PollyVote Forecast'!$C126,'PollyVote Forecast'!$D126,'PollyVote Forecast'!$F126,'PollyVote Forecast'!$G126,'PollyVote Forecast'!$H126,'PollyVote Forecast'!$I126))</f>
        <v>7.6521309753559912</v>
      </c>
      <c r="G48" s="4">
        <f>(100-$S48)*'PollyVote Forecast'!G126/(SUM('PollyVote Forecast'!$C126,'PollyVote Forecast'!$D126,'PollyVote Forecast'!$F126,'PollyVote Forecast'!$G126,'PollyVote Forecast'!$H126,'PollyVote Forecast'!$I126))</f>
        <v>2.5904415124294178</v>
      </c>
      <c r="H48" s="4">
        <f>(100-$S48)*'PollyVote Forecast'!H126/(SUM('PollyVote Forecast'!$C126,'PollyVote Forecast'!$D126,'PollyVote Forecast'!$F126,'PollyVote Forecast'!$G126,'PollyVote Forecast'!$H126,'PollyVote Forecast'!$I126))</f>
        <v>3.6443556102510897</v>
      </c>
      <c r="I48" s="4">
        <f>(100-$S48)*'PollyVote Forecast'!I126/(SUM('PollyVote Forecast'!$C126,'PollyVote Forecast'!$D126,'PollyVote Forecast'!$F126,'PollyVote Forecast'!$G126,'PollyVote Forecast'!$H126,'PollyVote Forecast'!$I126))</f>
        <v>3.4417692433059321</v>
      </c>
      <c r="J48" s="4">
        <f>ABS(B48-Election_result!B$2)</f>
        <v>0.71790574552096587</v>
      </c>
      <c r="K48" s="4">
        <f>ABS(C48-Election_result!C$2)</f>
        <v>1.1062577605999557</v>
      </c>
      <c r="L48" s="4">
        <f>ABS(D48-Election_result!D$2)</f>
        <v>2.6275604192575344</v>
      </c>
      <c r="M48" s="4">
        <f>ABS(E48-Election_result!E$2)</f>
        <v>1.4679057455209588</v>
      </c>
      <c r="N48" s="4">
        <f>ABS(F48-Election_result!F$2)</f>
        <v>0.94786902464400846</v>
      </c>
      <c r="O48" s="4">
        <f>ABS(G48-Election_result!G$2)</f>
        <v>0.3904415124294176</v>
      </c>
      <c r="P48" s="4">
        <f>ABS(H48-Election_result!H$2)</f>
        <v>1.0556443897489105</v>
      </c>
      <c r="Q48" s="4">
        <f>ABS(I48-Election_result!I$2)</f>
        <v>0.6582307566940675</v>
      </c>
      <c r="R48" s="4">
        <f t="shared" si="0"/>
        <v>1.1214769193019771</v>
      </c>
      <c r="S48" s="47">
        <v>47.05</v>
      </c>
      <c r="T48" s="12"/>
      <c r="U48" s="12"/>
    </row>
    <row r="49" spans="1:21" ht="12.75" customHeight="1">
      <c r="A49" s="3">
        <v>41527</v>
      </c>
      <c r="B49" s="4">
        <f>$S49*'PollyVote Forecast'!$B127/SUM('PollyVote Forecast'!$B127+'PollyVote Forecast'!$E127)</f>
        <v>40.797514491867624</v>
      </c>
      <c r="C49" s="4">
        <f>(100-$S49)*'PollyVote Forecast'!C127/(SUM('PollyVote Forecast'!$C127,'PollyVote Forecast'!$D127,'PollyVote Forecast'!$F127,'PollyVote Forecast'!$G127,'PollyVote Forecast'!$H127,'PollyVote Forecast'!$I127))</f>
        <v>24.660847659791909</v>
      </c>
      <c r="D49" s="4">
        <f>(100-$S49)*'PollyVote Forecast'!D127/(SUM('PollyVote Forecast'!$C127,'PollyVote Forecast'!$D127,'PollyVote Forecast'!$F127,'PollyVote Forecast'!$G127,'PollyVote Forecast'!$H127,'PollyVote Forecast'!$I127))</f>
        <v>11.031396282878246</v>
      </c>
      <c r="E49" s="4">
        <f>$S49*'PollyVote Forecast'!$E127/SUM('PollyVote Forecast'!$B127+'PollyVote Forecast'!$E127)</f>
        <v>6.2524855081323754</v>
      </c>
      <c r="F49" s="4">
        <f>(100-$S49)*'PollyVote Forecast'!F127/(SUM('PollyVote Forecast'!$C127,'PollyVote Forecast'!$D127,'PollyVote Forecast'!$F127,'PollyVote Forecast'!$G127,'PollyVote Forecast'!$H127,'PollyVote Forecast'!$I127))</f>
        <v>7.6726698526124437</v>
      </c>
      <c r="G49" s="4">
        <f>(100-$S49)*'PollyVote Forecast'!G127/(SUM('PollyVote Forecast'!$C127,'PollyVote Forecast'!$D127,'PollyVote Forecast'!$F127,'PollyVote Forecast'!$G127,'PollyVote Forecast'!$H127,'PollyVote Forecast'!$I127))</f>
        <v>2.5668209723667301</v>
      </c>
      <c r="H49" s="4">
        <f>(100-$S49)*'PollyVote Forecast'!H127/(SUM('PollyVote Forecast'!$C127,'PollyVote Forecast'!$D127,'PollyVote Forecast'!$F127,'PollyVote Forecast'!$G127,'PollyVote Forecast'!$H127,'PollyVote Forecast'!$I127))</f>
        <v>3.5779179079098871</v>
      </c>
      <c r="I49" s="4">
        <f>(100-$S49)*'PollyVote Forecast'!I127/(SUM('PollyVote Forecast'!$C127,'PollyVote Forecast'!$D127,'PollyVote Forecast'!$F127,'PollyVote Forecast'!$G127,'PollyVote Forecast'!$H127,'PollyVote Forecast'!$I127))</f>
        <v>3.4403473244407845</v>
      </c>
      <c r="J49" s="4">
        <f>ABS(B49-Election_result!B$2)</f>
        <v>0.70248550813237642</v>
      </c>
      <c r="K49" s="4">
        <f>ABS(C49-Election_result!C$2)</f>
        <v>1.0391523402080907</v>
      </c>
      <c r="L49" s="4">
        <f>ABS(D49-Election_result!D$2)</f>
        <v>2.6313962828782458</v>
      </c>
      <c r="M49" s="4">
        <f>ABS(E49-Election_result!E$2)</f>
        <v>1.4524855081323755</v>
      </c>
      <c r="N49" s="4">
        <f>ABS(F49-Election_result!F$2)</f>
        <v>0.92733014738755593</v>
      </c>
      <c r="O49" s="4">
        <f>ABS(G49-Election_result!G$2)</f>
        <v>0.36682097236672995</v>
      </c>
      <c r="P49" s="4">
        <f>ABS(H49-Election_result!H$2)</f>
        <v>1.1220820920901131</v>
      </c>
      <c r="Q49" s="4">
        <f>ABS(I49-Election_result!I$2)</f>
        <v>0.65965267555921514</v>
      </c>
      <c r="R49" s="4">
        <f t="shared" si="0"/>
        <v>1.1126756908443378</v>
      </c>
      <c r="S49" s="47">
        <v>47.050000000000004</v>
      </c>
      <c r="T49" s="12"/>
      <c r="U49" s="12"/>
    </row>
    <row r="50" spans="1:21" ht="12.75" customHeight="1">
      <c r="A50" s="3">
        <v>41528</v>
      </c>
      <c r="B50" s="4">
        <f>$S50*'PollyVote Forecast'!$B128/SUM('PollyVote Forecast'!$B128+'PollyVote Forecast'!$E128)</f>
        <v>40.675169745453523</v>
      </c>
      <c r="C50" s="4">
        <f>(100-$S50)*'PollyVote Forecast'!C128/(SUM('PollyVote Forecast'!$C128,'PollyVote Forecast'!$D128,'PollyVote Forecast'!$F128,'PollyVote Forecast'!$G128,'PollyVote Forecast'!$H128,'PollyVote Forecast'!$I128))</f>
        <v>24.716703456306792</v>
      </c>
      <c r="D50" s="4">
        <f>(100-$S50)*'PollyVote Forecast'!D128/(SUM('PollyVote Forecast'!$C128,'PollyVote Forecast'!$D128,'PollyVote Forecast'!$F128,'PollyVote Forecast'!$G128,'PollyVote Forecast'!$H128,'PollyVote Forecast'!$I128))</f>
        <v>11.04949886504877</v>
      </c>
      <c r="E50" s="4">
        <f>$S50*'PollyVote Forecast'!$E128/SUM('PollyVote Forecast'!$B128+'PollyVote Forecast'!$E128)</f>
        <v>6.3748302545464766</v>
      </c>
      <c r="F50" s="4">
        <f>(100-$S50)*'PollyVote Forecast'!F128/(SUM('PollyVote Forecast'!$C128,'PollyVote Forecast'!$D128,'PollyVote Forecast'!$F128,'PollyVote Forecast'!$G128,'PollyVote Forecast'!$H128,'PollyVote Forecast'!$I128))</f>
        <v>7.7034061582381481</v>
      </c>
      <c r="G50" s="4">
        <f>(100-$S50)*'PollyVote Forecast'!G128/(SUM('PollyVote Forecast'!$C128,'PollyVote Forecast'!$D128,'PollyVote Forecast'!$F128,'PollyVote Forecast'!$G128,'PollyVote Forecast'!$H128,'PollyVote Forecast'!$I128))</f>
        <v>2.5648540586260218</v>
      </c>
      <c r="H50" s="4">
        <f>(100-$S50)*'PollyVote Forecast'!H128/(SUM('PollyVote Forecast'!$C128,'PollyVote Forecast'!$D128,'PollyVote Forecast'!$F128,'PollyVote Forecast'!$G128,'PollyVote Forecast'!$H128,'PollyVote Forecast'!$I128))</f>
        <v>3.5529651800054989</v>
      </c>
      <c r="I50" s="4">
        <f>(100-$S50)*'PollyVote Forecast'!I128/(SUM('PollyVote Forecast'!$C128,'PollyVote Forecast'!$D128,'PollyVote Forecast'!$F128,'PollyVote Forecast'!$G128,'PollyVote Forecast'!$H128,'PollyVote Forecast'!$I128))</f>
        <v>3.3625722817747778</v>
      </c>
      <c r="J50" s="4">
        <f>ABS(B50-Election_result!B$2)</f>
        <v>0.82483025454647674</v>
      </c>
      <c r="K50" s="4">
        <f>ABS(C50-Election_result!C$2)</f>
        <v>0.98329654369320707</v>
      </c>
      <c r="L50" s="4">
        <f>ABS(D50-Election_result!D$2)</f>
        <v>2.6494988650487699</v>
      </c>
      <c r="M50" s="4">
        <f>ABS(E50-Election_result!E$2)</f>
        <v>1.5748302545464767</v>
      </c>
      <c r="N50" s="4">
        <f>ABS(F50-Election_result!F$2)</f>
        <v>0.89659384176185153</v>
      </c>
      <c r="O50" s="4">
        <f>ABS(G50-Election_result!G$2)</f>
        <v>0.3648540586260216</v>
      </c>
      <c r="P50" s="4">
        <f>ABS(H50-Election_result!H$2)</f>
        <v>1.1470348199945013</v>
      </c>
      <c r="Q50" s="4">
        <f>ABS(I50-Election_result!I$2)</f>
        <v>0.7374277182252218</v>
      </c>
      <c r="R50" s="4">
        <f t="shared" si="0"/>
        <v>1.1472957945553157</v>
      </c>
      <c r="S50" s="47">
        <v>47.05</v>
      </c>
      <c r="T50" s="12"/>
      <c r="U50" s="12"/>
    </row>
    <row r="51" spans="1:21" ht="12.75" customHeight="1">
      <c r="A51" s="3">
        <v>41529</v>
      </c>
      <c r="B51" s="4">
        <f>$S51*'PollyVote Forecast'!$B129/SUM('PollyVote Forecast'!$B129+'PollyVote Forecast'!$E129)</f>
        <v>40.699692693117861</v>
      </c>
      <c r="C51" s="4">
        <f>(100-$S51)*'PollyVote Forecast'!C129/(SUM('PollyVote Forecast'!$C129,'PollyVote Forecast'!$D129,'PollyVote Forecast'!$F129,'PollyVote Forecast'!$G129,'PollyVote Forecast'!$H129,'PollyVote Forecast'!$I129))</f>
        <v>24.712954795949422</v>
      </c>
      <c r="D51" s="4">
        <f>(100-$S51)*'PollyVote Forecast'!D129/(SUM('PollyVote Forecast'!$C129,'PollyVote Forecast'!$D129,'PollyVote Forecast'!$F129,'PollyVote Forecast'!$G129,'PollyVote Forecast'!$H129,'PollyVote Forecast'!$I129))</f>
        <v>11.014992388048601</v>
      </c>
      <c r="E51" s="4">
        <f>$S51*'PollyVote Forecast'!$E129/SUM('PollyVote Forecast'!$B129+'PollyVote Forecast'!$E129)</f>
        <v>6.3503073068821427</v>
      </c>
      <c r="F51" s="4">
        <f>(100-$S51)*'PollyVote Forecast'!F129/(SUM('PollyVote Forecast'!$C129,'PollyVote Forecast'!$D129,'PollyVote Forecast'!$F129,'PollyVote Forecast'!$G129,'PollyVote Forecast'!$H129,'PollyVote Forecast'!$I129))</f>
        <v>7.7128177636993378</v>
      </c>
      <c r="G51" s="4">
        <f>(100-$S51)*'PollyVote Forecast'!G129/(SUM('PollyVote Forecast'!$C129,'PollyVote Forecast'!$D129,'PollyVote Forecast'!$F129,'PollyVote Forecast'!$G129,'PollyVote Forecast'!$H129,'PollyVote Forecast'!$I129))</f>
        <v>2.5489976168893995</v>
      </c>
      <c r="H51" s="4">
        <f>(100-$S51)*'PollyVote Forecast'!H129/(SUM('PollyVote Forecast'!$C129,'PollyVote Forecast'!$D129,'PollyVote Forecast'!$F129,'PollyVote Forecast'!$G129,'PollyVote Forecast'!$H129,'PollyVote Forecast'!$I129))</f>
        <v>3.546679686150414</v>
      </c>
      <c r="I51" s="4">
        <f>(100-$S51)*'PollyVote Forecast'!I129/(SUM('PollyVote Forecast'!$C129,'PollyVote Forecast'!$D129,'PollyVote Forecast'!$F129,'PollyVote Forecast'!$G129,'PollyVote Forecast'!$H129,'PollyVote Forecast'!$I129))</f>
        <v>3.4135577492628153</v>
      </c>
      <c r="J51" s="4">
        <f>ABS(B51-Election_result!B$2)</f>
        <v>0.80030730688213936</v>
      </c>
      <c r="K51" s="4">
        <f>ABS(C51-Election_result!C$2)</f>
        <v>0.9870452040505775</v>
      </c>
      <c r="L51" s="4">
        <f>ABS(D51-Election_result!D$2)</f>
        <v>2.6149923880486003</v>
      </c>
      <c r="M51" s="4">
        <f>ABS(E51-Election_result!E$2)</f>
        <v>1.5503073068821429</v>
      </c>
      <c r="N51" s="4">
        <f>ABS(F51-Election_result!F$2)</f>
        <v>0.88718223630066184</v>
      </c>
      <c r="O51" s="4">
        <f>ABS(G51-Election_result!G$2)</f>
        <v>0.34899761688939934</v>
      </c>
      <c r="P51" s="4">
        <f>ABS(H51-Election_result!H$2)</f>
        <v>1.1533203138495862</v>
      </c>
      <c r="Q51" s="4">
        <f>ABS(I51-Election_result!I$2)</f>
        <v>0.68644225073718435</v>
      </c>
      <c r="R51" s="4">
        <f t="shared" si="0"/>
        <v>1.1285743279550364</v>
      </c>
      <c r="S51" s="47">
        <v>47.050000000000004</v>
      </c>
      <c r="T51" s="12"/>
      <c r="U51" s="12"/>
    </row>
    <row r="52" spans="1:21" ht="12.75" customHeight="1">
      <c r="A52" s="3">
        <v>41530</v>
      </c>
      <c r="B52" s="4">
        <f>$S52*'PollyVote Forecast'!$B130/SUM('PollyVote Forecast'!$B130+'PollyVote Forecast'!$E130)</f>
        <v>40.70224811725906</v>
      </c>
      <c r="C52" s="4">
        <f>(100-$S52)*'PollyVote Forecast'!C130/(SUM('PollyVote Forecast'!$C130,'PollyVote Forecast'!$D130,'PollyVote Forecast'!$F130,'PollyVote Forecast'!$G130,'PollyVote Forecast'!$H130,'PollyVote Forecast'!$I130))</f>
        <v>24.790388069066505</v>
      </c>
      <c r="D52" s="4">
        <f>(100-$S52)*'PollyVote Forecast'!D130/(SUM('PollyVote Forecast'!$C130,'PollyVote Forecast'!$D130,'PollyVote Forecast'!$F130,'PollyVote Forecast'!$G130,'PollyVote Forecast'!$H130,'PollyVote Forecast'!$I130))</f>
        <v>10.932776841365637</v>
      </c>
      <c r="E52" s="4">
        <f>$S52*'PollyVote Forecast'!$E130/SUM('PollyVote Forecast'!$B130+'PollyVote Forecast'!$E130)</f>
        <v>6.3477518827409432</v>
      </c>
      <c r="F52" s="4">
        <f>(100-$S52)*'PollyVote Forecast'!F130/(SUM('PollyVote Forecast'!$C130,'PollyVote Forecast'!$D130,'PollyVote Forecast'!$F130,'PollyVote Forecast'!$G130,'PollyVote Forecast'!$H130,'PollyVote Forecast'!$I130))</f>
        <v>7.7341473763388819</v>
      </c>
      <c r="G52" s="4">
        <f>(100-$S52)*'PollyVote Forecast'!G130/(SUM('PollyVote Forecast'!$C130,'PollyVote Forecast'!$D130,'PollyVote Forecast'!$F130,'PollyVote Forecast'!$G130,'PollyVote Forecast'!$H130,'PollyVote Forecast'!$I130))</f>
        <v>2.5532311506260097</v>
      </c>
      <c r="H52" s="4">
        <f>(100-$S52)*'PollyVote Forecast'!H130/(SUM('PollyVote Forecast'!$C130,'PollyVote Forecast'!$D130,'PollyVote Forecast'!$F130,'PollyVote Forecast'!$G130,'PollyVote Forecast'!$H130,'PollyVote Forecast'!$I130))</f>
        <v>3.5249235779025501</v>
      </c>
      <c r="I52" s="4">
        <f>(100-$S52)*'PollyVote Forecast'!I130/(SUM('PollyVote Forecast'!$C130,'PollyVote Forecast'!$D130,'PollyVote Forecast'!$F130,'PollyVote Forecast'!$G130,'PollyVote Forecast'!$H130,'PollyVote Forecast'!$I130))</f>
        <v>3.4145329847004127</v>
      </c>
      <c r="J52" s="4">
        <f>ABS(B52-Election_result!B$2)</f>
        <v>0.79775188274093978</v>
      </c>
      <c r="K52" s="4">
        <f>ABS(C52-Election_result!C$2)</f>
        <v>0.9096119309334938</v>
      </c>
      <c r="L52" s="4">
        <f>ABS(D52-Election_result!D$2)</f>
        <v>2.5327768413656369</v>
      </c>
      <c r="M52" s="4">
        <f>ABS(E52-Election_result!E$2)</f>
        <v>1.5477518827409433</v>
      </c>
      <c r="N52" s="4">
        <f>ABS(F52-Election_result!F$2)</f>
        <v>0.8658526236611177</v>
      </c>
      <c r="O52" s="4">
        <f>ABS(G52-Election_result!G$2)</f>
        <v>0.35323115062600952</v>
      </c>
      <c r="P52" s="4">
        <f>ABS(H52-Election_result!H$2)</f>
        <v>1.1750764220974501</v>
      </c>
      <c r="Q52" s="4">
        <f>ABS(I52-Election_result!I$2)</f>
        <v>0.68546701529958698</v>
      </c>
      <c r="R52" s="4">
        <f t="shared" si="0"/>
        <v>1.1084399686831472</v>
      </c>
      <c r="S52" s="47">
        <v>47.050000000000004</v>
      </c>
      <c r="T52" s="12"/>
      <c r="U52" s="12"/>
    </row>
    <row r="53" spans="1:21" ht="12.75" customHeight="1">
      <c r="A53" s="3">
        <v>41531</v>
      </c>
      <c r="B53" s="4">
        <f>$S53*'PollyVote Forecast'!$B131/SUM('PollyVote Forecast'!$B131+'PollyVote Forecast'!$E131)</f>
        <v>40.714014162990161</v>
      </c>
      <c r="C53" s="4">
        <f>(100-$S53)*'PollyVote Forecast'!C131/(SUM('PollyVote Forecast'!$C131,'PollyVote Forecast'!$D131,'PollyVote Forecast'!$F131,'PollyVote Forecast'!$G131,'PollyVote Forecast'!$H131,'PollyVote Forecast'!$I131))</f>
        <v>24.772056911012783</v>
      </c>
      <c r="D53" s="4">
        <f>(100-$S53)*'PollyVote Forecast'!D131/(SUM('PollyVote Forecast'!$C131,'PollyVote Forecast'!$D131,'PollyVote Forecast'!$F131,'PollyVote Forecast'!$G131,'PollyVote Forecast'!$H131,'PollyVote Forecast'!$I131))</f>
        <v>10.925045790711572</v>
      </c>
      <c r="E53" s="4">
        <f>$S53*'PollyVote Forecast'!$E131/SUM('PollyVote Forecast'!$B131+'PollyVote Forecast'!$E131)</f>
        <v>6.3359858370098472</v>
      </c>
      <c r="F53" s="4">
        <f>(100-$S53)*'PollyVote Forecast'!F131/(SUM('PollyVote Forecast'!$C131,'PollyVote Forecast'!$D131,'PollyVote Forecast'!$F131,'PollyVote Forecast'!$G131,'PollyVote Forecast'!$H131,'PollyVote Forecast'!$I131))</f>
        <v>7.6797154919592563</v>
      </c>
      <c r="G53" s="4">
        <f>(100-$S53)*'PollyVote Forecast'!G131/(SUM('PollyVote Forecast'!$C131,'PollyVote Forecast'!$D131,'PollyVote Forecast'!$F131,'PollyVote Forecast'!$G131,'PollyVote Forecast'!$H131,'PollyVote Forecast'!$I131))</f>
        <v>2.5059834567774413</v>
      </c>
      <c r="H53" s="4">
        <f>(100-$S53)*'PollyVote Forecast'!H131/(SUM('PollyVote Forecast'!$C131,'PollyVote Forecast'!$D131,'PollyVote Forecast'!$F131,'PollyVote Forecast'!$G131,'PollyVote Forecast'!$H131,'PollyVote Forecast'!$I131))</f>
        <v>3.5674512760609769</v>
      </c>
      <c r="I53" s="4">
        <f>(100-$S53)*'PollyVote Forecast'!I131/(SUM('PollyVote Forecast'!$C131,'PollyVote Forecast'!$D131,'PollyVote Forecast'!$F131,'PollyVote Forecast'!$G131,'PollyVote Forecast'!$H131,'PollyVote Forecast'!$I131))</f>
        <v>3.4997470734779736</v>
      </c>
      <c r="J53" s="4">
        <f>ABS(B53-Election_result!B$2)</f>
        <v>0.78598583700983937</v>
      </c>
      <c r="K53" s="4">
        <f>ABS(C53-Election_result!C$2)</f>
        <v>0.92794308898721667</v>
      </c>
      <c r="L53" s="4">
        <f>ABS(D53-Election_result!D$2)</f>
        <v>2.5250457907115713</v>
      </c>
      <c r="M53" s="4">
        <f>ABS(E53-Election_result!E$2)</f>
        <v>1.5359858370098474</v>
      </c>
      <c r="N53" s="4">
        <f>ABS(F53-Election_result!F$2)</f>
        <v>0.92028450804074335</v>
      </c>
      <c r="O53" s="4">
        <f>ABS(G53-Election_result!G$2)</f>
        <v>0.3059834567774411</v>
      </c>
      <c r="P53" s="4">
        <f>ABS(H53-Election_result!H$2)</f>
        <v>1.1325487239390233</v>
      </c>
      <c r="Q53" s="4">
        <f>ABS(I53-Election_result!I$2)</f>
        <v>0.600252926522026</v>
      </c>
      <c r="R53" s="4">
        <f t="shared" si="0"/>
        <v>1.0917537711247136</v>
      </c>
      <c r="S53" s="47">
        <v>47.050000000000004</v>
      </c>
      <c r="T53" s="12"/>
      <c r="U53" s="12"/>
    </row>
    <row r="54" spans="1:21" ht="12.75" customHeight="1">
      <c r="A54" s="3">
        <v>41532</v>
      </c>
      <c r="B54" s="4">
        <f>$S54*'PollyVote Forecast'!$B132/SUM('PollyVote Forecast'!$B132+'PollyVote Forecast'!$E132)</f>
        <v>40.725532640114075</v>
      </c>
      <c r="C54" s="4">
        <f>(100-$S54)*'PollyVote Forecast'!C132/(SUM('PollyVote Forecast'!$C132,'PollyVote Forecast'!$D132,'PollyVote Forecast'!$F132,'PollyVote Forecast'!$G132,'PollyVote Forecast'!$H132,'PollyVote Forecast'!$I132))</f>
        <v>25.037506961283789</v>
      </c>
      <c r="D54" s="4">
        <f>(100-$S54)*'PollyVote Forecast'!D132/(SUM('PollyVote Forecast'!$C132,'PollyVote Forecast'!$D132,'PollyVote Forecast'!$F132,'PollyVote Forecast'!$G132,'PollyVote Forecast'!$H132,'PollyVote Forecast'!$I132))</f>
        <v>10.581261842949859</v>
      </c>
      <c r="E54" s="4">
        <f>$S54*'PollyVote Forecast'!$E132/SUM('PollyVote Forecast'!$B132+'PollyVote Forecast'!$E132)</f>
        <v>6.3244673598859196</v>
      </c>
      <c r="F54" s="4">
        <f>(100-$S54)*'PollyVote Forecast'!F132/(SUM('PollyVote Forecast'!$C132,'PollyVote Forecast'!$D132,'PollyVote Forecast'!$F132,'PollyVote Forecast'!$G132,'PollyVote Forecast'!$H132,'PollyVote Forecast'!$I132))</f>
        <v>7.842577971295742</v>
      </c>
      <c r="G54" s="4">
        <f>(100-$S54)*'PollyVote Forecast'!G132/(SUM('PollyVote Forecast'!$C132,'PollyVote Forecast'!$D132,'PollyVote Forecast'!$F132,'PollyVote Forecast'!$G132,'PollyVote Forecast'!$H132,'PollyVote Forecast'!$I132))</f>
        <v>2.5654147002830858</v>
      </c>
      <c r="H54" s="4">
        <f>(100-$S54)*'PollyVote Forecast'!H132/(SUM('PollyVote Forecast'!$C132,'PollyVote Forecast'!$D132,'PollyVote Forecast'!$F132,'PollyVote Forecast'!$G132,'PollyVote Forecast'!$H132,'PollyVote Forecast'!$I132))</f>
        <v>3.5390664350573129</v>
      </c>
      <c r="I54" s="4">
        <f>(100-$S54)*'PollyVote Forecast'!I132/(SUM('PollyVote Forecast'!$C132,'PollyVote Forecast'!$D132,'PollyVote Forecast'!$F132,'PollyVote Forecast'!$G132,'PollyVote Forecast'!$H132,'PollyVote Forecast'!$I132))</f>
        <v>3.3841720891302192</v>
      </c>
      <c r="J54" s="4">
        <f>ABS(B54-Election_result!B$2)</f>
        <v>0.77446735988592508</v>
      </c>
      <c r="K54" s="4">
        <f>ABS(C54-Election_result!C$2)</f>
        <v>0.66249303871621024</v>
      </c>
      <c r="L54" s="4">
        <f>ABS(D54-Election_result!D$2)</f>
        <v>2.1812618429498585</v>
      </c>
      <c r="M54" s="4">
        <f>ABS(E54-Election_result!E$2)</f>
        <v>1.5244673598859197</v>
      </c>
      <c r="N54" s="4">
        <f>ABS(F54-Election_result!F$2)</f>
        <v>0.75742202870425768</v>
      </c>
      <c r="O54" s="4">
        <f>ABS(G54-Election_result!G$2)</f>
        <v>0.36541470028308565</v>
      </c>
      <c r="P54" s="4">
        <f>ABS(H54-Election_result!H$2)</f>
        <v>1.1609335649426873</v>
      </c>
      <c r="Q54" s="4">
        <f>ABS(I54-Election_result!I$2)</f>
        <v>0.71582791086978048</v>
      </c>
      <c r="R54" s="4">
        <f t="shared" si="0"/>
        <v>1.0177859757797156</v>
      </c>
      <c r="S54" s="47">
        <v>47.05</v>
      </c>
      <c r="T54" s="12"/>
      <c r="U54" s="12"/>
    </row>
    <row r="55" spans="1:21" ht="12.75" customHeight="1">
      <c r="A55" s="3">
        <v>41533</v>
      </c>
      <c r="B55" s="4">
        <f>$S55*'PollyVote Forecast'!$B133/SUM('PollyVote Forecast'!$B133+'PollyVote Forecast'!$E133)</f>
        <v>40.73692436583611</v>
      </c>
      <c r="C55" s="4">
        <f>(100-$S55)*'PollyVote Forecast'!C133/(SUM('PollyVote Forecast'!$C133,'PollyVote Forecast'!$D133,'PollyVote Forecast'!$F133,'PollyVote Forecast'!$G133,'PollyVote Forecast'!$H133,'PollyVote Forecast'!$I133))</f>
        <v>25.082589282964445</v>
      </c>
      <c r="D55" s="4">
        <f>(100-$S55)*'PollyVote Forecast'!D133/(SUM('PollyVote Forecast'!$C133,'PollyVote Forecast'!$D133,'PollyVote Forecast'!$F133,'PollyVote Forecast'!$G133,'PollyVote Forecast'!$H133,'PollyVote Forecast'!$I133))</f>
        <v>10.444650189721553</v>
      </c>
      <c r="E55" s="4">
        <f>$S55*'PollyVote Forecast'!$E133/SUM('PollyVote Forecast'!$B133+'PollyVote Forecast'!$E133)</f>
        <v>6.3130756341638916</v>
      </c>
      <c r="F55" s="4">
        <f>(100-$S55)*'PollyVote Forecast'!F133/(SUM('PollyVote Forecast'!$C133,'PollyVote Forecast'!$D133,'PollyVote Forecast'!$F133,'PollyVote Forecast'!$G133,'PollyVote Forecast'!$H133,'PollyVote Forecast'!$I133))</f>
        <v>7.8774135239373289</v>
      </c>
      <c r="G55" s="4">
        <f>(100-$S55)*'PollyVote Forecast'!G133/(SUM('PollyVote Forecast'!$C133,'PollyVote Forecast'!$D133,'PollyVote Forecast'!$F133,'PollyVote Forecast'!$G133,'PollyVote Forecast'!$H133,'PollyVote Forecast'!$I133))</f>
        <v>2.6137657947559991</v>
      </c>
      <c r="H55" s="4">
        <f>(100-$S55)*'PollyVote Forecast'!H133/(SUM('PollyVote Forecast'!$C133,'PollyVote Forecast'!$D133,'PollyVote Forecast'!$F133,'PollyVote Forecast'!$G133,'PollyVote Forecast'!$H133,'PollyVote Forecast'!$I133))</f>
        <v>3.5544254163744493</v>
      </c>
      <c r="I55" s="4">
        <f>(100-$S55)*'PollyVote Forecast'!I133/(SUM('PollyVote Forecast'!$C133,'PollyVote Forecast'!$D133,'PollyVote Forecast'!$F133,'PollyVote Forecast'!$G133,'PollyVote Forecast'!$H133,'PollyVote Forecast'!$I133))</f>
        <v>3.3771557922462243</v>
      </c>
      <c r="J55" s="4">
        <f>ABS(B55-Election_result!B$2)</f>
        <v>0.76307563416389002</v>
      </c>
      <c r="K55" s="4">
        <f>ABS(C55-Election_result!C$2)</f>
        <v>0.61741071703555406</v>
      </c>
      <c r="L55" s="4">
        <f>ABS(D55-Election_result!D$2)</f>
        <v>2.044650189721553</v>
      </c>
      <c r="M55" s="4">
        <f>ABS(E55-Election_result!E$2)</f>
        <v>1.5130756341638918</v>
      </c>
      <c r="N55" s="4">
        <f>ABS(F55-Election_result!F$2)</f>
        <v>0.72258647606267079</v>
      </c>
      <c r="O55" s="4">
        <f>ABS(G55-Election_result!G$2)</f>
        <v>0.41376579475599895</v>
      </c>
      <c r="P55" s="4">
        <f>ABS(H55-Election_result!H$2)</f>
        <v>1.1455745836255509</v>
      </c>
      <c r="Q55" s="4">
        <f>ABS(I55-Election_result!I$2)</f>
        <v>0.72284420775377534</v>
      </c>
      <c r="R55" s="4">
        <f t="shared" si="0"/>
        <v>0.9928729046603606</v>
      </c>
      <c r="S55" s="47">
        <v>47.05</v>
      </c>
      <c r="T55" s="12"/>
      <c r="U55" s="12"/>
    </row>
    <row r="56" spans="1:21" ht="12.75" customHeight="1">
      <c r="A56" s="3">
        <v>41534</v>
      </c>
      <c r="B56" s="4">
        <f>$S56*'PollyVote Forecast'!$B134/SUM('PollyVote Forecast'!$B134+'PollyVote Forecast'!$E134)</f>
        <v>40.762216815142864</v>
      </c>
      <c r="C56" s="4">
        <f>(100-$S56)*'PollyVote Forecast'!C134/(SUM('PollyVote Forecast'!$C134,'PollyVote Forecast'!$D134,'PollyVote Forecast'!$F134,'PollyVote Forecast'!$G134,'PollyVote Forecast'!$H134,'PollyVote Forecast'!$I134))</f>
        <v>25.153062561139294</v>
      </c>
      <c r="D56" s="4">
        <f>(100-$S56)*'PollyVote Forecast'!D134/(SUM('PollyVote Forecast'!$C134,'PollyVote Forecast'!$D134,'PollyVote Forecast'!$F134,'PollyVote Forecast'!$G134,'PollyVote Forecast'!$H134,'PollyVote Forecast'!$I134))</f>
        <v>10.313327284338639</v>
      </c>
      <c r="E56" s="4">
        <f>$S56*'PollyVote Forecast'!$E134/SUM('PollyVote Forecast'!$B134+'PollyVote Forecast'!$E134)</f>
        <v>6.2877831848571404</v>
      </c>
      <c r="F56" s="4">
        <f>(100-$S56)*'PollyVote Forecast'!F134/(SUM('PollyVote Forecast'!$C134,'PollyVote Forecast'!$D134,'PollyVote Forecast'!$F134,'PollyVote Forecast'!$G134,'PollyVote Forecast'!$H134,'PollyVote Forecast'!$I134))</f>
        <v>7.9126959919079578</v>
      </c>
      <c r="G56" s="4">
        <f>(100-$S56)*'PollyVote Forecast'!G134/(SUM('PollyVote Forecast'!$C134,'PollyVote Forecast'!$D134,'PollyVote Forecast'!$F134,'PollyVote Forecast'!$G134,'PollyVote Forecast'!$H134,'PollyVote Forecast'!$I134))</f>
        <v>2.6120376040764932</v>
      </c>
      <c r="H56" s="4">
        <f>(100-$S56)*'PollyVote Forecast'!H134/(SUM('PollyVote Forecast'!$C134,'PollyVote Forecast'!$D134,'PollyVote Forecast'!$F134,'PollyVote Forecast'!$G134,'PollyVote Forecast'!$H134,'PollyVote Forecast'!$I134))</f>
        <v>3.5518107961653218</v>
      </c>
      <c r="I56" s="4">
        <f>(100-$S56)*'PollyVote Forecast'!I134/(SUM('PollyVote Forecast'!$C134,'PollyVote Forecast'!$D134,'PollyVote Forecast'!$F134,'PollyVote Forecast'!$G134,'PollyVote Forecast'!$H134,'PollyVote Forecast'!$I134))</f>
        <v>3.4070657623722975</v>
      </c>
      <c r="J56" s="4">
        <f>ABS(B56-Election_result!B$2)</f>
        <v>0.73778318485713612</v>
      </c>
      <c r="K56" s="4">
        <f>ABS(C56-Election_result!C$2)</f>
        <v>0.54693743886070578</v>
      </c>
      <c r="L56" s="4">
        <f>ABS(D56-Election_result!D$2)</f>
        <v>1.9133272843386386</v>
      </c>
      <c r="M56" s="4">
        <f>ABS(E56-Election_result!E$2)</f>
        <v>1.4877831848571406</v>
      </c>
      <c r="N56" s="4">
        <f>ABS(F56-Election_result!F$2)</f>
        <v>0.68730400809204184</v>
      </c>
      <c r="O56" s="4">
        <f>ABS(G56-Election_result!G$2)</f>
        <v>0.41203760407649304</v>
      </c>
      <c r="P56" s="4">
        <f>ABS(H56-Election_result!H$2)</f>
        <v>1.1481892038346784</v>
      </c>
      <c r="Q56" s="4">
        <f>ABS(I56-Election_result!I$2)</f>
        <v>0.69293423762770212</v>
      </c>
      <c r="R56" s="4">
        <f t="shared" si="0"/>
        <v>0.95328701831806706</v>
      </c>
      <c r="S56" s="47">
        <v>47.05</v>
      </c>
      <c r="T56" s="12"/>
      <c r="U56" s="12"/>
    </row>
    <row r="57" spans="1:21" ht="12.75" customHeight="1">
      <c r="A57" s="3">
        <v>41535</v>
      </c>
      <c r="B57" s="4">
        <f>$S57*'PollyVote Forecast'!$B135/SUM('PollyVote Forecast'!$B135+'PollyVote Forecast'!$E135)</f>
        <v>40.801745537395519</v>
      </c>
      <c r="C57" s="4">
        <f>(100-$S57)*'PollyVote Forecast'!C135/(SUM('PollyVote Forecast'!$C135,'PollyVote Forecast'!$D135,'PollyVote Forecast'!$F135,'PollyVote Forecast'!$G135,'PollyVote Forecast'!$H135,'PollyVote Forecast'!$I135))</f>
        <v>25.118586721632706</v>
      </c>
      <c r="D57" s="4">
        <f>(100-$S57)*'PollyVote Forecast'!D135/(SUM('PollyVote Forecast'!$C135,'PollyVote Forecast'!$D135,'PollyVote Forecast'!$F135,'PollyVote Forecast'!$G135,'PollyVote Forecast'!$H135,'PollyVote Forecast'!$I135))</f>
        <v>10.205679292524156</v>
      </c>
      <c r="E57" s="4">
        <f>$S57*'PollyVote Forecast'!$E135/SUM('PollyVote Forecast'!$B135+'PollyVote Forecast'!$E135)</f>
        <v>6.2482544626044865</v>
      </c>
      <c r="F57" s="4">
        <f>(100-$S57)*'PollyVote Forecast'!F135/(SUM('PollyVote Forecast'!$C135,'PollyVote Forecast'!$D135,'PollyVote Forecast'!$F135,'PollyVote Forecast'!$G135,'PollyVote Forecast'!$H135,'PollyVote Forecast'!$I135))</f>
        <v>7.9150740014357028</v>
      </c>
      <c r="G57" s="4">
        <f>(100-$S57)*'PollyVote Forecast'!G135/(SUM('PollyVote Forecast'!$C135,'PollyVote Forecast'!$D135,'PollyVote Forecast'!$F135,'PollyVote Forecast'!$G135,'PollyVote Forecast'!$H135,'PollyVote Forecast'!$I135))</f>
        <v>2.6225892093115002</v>
      </c>
      <c r="H57" s="4">
        <f>(100-$S57)*'PollyVote Forecast'!H135/(SUM('PollyVote Forecast'!$C135,'PollyVote Forecast'!$D135,'PollyVote Forecast'!$F135,'PollyVote Forecast'!$G135,'PollyVote Forecast'!$H135,'PollyVote Forecast'!$I135))</f>
        <v>3.6417411376461888</v>
      </c>
      <c r="I57" s="4">
        <f>(100-$S57)*'PollyVote Forecast'!I135/(SUM('PollyVote Forecast'!$C135,'PollyVote Forecast'!$D135,'PollyVote Forecast'!$F135,'PollyVote Forecast'!$G135,'PollyVote Forecast'!$H135,'PollyVote Forecast'!$I135))</f>
        <v>3.4463296374497436</v>
      </c>
      <c r="J57" s="4">
        <f>ABS(B57-Election_result!B$2)</f>
        <v>0.69825446260448132</v>
      </c>
      <c r="K57" s="4">
        <f>ABS(C57-Election_result!C$2)</f>
        <v>0.58141327836729317</v>
      </c>
      <c r="L57" s="4">
        <f>ABS(D57-Election_result!D$2)</f>
        <v>1.8056792925241556</v>
      </c>
      <c r="M57" s="4">
        <f>ABS(E57-Election_result!E$2)</f>
        <v>1.4482544626044866</v>
      </c>
      <c r="N57" s="4">
        <f>ABS(F57-Election_result!F$2)</f>
        <v>0.68492599856429681</v>
      </c>
      <c r="O57" s="4">
        <f>ABS(G57-Election_result!G$2)</f>
        <v>0.42258920931150001</v>
      </c>
      <c r="P57" s="4">
        <f>ABS(H57-Election_result!H$2)</f>
        <v>1.0582588623538114</v>
      </c>
      <c r="Q57" s="4">
        <f>ABS(I57-Election_result!I$2)</f>
        <v>0.65367036255025601</v>
      </c>
      <c r="R57" s="4">
        <f t="shared" si="0"/>
        <v>0.91913074111003512</v>
      </c>
      <c r="S57" s="47">
        <v>47.050000000000004</v>
      </c>
      <c r="T57" s="12"/>
      <c r="U57" s="12"/>
    </row>
    <row r="58" spans="1:21" ht="12.75" customHeight="1">
      <c r="A58" s="3">
        <v>41536</v>
      </c>
      <c r="B58" s="4">
        <f>$S58*'PollyVote Forecast'!$B136/SUM('PollyVote Forecast'!$B136+'PollyVote Forecast'!$E136)</f>
        <v>40.806434941042212</v>
      </c>
      <c r="C58" s="4">
        <f>(100-$S58)*'PollyVote Forecast'!C136/(SUM('PollyVote Forecast'!$C136,'PollyVote Forecast'!$D136,'PollyVote Forecast'!$F136,'PollyVote Forecast'!$G136,'PollyVote Forecast'!$H136,'PollyVote Forecast'!$I136))</f>
        <v>25.116351166062909</v>
      </c>
      <c r="D58" s="4">
        <f>(100-$S58)*'PollyVote Forecast'!D136/(SUM('PollyVote Forecast'!$C136,'PollyVote Forecast'!$D136,'PollyVote Forecast'!$F136,'PollyVote Forecast'!$G136,'PollyVote Forecast'!$H136,'PollyVote Forecast'!$I136))</f>
        <v>10.119524549792267</v>
      </c>
      <c r="E58" s="4">
        <f>$S58*'PollyVote Forecast'!$E136/SUM('PollyVote Forecast'!$B136+'PollyVote Forecast'!$E136)</f>
        <v>6.2435650589577838</v>
      </c>
      <c r="F58" s="4">
        <f>(100-$S58)*'PollyVote Forecast'!F136/(SUM('PollyVote Forecast'!$C136,'PollyVote Forecast'!$D136,'PollyVote Forecast'!$F136,'PollyVote Forecast'!$G136,'PollyVote Forecast'!$H136,'PollyVote Forecast'!$I136))</f>
        <v>7.9620936494444043</v>
      </c>
      <c r="G58" s="4">
        <f>(100-$S58)*'PollyVote Forecast'!G136/(SUM('PollyVote Forecast'!$C136,'PollyVote Forecast'!$D136,'PollyVote Forecast'!$F136,'PollyVote Forecast'!$G136,'PollyVote Forecast'!$H136,'PollyVote Forecast'!$I136))</f>
        <v>2.6358816885940732</v>
      </c>
      <c r="H58" s="4">
        <f>(100-$S58)*'PollyVote Forecast'!H136/(SUM('PollyVote Forecast'!$C136,'PollyVote Forecast'!$D136,'PollyVote Forecast'!$F136,'PollyVote Forecast'!$G136,'PollyVote Forecast'!$H136,'PollyVote Forecast'!$I136))</f>
        <v>3.5871558579827147</v>
      </c>
      <c r="I58" s="4">
        <f>(100-$S58)*'PollyVote Forecast'!I136/(SUM('PollyVote Forecast'!$C136,'PollyVote Forecast'!$D136,'PollyVote Forecast'!$F136,'PollyVote Forecast'!$G136,'PollyVote Forecast'!$H136,'PollyVote Forecast'!$I136))</f>
        <v>3.5289930881236291</v>
      </c>
      <c r="J58" s="4">
        <f>ABS(B58-Election_result!B$2)</f>
        <v>0.69356505895778753</v>
      </c>
      <c r="K58" s="4">
        <f>ABS(C58-Election_result!C$2)</f>
        <v>0.58364883393709022</v>
      </c>
      <c r="L58" s="4">
        <f>ABS(D58-Election_result!D$2)</f>
        <v>1.7195245497922667</v>
      </c>
      <c r="M58" s="4">
        <f>ABS(E58-Election_result!E$2)</f>
        <v>1.443565058957784</v>
      </c>
      <c r="N58" s="4">
        <f>ABS(F58-Election_result!F$2)</f>
        <v>0.6379063505555953</v>
      </c>
      <c r="O58" s="4">
        <f>ABS(G58-Election_result!G$2)</f>
        <v>0.43588168859407306</v>
      </c>
      <c r="P58" s="4">
        <f>ABS(H58-Election_result!H$2)</f>
        <v>1.1128441420172854</v>
      </c>
      <c r="Q58" s="4">
        <f>ABS(I58-Election_result!I$2)</f>
        <v>0.57100691187637054</v>
      </c>
      <c r="R58" s="4">
        <f t="shared" si="0"/>
        <v>0.8997428243360317</v>
      </c>
      <c r="S58" s="47">
        <v>47.05</v>
      </c>
      <c r="T58" s="12"/>
      <c r="U58" s="12"/>
    </row>
    <row r="59" spans="1:21" ht="12.75" customHeight="1">
      <c r="A59" s="3">
        <v>41537</v>
      </c>
      <c r="B59" s="4">
        <f>$S59*'PollyVote Forecast'!$B137/SUM('PollyVote Forecast'!$B137+'PollyVote Forecast'!$E137)</f>
        <v>40.779046272957039</v>
      </c>
      <c r="C59" s="4">
        <f>(100-$S59)*'PollyVote Forecast'!C137/(SUM('PollyVote Forecast'!$C137,'PollyVote Forecast'!$D137,'PollyVote Forecast'!$F137,'PollyVote Forecast'!$G137,'PollyVote Forecast'!$H137,'PollyVote Forecast'!$I137))</f>
        <v>25.066677580471019</v>
      </c>
      <c r="D59" s="4">
        <f>(100-$S59)*'PollyVote Forecast'!D137/(SUM('PollyVote Forecast'!$C137,'PollyVote Forecast'!$D137,'PollyVote Forecast'!$F137,'PollyVote Forecast'!$G137,'PollyVote Forecast'!$H137,'PollyVote Forecast'!$I137))</f>
        <v>10.097773092533751</v>
      </c>
      <c r="E59" s="4">
        <f>$S59*'PollyVote Forecast'!$E137/SUM('PollyVote Forecast'!$B137+'PollyVote Forecast'!$E137)</f>
        <v>6.2709537270429623</v>
      </c>
      <c r="F59" s="4">
        <f>(100-$S59)*'PollyVote Forecast'!F137/(SUM('PollyVote Forecast'!$C137,'PollyVote Forecast'!$D137,'PollyVote Forecast'!$F137,'PollyVote Forecast'!$G137,'PollyVote Forecast'!$H137,'PollyVote Forecast'!$I137))</f>
        <v>7.9662853846805124</v>
      </c>
      <c r="G59" s="4">
        <f>(100-$S59)*'PollyVote Forecast'!G137/(SUM('PollyVote Forecast'!$C137,'PollyVote Forecast'!$D137,'PollyVote Forecast'!$F137,'PollyVote Forecast'!$G137,'PollyVote Forecast'!$H137,'PollyVote Forecast'!$I137))</f>
        <v>2.6169678488556474</v>
      </c>
      <c r="H59" s="4">
        <f>(100-$S59)*'PollyVote Forecast'!H137/(SUM('PollyVote Forecast'!$C137,'PollyVote Forecast'!$D137,'PollyVote Forecast'!$F137,'PollyVote Forecast'!$G137,'PollyVote Forecast'!$H137,'PollyVote Forecast'!$I137))</f>
        <v>3.6927234524985444</v>
      </c>
      <c r="I59" s="4">
        <f>(100-$S59)*'PollyVote Forecast'!I137/(SUM('PollyVote Forecast'!$C137,'PollyVote Forecast'!$D137,'PollyVote Forecast'!$F137,'PollyVote Forecast'!$G137,'PollyVote Forecast'!$H137,'PollyVote Forecast'!$I137))</f>
        <v>3.5095726409605321</v>
      </c>
      <c r="J59" s="4">
        <f>ABS(B59-Election_result!B$2)</f>
        <v>0.72095372704296068</v>
      </c>
      <c r="K59" s="4">
        <f>ABS(C59-Election_result!C$2)</f>
        <v>0.63332241952898016</v>
      </c>
      <c r="L59" s="4">
        <f>ABS(D59-Election_result!D$2)</f>
        <v>1.6977730925337511</v>
      </c>
      <c r="M59" s="4">
        <f>ABS(E59-Election_result!E$2)</f>
        <v>1.4709537270429625</v>
      </c>
      <c r="N59" s="4">
        <f>ABS(F59-Election_result!F$2)</f>
        <v>0.63371461531948725</v>
      </c>
      <c r="O59" s="4">
        <f>ABS(G59-Election_result!G$2)</f>
        <v>0.41696784885564719</v>
      </c>
      <c r="P59" s="4">
        <f>ABS(H59-Election_result!H$2)</f>
        <v>1.0072765475014558</v>
      </c>
      <c r="Q59" s="4">
        <f>ABS(I59-Election_result!I$2)</f>
        <v>0.59042735903946753</v>
      </c>
      <c r="R59" s="4">
        <f t="shared" si="0"/>
        <v>0.89642366710808896</v>
      </c>
      <c r="S59" s="47">
        <v>47.05</v>
      </c>
      <c r="T59" s="12"/>
      <c r="U59" s="12"/>
    </row>
    <row r="60" spans="1:21" ht="12.75" customHeight="1">
      <c r="A60" s="3">
        <v>41538</v>
      </c>
      <c r="B60" s="4">
        <f>$S60*'PollyVote Forecast'!$B138/SUM('PollyVote Forecast'!$B138+'PollyVote Forecast'!$E138)</f>
        <v>40.829331079145717</v>
      </c>
      <c r="C60" s="4">
        <f>(100-$S60)*'PollyVote Forecast'!C138/(SUM('PollyVote Forecast'!$C138,'PollyVote Forecast'!$D138,'PollyVote Forecast'!$F138,'PollyVote Forecast'!$G138,'PollyVote Forecast'!$H138,'PollyVote Forecast'!$I138))</f>
        <v>25.20695105953757</v>
      </c>
      <c r="D60" s="4">
        <f>(100-$S60)*'PollyVote Forecast'!D138/(SUM('PollyVote Forecast'!$C138,'PollyVote Forecast'!$D138,'PollyVote Forecast'!$F138,'PollyVote Forecast'!$G138,'PollyVote Forecast'!$H138,'PollyVote Forecast'!$I138))</f>
        <v>9.7569001614939701</v>
      </c>
      <c r="E60" s="4">
        <f>$S60*'PollyVote Forecast'!$E138/SUM('PollyVote Forecast'!$B138+'PollyVote Forecast'!$E138)</f>
        <v>6.2206689208542869</v>
      </c>
      <c r="F60" s="4">
        <f>(100-$S60)*'PollyVote Forecast'!F138/(SUM('PollyVote Forecast'!$C138,'PollyVote Forecast'!$D138,'PollyVote Forecast'!$F138,'PollyVote Forecast'!$G138,'PollyVote Forecast'!$H138,'PollyVote Forecast'!$I138))</f>
        <v>8.0610384429237776</v>
      </c>
      <c r="G60" s="4">
        <f>(100-$S60)*'PollyVote Forecast'!G138/(SUM('PollyVote Forecast'!$C138,'PollyVote Forecast'!$D138,'PollyVote Forecast'!$F138,'PollyVote Forecast'!$G138,'PollyVote Forecast'!$H138,'PollyVote Forecast'!$I138))</f>
        <v>2.5754765827636823</v>
      </c>
      <c r="H60" s="4">
        <f>(100-$S60)*'PollyVote Forecast'!H138/(SUM('PollyVote Forecast'!$C138,'PollyVote Forecast'!$D138,'PollyVote Forecast'!$F138,'PollyVote Forecast'!$G138,'PollyVote Forecast'!$H138,'PollyVote Forecast'!$I138))</f>
        <v>3.7684353443010075</v>
      </c>
      <c r="I60" s="4">
        <f>(100-$S60)*'PollyVote Forecast'!I138/(SUM('PollyVote Forecast'!$C138,'PollyVote Forecast'!$D138,'PollyVote Forecast'!$F138,'PollyVote Forecast'!$G138,'PollyVote Forecast'!$H138,'PollyVote Forecast'!$I138))</f>
        <v>3.5811984089799838</v>
      </c>
      <c r="J60" s="4">
        <f>ABS(B60-Election_result!B$2)</f>
        <v>0.67066892085428265</v>
      </c>
      <c r="K60" s="4">
        <f>ABS(C60-Election_result!C$2)</f>
        <v>0.49304894046242964</v>
      </c>
      <c r="L60" s="4">
        <f>ABS(D60-Election_result!D$2)</f>
        <v>1.3569001614939697</v>
      </c>
      <c r="M60" s="4">
        <f>ABS(E60-Election_result!E$2)</f>
        <v>1.4206689208542871</v>
      </c>
      <c r="N60" s="4">
        <f>ABS(F60-Election_result!F$2)</f>
        <v>0.53896155707622206</v>
      </c>
      <c r="O60" s="4">
        <f>ABS(G60-Election_result!G$2)</f>
        <v>0.37547658276368212</v>
      </c>
      <c r="P60" s="4">
        <f>ABS(H60-Election_result!H$2)</f>
        <v>0.93156465569899272</v>
      </c>
      <c r="Q60" s="4">
        <f>ABS(I60-Election_result!I$2)</f>
        <v>0.51880159102001588</v>
      </c>
      <c r="R60" s="4">
        <f t="shared" si="0"/>
        <v>0.78826141627798529</v>
      </c>
      <c r="S60" s="47">
        <v>47.050000000000004</v>
      </c>
      <c r="T60" s="12"/>
      <c r="U60" s="12"/>
    </row>
    <row r="61" spans="1:21" ht="12.75" customHeight="1">
      <c r="A61" s="3">
        <v>41539</v>
      </c>
      <c r="B61" s="4">
        <f>$S61*'PollyVote Forecast'!$B139/SUM('PollyVote Forecast'!$B139+'PollyVote Forecast'!$E139)</f>
        <v>40.87767201439388</v>
      </c>
      <c r="C61" s="4">
        <f>(100-$S61)*'PollyVote Forecast'!C139/(SUM('PollyVote Forecast'!$C139,'PollyVote Forecast'!$D139,'PollyVote Forecast'!$F139,'PollyVote Forecast'!$G139,'PollyVote Forecast'!$H139,'PollyVote Forecast'!$I139))</f>
        <v>25.316682923865034</v>
      </c>
      <c r="D61" s="4">
        <f>(100-$S61)*'PollyVote Forecast'!D139/(SUM('PollyVote Forecast'!$C139,'PollyVote Forecast'!$D139,'PollyVote Forecast'!$F139,'PollyVote Forecast'!$G139,'PollyVote Forecast'!$H139,'PollyVote Forecast'!$I139))</f>
        <v>9.6617492720801721</v>
      </c>
      <c r="E61" s="4">
        <f>$S61*'PollyVote Forecast'!$E139/SUM('PollyVote Forecast'!$B139+'PollyVote Forecast'!$E139)</f>
        <v>6.1723279856061195</v>
      </c>
      <c r="F61" s="4">
        <f>(100-$S61)*'PollyVote Forecast'!F139/(SUM('PollyVote Forecast'!$C139,'PollyVote Forecast'!$D139,'PollyVote Forecast'!$F139,'PollyVote Forecast'!$G139,'PollyVote Forecast'!$H139,'PollyVote Forecast'!$I139))</f>
        <v>8.1016777095033774</v>
      </c>
      <c r="G61" s="4">
        <f>(100-$S61)*'PollyVote Forecast'!G139/(SUM('PollyVote Forecast'!$C139,'PollyVote Forecast'!$D139,'PollyVote Forecast'!$F139,'PollyVote Forecast'!$G139,'PollyVote Forecast'!$H139,'PollyVote Forecast'!$I139))</f>
        <v>2.5077551500043938</v>
      </c>
      <c r="H61" s="4">
        <f>(100-$S61)*'PollyVote Forecast'!H139/(SUM('PollyVote Forecast'!$C139,'PollyVote Forecast'!$D139,'PollyVote Forecast'!$F139,'PollyVote Forecast'!$G139,'PollyVote Forecast'!$H139,'PollyVote Forecast'!$I139))</f>
        <v>3.7757918932544978</v>
      </c>
      <c r="I61" s="4">
        <f>(100-$S61)*'PollyVote Forecast'!I139/(SUM('PollyVote Forecast'!$C139,'PollyVote Forecast'!$D139,'PollyVote Forecast'!$F139,'PollyVote Forecast'!$G139,'PollyVote Forecast'!$H139,'PollyVote Forecast'!$I139))</f>
        <v>3.5863430512925194</v>
      </c>
      <c r="J61" s="4">
        <f>ABS(B61-Election_result!B$2)</f>
        <v>0.62232798560611968</v>
      </c>
      <c r="K61" s="4">
        <f>ABS(C61-Election_result!C$2)</f>
        <v>0.38331707613496491</v>
      </c>
      <c r="L61" s="4">
        <f>ABS(D61-Election_result!D$2)</f>
        <v>1.2617492720801717</v>
      </c>
      <c r="M61" s="4">
        <f>ABS(E61-Election_result!E$2)</f>
        <v>1.3723279856061197</v>
      </c>
      <c r="N61" s="4">
        <f>ABS(F61-Election_result!F$2)</f>
        <v>0.49832229049662224</v>
      </c>
      <c r="O61" s="4">
        <f>ABS(G61-Election_result!G$2)</f>
        <v>0.30775515000439357</v>
      </c>
      <c r="P61" s="4">
        <f>ABS(H61-Election_result!H$2)</f>
        <v>0.92420810674550236</v>
      </c>
      <c r="Q61" s="4">
        <f>ABS(I61-Election_result!I$2)</f>
        <v>0.51365694870748024</v>
      </c>
      <c r="R61" s="4">
        <f t="shared" si="0"/>
        <v>0.7354581019226718</v>
      </c>
      <c r="S61" s="47">
        <v>47.05</v>
      </c>
      <c r="T61" s="12"/>
      <c r="U61" s="12"/>
    </row>
    <row r="62" spans="1:21" ht="12.75" customHeight="1">
      <c r="A62" s="3"/>
      <c r="J62" s="4"/>
      <c r="K62" s="4"/>
      <c r="L62" s="4"/>
      <c r="M62" s="4"/>
      <c r="N62" s="4"/>
      <c r="O62" s="4"/>
      <c r="P62" s="4"/>
      <c r="Q62" s="4"/>
      <c r="R62" s="4"/>
    </row>
    <row r="63" spans="1:21" ht="12.75" customHeight="1">
      <c r="A63" s="3"/>
      <c r="J63" s="4"/>
      <c r="K63" s="4"/>
      <c r="L63" s="4"/>
      <c r="M63" s="4"/>
      <c r="N63" s="4"/>
      <c r="O63" s="4"/>
      <c r="P63" s="4"/>
      <c r="Q63" s="4"/>
      <c r="R63" s="4"/>
    </row>
    <row r="64" spans="1:21" ht="12.75" customHeight="1">
      <c r="A64" s="3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customHeight="1">
      <c r="A65" s="3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customHeight="1">
      <c r="A66" s="3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customHeight="1">
      <c r="A67" s="3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customHeight="1">
      <c r="A68" s="3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customHeight="1">
      <c r="A69" s="3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customHeight="1">
      <c r="A70" s="3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customHeight="1">
      <c r="A71" s="3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customHeight="1">
      <c r="A72" s="3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customHeight="1">
      <c r="A73" s="3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customHeight="1">
      <c r="A74" s="3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customHeight="1">
      <c r="A75" s="3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customHeight="1">
      <c r="A76" s="3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customHeight="1">
      <c r="A77" s="3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customHeight="1">
      <c r="A78" s="3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customHeight="1">
      <c r="A79" s="3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customHeight="1">
      <c r="A80" s="3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customHeight="1">
      <c r="A81" s="3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customHeight="1">
      <c r="A82" s="3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</row>
    <row r="89" spans="1:18" ht="12.75" customHeight="1">
      <c r="A89" s="3"/>
    </row>
    <row r="90" spans="1:18" ht="12.75" customHeight="1">
      <c r="A90" s="3"/>
    </row>
    <row r="91" spans="1:18" ht="12.75" customHeight="1">
      <c r="A91" s="3"/>
    </row>
    <row r="92" spans="1:18" ht="12.75" customHeight="1">
      <c r="A92" s="3"/>
    </row>
    <row r="93" spans="1:18" ht="12.75" customHeight="1">
      <c r="A93" s="3"/>
    </row>
    <row r="94" spans="1:18" ht="12.75" customHeight="1">
      <c r="A94" s="3"/>
    </row>
    <row r="95" spans="1:18" ht="12.75" customHeight="1">
      <c r="A95" s="3"/>
    </row>
    <row r="96" spans="1:18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N145"/>
  <sheetViews>
    <sheetView workbookViewId="0">
      <pane xSplit="2" ySplit="3" topLeftCell="C106" activePane="bottomRight" state="frozen"/>
      <selection pane="topRight" activeCell="B1" sqref="B1"/>
      <selection pane="bottomLeft" activeCell="A4" sqref="A4"/>
      <selection pane="bottomRight" activeCell="G135" sqref="G135"/>
    </sheetView>
  </sheetViews>
  <sheetFormatPr baseColWidth="10" defaultRowHeight="12" outlineLevelRow="1" outlineLevelCol="1" x14ac:dyDescent="0"/>
  <cols>
    <col min="1" max="2" width="10.83203125" style="1"/>
    <col min="3" max="6" width="12" style="1" customWidth="1"/>
    <col min="7" max="7" width="11" style="2" bestFit="1" customWidth="1"/>
    <col min="8" max="8" width="9.6640625" customWidth="1"/>
    <col min="9" max="9" width="10" style="2" hidden="1" customWidth="1" outlineLevel="1"/>
    <col min="10" max="10" width="9" hidden="1" customWidth="1" outlineLevel="1"/>
    <col min="11" max="11" width="10.83203125" hidden="1" customWidth="1" outlineLevel="1"/>
    <col min="12" max="18" width="10.83203125" style="2" hidden="1" customWidth="1" outlineLevel="1"/>
    <col min="19" max="19" width="10.83203125" style="1" collapsed="1"/>
    <col min="20" max="25" width="10.83203125" style="1" hidden="1" customWidth="1" outlineLevel="1"/>
    <col min="26" max="26" width="10.83203125" style="1" collapsed="1"/>
    <col min="27" max="31" width="10.83203125" style="1" hidden="1" customWidth="1" outlineLevel="1"/>
    <col min="32" max="32" width="10.83203125" style="1" collapsed="1"/>
    <col min="33" max="37" width="10.83203125" style="1" hidden="1" customWidth="1" outlineLevel="1"/>
    <col min="38" max="38" width="14" style="1" hidden="1" customWidth="1" outlineLevel="1"/>
    <col min="39" max="39" width="10.83203125" style="1" hidden="1" customWidth="1" outlineLevel="1"/>
    <col min="40" max="40" width="10.83203125" collapsed="1"/>
  </cols>
  <sheetData>
    <row r="1" spans="1:39">
      <c r="C1" s="44" t="s">
        <v>38</v>
      </c>
      <c r="D1" s="44" t="s">
        <v>38</v>
      </c>
      <c r="E1" s="44" t="s">
        <v>38</v>
      </c>
      <c r="F1" s="44" t="s">
        <v>38</v>
      </c>
      <c r="G1" s="26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8"/>
      <c r="T1" s="38"/>
      <c r="U1" s="38"/>
      <c r="V1" s="38"/>
      <c r="W1" s="38"/>
      <c r="X1" s="38"/>
      <c r="Y1" s="38"/>
      <c r="Z1" s="41"/>
      <c r="AA1" s="41"/>
      <c r="AB1" s="41"/>
      <c r="AC1" s="41"/>
      <c r="AD1" s="41"/>
      <c r="AE1" s="41"/>
      <c r="AF1" s="35"/>
      <c r="AG1" s="35"/>
      <c r="AH1" s="35"/>
      <c r="AI1" s="35"/>
      <c r="AJ1" s="35"/>
      <c r="AK1" s="35"/>
      <c r="AL1" s="35"/>
      <c r="AM1" s="35"/>
    </row>
    <row r="2" spans="1:39">
      <c r="C2" s="44" t="s">
        <v>70</v>
      </c>
      <c r="D2" s="44" t="s">
        <v>70</v>
      </c>
      <c r="E2" s="44" t="s">
        <v>70</v>
      </c>
      <c r="F2" s="44" t="s">
        <v>70</v>
      </c>
      <c r="G2" s="26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8"/>
      <c r="T2" s="38"/>
      <c r="U2" s="38"/>
      <c r="V2" s="38"/>
      <c r="W2" s="38"/>
      <c r="X2" s="38"/>
      <c r="Y2" s="38"/>
      <c r="Z2" s="41"/>
      <c r="AA2" s="41"/>
      <c r="AB2" s="41"/>
      <c r="AC2" s="41"/>
      <c r="AD2" s="41"/>
      <c r="AE2" s="41"/>
      <c r="AF2" s="35"/>
      <c r="AG2" s="35"/>
      <c r="AH2" s="35"/>
      <c r="AI2" s="35"/>
      <c r="AJ2" s="35"/>
      <c r="AK2" s="35"/>
      <c r="AL2" s="35"/>
      <c r="AM2" s="35"/>
    </row>
    <row r="3" spans="1:39" ht="36">
      <c r="A3" s="1" t="s">
        <v>41</v>
      </c>
      <c r="B3" s="1" t="s">
        <v>40</v>
      </c>
      <c r="C3" s="44" t="s">
        <v>42</v>
      </c>
      <c r="D3" s="44" t="s">
        <v>68</v>
      </c>
      <c r="E3" s="44" t="s">
        <v>23</v>
      </c>
      <c r="F3" s="44" t="s">
        <v>43</v>
      </c>
      <c r="G3" s="27" t="s">
        <v>39</v>
      </c>
      <c r="H3" s="31" t="s">
        <v>21</v>
      </c>
      <c r="I3" s="31" t="s">
        <v>22</v>
      </c>
      <c r="J3" s="31" t="s">
        <v>8</v>
      </c>
      <c r="K3" s="31" t="s">
        <v>9</v>
      </c>
      <c r="L3" s="31" t="s">
        <v>42</v>
      </c>
      <c r="M3" s="31" t="s">
        <v>47</v>
      </c>
      <c r="N3" s="31" t="s">
        <v>46</v>
      </c>
      <c r="O3" s="31" t="s">
        <v>48</v>
      </c>
      <c r="P3" s="31" t="s">
        <v>45</v>
      </c>
      <c r="Q3" s="31" t="s">
        <v>49</v>
      </c>
      <c r="R3" s="31" t="s">
        <v>57</v>
      </c>
      <c r="S3" s="38" t="s">
        <v>24</v>
      </c>
      <c r="T3" s="38" t="s">
        <v>23</v>
      </c>
      <c r="U3" s="38" t="s">
        <v>28</v>
      </c>
      <c r="V3" s="38" t="s">
        <v>27</v>
      </c>
      <c r="W3" s="38" t="s">
        <v>26</v>
      </c>
      <c r="X3" s="38" t="s">
        <v>12</v>
      </c>
      <c r="Y3" s="38" t="s">
        <v>25</v>
      </c>
      <c r="Z3" s="41" t="s">
        <v>30</v>
      </c>
      <c r="AA3" s="41" t="s">
        <v>31</v>
      </c>
      <c r="AB3" s="41" t="s">
        <v>52</v>
      </c>
      <c r="AC3" s="41" t="s">
        <v>71</v>
      </c>
      <c r="AD3" s="41" t="s">
        <v>53</v>
      </c>
      <c r="AE3" s="41" t="s">
        <v>55</v>
      </c>
      <c r="AF3" s="35" t="s">
        <v>32</v>
      </c>
      <c r="AG3" s="35" t="s">
        <v>33</v>
      </c>
      <c r="AH3" s="35" t="s">
        <v>34</v>
      </c>
      <c r="AI3" s="35" t="s">
        <v>10</v>
      </c>
      <c r="AJ3" s="35" t="s">
        <v>35</v>
      </c>
      <c r="AK3" s="35" t="s">
        <v>36</v>
      </c>
      <c r="AL3" s="35" t="s">
        <v>11</v>
      </c>
      <c r="AM3" s="35" t="s">
        <v>37</v>
      </c>
    </row>
    <row r="4" spans="1:39" hidden="1" outlineLevel="1">
      <c r="A4" s="1" t="e">
        <f>#REF!-B4</f>
        <v>#REF!</v>
      </c>
      <c r="B4" s="7">
        <v>41409</v>
      </c>
      <c r="C4" s="45" t="e">
        <f t="shared" ref="C4:C35" si="0">$G4/L4</f>
        <v>#N/A</v>
      </c>
      <c r="D4" s="45">
        <f t="shared" ref="D4:D35" si="1">$G4/AG4</f>
        <v>0.57964090718185624</v>
      </c>
      <c r="E4" s="45"/>
      <c r="F4" s="45"/>
      <c r="G4" s="28">
        <f>'PollyVote Forecast'!R10</f>
        <v>3.4503124999999999</v>
      </c>
      <c r="H4" s="32">
        <f>'Combined polls'!R3</f>
        <v>1.5881249999999993</v>
      </c>
      <c r="I4" s="32">
        <f>AVERAGE(J4:K4)</f>
        <v>1.6043749999999997</v>
      </c>
      <c r="J4" s="32">
        <f>PollyTix!R12</f>
        <v>1.7212499999999995</v>
      </c>
      <c r="K4" s="32">
        <f>Wahlumfrage!R3</f>
        <v>1.4874999999999996</v>
      </c>
      <c r="L4" s="33" t="e">
        <f t="shared" ref="L4:L67" si="2">AVERAGE(M4:R4)</f>
        <v>#N/A</v>
      </c>
      <c r="M4" s="33">
        <f>VLOOKUP($B4&amp;M$3,'Individual polls'!$A$3:$T$103,20,0)</f>
        <v>1.9249999999999996</v>
      </c>
      <c r="N4" s="33" t="e">
        <f>VLOOKUP($B4&amp;N$3,'Individual polls'!$A$3:$T$103,20,0)</f>
        <v>#N/A</v>
      </c>
      <c r="O4" s="33" t="e">
        <f>VLOOKUP($B4&amp;O$3,'Individual polls'!$A$3:$T$103,20,0)</f>
        <v>#N/A</v>
      </c>
      <c r="P4" s="33" t="e">
        <f>VLOOKUP($B4&amp;P$3,'Individual polls'!$A$3:$T$103,20,0)</f>
        <v>#N/A</v>
      </c>
      <c r="Q4" s="33" t="e">
        <f>VLOOKUP($B4&amp;Q$3,'Individual polls'!$A$3:$T$103,20,0)</f>
        <v>#N/A</v>
      </c>
      <c r="R4" s="33" t="e">
        <f>VLOOKUP($B4&amp;R$3,'Individual polls'!$A$3:$T$103,20,0)</f>
        <v>#N/A</v>
      </c>
      <c r="S4" s="38"/>
      <c r="T4" s="38"/>
      <c r="U4" s="38"/>
      <c r="V4" s="38"/>
      <c r="W4" s="38"/>
      <c r="X4" s="38"/>
      <c r="Y4" s="38"/>
      <c r="Z4" s="41"/>
      <c r="AA4" s="41"/>
      <c r="AB4" s="41"/>
      <c r="AC4" s="41"/>
      <c r="AD4" s="41"/>
      <c r="AE4" s="41"/>
      <c r="AF4" s="36">
        <f>'Combined markets'!S10</f>
        <v>5.9525000000000006</v>
      </c>
      <c r="AG4" s="36">
        <f t="shared" ref="AG4:AG67" si="3">AVERAGE(AH4:AM4)</f>
        <v>5.9525000000000006</v>
      </c>
      <c r="AH4" s="36">
        <f>Eix!R10</f>
        <v>5.9525000000000006</v>
      </c>
      <c r="AI4" s="36"/>
      <c r="AJ4" s="36"/>
      <c r="AK4" s="36"/>
      <c r="AL4" s="36"/>
      <c r="AM4" s="36"/>
    </row>
    <row r="5" spans="1:39" hidden="1" outlineLevel="1">
      <c r="A5" s="1" t="e">
        <f>#REF!-B5</f>
        <v>#REF!</v>
      </c>
      <c r="B5" s="7">
        <v>41410</v>
      </c>
      <c r="C5" s="45" t="e">
        <f t="shared" si="0"/>
        <v>#N/A</v>
      </c>
      <c r="D5" s="45">
        <f t="shared" si="1"/>
        <v>0.58916666666666651</v>
      </c>
      <c r="E5" s="45"/>
      <c r="F5" s="45"/>
      <c r="G5" s="28">
        <f>'PollyVote Forecast'!R11</f>
        <v>3.5349999999999988</v>
      </c>
      <c r="H5" s="32">
        <f>'Combined polls'!R4</f>
        <v>1.6562499999999996</v>
      </c>
      <c r="I5" s="32">
        <f t="shared" ref="I5:I68" si="4">AVERAGE(J5:K5)</f>
        <v>1.6724999999999997</v>
      </c>
      <c r="J5" s="32">
        <f>PollyTix!R13</f>
        <v>1.7212499999999995</v>
      </c>
      <c r="K5" s="32">
        <f>Wahlumfrage!R4</f>
        <v>1.6237499999999998</v>
      </c>
      <c r="L5" s="33" t="e">
        <f t="shared" si="2"/>
        <v>#N/A</v>
      </c>
      <c r="M5" s="33">
        <f>IF(ISERROR(VLOOKUP($B5&amp;M$3,'Individual polls'!$A$3:$T$103,20,0)),M4,VLOOKUP($B5&amp;M$3,'Individual polls'!$A$3:$T$103,20,0))</f>
        <v>1.9249999999999996</v>
      </c>
      <c r="N5" s="33" t="e">
        <f>IF(ISERROR(VLOOKUP($B5&amp;N$3,'Individual polls'!$A$3:$T$103,20,0)),N4,VLOOKUP($B5&amp;N$3,'Individual polls'!$A$3:$T$103,20,0))</f>
        <v>#N/A</v>
      </c>
      <c r="O5" s="33" t="e">
        <f>IF(ISERROR(VLOOKUP($B5&amp;O$3,'Individual polls'!$A$3:$T$103,20,0)),O4,VLOOKUP($B5&amp;O$3,'Individual polls'!$A$3:$T$103,20,0))</f>
        <v>#N/A</v>
      </c>
      <c r="P5" s="33" t="e">
        <f>IF(ISERROR(VLOOKUP($B5&amp;P$3,'Individual polls'!$A$3:$T$103,20,0)),P4,VLOOKUP($B5&amp;P$3,'Individual polls'!$A$3:$T$103,20,0))</f>
        <v>#N/A</v>
      </c>
      <c r="Q5" s="33" t="e">
        <f>IF(ISERROR(VLOOKUP($B5&amp;Q$3,'Individual polls'!$A$3:$T$103,20,0)),Q4,VLOOKUP($B5&amp;Q$3,'Individual polls'!$A$3:$T$103,20,0))</f>
        <v>#N/A</v>
      </c>
      <c r="R5" s="33">
        <f>IF(ISERROR(VLOOKUP($B5&amp;R$3,'Individual polls'!$A$3:$T$103,20,0)),R4,VLOOKUP($B5&amp;R$3,'Individual polls'!$A$3:$T$103,20,0))</f>
        <v>1.5999999999999994</v>
      </c>
      <c r="S5" s="38"/>
      <c r="T5" s="38"/>
      <c r="U5" s="38"/>
      <c r="V5" s="38"/>
      <c r="W5" s="38"/>
      <c r="X5" s="38"/>
      <c r="Y5" s="38"/>
      <c r="Z5" s="41"/>
      <c r="AA5" s="41"/>
      <c r="AB5" s="41"/>
      <c r="AC5" s="41"/>
      <c r="AD5" s="41"/>
      <c r="AE5" s="41"/>
      <c r="AF5" s="36">
        <f>'Combined markets'!S11</f>
        <v>6</v>
      </c>
      <c r="AG5" s="36">
        <f t="shared" si="3"/>
        <v>6</v>
      </c>
      <c r="AH5" s="36">
        <f>Eix!R11</f>
        <v>6</v>
      </c>
      <c r="AI5" s="36"/>
      <c r="AJ5" s="36"/>
      <c r="AK5" s="36"/>
      <c r="AL5" s="36"/>
      <c r="AM5" s="36"/>
    </row>
    <row r="6" spans="1:39" hidden="1" outlineLevel="1">
      <c r="A6" s="1" t="e">
        <f>#REF!-B6</f>
        <v>#REF!</v>
      </c>
      <c r="B6" s="7">
        <v>41411</v>
      </c>
      <c r="C6" s="45" t="e">
        <f t="shared" si="0"/>
        <v>#N/A</v>
      </c>
      <c r="D6" s="45">
        <f t="shared" si="1"/>
        <v>0.59020833333333322</v>
      </c>
      <c r="E6" s="45"/>
      <c r="F6" s="45"/>
      <c r="G6" s="28">
        <f>'PollyVote Forecast'!R12</f>
        <v>3.5412499999999993</v>
      </c>
      <c r="H6" s="32">
        <f>'Combined polls'!R5</f>
        <v>1.6437500000000003</v>
      </c>
      <c r="I6" s="32">
        <f t="shared" si="4"/>
        <v>1.6599999999999997</v>
      </c>
      <c r="J6" s="32">
        <f>PollyTix!R14</f>
        <v>1.6962499999999996</v>
      </c>
      <c r="K6" s="32">
        <f>Wahlumfrage!R5</f>
        <v>1.6237499999999998</v>
      </c>
      <c r="L6" s="33" t="e">
        <f t="shared" si="2"/>
        <v>#N/A</v>
      </c>
      <c r="M6" s="33">
        <f>IF(ISERROR(VLOOKUP($B6&amp;M$3,'Individual polls'!$A$3:$T$103,20,0)),M5,VLOOKUP($B6&amp;M$3,'Individual polls'!$A$3:$T$103,20,0))</f>
        <v>1.9249999999999996</v>
      </c>
      <c r="N6" s="33" t="e">
        <f>IF(ISERROR(VLOOKUP($B6&amp;N$3,'Individual polls'!$A$3:$T$103,20,0)),N5,VLOOKUP($B6&amp;N$3,'Individual polls'!$A$3:$T$103,20,0))</f>
        <v>#N/A</v>
      </c>
      <c r="O6" s="33">
        <f>IF(ISERROR(VLOOKUP($B6&amp;O$3,'Individual polls'!$A$3:$T$103,20,0)),O5,VLOOKUP($B6&amp;O$3,'Individual polls'!$A$3:$T$103,20,0))</f>
        <v>1.675</v>
      </c>
      <c r="P6" s="33" t="e">
        <f>IF(ISERROR(VLOOKUP($B6&amp;P$3,'Individual polls'!$A$3:$T$103,20,0)),P5,VLOOKUP($B6&amp;P$3,'Individual polls'!$A$3:$T$103,20,0))</f>
        <v>#N/A</v>
      </c>
      <c r="Q6" s="33">
        <f>IF(ISERROR(VLOOKUP($B6&amp;Q$3,'Individual polls'!$A$3:$T$103,20,0)),Q5,VLOOKUP($B6&amp;Q$3,'Individual polls'!$A$3:$T$103,20,0))</f>
        <v>1.9249999999999996</v>
      </c>
      <c r="R6" s="33">
        <f>IF(ISERROR(VLOOKUP($B6&amp;R$3,'Individual polls'!$A$3:$T$103,20,0)),R5,VLOOKUP($B6&amp;R$3,'Individual polls'!$A$3:$T$103,20,0))</f>
        <v>1.5999999999999994</v>
      </c>
      <c r="S6" s="38"/>
      <c r="T6" s="38"/>
      <c r="U6" s="38"/>
      <c r="V6" s="38"/>
      <c r="W6" s="38"/>
      <c r="X6" s="38"/>
      <c r="Y6" s="38"/>
      <c r="Z6" s="41"/>
      <c r="AA6" s="41"/>
      <c r="AB6" s="41"/>
      <c r="AC6" s="41"/>
      <c r="AD6" s="41"/>
      <c r="AE6" s="41"/>
      <c r="AF6" s="36">
        <f>'Combined markets'!S12</f>
        <v>6</v>
      </c>
      <c r="AG6" s="36">
        <f t="shared" si="3"/>
        <v>6</v>
      </c>
      <c r="AH6" s="36">
        <f>Eix!R12</f>
        <v>6</v>
      </c>
      <c r="AI6" s="36"/>
      <c r="AJ6" s="36"/>
      <c r="AK6" s="36"/>
      <c r="AL6" s="36"/>
      <c r="AM6" s="36"/>
    </row>
    <row r="7" spans="1:39" hidden="1" outlineLevel="1">
      <c r="A7" s="1" t="e">
        <f>#REF!-B7</f>
        <v>#REF!</v>
      </c>
      <c r="B7" s="7">
        <v>41412</v>
      </c>
      <c r="C7" s="45" t="e">
        <f t="shared" si="0"/>
        <v>#N/A</v>
      </c>
      <c r="D7" s="45">
        <f t="shared" si="1"/>
        <v>0.59020833333333322</v>
      </c>
      <c r="E7" s="45"/>
      <c r="F7" s="45"/>
      <c r="G7" s="28">
        <f>'PollyVote Forecast'!R13</f>
        <v>3.5412499999999993</v>
      </c>
      <c r="H7" s="32">
        <f>'Combined polls'!R6</f>
        <v>1.6437500000000003</v>
      </c>
      <c r="I7" s="32">
        <f t="shared" si="4"/>
        <v>1.6599999999999997</v>
      </c>
      <c r="J7" s="32">
        <f>PollyTix!R15</f>
        <v>1.6962499999999996</v>
      </c>
      <c r="K7" s="32">
        <f>Wahlumfrage!R6</f>
        <v>1.6237499999999998</v>
      </c>
      <c r="L7" s="33" t="e">
        <f t="shared" si="2"/>
        <v>#N/A</v>
      </c>
      <c r="M7" s="33">
        <f>IF(ISERROR(VLOOKUP($B7&amp;M$3,'Individual polls'!$A$3:$T$103,20,0)),M6,VLOOKUP($B7&amp;M$3,'Individual polls'!$A$3:$T$103,20,0))</f>
        <v>1.9249999999999996</v>
      </c>
      <c r="N7" s="33" t="e">
        <f>IF(ISERROR(VLOOKUP($B7&amp;N$3,'Individual polls'!$A$3:$T$103,20,0)),N6,VLOOKUP($B7&amp;N$3,'Individual polls'!$A$3:$T$103,20,0))</f>
        <v>#N/A</v>
      </c>
      <c r="O7" s="33">
        <f>IF(ISERROR(VLOOKUP($B7&amp;O$3,'Individual polls'!$A$3:$T$103,20,0)),O6,VLOOKUP($B7&amp;O$3,'Individual polls'!$A$3:$T$103,20,0))</f>
        <v>1.675</v>
      </c>
      <c r="P7" s="33" t="e">
        <f>IF(ISERROR(VLOOKUP($B7&amp;P$3,'Individual polls'!$A$3:$T$103,20,0)),P6,VLOOKUP($B7&amp;P$3,'Individual polls'!$A$3:$T$103,20,0))</f>
        <v>#N/A</v>
      </c>
      <c r="Q7" s="33">
        <f>IF(ISERROR(VLOOKUP($B7&amp;Q$3,'Individual polls'!$A$3:$T$103,20,0)),Q6,VLOOKUP($B7&amp;Q$3,'Individual polls'!$A$3:$T$103,20,0))</f>
        <v>1.9249999999999996</v>
      </c>
      <c r="R7" s="33">
        <f>IF(ISERROR(VLOOKUP($B7&amp;R$3,'Individual polls'!$A$3:$T$103,20,0)),R6,VLOOKUP($B7&amp;R$3,'Individual polls'!$A$3:$T$103,20,0))</f>
        <v>1.5999999999999994</v>
      </c>
      <c r="S7" s="38"/>
      <c r="T7" s="38"/>
      <c r="U7" s="38"/>
      <c r="V7" s="38"/>
      <c r="W7" s="38"/>
      <c r="X7" s="38"/>
      <c r="Y7" s="38"/>
      <c r="Z7" s="41"/>
      <c r="AA7" s="41"/>
      <c r="AB7" s="41"/>
      <c r="AC7" s="41"/>
      <c r="AD7" s="41"/>
      <c r="AE7" s="41"/>
      <c r="AF7" s="36">
        <f>'Combined markets'!S13</f>
        <v>6</v>
      </c>
      <c r="AG7" s="36">
        <f t="shared" si="3"/>
        <v>6</v>
      </c>
      <c r="AH7" s="36">
        <f>Eix!R13</f>
        <v>6</v>
      </c>
      <c r="AI7" s="36"/>
      <c r="AJ7" s="36"/>
      <c r="AK7" s="36"/>
      <c r="AL7" s="36"/>
      <c r="AM7" s="36"/>
    </row>
    <row r="8" spans="1:39" hidden="1" outlineLevel="1">
      <c r="A8" s="1" t="e">
        <f>#REF!-B8</f>
        <v>#REF!</v>
      </c>
      <c r="B8" s="7">
        <v>41413</v>
      </c>
      <c r="C8" s="45" t="e">
        <f t="shared" si="0"/>
        <v>#N/A</v>
      </c>
      <c r="D8" s="45">
        <f t="shared" si="1"/>
        <v>0.59020833333333322</v>
      </c>
      <c r="E8" s="45"/>
      <c r="F8" s="45"/>
      <c r="G8" s="28">
        <f>'PollyVote Forecast'!R14</f>
        <v>3.5412499999999993</v>
      </c>
      <c r="H8" s="32">
        <f>'Combined polls'!R7</f>
        <v>1.6437500000000003</v>
      </c>
      <c r="I8" s="32">
        <f t="shared" si="4"/>
        <v>1.6599999999999997</v>
      </c>
      <c r="J8" s="32">
        <f>PollyTix!R16</f>
        <v>1.6962499999999996</v>
      </c>
      <c r="K8" s="32">
        <f>Wahlumfrage!R7</f>
        <v>1.6237499999999998</v>
      </c>
      <c r="L8" s="33" t="e">
        <f t="shared" si="2"/>
        <v>#N/A</v>
      </c>
      <c r="M8" s="33">
        <f>IF(ISERROR(VLOOKUP($B8&amp;M$3,'Individual polls'!$A$3:$T$103,20,0)),M7,VLOOKUP($B8&amp;M$3,'Individual polls'!$A$3:$T$103,20,0))</f>
        <v>1.9249999999999996</v>
      </c>
      <c r="N8" s="33">
        <f>IF(ISERROR(VLOOKUP($B8&amp;N$3,'Individual polls'!$A$3:$T$103,20,0)),N7,VLOOKUP($B8&amp;N$3,'Individual polls'!$A$3:$T$103,20,0))</f>
        <v>2.1749999999999998</v>
      </c>
      <c r="O8" s="33">
        <f>IF(ISERROR(VLOOKUP($B8&amp;O$3,'Individual polls'!$A$3:$T$103,20,0)),O7,VLOOKUP($B8&amp;O$3,'Individual polls'!$A$3:$T$103,20,0))</f>
        <v>1.675</v>
      </c>
      <c r="P8" s="33" t="e">
        <f>IF(ISERROR(VLOOKUP($B8&amp;P$3,'Individual polls'!$A$3:$T$103,20,0)),P7,VLOOKUP($B8&amp;P$3,'Individual polls'!$A$3:$T$103,20,0))</f>
        <v>#N/A</v>
      </c>
      <c r="Q8" s="33">
        <f>IF(ISERROR(VLOOKUP($B8&amp;Q$3,'Individual polls'!$A$3:$T$103,20,0)),Q7,VLOOKUP($B8&amp;Q$3,'Individual polls'!$A$3:$T$103,20,0))</f>
        <v>1.9249999999999996</v>
      </c>
      <c r="R8" s="33">
        <f>IF(ISERROR(VLOOKUP($B8&amp;R$3,'Individual polls'!$A$3:$T$103,20,0)),R7,VLOOKUP($B8&amp;R$3,'Individual polls'!$A$3:$T$103,20,0))</f>
        <v>1.5999999999999994</v>
      </c>
      <c r="S8" s="38"/>
      <c r="T8" s="38"/>
      <c r="U8" s="38"/>
      <c r="V8" s="38"/>
      <c r="W8" s="38"/>
      <c r="X8" s="38"/>
      <c r="Y8" s="38"/>
      <c r="Z8" s="41"/>
      <c r="AA8" s="41"/>
      <c r="AB8" s="41"/>
      <c r="AC8" s="41"/>
      <c r="AD8" s="41"/>
      <c r="AE8" s="41"/>
      <c r="AF8" s="36">
        <f>'Combined markets'!S14</f>
        <v>6</v>
      </c>
      <c r="AG8" s="36">
        <f t="shared" si="3"/>
        <v>6</v>
      </c>
      <c r="AH8" s="36">
        <f>Eix!R14</f>
        <v>6</v>
      </c>
      <c r="AI8" s="36"/>
      <c r="AJ8" s="36"/>
      <c r="AK8" s="36"/>
      <c r="AL8" s="36"/>
      <c r="AM8" s="36"/>
    </row>
    <row r="9" spans="1:39" hidden="1" outlineLevel="1">
      <c r="A9" s="1" t="e">
        <f>#REF!-B9</f>
        <v>#REF!</v>
      </c>
      <c r="B9" s="7">
        <v>41414</v>
      </c>
      <c r="C9" s="45" t="e">
        <f t="shared" si="0"/>
        <v>#N/A</v>
      </c>
      <c r="D9" s="45">
        <f t="shared" si="1"/>
        <v>0.59020833333333322</v>
      </c>
      <c r="E9" s="45"/>
      <c r="F9" s="45"/>
      <c r="G9" s="28">
        <f>'PollyVote Forecast'!R15</f>
        <v>3.5412499999999993</v>
      </c>
      <c r="H9" s="32">
        <f>'Combined polls'!R8</f>
        <v>1.6437500000000003</v>
      </c>
      <c r="I9" s="32">
        <f t="shared" si="4"/>
        <v>1.6599999999999997</v>
      </c>
      <c r="J9" s="32">
        <f>PollyTix!R17</f>
        <v>1.6962499999999996</v>
      </c>
      <c r="K9" s="32">
        <f>Wahlumfrage!R8</f>
        <v>1.6237499999999998</v>
      </c>
      <c r="L9" s="33" t="e">
        <f t="shared" si="2"/>
        <v>#N/A</v>
      </c>
      <c r="M9" s="33">
        <f>IF(ISERROR(VLOOKUP($B9&amp;M$3,'Individual polls'!$A$3:$T$103,20,0)),M8,VLOOKUP($B9&amp;M$3,'Individual polls'!$A$3:$T$103,20,0))</f>
        <v>1.9249999999999996</v>
      </c>
      <c r="N9" s="33">
        <f>IF(ISERROR(VLOOKUP($B9&amp;N$3,'Individual polls'!$A$3:$T$103,20,0)),N8,VLOOKUP($B9&amp;N$3,'Individual polls'!$A$3:$T$103,20,0))</f>
        <v>2.1749999999999998</v>
      </c>
      <c r="O9" s="33">
        <f>IF(ISERROR(VLOOKUP($B9&amp;O$3,'Individual polls'!$A$3:$T$103,20,0)),O8,VLOOKUP($B9&amp;O$3,'Individual polls'!$A$3:$T$103,20,0))</f>
        <v>1.675</v>
      </c>
      <c r="P9" s="33" t="e">
        <f>IF(ISERROR(VLOOKUP($B9&amp;P$3,'Individual polls'!$A$3:$T$103,20,0)),P8,VLOOKUP($B9&amp;P$3,'Individual polls'!$A$3:$T$103,20,0))</f>
        <v>#N/A</v>
      </c>
      <c r="Q9" s="33">
        <f>IF(ISERROR(VLOOKUP($B9&amp;Q$3,'Individual polls'!$A$3:$T$103,20,0)),Q8,VLOOKUP($B9&amp;Q$3,'Individual polls'!$A$3:$T$103,20,0))</f>
        <v>1.9249999999999996</v>
      </c>
      <c r="R9" s="33">
        <f>IF(ISERROR(VLOOKUP($B9&amp;R$3,'Individual polls'!$A$3:$T$103,20,0)),R8,VLOOKUP($B9&amp;R$3,'Individual polls'!$A$3:$T$103,20,0))</f>
        <v>1.5999999999999994</v>
      </c>
      <c r="S9" s="38"/>
      <c r="T9" s="38"/>
      <c r="U9" s="38"/>
      <c r="V9" s="38"/>
      <c r="W9" s="38"/>
      <c r="X9" s="38"/>
      <c r="Y9" s="38"/>
      <c r="Z9" s="41"/>
      <c r="AA9" s="41"/>
      <c r="AB9" s="41"/>
      <c r="AC9" s="41"/>
      <c r="AD9" s="41"/>
      <c r="AE9" s="41"/>
      <c r="AF9" s="36">
        <f>'Combined markets'!S15</f>
        <v>6</v>
      </c>
      <c r="AG9" s="36">
        <f t="shared" si="3"/>
        <v>6</v>
      </c>
      <c r="AH9" s="36">
        <f>Eix!R15</f>
        <v>6</v>
      </c>
      <c r="AI9" s="36"/>
      <c r="AJ9" s="36"/>
      <c r="AK9" s="36"/>
      <c r="AL9" s="36"/>
      <c r="AM9" s="36"/>
    </row>
    <row r="10" spans="1:39" hidden="1" outlineLevel="1">
      <c r="A10" s="1" t="e">
        <f>#REF!-B10</f>
        <v>#REF!</v>
      </c>
      <c r="B10" s="7">
        <v>41415</v>
      </c>
      <c r="C10" s="45" t="e">
        <f t="shared" si="0"/>
        <v>#N/A</v>
      </c>
      <c r="D10" s="45">
        <f t="shared" si="1"/>
        <v>0.59020833333333322</v>
      </c>
      <c r="E10" s="45"/>
      <c r="F10" s="45"/>
      <c r="G10" s="28">
        <f>'PollyVote Forecast'!R16</f>
        <v>3.5412499999999993</v>
      </c>
      <c r="H10" s="32">
        <f>'Combined polls'!R9</f>
        <v>1.6437500000000003</v>
      </c>
      <c r="I10" s="32">
        <f t="shared" si="4"/>
        <v>1.6599999999999997</v>
      </c>
      <c r="J10" s="32">
        <f>PollyTix!R18</f>
        <v>1.6962499999999996</v>
      </c>
      <c r="K10" s="32">
        <f>Wahlumfrage!R9</f>
        <v>1.6237499999999998</v>
      </c>
      <c r="L10" s="33" t="e">
        <f t="shared" si="2"/>
        <v>#N/A</v>
      </c>
      <c r="M10" s="33">
        <f>IF(ISERROR(VLOOKUP($B10&amp;M$3,'Individual polls'!$A$3:$T$103,20,0)),M9,VLOOKUP($B10&amp;M$3,'Individual polls'!$A$3:$T$103,20,0))</f>
        <v>1.9249999999999996</v>
      </c>
      <c r="N10" s="33">
        <f>IF(ISERROR(VLOOKUP($B10&amp;N$3,'Individual polls'!$A$3:$T$103,20,0)),N9,VLOOKUP($B10&amp;N$3,'Individual polls'!$A$3:$T$103,20,0))</f>
        <v>2.1749999999999998</v>
      </c>
      <c r="O10" s="33">
        <f>IF(ISERROR(VLOOKUP($B10&amp;O$3,'Individual polls'!$A$3:$T$103,20,0)),O9,VLOOKUP($B10&amp;O$3,'Individual polls'!$A$3:$T$103,20,0))</f>
        <v>1.675</v>
      </c>
      <c r="P10" s="33" t="e">
        <f>IF(ISERROR(VLOOKUP($B10&amp;P$3,'Individual polls'!$A$3:$T$103,20,0)),P9,VLOOKUP($B10&amp;P$3,'Individual polls'!$A$3:$T$103,20,0))</f>
        <v>#N/A</v>
      </c>
      <c r="Q10" s="33">
        <f>IF(ISERROR(VLOOKUP($B10&amp;Q$3,'Individual polls'!$A$3:$T$103,20,0)),Q9,VLOOKUP($B10&amp;Q$3,'Individual polls'!$A$3:$T$103,20,0))</f>
        <v>1.9249999999999996</v>
      </c>
      <c r="R10" s="33">
        <f>IF(ISERROR(VLOOKUP($B10&amp;R$3,'Individual polls'!$A$3:$T$103,20,0)),R9,VLOOKUP($B10&amp;R$3,'Individual polls'!$A$3:$T$103,20,0))</f>
        <v>1.5999999999999994</v>
      </c>
      <c r="S10" s="38"/>
      <c r="T10" s="38"/>
      <c r="U10" s="38"/>
      <c r="V10" s="38"/>
      <c r="W10" s="38"/>
      <c r="X10" s="38"/>
      <c r="Y10" s="38"/>
      <c r="Z10" s="41"/>
      <c r="AA10" s="41"/>
      <c r="AB10" s="41"/>
      <c r="AC10" s="41"/>
      <c r="AD10" s="41"/>
      <c r="AE10" s="41"/>
      <c r="AF10" s="36">
        <f>'Combined markets'!S16</f>
        <v>6</v>
      </c>
      <c r="AG10" s="36">
        <f t="shared" si="3"/>
        <v>6</v>
      </c>
      <c r="AH10" s="36">
        <f>Eix!R16</f>
        <v>6</v>
      </c>
      <c r="AI10" s="36"/>
      <c r="AJ10" s="36"/>
      <c r="AK10" s="36"/>
      <c r="AL10" s="36"/>
      <c r="AM10" s="36"/>
    </row>
    <row r="11" spans="1:39" hidden="1" outlineLevel="1">
      <c r="A11" s="1" t="e">
        <f>#REF!-B11</f>
        <v>#REF!</v>
      </c>
      <c r="B11" s="7">
        <v>41416</v>
      </c>
      <c r="C11" s="45">
        <f t="shared" si="0"/>
        <v>1.4213054187192118</v>
      </c>
      <c r="D11" s="45">
        <f t="shared" si="1"/>
        <v>0.63628845517697641</v>
      </c>
      <c r="E11" s="45"/>
      <c r="F11" s="45"/>
      <c r="G11" s="28">
        <f>'PollyVote Forecast'!R17</f>
        <v>2.4043749999999995</v>
      </c>
      <c r="H11" s="32">
        <f>'Combined polls'!R10</f>
        <v>1.6850000000000001</v>
      </c>
      <c r="I11" s="32">
        <f t="shared" si="4"/>
        <v>1.6850000000000001</v>
      </c>
      <c r="J11" s="32">
        <f>PollyTix!R19</f>
        <v>1.6962499999999996</v>
      </c>
      <c r="K11" s="32">
        <f>Wahlumfrage!R10</f>
        <v>1.6737500000000005</v>
      </c>
      <c r="L11" s="33">
        <f t="shared" si="2"/>
        <v>1.6916666666666664</v>
      </c>
      <c r="M11" s="33">
        <f>IF(ISERROR(VLOOKUP($B11&amp;M$3,'Individual polls'!$A$3:$T$103,20,0)),M10,VLOOKUP($B11&amp;M$3,'Individual polls'!$A$3:$T$103,20,0))</f>
        <v>1.3499999999999999</v>
      </c>
      <c r="N11" s="33">
        <f>IF(ISERROR(VLOOKUP($B11&amp;N$3,'Individual polls'!$A$3:$T$103,20,0)),N10,VLOOKUP($B11&amp;N$3,'Individual polls'!$A$3:$T$103,20,0))</f>
        <v>2.1749999999999998</v>
      </c>
      <c r="O11" s="33">
        <f>IF(ISERROR(VLOOKUP($B11&amp;O$3,'Individual polls'!$A$3:$T$103,20,0)),O10,VLOOKUP($B11&amp;O$3,'Individual polls'!$A$3:$T$103,20,0))</f>
        <v>1.675</v>
      </c>
      <c r="P11" s="33">
        <f>IF(ISERROR(VLOOKUP($B11&amp;P$3,'Individual polls'!$A$3:$T$103,20,0)),P10,VLOOKUP($B11&amp;P$3,'Individual polls'!$A$3:$T$103,20,0))</f>
        <v>1.8499999999999999</v>
      </c>
      <c r="Q11" s="33">
        <f>IF(ISERROR(VLOOKUP($B11&amp;Q$3,'Individual polls'!$A$3:$T$103,20,0)),Q10,VLOOKUP($B11&amp;Q$3,'Individual polls'!$A$3:$T$103,20,0))</f>
        <v>1.5000000000000002</v>
      </c>
      <c r="R11" s="33">
        <f>IF(ISERROR(VLOOKUP($B11&amp;R$3,'Individual polls'!$A$3:$T$103,20,0)),R10,VLOOKUP($B11&amp;R$3,'Individual polls'!$A$3:$T$103,20,0))</f>
        <v>1.5999999999999994</v>
      </c>
      <c r="S11" s="38"/>
      <c r="T11" s="38"/>
      <c r="U11" s="38"/>
      <c r="V11" s="38"/>
      <c r="W11" s="38"/>
      <c r="X11" s="38"/>
      <c r="Y11" s="38"/>
      <c r="Z11" s="41"/>
      <c r="AA11" s="41"/>
      <c r="AB11" s="41"/>
      <c r="AC11" s="41"/>
      <c r="AD11" s="41"/>
      <c r="AE11" s="41"/>
      <c r="AF11" s="36">
        <f>'Combined markets'!S17</f>
        <v>3.7787499999999992</v>
      </c>
      <c r="AG11" s="36">
        <f t="shared" si="3"/>
        <v>3.7787499999999996</v>
      </c>
      <c r="AH11" s="36">
        <f>Eix!R17</f>
        <v>5.24</v>
      </c>
      <c r="AI11" s="36">
        <f>Prognosys!R3</f>
        <v>2.3174999999999994</v>
      </c>
      <c r="AJ11" s="36"/>
      <c r="AK11" s="36"/>
      <c r="AL11" s="36"/>
      <c r="AM11" s="36"/>
    </row>
    <row r="12" spans="1:39" hidden="1" outlineLevel="1">
      <c r="A12" s="24">
        <f t="shared" ref="A12:A75" si="5">DATE(2013,9,22)-B12</f>
        <v>122</v>
      </c>
      <c r="B12" s="7">
        <v>41417</v>
      </c>
      <c r="C12" s="45">
        <f t="shared" si="0"/>
        <v>1.4224137931034488</v>
      </c>
      <c r="D12" s="45">
        <f t="shared" si="1"/>
        <v>0.62408818284973255</v>
      </c>
      <c r="E12" s="45"/>
      <c r="F12" s="45"/>
      <c r="G12" s="28">
        <f>'PollyVote Forecast'!R18</f>
        <v>2.4062500000000004</v>
      </c>
      <c r="H12" s="32">
        <f>'Combined polls'!R11</f>
        <v>1.5931249999999999</v>
      </c>
      <c r="I12" s="32">
        <f t="shared" si="4"/>
        <v>1.5993750000000002</v>
      </c>
      <c r="J12" s="32">
        <f>PollyTix!R20</f>
        <v>1.5249999999999999</v>
      </c>
      <c r="K12" s="32">
        <f>Wahlumfrage!R11</f>
        <v>1.6737500000000005</v>
      </c>
      <c r="L12" s="33">
        <f t="shared" si="2"/>
        <v>1.6916666666666664</v>
      </c>
      <c r="M12" s="33">
        <f>IF(ISERROR(VLOOKUP($B12&amp;M$3,'Individual polls'!$A$3:$T$103,20,0)),M11,VLOOKUP($B12&amp;M$3,'Individual polls'!$A$3:$T$103,20,0))</f>
        <v>1.3499999999999999</v>
      </c>
      <c r="N12" s="33">
        <f>IF(ISERROR(VLOOKUP($B12&amp;N$3,'Individual polls'!$A$3:$T$103,20,0)),N11,VLOOKUP($B12&amp;N$3,'Individual polls'!$A$3:$T$103,20,0))</f>
        <v>2.1749999999999998</v>
      </c>
      <c r="O12" s="33">
        <f>IF(ISERROR(VLOOKUP($B12&amp;O$3,'Individual polls'!$A$3:$T$103,20,0)),O11,VLOOKUP($B12&amp;O$3,'Individual polls'!$A$3:$T$103,20,0))</f>
        <v>1.675</v>
      </c>
      <c r="P12" s="33">
        <f>IF(ISERROR(VLOOKUP($B12&amp;P$3,'Individual polls'!$A$3:$T$103,20,0)),P11,VLOOKUP($B12&amp;P$3,'Individual polls'!$A$3:$T$103,20,0))</f>
        <v>1.8499999999999999</v>
      </c>
      <c r="Q12" s="33">
        <f>IF(ISERROR(VLOOKUP($B12&amp;Q$3,'Individual polls'!$A$3:$T$103,20,0)),Q11,VLOOKUP($B12&amp;Q$3,'Individual polls'!$A$3:$T$103,20,0))</f>
        <v>1.5000000000000002</v>
      </c>
      <c r="R12" s="33">
        <f>IF(ISERROR(VLOOKUP($B12&amp;R$3,'Individual polls'!$A$3:$T$103,20,0)),R11,VLOOKUP($B12&amp;R$3,'Individual polls'!$A$3:$T$103,20,0))</f>
        <v>1.5999999999999994</v>
      </c>
      <c r="S12" s="38"/>
      <c r="T12" s="38"/>
      <c r="U12" s="38"/>
      <c r="V12" s="38"/>
      <c r="W12" s="38"/>
      <c r="X12" s="38"/>
      <c r="Y12" s="38"/>
      <c r="Z12" s="41"/>
      <c r="AA12" s="41"/>
      <c r="AB12" s="41"/>
      <c r="AC12" s="41"/>
      <c r="AD12" s="41"/>
      <c r="AE12" s="41"/>
      <c r="AF12" s="36">
        <f>'Combined markets'!S18</f>
        <v>3.8556250000000003</v>
      </c>
      <c r="AG12" s="36">
        <f t="shared" si="3"/>
        <v>3.8556250000000003</v>
      </c>
      <c r="AH12" s="36">
        <f>Eix!R18</f>
        <v>5.4662500000000005</v>
      </c>
      <c r="AI12" s="36">
        <f>Prognosys!R4</f>
        <v>2.2450000000000001</v>
      </c>
      <c r="AJ12" s="36"/>
      <c r="AK12" s="36"/>
      <c r="AL12" s="36"/>
      <c r="AM12" s="36"/>
    </row>
    <row r="13" spans="1:39" hidden="1" outlineLevel="1">
      <c r="A13" s="24">
        <f t="shared" si="5"/>
        <v>121</v>
      </c>
      <c r="B13" s="7">
        <v>41418</v>
      </c>
      <c r="C13" s="45">
        <f t="shared" si="0"/>
        <v>1.4066176470588234</v>
      </c>
      <c r="D13" s="45">
        <f t="shared" si="1"/>
        <v>0.61929426999028803</v>
      </c>
      <c r="E13" s="45"/>
      <c r="F13" s="45"/>
      <c r="G13" s="28">
        <f>'PollyVote Forecast'!R19</f>
        <v>2.3912499999999999</v>
      </c>
      <c r="H13" s="32">
        <f>'Combined polls'!R12</f>
        <v>1.5987500000000001</v>
      </c>
      <c r="I13" s="32">
        <f t="shared" si="4"/>
        <v>1.6050000000000004</v>
      </c>
      <c r="J13" s="32">
        <f>PollyTix!R21</f>
        <v>1.5362500000000003</v>
      </c>
      <c r="K13" s="32">
        <f>Wahlumfrage!R12</f>
        <v>1.6737500000000005</v>
      </c>
      <c r="L13" s="33">
        <f t="shared" si="2"/>
        <v>1.7</v>
      </c>
      <c r="M13" s="33">
        <f>IF(ISERROR(VLOOKUP($B13&amp;M$3,'Individual polls'!$A$3:$T$103,20,0)),M12,VLOOKUP($B13&amp;M$3,'Individual polls'!$A$3:$T$103,20,0))</f>
        <v>1.3499999999999999</v>
      </c>
      <c r="N13" s="33">
        <f>IF(ISERROR(VLOOKUP($B13&amp;N$3,'Individual polls'!$A$3:$T$103,20,0)),N12,VLOOKUP($B13&amp;N$3,'Individual polls'!$A$3:$T$103,20,0))</f>
        <v>2.1749999999999998</v>
      </c>
      <c r="O13" s="33">
        <f>IF(ISERROR(VLOOKUP($B13&amp;O$3,'Individual polls'!$A$3:$T$103,20,0)),O12,VLOOKUP($B13&amp;O$3,'Individual polls'!$A$3:$T$103,20,0))</f>
        <v>1.7249999999999999</v>
      </c>
      <c r="P13" s="33">
        <f>IF(ISERROR(VLOOKUP($B13&amp;P$3,'Individual polls'!$A$3:$T$103,20,0)),P12,VLOOKUP($B13&amp;P$3,'Individual polls'!$A$3:$T$103,20,0))</f>
        <v>1.8499999999999999</v>
      </c>
      <c r="Q13" s="33">
        <f>IF(ISERROR(VLOOKUP($B13&amp;Q$3,'Individual polls'!$A$3:$T$103,20,0)),Q12,VLOOKUP($B13&amp;Q$3,'Individual polls'!$A$3:$T$103,20,0))</f>
        <v>1.5000000000000002</v>
      </c>
      <c r="R13" s="33">
        <f>IF(ISERROR(VLOOKUP($B13&amp;R$3,'Individual polls'!$A$3:$T$103,20,0)),R12,VLOOKUP($B13&amp;R$3,'Individual polls'!$A$3:$T$103,20,0))</f>
        <v>1.5999999999999994</v>
      </c>
      <c r="S13" s="38"/>
      <c r="T13" s="38"/>
      <c r="U13" s="38"/>
      <c r="V13" s="38"/>
      <c r="W13" s="38"/>
      <c r="X13" s="38"/>
      <c r="Y13" s="38"/>
      <c r="Z13" s="41"/>
      <c r="AA13" s="41"/>
      <c r="AB13" s="41"/>
      <c r="AC13" s="41"/>
      <c r="AD13" s="41"/>
      <c r="AE13" s="41"/>
      <c r="AF13" s="36">
        <f>'Combined markets'!S19</f>
        <v>3.8612499999999996</v>
      </c>
      <c r="AG13" s="36">
        <f t="shared" si="3"/>
        <v>3.8612500000000001</v>
      </c>
      <c r="AH13" s="36">
        <f>Eix!R19</f>
        <v>5.58</v>
      </c>
      <c r="AI13" s="36">
        <f>Prognosys!R5</f>
        <v>2.1424999999999996</v>
      </c>
      <c r="AJ13" s="36"/>
      <c r="AK13" s="36"/>
      <c r="AL13" s="36"/>
      <c r="AM13" s="36"/>
    </row>
    <row r="14" spans="1:39" hidden="1" outlineLevel="1">
      <c r="A14" s="24">
        <f t="shared" si="5"/>
        <v>120</v>
      </c>
      <c r="B14" s="7">
        <v>41419</v>
      </c>
      <c r="C14" s="45">
        <f t="shared" si="0"/>
        <v>1.4042279411764702</v>
      </c>
      <c r="D14" s="45">
        <f t="shared" si="1"/>
        <v>0.61894344514665356</v>
      </c>
      <c r="E14" s="45"/>
      <c r="F14" s="45"/>
      <c r="G14" s="28">
        <f>'PollyVote Forecast'!R20</f>
        <v>2.3871874999999991</v>
      </c>
      <c r="H14" s="32">
        <f>'Combined polls'!R13</f>
        <v>1.5999999999999994</v>
      </c>
      <c r="I14" s="32">
        <f t="shared" si="4"/>
        <v>1.6062500000000004</v>
      </c>
      <c r="J14" s="32">
        <f>PollyTix!R22</f>
        <v>1.5387500000000003</v>
      </c>
      <c r="K14" s="32">
        <f>Wahlumfrage!R13</f>
        <v>1.6737500000000005</v>
      </c>
      <c r="L14" s="33">
        <f t="shared" si="2"/>
        <v>1.7</v>
      </c>
      <c r="M14" s="33">
        <f>IF(ISERROR(VLOOKUP($B14&amp;M$3,'Individual polls'!$A$3:$T$103,20,0)),M13,VLOOKUP($B14&amp;M$3,'Individual polls'!$A$3:$T$103,20,0))</f>
        <v>1.3499999999999999</v>
      </c>
      <c r="N14" s="33">
        <f>IF(ISERROR(VLOOKUP($B14&amp;N$3,'Individual polls'!$A$3:$T$103,20,0)),N13,VLOOKUP($B14&amp;N$3,'Individual polls'!$A$3:$T$103,20,0))</f>
        <v>2.1749999999999998</v>
      </c>
      <c r="O14" s="33">
        <f>IF(ISERROR(VLOOKUP($B14&amp;O$3,'Individual polls'!$A$3:$T$103,20,0)),O13,VLOOKUP($B14&amp;O$3,'Individual polls'!$A$3:$T$103,20,0))</f>
        <v>1.7249999999999999</v>
      </c>
      <c r="P14" s="33">
        <f>IF(ISERROR(VLOOKUP($B14&amp;P$3,'Individual polls'!$A$3:$T$103,20,0)),P13,VLOOKUP($B14&amp;P$3,'Individual polls'!$A$3:$T$103,20,0))</f>
        <v>1.8499999999999999</v>
      </c>
      <c r="Q14" s="33">
        <f>IF(ISERROR(VLOOKUP($B14&amp;Q$3,'Individual polls'!$A$3:$T$103,20,0)),Q13,VLOOKUP($B14&amp;Q$3,'Individual polls'!$A$3:$T$103,20,0))</f>
        <v>1.5000000000000002</v>
      </c>
      <c r="R14" s="33">
        <f>IF(ISERROR(VLOOKUP($B14&amp;R$3,'Individual polls'!$A$3:$T$103,20,0)),R13,VLOOKUP($B14&amp;R$3,'Individual polls'!$A$3:$T$103,20,0))</f>
        <v>1.5999999999999994</v>
      </c>
      <c r="S14" s="38"/>
      <c r="T14" s="38"/>
      <c r="U14" s="38"/>
      <c r="V14" s="38"/>
      <c r="W14" s="38"/>
      <c r="X14" s="38"/>
      <c r="Y14" s="38"/>
      <c r="Z14" s="41"/>
      <c r="AA14" s="41"/>
      <c r="AB14" s="41"/>
      <c r="AC14" s="41"/>
      <c r="AD14" s="41"/>
      <c r="AE14" s="41"/>
      <c r="AF14" s="36">
        <f>'Combined markets'!S20</f>
        <v>3.8568749999999996</v>
      </c>
      <c r="AG14" s="36">
        <f t="shared" si="3"/>
        <v>3.8568749999999996</v>
      </c>
      <c r="AH14" s="36">
        <f>Eix!R20</f>
        <v>5.65625</v>
      </c>
      <c r="AI14" s="36">
        <f>Prognosys!R6</f>
        <v>2.0574999999999997</v>
      </c>
      <c r="AJ14" s="36"/>
      <c r="AK14" s="36"/>
      <c r="AL14" s="36"/>
      <c r="AM14" s="36"/>
    </row>
    <row r="15" spans="1:39" hidden="1" outlineLevel="1">
      <c r="A15" s="24">
        <f t="shared" si="5"/>
        <v>119</v>
      </c>
      <c r="B15" s="7">
        <v>41420</v>
      </c>
      <c r="C15" s="45">
        <f t="shared" si="0"/>
        <v>1.3475502512562814</v>
      </c>
      <c r="D15" s="45">
        <f t="shared" si="1"/>
        <v>0.60315452091767874</v>
      </c>
      <c r="E15" s="45"/>
      <c r="F15" s="45"/>
      <c r="G15" s="28">
        <f>'PollyVote Forecast'!R21</f>
        <v>2.2346874999999997</v>
      </c>
      <c r="H15" s="32">
        <f>'Combined polls'!R14</f>
        <v>1.5668749999999991</v>
      </c>
      <c r="I15" s="32">
        <f t="shared" si="4"/>
        <v>1.5668749999999998</v>
      </c>
      <c r="J15" s="32">
        <f>PollyTix!R23</f>
        <v>1.5749999999999997</v>
      </c>
      <c r="K15" s="32">
        <f>Wahlumfrage!R14</f>
        <v>1.5587499999999999</v>
      </c>
      <c r="L15" s="33">
        <f t="shared" si="2"/>
        <v>1.6583333333333332</v>
      </c>
      <c r="M15" s="33">
        <f>IF(ISERROR(VLOOKUP($B15&amp;M$3,'Individual polls'!$A$3:$T$103,20,0)),M14,VLOOKUP($B15&amp;M$3,'Individual polls'!$A$3:$T$103,20,0))</f>
        <v>1.3499999999999999</v>
      </c>
      <c r="N15" s="33">
        <f>IF(ISERROR(VLOOKUP($B15&amp;N$3,'Individual polls'!$A$3:$T$103,20,0)),N14,VLOOKUP($B15&amp;N$3,'Individual polls'!$A$3:$T$103,20,0))</f>
        <v>1.9249999999999996</v>
      </c>
      <c r="O15" s="33">
        <f>IF(ISERROR(VLOOKUP($B15&amp;O$3,'Individual polls'!$A$3:$T$103,20,0)),O14,VLOOKUP($B15&amp;O$3,'Individual polls'!$A$3:$T$103,20,0))</f>
        <v>1.7249999999999999</v>
      </c>
      <c r="P15" s="33">
        <f>IF(ISERROR(VLOOKUP($B15&amp;P$3,'Individual polls'!$A$3:$T$103,20,0)),P14,VLOOKUP($B15&amp;P$3,'Individual polls'!$A$3:$T$103,20,0))</f>
        <v>1.8499999999999999</v>
      </c>
      <c r="Q15" s="33">
        <f>IF(ISERROR(VLOOKUP($B15&amp;Q$3,'Individual polls'!$A$3:$T$103,20,0)),Q14,VLOOKUP($B15&amp;Q$3,'Individual polls'!$A$3:$T$103,20,0))</f>
        <v>1.5000000000000002</v>
      </c>
      <c r="R15" s="33">
        <f>IF(ISERROR(VLOOKUP($B15&amp;R$3,'Individual polls'!$A$3:$T$103,20,0)),R14,VLOOKUP($B15&amp;R$3,'Individual polls'!$A$3:$T$103,20,0))</f>
        <v>1.5999999999999994</v>
      </c>
      <c r="S15" s="38"/>
      <c r="T15" s="38"/>
      <c r="U15" s="38"/>
      <c r="V15" s="38"/>
      <c r="W15" s="38"/>
      <c r="X15" s="38"/>
      <c r="Y15" s="38"/>
      <c r="Z15" s="41"/>
      <c r="AA15" s="41"/>
      <c r="AB15" s="41"/>
      <c r="AC15" s="41"/>
      <c r="AD15" s="41"/>
      <c r="AE15" s="41"/>
      <c r="AF15" s="36">
        <f>'Combined markets'!S21</f>
        <v>3.7049999999999992</v>
      </c>
      <c r="AG15" s="36">
        <f t="shared" si="3"/>
        <v>3.7050000000000001</v>
      </c>
      <c r="AH15" s="36">
        <f>Eix!R21</f>
        <v>5.3775000000000004</v>
      </c>
      <c r="AI15" s="36">
        <f>Prognosys!R7</f>
        <v>2.0324999999999993</v>
      </c>
      <c r="AJ15" s="36"/>
      <c r="AK15" s="36"/>
      <c r="AL15" s="36"/>
      <c r="AM15" s="36"/>
    </row>
    <row r="16" spans="1:39" hidden="1" outlineLevel="1">
      <c r="A16" s="24">
        <f t="shared" si="5"/>
        <v>118</v>
      </c>
      <c r="B16" s="7">
        <v>41421</v>
      </c>
      <c r="C16" s="45">
        <f t="shared" si="0"/>
        <v>1.304963680387409</v>
      </c>
      <c r="D16" s="45">
        <f t="shared" si="1"/>
        <v>0.60254905249035695</v>
      </c>
      <c r="E16" s="45"/>
      <c r="F16" s="45"/>
      <c r="G16" s="28">
        <f>'PollyVote Forecast'!R22</f>
        <v>2.2456249999999991</v>
      </c>
      <c r="H16" s="32">
        <f>'Combined polls'!R15</f>
        <v>1.5668749999999991</v>
      </c>
      <c r="I16" s="32">
        <f t="shared" si="4"/>
        <v>1.5668749999999998</v>
      </c>
      <c r="J16" s="32">
        <f>PollyTix!R24</f>
        <v>1.5749999999999997</v>
      </c>
      <c r="K16" s="32">
        <f>Wahlumfrage!R15</f>
        <v>1.5587499999999999</v>
      </c>
      <c r="L16" s="33">
        <f t="shared" si="2"/>
        <v>1.720833333333333</v>
      </c>
      <c r="M16" s="33">
        <f>IF(ISERROR(VLOOKUP($B16&amp;M$3,'Individual polls'!$A$3:$T$103,20,0)),M15,VLOOKUP($B16&amp;M$3,'Individual polls'!$A$3:$T$103,20,0))</f>
        <v>1.3499999999999999</v>
      </c>
      <c r="N16" s="33">
        <f>IF(ISERROR(VLOOKUP($B16&amp;N$3,'Individual polls'!$A$3:$T$103,20,0)),N15,VLOOKUP($B16&amp;N$3,'Individual polls'!$A$3:$T$103,20,0))</f>
        <v>1.9249999999999996</v>
      </c>
      <c r="O16" s="33">
        <f>IF(ISERROR(VLOOKUP($B16&amp;O$3,'Individual polls'!$A$3:$T$103,20,0)),O15,VLOOKUP($B16&amp;O$3,'Individual polls'!$A$3:$T$103,20,0))</f>
        <v>1.7249999999999999</v>
      </c>
      <c r="P16" s="33">
        <f>IF(ISERROR(VLOOKUP($B16&amp;P$3,'Individual polls'!$A$3:$T$103,20,0)),P15,VLOOKUP($B16&amp;P$3,'Individual polls'!$A$3:$T$103,20,0))</f>
        <v>1.8499999999999999</v>
      </c>
      <c r="Q16" s="33">
        <f>IF(ISERROR(VLOOKUP($B16&amp;Q$3,'Individual polls'!$A$3:$T$103,20,0)),Q15,VLOOKUP($B16&amp;Q$3,'Individual polls'!$A$3:$T$103,20,0))</f>
        <v>1.8749999999999998</v>
      </c>
      <c r="R16" s="33">
        <f>IF(ISERROR(VLOOKUP($B16&amp;R$3,'Individual polls'!$A$3:$T$103,20,0)),R15,VLOOKUP($B16&amp;R$3,'Individual polls'!$A$3:$T$103,20,0))</f>
        <v>1.5999999999999994</v>
      </c>
      <c r="S16" s="38"/>
      <c r="T16" s="38"/>
      <c r="U16" s="38"/>
      <c r="V16" s="38"/>
      <c r="W16" s="38"/>
      <c r="X16" s="38"/>
      <c r="Y16" s="38"/>
      <c r="Z16" s="41"/>
      <c r="AA16" s="41"/>
      <c r="AB16" s="41"/>
      <c r="AC16" s="41"/>
      <c r="AD16" s="41"/>
      <c r="AE16" s="41"/>
      <c r="AF16" s="36">
        <f>'Combined markets'!S22</f>
        <v>3.7268750000000002</v>
      </c>
      <c r="AG16" s="36">
        <f t="shared" si="3"/>
        <v>3.7268750000000002</v>
      </c>
      <c r="AH16" s="36">
        <f>Eix!R22</f>
        <v>5.3412500000000005</v>
      </c>
      <c r="AI16" s="36">
        <f>Prognosys!R8</f>
        <v>2.1124999999999998</v>
      </c>
      <c r="AJ16" s="36"/>
      <c r="AK16" s="36"/>
      <c r="AL16" s="36"/>
      <c r="AM16" s="36"/>
    </row>
    <row r="17" spans="1:39" hidden="1" outlineLevel="1">
      <c r="A17" s="24">
        <f t="shared" si="5"/>
        <v>117</v>
      </c>
      <c r="B17" s="7">
        <v>41422</v>
      </c>
      <c r="C17" s="45">
        <f t="shared" si="0"/>
        <v>1.3026595744680856</v>
      </c>
      <c r="D17" s="45">
        <f t="shared" si="1"/>
        <v>0.59819247679531018</v>
      </c>
      <c r="E17" s="45"/>
      <c r="F17" s="45"/>
      <c r="G17" s="28">
        <f>'PollyVote Forecast'!R23</f>
        <v>2.2959375</v>
      </c>
      <c r="H17" s="32">
        <f>'Combined polls'!R16</f>
        <v>1.5099999999999996</v>
      </c>
      <c r="I17" s="32">
        <f t="shared" si="4"/>
        <v>1.5099999999999998</v>
      </c>
      <c r="J17" s="32">
        <f>PollyTix!R25</f>
        <v>1.4612499999999997</v>
      </c>
      <c r="K17" s="32">
        <f>Wahlumfrage!R16</f>
        <v>1.5587499999999999</v>
      </c>
      <c r="L17" s="33">
        <f t="shared" si="2"/>
        <v>1.7624999999999995</v>
      </c>
      <c r="M17" s="33">
        <f>IF(ISERROR(VLOOKUP($B17&amp;M$3,'Individual polls'!$A$3:$T$103,20,0)),M16,VLOOKUP($B17&amp;M$3,'Individual polls'!$A$3:$T$103,20,0))</f>
        <v>1.5999999999999994</v>
      </c>
      <c r="N17" s="33">
        <f>IF(ISERROR(VLOOKUP($B17&amp;N$3,'Individual polls'!$A$3:$T$103,20,0)),N16,VLOOKUP($B17&amp;N$3,'Individual polls'!$A$3:$T$103,20,0))</f>
        <v>1.9249999999999996</v>
      </c>
      <c r="O17" s="33">
        <f>IF(ISERROR(VLOOKUP($B17&amp;O$3,'Individual polls'!$A$3:$T$103,20,0)),O16,VLOOKUP($B17&amp;O$3,'Individual polls'!$A$3:$T$103,20,0))</f>
        <v>1.7249999999999999</v>
      </c>
      <c r="P17" s="33">
        <f>IF(ISERROR(VLOOKUP($B17&amp;P$3,'Individual polls'!$A$3:$T$103,20,0)),P16,VLOOKUP($B17&amp;P$3,'Individual polls'!$A$3:$T$103,20,0))</f>
        <v>1.8499999999999999</v>
      </c>
      <c r="Q17" s="33">
        <f>IF(ISERROR(VLOOKUP($B17&amp;Q$3,'Individual polls'!$A$3:$T$103,20,0)),Q16,VLOOKUP($B17&amp;Q$3,'Individual polls'!$A$3:$T$103,20,0))</f>
        <v>1.8749999999999998</v>
      </c>
      <c r="R17" s="33">
        <f>IF(ISERROR(VLOOKUP($B17&amp;R$3,'Individual polls'!$A$3:$T$103,20,0)),R16,VLOOKUP($B17&amp;R$3,'Individual polls'!$A$3:$T$103,20,0))</f>
        <v>1.5999999999999994</v>
      </c>
      <c r="S17" s="38"/>
      <c r="T17" s="38"/>
      <c r="U17" s="38"/>
      <c r="V17" s="38"/>
      <c r="W17" s="38"/>
      <c r="X17" s="38"/>
      <c r="Y17" s="38"/>
      <c r="Z17" s="41"/>
      <c r="AA17" s="41"/>
      <c r="AB17" s="41"/>
      <c r="AC17" s="41"/>
      <c r="AD17" s="41"/>
      <c r="AE17" s="41"/>
      <c r="AF17" s="36">
        <f>'Combined markets'!S23</f>
        <v>3.8381249999999998</v>
      </c>
      <c r="AG17" s="36">
        <f t="shared" si="3"/>
        <v>3.8381249999999998</v>
      </c>
      <c r="AH17" s="36">
        <f>Eix!R23</f>
        <v>5.5562499999999995</v>
      </c>
      <c r="AI17" s="36">
        <f>Prognosys!R9</f>
        <v>2.1199999999999997</v>
      </c>
      <c r="AJ17" s="36"/>
      <c r="AK17" s="36"/>
      <c r="AL17" s="36"/>
      <c r="AM17" s="36"/>
    </row>
    <row r="18" spans="1:39" hidden="1" outlineLevel="1">
      <c r="A18" s="24">
        <f t="shared" si="5"/>
        <v>116</v>
      </c>
      <c r="B18" s="7">
        <v>41423</v>
      </c>
      <c r="C18" s="45">
        <f t="shared" si="0"/>
        <v>1.2682624113475176</v>
      </c>
      <c r="D18" s="45">
        <f t="shared" si="1"/>
        <v>0.60139566167815695</v>
      </c>
      <c r="E18" s="45"/>
      <c r="F18" s="45"/>
      <c r="G18" s="28">
        <f>'PollyVote Forecast'!R24</f>
        <v>2.2353124999999991</v>
      </c>
      <c r="H18" s="32">
        <f>'Combined polls'!R17</f>
        <v>1.5099999999999996</v>
      </c>
      <c r="I18" s="32">
        <f t="shared" si="4"/>
        <v>1.5099999999999998</v>
      </c>
      <c r="J18" s="32">
        <f>PollyTix!R26</f>
        <v>1.4612499999999997</v>
      </c>
      <c r="K18" s="32">
        <f>Wahlumfrage!R17</f>
        <v>1.5587499999999999</v>
      </c>
      <c r="L18" s="33">
        <f t="shared" si="2"/>
        <v>1.7624999999999995</v>
      </c>
      <c r="M18" s="33">
        <f>IF(ISERROR(VLOOKUP($B18&amp;M$3,'Individual polls'!$A$3:$T$103,20,0)),M17,VLOOKUP($B18&amp;M$3,'Individual polls'!$A$3:$T$103,20,0))</f>
        <v>1.5999999999999994</v>
      </c>
      <c r="N18" s="33">
        <f>IF(ISERROR(VLOOKUP($B18&amp;N$3,'Individual polls'!$A$3:$T$103,20,0)),N17,VLOOKUP($B18&amp;N$3,'Individual polls'!$A$3:$T$103,20,0))</f>
        <v>1.9249999999999996</v>
      </c>
      <c r="O18" s="33">
        <f>IF(ISERROR(VLOOKUP($B18&amp;O$3,'Individual polls'!$A$3:$T$103,20,0)),O17,VLOOKUP($B18&amp;O$3,'Individual polls'!$A$3:$T$103,20,0))</f>
        <v>1.7249999999999999</v>
      </c>
      <c r="P18" s="33">
        <f>IF(ISERROR(VLOOKUP($B18&amp;P$3,'Individual polls'!$A$3:$T$103,20,0)),P17,VLOOKUP($B18&amp;P$3,'Individual polls'!$A$3:$T$103,20,0))</f>
        <v>1.8499999999999999</v>
      </c>
      <c r="Q18" s="33">
        <f>IF(ISERROR(VLOOKUP($B18&amp;Q$3,'Individual polls'!$A$3:$T$103,20,0)),Q17,VLOOKUP($B18&amp;Q$3,'Individual polls'!$A$3:$T$103,20,0))</f>
        <v>1.8749999999999998</v>
      </c>
      <c r="R18" s="33">
        <f>IF(ISERROR(VLOOKUP($B18&amp;R$3,'Individual polls'!$A$3:$T$103,20,0)),R17,VLOOKUP($B18&amp;R$3,'Individual polls'!$A$3:$T$103,20,0))</f>
        <v>1.5999999999999994</v>
      </c>
      <c r="S18" s="38"/>
      <c r="T18" s="38"/>
      <c r="U18" s="38"/>
      <c r="V18" s="38"/>
      <c r="W18" s="38"/>
      <c r="X18" s="38"/>
      <c r="Y18" s="38"/>
      <c r="Z18" s="41"/>
      <c r="AA18" s="41"/>
      <c r="AB18" s="41"/>
      <c r="AC18" s="41"/>
      <c r="AD18" s="41"/>
      <c r="AE18" s="41"/>
      <c r="AF18" s="36">
        <f>'Combined markets'!S24</f>
        <v>3.7168749999999999</v>
      </c>
      <c r="AG18" s="36">
        <f t="shared" si="3"/>
        <v>3.716874999999999</v>
      </c>
      <c r="AH18" s="36">
        <f>Eix!R24</f>
        <v>5.2987499999999992</v>
      </c>
      <c r="AI18" s="36">
        <f>Prognosys!R10</f>
        <v>2.1349999999999993</v>
      </c>
      <c r="AJ18" s="36"/>
      <c r="AK18" s="36"/>
      <c r="AL18" s="36"/>
      <c r="AM18" s="36"/>
    </row>
    <row r="19" spans="1:39" hidden="1" outlineLevel="1">
      <c r="A19" s="24">
        <f t="shared" si="5"/>
        <v>115</v>
      </c>
      <c r="B19" s="7">
        <v>41424</v>
      </c>
      <c r="C19" s="45">
        <f t="shared" si="0"/>
        <v>1.2845744680851068</v>
      </c>
      <c r="D19" s="45">
        <f t="shared" si="1"/>
        <v>0.5998509687034278</v>
      </c>
      <c r="E19" s="45"/>
      <c r="F19" s="45"/>
      <c r="G19" s="28">
        <f>'PollyVote Forecast'!R25</f>
        <v>2.2640625000000001</v>
      </c>
      <c r="H19" s="32">
        <f>'Combined polls'!R18</f>
        <v>1.5099999999999996</v>
      </c>
      <c r="I19" s="32">
        <f t="shared" si="4"/>
        <v>1.5099999999999998</v>
      </c>
      <c r="J19" s="32">
        <f>PollyTix!R27</f>
        <v>1.4612499999999997</v>
      </c>
      <c r="K19" s="32">
        <f>Wahlumfrage!R18</f>
        <v>1.5587499999999999</v>
      </c>
      <c r="L19" s="33">
        <f t="shared" si="2"/>
        <v>1.7624999999999995</v>
      </c>
      <c r="M19" s="33">
        <f>IF(ISERROR(VLOOKUP($B19&amp;M$3,'Individual polls'!$A$3:$T$103,20,0)),M18,VLOOKUP($B19&amp;M$3,'Individual polls'!$A$3:$T$103,20,0))</f>
        <v>1.5999999999999994</v>
      </c>
      <c r="N19" s="33">
        <f>IF(ISERROR(VLOOKUP($B19&amp;N$3,'Individual polls'!$A$3:$T$103,20,0)),N18,VLOOKUP($B19&amp;N$3,'Individual polls'!$A$3:$T$103,20,0))</f>
        <v>1.9249999999999996</v>
      </c>
      <c r="O19" s="33">
        <f>IF(ISERROR(VLOOKUP($B19&amp;O$3,'Individual polls'!$A$3:$T$103,20,0)),O18,VLOOKUP($B19&amp;O$3,'Individual polls'!$A$3:$T$103,20,0))</f>
        <v>1.7249999999999999</v>
      </c>
      <c r="P19" s="33">
        <f>IF(ISERROR(VLOOKUP($B19&amp;P$3,'Individual polls'!$A$3:$T$103,20,0)),P18,VLOOKUP($B19&amp;P$3,'Individual polls'!$A$3:$T$103,20,0))</f>
        <v>1.8499999999999999</v>
      </c>
      <c r="Q19" s="33">
        <f>IF(ISERROR(VLOOKUP($B19&amp;Q$3,'Individual polls'!$A$3:$T$103,20,0)),Q18,VLOOKUP($B19&amp;Q$3,'Individual polls'!$A$3:$T$103,20,0))</f>
        <v>1.8749999999999998</v>
      </c>
      <c r="R19" s="33">
        <f>IF(ISERROR(VLOOKUP($B19&amp;R$3,'Individual polls'!$A$3:$T$103,20,0)),R18,VLOOKUP($B19&amp;R$3,'Individual polls'!$A$3:$T$103,20,0))</f>
        <v>1.5999999999999994</v>
      </c>
      <c r="S19" s="38"/>
      <c r="T19" s="38"/>
      <c r="U19" s="38"/>
      <c r="V19" s="38"/>
      <c r="W19" s="38"/>
      <c r="X19" s="38"/>
      <c r="Y19" s="38"/>
      <c r="Z19" s="41"/>
      <c r="AA19" s="41"/>
      <c r="AB19" s="41"/>
      <c r="AC19" s="41"/>
      <c r="AD19" s="41"/>
      <c r="AE19" s="41"/>
      <c r="AF19" s="36">
        <f>'Combined markets'!S25</f>
        <v>3.7743749999999996</v>
      </c>
      <c r="AG19" s="36">
        <f t="shared" si="3"/>
        <v>3.7743749999999996</v>
      </c>
      <c r="AH19" s="36">
        <f>Eix!R25</f>
        <v>5.4212499999999997</v>
      </c>
      <c r="AI19" s="36">
        <f>Prognosys!R11</f>
        <v>2.1274999999999995</v>
      </c>
      <c r="AJ19" s="36"/>
      <c r="AK19" s="36"/>
      <c r="AL19" s="36"/>
      <c r="AM19" s="36"/>
    </row>
    <row r="20" spans="1:39" hidden="1" outlineLevel="1">
      <c r="A20" s="24">
        <f t="shared" si="5"/>
        <v>114</v>
      </c>
      <c r="B20" s="7">
        <v>41425</v>
      </c>
      <c r="C20" s="45">
        <f t="shared" si="0"/>
        <v>1.2843971631205682</v>
      </c>
      <c r="D20" s="45">
        <f t="shared" si="1"/>
        <v>0.59367316833306027</v>
      </c>
      <c r="E20" s="45"/>
      <c r="F20" s="45"/>
      <c r="G20" s="28">
        <f>'PollyVote Forecast'!R26</f>
        <v>2.2637500000000008</v>
      </c>
      <c r="H20" s="32">
        <f>'Combined polls'!R19</f>
        <v>1.4668750000000002</v>
      </c>
      <c r="I20" s="32">
        <f t="shared" si="4"/>
        <v>1.4918750000000001</v>
      </c>
      <c r="J20" s="32">
        <f>PollyTix!R28</f>
        <v>1.4250000000000003</v>
      </c>
      <c r="K20" s="32">
        <f>Wahlumfrage!R19</f>
        <v>1.5587499999999999</v>
      </c>
      <c r="L20" s="33">
        <f t="shared" si="2"/>
        <v>1.7624999999999995</v>
      </c>
      <c r="M20" s="33">
        <f>IF(ISERROR(VLOOKUP($B20&amp;M$3,'Individual polls'!$A$3:$T$103,20,0)),M19,VLOOKUP($B20&amp;M$3,'Individual polls'!$A$3:$T$103,20,0))</f>
        <v>1.5999999999999994</v>
      </c>
      <c r="N20" s="33">
        <f>IF(ISERROR(VLOOKUP($B20&amp;N$3,'Individual polls'!$A$3:$T$103,20,0)),N19,VLOOKUP($B20&amp;N$3,'Individual polls'!$A$3:$T$103,20,0))</f>
        <v>1.9249999999999996</v>
      </c>
      <c r="O20" s="33">
        <f>IF(ISERROR(VLOOKUP($B20&amp;O$3,'Individual polls'!$A$3:$T$103,20,0)),O19,VLOOKUP($B20&amp;O$3,'Individual polls'!$A$3:$T$103,20,0))</f>
        <v>1.7249999999999999</v>
      </c>
      <c r="P20" s="33">
        <f>IF(ISERROR(VLOOKUP($B20&amp;P$3,'Individual polls'!$A$3:$T$103,20,0)),P19,VLOOKUP($B20&amp;P$3,'Individual polls'!$A$3:$T$103,20,0))</f>
        <v>1.8499999999999999</v>
      </c>
      <c r="Q20" s="33">
        <f>IF(ISERROR(VLOOKUP($B20&amp;Q$3,'Individual polls'!$A$3:$T$103,20,0)),Q19,VLOOKUP($B20&amp;Q$3,'Individual polls'!$A$3:$T$103,20,0))</f>
        <v>1.8749999999999998</v>
      </c>
      <c r="R20" s="33">
        <f>IF(ISERROR(VLOOKUP($B20&amp;R$3,'Individual polls'!$A$3:$T$103,20,0)),R19,VLOOKUP($B20&amp;R$3,'Individual polls'!$A$3:$T$103,20,0))</f>
        <v>1.5999999999999994</v>
      </c>
      <c r="S20" s="38"/>
      <c r="T20" s="38"/>
      <c r="U20" s="38"/>
      <c r="V20" s="38"/>
      <c r="W20" s="38"/>
      <c r="X20" s="38"/>
      <c r="Y20" s="38"/>
      <c r="Z20" s="41"/>
      <c r="AA20" s="41"/>
      <c r="AB20" s="41"/>
      <c r="AC20" s="41"/>
      <c r="AD20" s="41"/>
      <c r="AE20" s="41"/>
      <c r="AF20" s="36">
        <f>'Combined markets'!S26</f>
        <v>3.8131250000000003</v>
      </c>
      <c r="AG20" s="36">
        <f t="shared" si="3"/>
        <v>3.8131250000000003</v>
      </c>
      <c r="AH20" s="36">
        <f>Eix!R26</f>
        <v>5.5062500000000005</v>
      </c>
      <c r="AI20" s="36">
        <f>Prognosys!R12</f>
        <v>2.1200000000000006</v>
      </c>
      <c r="AJ20" s="36"/>
      <c r="AK20" s="36"/>
      <c r="AL20" s="36"/>
      <c r="AM20" s="36"/>
    </row>
    <row r="21" spans="1:39" hidden="1" outlineLevel="1">
      <c r="A21" s="24">
        <f t="shared" si="5"/>
        <v>113</v>
      </c>
      <c r="B21" s="7">
        <v>41426</v>
      </c>
      <c r="C21" s="45">
        <f t="shared" si="0"/>
        <v>1.2992168674698796</v>
      </c>
      <c r="D21" s="45">
        <f t="shared" si="1"/>
        <v>0.59256511704582915</v>
      </c>
      <c r="E21" s="45"/>
      <c r="F21" s="45"/>
      <c r="G21" s="28">
        <f>'PollyVote Forecast'!R27</f>
        <v>2.2465624999999996</v>
      </c>
      <c r="H21" s="32">
        <f>'Combined polls'!R20</f>
        <v>1.4543749999999995</v>
      </c>
      <c r="I21" s="32">
        <f t="shared" si="4"/>
        <v>1.4793749999999999</v>
      </c>
      <c r="J21" s="32">
        <f>PollyTix!R29</f>
        <v>1.4</v>
      </c>
      <c r="K21" s="32">
        <f>Wahlumfrage!R20</f>
        <v>1.5587499999999999</v>
      </c>
      <c r="L21" s="33">
        <f t="shared" si="2"/>
        <v>1.7291666666666663</v>
      </c>
      <c r="M21" s="33">
        <f>IF(ISERROR(VLOOKUP($B21&amp;M$3,'Individual polls'!$A$3:$T$103,20,0)),M20,VLOOKUP($B21&amp;M$3,'Individual polls'!$A$3:$T$103,20,0))</f>
        <v>1.5999999999999994</v>
      </c>
      <c r="N21" s="33">
        <f>IF(ISERROR(VLOOKUP($B21&amp;N$3,'Individual polls'!$A$3:$T$103,20,0)),N20,VLOOKUP($B21&amp;N$3,'Individual polls'!$A$3:$T$103,20,0))</f>
        <v>1.9249999999999996</v>
      </c>
      <c r="O21" s="33">
        <f>IF(ISERROR(VLOOKUP($B21&amp;O$3,'Individual polls'!$A$3:$T$103,20,0)),O20,VLOOKUP($B21&amp;O$3,'Individual polls'!$A$3:$T$103,20,0))</f>
        <v>1.7249999999999999</v>
      </c>
      <c r="P21" s="33">
        <f>IF(ISERROR(VLOOKUP($B21&amp;P$3,'Individual polls'!$A$3:$T$103,20,0)),P20,VLOOKUP($B21&amp;P$3,'Individual polls'!$A$3:$T$103,20,0))</f>
        <v>1.8499999999999999</v>
      </c>
      <c r="Q21" s="33">
        <f>IF(ISERROR(VLOOKUP($B21&amp;Q$3,'Individual polls'!$A$3:$T$103,20,0)),Q20,VLOOKUP($B21&amp;Q$3,'Individual polls'!$A$3:$T$103,20,0))</f>
        <v>1.6749999999999996</v>
      </c>
      <c r="R21" s="33">
        <f>IF(ISERROR(VLOOKUP($B21&amp;R$3,'Individual polls'!$A$3:$T$103,20,0)),R20,VLOOKUP($B21&amp;R$3,'Individual polls'!$A$3:$T$103,20,0))</f>
        <v>1.5999999999999994</v>
      </c>
      <c r="S21" s="38"/>
      <c r="T21" s="38"/>
      <c r="U21" s="38"/>
      <c r="V21" s="38"/>
      <c r="W21" s="38"/>
      <c r="X21" s="38"/>
      <c r="Y21" s="38"/>
      <c r="Z21" s="41"/>
      <c r="AA21" s="41"/>
      <c r="AB21" s="41"/>
      <c r="AC21" s="41"/>
      <c r="AD21" s="41"/>
      <c r="AE21" s="41"/>
      <c r="AF21" s="36">
        <f>'Combined markets'!S27</f>
        <v>3.7912499999999998</v>
      </c>
      <c r="AG21" s="36">
        <f t="shared" si="3"/>
        <v>3.7912499999999998</v>
      </c>
      <c r="AH21" s="36">
        <f>Eix!R27</f>
        <v>5.4399999999999995</v>
      </c>
      <c r="AI21" s="36">
        <f>Prognosys!R13</f>
        <v>2.1425000000000001</v>
      </c>
      <c r="AJ21" s="36"/>
      <c r="AK21" s="36"/>
      <c r="AL21" s="36"/>
      <c r="AM21" s="36"/>
    </row>
    <row r="22" spans="1:39" hidden="1" outlineLevel="1">
      <c r="A22" s="24">
        <f t="shared" si="5"/>
        <v>112</v>
      </c>
      <c r="B22" s="7">
        <v>41427</v>
      </c>
      <c r="C22" s="45">
        <f t="shared" si="0"/>
        <v>1.3095323741007194</v>
      </c>
      <c r="D22" s="45">
        <f t="shared" si="1"/>
        <v>0.6009409045889732</v>
      </c>
      <c r="E22" s="45"/>
      <c r="F22" s="45"/>
      <c r="G22" s="28">
        <f>'PollyVote Forecast'!R28</f>
        <v>2.2753124999999996</v>
      </c>
      <c r="H22" s="32">
        <f>'Combined polls'!R21</f>
        <v>1.5043750000000005</v>
      </c>
      <c r="I22" s="32">
        <f t="shared" si="4"/>
        <v>1.504375</v>
      </c>
      <c r="J22" s="32">
        <f>PollyTix!R30</f>
        <v>1.4500000000000004</v>
      </c>
      <c r="K22" s="32">
        <f>Wahlumfrage!R21</f>
        <v>1.5587499999999999</v>
      </c>
      <c r="L22" s="33">
        <f t="shared" si="2"/>
        <v>1.7374999999999996</v>
      </c>
      <c r="M22" s="33">
        <f>IF(ISERROR(VLOOKUP($B22&amp;M$3,'Individual polls'!$A$3:$T$103,20,0)),M21,VLOOKUP($B22&amp;M$3,'Individual polls'!$A$3:$T$103,20,0))</f>
        <v>1.5999999999999994</v>
      </c>
      <c r="N22" s="33">
        <f>IF(ISERROR(VLOOKUP($B22&amp;N$3,'Individual polls'!$A$3:$T$103,20,0)),N21,VLOOKUP($B22&amp;N$3,'Individual polls'!$A$3:$T$103,20,0))</f>
        <v>1.9749999999999999</v>
      </c>
      <c r="O22" s="33">
        <f>IF(ISERROR(VLOOKUP($B22&amp;O$3,'Individual polls'!$A$3:$T$103,20,0)),O21,VLOOKUP($B22&amp;O$3,'Individual polls'!$A$3:$T$103,20,0))</f>
        <v>1.7249999999999999</v>
      </c>
      <c r="P22" s="33">
        <f>IF(ISERROR(VLOOKUP($B22&amp;P$3,'Individual polls'!$A$3:$T$103,20,0)),P21,VLOOKUP($B22&amp;P$3,'Individual polls'!$A$3:$T$103,20,0))</f>
        <v>1.8499999999999999</v>
      </c>
      <c r="Q22" s="33">
        <f>IF(ISERROR(VLOOKUP($B22&amp;Q$3,'Individual polls'!$A$3:$T$103,20,0)),Q21,VLOOKUP($B22&amp;Q$3,'Individual polls'!$A$3:$T$103,20,0))</f>
        <v>1.6749999999999996</v>
      </c>
      <c r="R22" s="33">
        <f>IF(ISERROR(VLOOKUP($B22&amp;R$3,'Individual polls'!$A$3:$T$103,20,0)),R21,VLOOKUP($B22&amp;R$3,'Individual polls'!$A$3:$T$103,20,0))</f>
        <v>1.5999999999999994</v>
      </c>
      <c r="S22" s="38"/>
      <c r="T22" s="38"/>
      <c r="U22" s="38"/>
      <c r="V22" s="38"/>
      <c r="W22" s="38"/>
      <c r="X22" s="38"/>
      <c r="Y22" s="38"/>
      <c r="Z22" s="41"/>
      <c r="AA22" s="41"/>
      <c r="AB22" s="41"/>
      <c r="AC22" s="41"/>
      <c r="AD22" s="41"/>
      <c r="AE22" s="41"/>
      <c r="AF22" s="36">
        <f>'Combined markets'!S28</f>
        <v>3.786249999999999</v>
      </c>
      <c r="AG22" s="36">
        <f t="shared" si="3"/>
        <v>3.7862499999999994</v>
      </c>
      <c r="AH22" s="36">
        <f>Eix!R28</f>
        <v>5.4399999999999995</v>
      </c>
      <c r="AI22" s="36">
        <f>Prognosys!R14</f>
        <v>2.1324999999999994</v>
      </c>
      <c r="AJ22" s="36"/>
      <c r="AK22" s="36"/>
      <c r="AL22" s="36"/>
      <c r="AM22" s="36"/>
    </row>
    <row r="23" spans="1:39" hidden="1" outlineLevel="1">
      <c r="A23" s="24">
        <f t="shared" si="5"/>
        <v>111</v>
      </c>
      <c r="B23" s="7">
        <v>41428</v>
      </c>
      <c r="C23" s="45">
        <f t="shared" si="0"/>
        <v>1.3188848920863314</v>
      </c>
      <c r="D23" s="45">
        <f t="shared" si="1"/>
        <v>0.61353748326639901</v>
      </c>
      <c r="E23" s="45"/>
      <c r="F23" s="45"/>
      <c r="G23" s="28">
        <f>'PollyVote Forecast'!R29</f>
        <v>2.2915625000000004</v>
      </c>
      <c r="H23" s="32">
        <f>'Combined polls'!R22</f>
        <v>1.5143749999999996</v>
      </c>
      <c r="I23" s="32">
        <f t="shared" si="4"/>
        <v>1.5143750000000002</v>
      </c>
      <c r="J23" s="32">
        <f>PollyTix!R31</f>
        <v>1.4500000000000004</v>
      </c>
      <c r="K23" s="32">
        <f>Wahlumfrage!R22</f>
        <v>1.5787500000000003</v>
      </c>
      <c r="L23" s="33">
        <f t="shared" si="2"/>
        <v>1.7374999999999996</v>
      </c>
      <c r="M23" s="33">
        <f>IF(ISERROR(VLOOKUP($B23&amp;M$3,'Individual polls'!$A$3:$T$103,20,0)),M22,VLOOKUP($B23&amp;M$3,'Individual polls'!$A$3:$T$103,20,0))</f>
        <v>1.5999999999999994</v>
      </c>
      <c r="N23" s="33">
        <f>IF(ISERROR(VLOOKUP($B23&amp;N$3,'Individual polls'!$A$3:$T$103,20,0)),N22,VLOOKUP($B23&amp;N$3,'Individual polls'!$A$3:$T$103,20,0))</f>
        <v>1.9749999999999999</v>
      </c>
      <c r="O23" s="33">
        <f>IF(ISERROR(VLOOKUP($B23&amp;O$3,'Individual polls'!$A$3:$T$103,20,0)),O22,VLOOKUP($B23&amp;O$3,'Individual polls'!$A$3:$T$103,20,0))</f>
        <v>1.7249999999999999</v>
      </c>
      <c r="P23" s="33">
        <f>IF(ISERROR(VLOOKUP($B23&amp;P$3,'Individual polls'!$A$3:$T$103,20,0)),P22,VLOOKUP($B23&amp;P$3,'Individual polls'!$A$3:$T$103,20,0))</f>
        <v>1.8499999999999999</v>
      </c>
      <c r="Q23" s="33">
        <f>IF(ISERROR(VLOOKUP($B23&amp;Q$3,'Individual polls'!$A$3:$T$103,20,0)),Q22,VLOOKUP($B23&amp;Q$3,'Individual polls'!$A$3:$T$103,20,0))</f>
        <v>1.6749999999999996</v>
      </c>
      <c r="R23" s="33">
        <f>IF(ISERROR(VLOOKUP($B23&amp;R$3,'Individual polls'!$A$3:$T$103,20,0)),R22,VLOOKUP($B23&amp;R$3,'Individual polls'!$A$3:$T$103,20,0))</f>
        <v>1.5999999999999994</v>
      </c>
      <c r="S23" s="38"/>
      <c r="T23" s="38"/>
      <c r="U23" s="38"/>
      <c r="V23" s="38"/>
      <c r="W23" s="38"/>
      <c r="X23" s="38"/>
      <c r="Y23" s="38"/>
      <c r="Z23" s="41"/>
      <c r="AA23" s="41"/>
      <c r="AB23" s="41"/>
      <c r="AC23" s="41"/>
      <c r="AD23" s="41"/>
      <c r="AE23" s="41"/>
      <c r="AF23" s="36">
        <f>'Combined markets'!S29</f>
        <v>3.7349999999999994</v>
      </c>
      <c r="AG23" s="36">
        <f t="shared" si="3"/>
        <v>3.7350000000000003</v>
      </c>
      <c r="AH23" s="36">
        <f>Eix!R29</f>
        <v>5.32</v>
      </c>
      <c r="AI23" s="36">
        <f>Prognosys!R15</f>
        <v>2.15</v>
      </c>
      <c r="AJ23" s="36"/>
      <c r="AK23" s="36"/>
      <c r="AL23" s="36"/>
      <c r="AM23" s="36"/>
    </row>
    <row r="24" spans="1:39" hidden="1" outlineLevel="1">
      <c r="A24" s="24">
        <f t="shared" si="5"/>
        <v>110</v>
      </c>
      <c r="B24" s="7">
        <v>41429</v>
      </c>
      <c r="C24" s="45">
        <f t="shared" si="0"/>
        <v>1.2626430205949661</v>
      </c>
      <c r="D24" s="45">
        <f t="shared" si="1"/>
        <v>0.61927609427609454</v>
      </c>
      <c r="E24" s="45"/>
      <c r="F24" s="45"/>
      <c r="G24" s="28">
        <f>'PollyVote Forecast'!R30</f>
        <v>2.2990625000000007</v>
      </c>
      <c r="H24" s="32">
        <f>'Combined polls'!R23</f>
        <v>1.5643750000000001</v>
      </c>
      <c r="I24" s="32">
        <f t="shared" si="4"/>
        <v>1.5643750000000003</v>
      </c>
      <c r="J24" s="32">
        <f>PollyTix!R32</f>
        <v>1.5500000000000003</v>
      </c>
      <c r="K24" s="32">
        <f>Wahlumfrage!R23</f>
        <v>1.5787500000000003</v>
      </c>
      <c r="L24" s="33">
        <f t="shared" si="2"/>
        <v>1.8208333333333331</v>
      </c>
      <c r="M24" s="33">
        <f>IF(ISERROR(VLOOKUP($B24&amp;M$3,'Individual polls'!$A$3:$T$103,20,0)),M23,VLOOKUP($B24&amp;M$3,'Individual polls'!$A$3:$T$103,20,0))</f>
        <v>1.5999999999999994</v>
      </c>
      <c r="N24" s="33">
        <f>IF(ISERROR(VLOOKUP($B24&amp;N$3,'Individual polls'!$A$3:$T$103,20,0)),N23,VLOOKUP($B24&amp;N$3,'Individual polls'!$A$3:$T$103,20,0))</f>
        <v>1.9749999999999999</v>
      </c>
      <c r="O24" s="33">
        <f>IF(ISERROR(VLOOKUP($B24&amp;O$3,'Individual polls'!$A$3:$T$103,20,0)),O23,VLOOKUP($B24&amp;O$3,'Individual polls'!$A$3:$T$103,20,0))</f>
        <v>1.7249999999999999</v>
      </c>
      <c r="P24" s="33">
        <f>IF(ISERROR(VLOOKUP($B24&amp;P$3,'Individual polls'!$A$3:$T$103,20,0)),P23,VLOOKUP($B24&amp;P$3,'Individual polls'!$A$3:$T$103,20,0))</f>
        <v>1.8499999999999999</v>
      </c>
      <c r="Q24" s="33">
        <f>IF(ISERROR(VLOOKUP($B24&amp;Q$3,'Individual polls'!$A$3:$T$103,20,0)),Q23,VLOOKUP($B24&amp;Q$3,'Individual polls'!$A$3:$T$103,20,0))</f>
        <v>2.1749999999999998</v>
      </c>
      <c r="R24" s="33">
        <f>IF(ISERROR(VLOOKUP($B24&amp;R$3,'Individual polls'!$A$3:$T$103,20,0)),R23,VLOOKUP($B24&amp;R$3,'Individual polls'!$A$3:$T$103,20,0))</f>
        <v>1.5999999999999994</v>
      </c>
      <c r="S24" s="38"/>
      <c r="T24" s="38"/>
      <c r="U24" s="38"/>
      <c r="V24" s="38"/>
      <c r="W24" s="38"/>
      <c r="X24" s="38"/>
      <c r="Y24" s="38"/>
      <c r="Z24" s="41"/>
      <c r="AA24" s="41"/>
      <c r="AB24" s="41"/>
      <c r="AC24" s="41"/>
      <c r="AD24" s="41"/>
      <c r="AE24" s="41"/>
      <c r="AF24" s="36">
        <f>'Combined markets'!S30</f>
        <v>3.7125000000000004</v>
      </c>
      <c r="AG24" s="36">
        <f t="shared" si="3"/>
        <v>3.7124999999999995</v>
      </c>
      <c r="AH24" s="36">
        <f>Eix!R30</f>
        <v>5.2850000000000001</v>
      </c>
      <c r="AI24" s="36">
        <f>Prognosys!R16</f>
        <v>2.1399999999999992</v>
      </c>
      <c r="AJ24" s="36"/>
      <c r="AK24" s="36"/>
      <c r="AL24" s="36"/>
      <c r="AM24" s="36"/>
    </row>
    <row r="25" spans="1:39" hidden="1" outlineLevel="1">
      <c r="A25" s="24">
        <f t="shared" si="5"/>
        <v>109</v>
      </c>
      <c r="B25" s="7">
        <v>41430</v>
      </c>
      <c r="C25" s="45">
        <f t="shared" si="0"/>
        <v>1.2944964871194378</v>
      </c>
      <c r="D25" s="45">
        <f t="shared" si="1"/>
        <v>0.61870382807253177</v>
      </c>
      <c r="E25" s="45"/>
      <c r="F25" s="45"/>
      <c r="G25" s="28">
        <f>'PollyVote Forecast'!R31</f>
        <v>2.3031249999999996</v>
      </c>
      <c r="H25" s="32">
        <f>'Combined polls'!R24</f>
        <v>1.5212499999999993</v>
      </c>
      <c r="I25" s="32">
        <f t="shared" si="4"/>
        <v>1.5375000000000001</v>
      </c>
      <c r="J25" s="32">
        <f>PollyTix!R33</f>
        <v>1.4962499999999999</v>
      </c>
      <c r="K25" s="32">
        <f>Wahlumfrage!R24</f>
        <v>1.5787500000000003</v>
      </c>
      <c r="L25" s="33">
        <f t="shared" si="2"/>
        <v>1.7791666666666666</v>
      </c>
      <c r="M25" s="33">
        <f>IF(ISERROR(VLOOKUP($B25&amp;M$3,'Individual polls'!$A$3:$T$103,20,0)),M24,VLOOKUP($B25&amp;M$3,'Individual polls'!$A$3:$T$103,20,0))</f>
        <v>1.3499999999999999</v>
      </c>
      <c r="N25" s="33">
        <f>IF(ISERROR(VLOOKUP($B25&amp;N$3,'Individual polls'!$A$3:$T$103,20,0)),N24,VLOOKUP($B25&amp;N$3,'Individual polls'!$A$3:$T$103,20,0))</f>
        <v>1.9749999999999999</v>
      </c>
      <c r="O25" s="33">
        <f>IF(ISERROR(VLOOKUP($B25&amp;O$3,'Individual polls'!$A$3:$T$103,20,0)),O24,VLOOKUP($B25&amp;O$3,'Individual polls'!$A$3:$T$103,20,0))</f>
        <v>1.7249999999999999</v>
      </c>
      <c r="P25" s="33">
        <f>IF(ISERROR(VLOOKUP($B25&amp;P$3,'Individual polls'!$A$3:$T$103,20,0)),P24,VLOOKUP($B25&amp;P$3,'Individual polls'!$A$3:$T$103,20,0))</f>
        <v>1.8499999999999999</v>
      </c>
      <c r="Q25" s="33">
        <f>IF(ISERROR(VLOOKUP($B25&amp;Q$3,'Individual polls'!$A$3:$T$103,20,0)),Q24,VLOOKUP($B25&amp;Q$3,'Individual polls'!$A$3:$T$103,20,0))</f>
        <v>2.1749999999999998</v>
      </c>
      <c r="R25" s="33">
        <f>IF(ISERROR(VLOOKUP($B25&amp;R$3,'Individual polls'!$A$3:$T$103,20,0)),R24,VLOOKUP($B25&amp;R$3,'Individual polls'!$A$3:$T$103,20,0))</f>
        <v>1.5999999999999994</v>
      </c>
      <c r="S25" s="38"/>
      <c r="T25" s="38"/>
      <c r="U25" s="38"/>
      <c r="V25" s="38"/>
      <c r="W25" s="38"/>
      <c r="X25" s="38"/>
      <c r="Y25" s="38"/>
      <c r="Z25" s="41"/>
      <c r="AA25" s="41"/>
      <c r="AB25" s="41"/>
      <c r="AC25" s="41"/>
      <c r="AD25" s="41"/>
      <c r="AE25" s="41"/>
      <c r="AF25" s="36">
        <f>'Combined markets'!S31</f>
        <v>3.722500000000001</v>
      </c>
      <c r="AG25" s="36">
        <f t="shared" si="3"/>
        <v>3.7225000000000001</v>
      </c>
      <c r="AH25" s="36">
        <f>Eix!R31</f>
        <v>5.3475000000000001</v>
      </c>
      <c r="AI25" s="36">
        <f>Prognosys!R17</f>
        <v>2.0974999999999997</v>
      </c>
      <c r="AJ25" s="36"/>
      <c r="AK25" s="36"/>
      <c r="AL25" s="36"/>
      <c r="AM25" s="36"/>
    </row>
    <row r="26" spans="1:39" hidden="1" outlineLevel="1">
      <c r="A26" s="24">
        <f t="shared" si="5"/>
        <v>108</v>
      </c>
      <c r="B26" s="7">
        <v>41431</v>
      </c>
      <c r="C26" s="45">
        <f t="shared" si="0"/>
        <v>1.3240046838407491</v>
      </c>
      <c r="D26" s="45">
        <f t="shared" si="1"/>
        <v>0.61574906061101109</v>
      </c>
      <c r="E26" s="45"/>
      <c r="F26" s="45"/>
      <c r="G26" s="28">
        <f>'PollyVote Forecast'!R32</f>
        <v>2.3556249999999994</v>
      </c>
      <c r="H26" s="32">
        <f>'Combined polls'!R25</f>
        <v>1.5518749999999994</v>
      </c>
      <c r="I26" s="32">
        <f t="shared" si="4"/>
        <v>1.5518750000000003</v>
      </c>
      <c r="J26" s="32">
        <f>PollyTix!R34</f>
        <v>1.5250000000000004</v>
      </c>
      <c r="K26" s="32">
        <f>Wahlumfrage!R25</f>
        <v>1.5787500000000003</v>
      </c>
      <c r="L26" s="33">
        <f t="shared" si="2"/>
        <v>1.7791666666666666</v>
      </c>
      <c r="M26" s="33">
        <f>IF(ISERROR(VLOOKUP($B26&amp;M$3,'Individual polls'!$A$3:$T$103,20,0)),M25,VLOOKUP($B26&amp;M$3,'Individual polls'!$A$3:$T$103,20,0))</f>
        <v>1.3499999999999999</v>
      </c>
      <c r="N26" s="33">
        <f>IF(ISERROR(VLOOKUP($B26&amp;N$3,'Individual polls'!$A$3:$T$103,20,0)),N25,VLOOKUP($B26&amp;N$3,'Individual polls'!$A$3:$T$103,20,0))</f>
        <v>1.9749999999999999</v>
      </c>
      <c r="O26" s="33">
        <f>IF(ISERROR(VLOOKUP($B26&amp;O$3,'Individual polls'!$A$3:$T$103,20,0)),O25,VLOOKUP($B26&amp;O$3,'Individual polls'!$A$3:$T$103,20,0))</f>
        <v>1.7249999999999999</v>
      </c>
      <c r="P26" s="33">
        <f>IF(ISERROR(VLOOKUP($B26&amp;P$3,'Individual polls'!$A$3:$T$103,20,0)),P25,VLOOKUP($B26&amp;P$3,'Individual polls'!$A$3:$T$103,20,0))</f>
        <v>1.8499999999999999</v>
      </c>
      <c r="Q26" s="33">
        <f>IF(ISERROR(VLOOKUP($B26&amp;Q$3,'Individual polls'!$A$3:$T$103,20,0)),Q25,VLOOKUP($B26&amp;Q$3,'Individual polls'!$A$3:$T$103,20,0))</f>
        <v>2.1749999999999998</v>
      </c>
      <c r="R26" s="33">
        <f>IF(ISERROR(VLOOKUP($B26&amp;R$3,'Individual polls'!$A$3:$T$103,20,0)),R25,VLOOKUP($B26&amp;R$3,'Individual polls'!$A$3:$T$103,20,0))</f>
        <v>1.5999999999999994</v>
      </c>
      <c r="S26" s="38"/>
      <c r="T26" s="38"/>
      <c r="U26" s="38"/>
      <c r="V26" s="38"/>
      <c r="W26" s="38"/>
      <c r="X26" s="38"/>
      <c r="Y26" s="38"/>
      <c r="Z26" s="41"/>
      <c r="AA26" s="41"/>
      <c r="AB26" s="41"/>
      <c r="AC26" s="41"/>
      <c r="AD26" s="41"/>
      <c r="AE26" s="41"/>
      <c r="AF26" s="36">
        <f>'Combined markets'!S32</f>
        <v>3.8256250000000001</v>
      </c>
      <c r="AG26" s="36">
        <f t="shared" si="3"/>
        <v>3.8256250000000005</v>
      </c>
      <c r="AH26" s="36">
        <f>Eix!R32</f>
        <v>5.5537500000000009</v>
      </c>
      <c r="AI26" s="36">
        <f>Prognosys!R18</f>
        <v>2.0974999999999997</v>
      </c>
      <c r="AJ26" s="36"/>
      <c r="AK26" s="36"/>
      <c r="AL26" s="36"/>
      <c r="AM26" s="36"/>
    </row>
    <row r="27" spans="1:39" hidden="1" outlineLevel="1">
      <c r="A27" s="24">
        <f t="shared" si="5"/>
        <v>107</v>
      </c>
      <c r="B27" s="7">
        <v>41432</v>
      </c>
      <c r="C27" s="45">
        <f t="shared" si="0"/>
        <v>1.294145199063232</v>
      </c>
      <c r="D27" s="45">
        <f t="shared" si="1"/>
        <v>0.60284732449680911</v>
      </c>
      <c r="E27" s="45"/>
      <c r="F27" s="45"/>
      <c r="G27" s="28">
        <f>'PollyVote Forecast'!R33</f>
        <v>2.3025000000000002</v>
      </c>
      <c r="H27" s="32">
        <f>'Combined polls'!R26</f>
        <v>1.5143750000000005</v>
      </c>
      <c r="I27" s="32">
        <f t="shared" si="4"/>
        <v>1.5393750000000004</v>
      </c>
      <c r="J27" s="32">
        <f>PollyTix!R35</f>
        <v>1.5000000000000004</v>
      </c>
      <c r="K27" s="32">
        <f>Wahlumfrage!R26</f>
        <v>1.5787500000000003</v>
      </c>
      <c r="L27" s="33">
        <f t="shared" si="2"/>
        <v>1.7791666666666666</v>
      </c>
      <c r="M27" s="33">
        <f>IF(ISERROR(VLOOKUP($B27&amp;M$3,'Individual polls'!$A$3:$T$103,20,0)),M26,VLOOKUP($B27&amp;M$3,'Individual polls'!$A$3:$T$103,20,0))</f>
        <v>1.3499999999999999</v>
      </c>
      <c r="N27" s="33">
        <f>IF(ISERROR(VLOOKUP($B27&amp;N$3,'Individual polls'!$A$3:$T$103,20,0)),N26,VLOOKUP($B27&amp;N$3,'Individual polls'!$A$3:$T$103,20,0))</f>
        <v>1.9749999999999999</v>
      </c>
      <c r="O27" s="33">
        <f>IF(ISERROR(VLOOKUP($B27&amp;O$3,'Individual polls'!$A$3:$T$103,20,0)),O26,VLOOKUP($B27&amp;O$3,'Individual polls'!$A$3:$T$103,20,0))</f>
        <v>1.7249999999999999</v>
      </c>
      <c r="P27" s="33">
        <f>IF(ISERROR(VLOOKUP($B27&amp;P$3,'Individual polls'!$A$3:$T$103,20,0)),P26,VLOOKUP($B27&amp;P$3,'Individual polls'!$A$3:$T$103,20,0))</f>
        <v>1.8499999999999999</v>
      </c>
      <c r="Q27" s="33">
        <f>IF(ISERROR(VLOOKUP($B27&amp;Q$3,'Individual polls'!$A$3:$T$103,20,0)),Q26,VLOOKUP($B27&amp;Q$3,'Individual polls'!$A$3:$T$103,20,0))</f>
        <v>2.1749999999999998</v>
      </c>
      <c r="R27" s="33">
        <f>IF(ISERROR(VLOOKUP($B27&amp;R$3,'Individual polls'!$A$3:$T$103,20,0)),R26,VLOOKUP($B27&amp;R$3,'Individual polls'!$A$3:$T$103,20,0))</f>
        <v>1.5999999999999994</v>
      </c>
      <c r="S27" s="38"/>
      <c r="T27" s="38"/>
      <c r="U27" s="38"/>
      <c r="V27" s="38"/>
      <c r="W27" s="38"/>
      <c r="X27" s="38"/>
      <c r="Y27" s="38"/>
      <c r="Z27" s="41"/>
      <c r="AA27" s="41"/>
      <c r="AB27" s="41"/>
      <c r="AC27" s="41"/>
      <c r="AD27" s="41"/>
      <c r="AE27" s="41"/>
      <c r="AF27" s="36">
        <f>'Combined markets'!S33</f>
        <v>3.819375</v>
      </c>
      <c r="AG27" s="36">
        <f t="shared" si="3"/>
        <v>3.819375</v>
      </c>
      <c r="AH27" s="36">
        <f>Eix!R33</f>
        <v>5.5412499999999998</v>
      </c>
      <c r="AI27" s="36">
        <f>Prognosys!R19</f>
        <v>2.0974999999999997</v>
      </c>
      <c r="AJ27" s="36"/>
      <c r="AK27" s="36"/>
      <c r="AL27" s="36"/>
      <c r="AM27" s="36"/>
    </row>
    <row r="28" spans="1:39" hidden="1" outlineLevel="1">
      <c r="A28" s="24">
        <f t="shared" si="5"/>
        <v>106</v>
      </c>
      <c r="B28" s="7">
        <v>41433</v>
      </c>
      <c r="C28" s="45">
        <f t="shared" si="0"/>
        <v>1.2721896955503518</v>
      </c>
      <c r="D28" s="45">
        <f t="shared" si="1"/>
        <v>0.60499498830604759</v>
      </c>
      <c r="E28" s="45"/>
      <c r="F28" s="45"/>
      <c r="G28" s="28">
        <f>'PollyVote Forecast'!R34</f>
        <v>2.2634375000000007</v>
      </c>
      <c r="H28" s="32">
        <f>'Combined polls'!R27</f>
        <v>1.5143750000000005</v>
      </c>
      <c r="I28" s="32">
        <f t="shared" si="4"/>
        <v>1.5393750000000004</v>
      </c>
      <c r="J28" s="32">
        <f>PollyTix!R36</f>
        <v>1.5000000000000004</v>
      </c>
      <c r="K28" s="32">
        <f>Wahlumfrage!R27</f>
        <v>1.5787500000000003</v>
      </c>
      <c r="L28" s="33">
        <f t="shared" si="2"/>
        <v>1.7791666666666666</v>
      </c>
      <c r="M28" s="33">
        <f>IF(ISERROR(VLOOKUP($B28&amp;M$3,'Individual polls'!$A$3:$T$103,20,0)),M27,VLOOKUP($B28&amp;M$3,'Individual polls'!$A$3:$T$103,20,0))</f>
        <v>1.3499999999999999</v>
      </c>
      <c r="N28" s="33">
        <f>IF(ISERROR(VLOOKUP($B28&amp;N$3,'Individual polls'!$A$3:$T$103,20,0)),N27,VLOOKUP($B28&amp;N$3,'Individual polls'!$A$3:$T$103,20,0))</f>
        <v>1.9749999999999999</v>
      </c>
      <c r="O28" s="33">
        <f>IF(ISERROR(VLOOKUP($B28&amp;O$3,'Individual polls'!$A$3:$T$103,20,0)),O27,VLOOKUP($B28&amp;O$3,'Individual polls'!$A$3:$T$103,20,0))</f>
        <v>1.7249999999999999</v>
      </c>
      <c r="P28" s="33">
        <f>IF(ISERROR(VLOOKUP($B28&amp;P$3,'Individual polls'!$A$3:$T$103,20,0)),P27,VLOOKUP($B28&amp;P$3,'Individual polls'!$A$3:$T$103,20,0))</f>
        <v>1.8499999999999999</v>
      </c>
      <c r="Q28" s="33">
        <f>IF(ISERROR(VLOOKUP($B28&amp;Q$3,'Individual polls'!$A$3:$T$103,20,0)),Q27,VLOOKUP($B28&amp;Q$3,'Individual polls'!$A$3:$T$103,20,0))</f>
        <v>2.1749999999999998</v>
      </c>
      <c r="R28" s="33">
        <f>IF(ISERROR(VLOOKUP($B28&amp;R$3,'Individual polls'!$A$3:$T$103,20,0)),R27,VLOOKUP($B28&amp;R$3,'Individual polls'!$A$3:$T$103,20,0))</f>
        <v>1.5999999999999994</v>
      </c>
      <c r="S28" s="38"/>
      <c r="T28" s="38"/>
      <c r="U28" s="38"/>
      <c r="V28" s="38"/>
      <c r="W28" s="38"/>
      <c r="X28" s="38"/>
      <c r="Y28" s="38"/>
      <c r="Z28" s="41"/>
      <c r="AA28" s="41"/>
      <c r="AB28" s="41"/>
      <c r="AC28" s="41"/>
      <c r="AD28" s="41"/>
      <c r="AE28" s="41"/>
      <c r="AF28" s="36">
        <f>'Combined markets'!S34</f>
        <v>3.74125</v>
      </c>
      <c r="AG28" s="36">
        <f t="shared" si="3"/>
        <v>3.74125</v>
      </c>
      <c r="AH28" s="36">
        <f>Eix!R34</f>
        <v>5.3874999999999993</v>
      </c>
      <c r="AI28" s="36">
        <f>Prognosys!R20</f>
        <v>2.0950000000000002</v>
      </c>
      <c r="AJ28" s="36"/>
      <c r="AK28" s="36"/>
      <c r="AL28" s="36"/>
      <c r="AM28" s="36"/>
    </row>
    <row r="29" spans="1:39" hidden="1" outlineLevel="1">
      <c r="A29" s="24">
        <f t="shared" si="5"/>
        <v>105</v>
      </c>
      <c r="B29" s="7">
        <v>41434</v>
      </c>
      <c r="C29" s="45">
        <f t="shared" si="0"/>
        <v>1.3429629629629631</v>
      </c>
      <c r="D29" s="45">
        <f t="shared" si="1"/>
        <v>0.60312707917498343</v>
      </c>
      <c r="E29" s="45"/>
      <c r="F29" s="45"/>
      <c r="G29" s="28">
        <f>'PollyVote Forecast'!R35</f>
        <v>2.2662499999999999</v>
      </c>
      <c r="H29" s="32">
        <f>'Combined polls'!R28</f>
        <v>1.5075000000000005</v>
      </c>
      <c r="I29" s="32">
        <f t="shared" si="4"/>
        <v>1.5450000000000004</v>
      </c>
      <c r="J29" s="32">
        <f>PollyTix!R37</f>
        <v>1.5112500000000004</v>
      </c>
      <c r="K29" s="32">
        <f>Wahlumfrage!R28</f>
        <v>1.5787500000000003</v>
      </c>
      <c r="L29" s="33">
        <f t="shared" si="2"/>
        <v>1.6874999999999998</v>
      </c>
      <c r="M29" s="33">
        <f>IF(ISERROR(VLOOKUP($B29&amp;M$3,'Individual polls'!$A$3:$T$103,20,0)),M28,VLOOKUP($B29&amp;M$3,'Individual polls'!$A$3:$T$103,20,0))</f>
        <v>1.3499999999999999</v>
      </c>
      <c r="N29" s="33">
        <f>IF(ISERROR(VLOOKUP($B29&amp;N$3,'Individual polls'!$A$3:$T$103,20,0)),N28,VLOOKUP($B29&amp;N$3,'Individual polls'!$A$3:$T$103,20,0))</f>
        <v>1.425</v>
      </c>
      <c r="O29" s="33">
        <f>IF(ISERROR(VLOOKUP($B29&amp;O$3,'Individual polls'!$A$3:$T$103,20,0)),O28,VLOOKUP($B29&amp;O$3,'Individual polls'!$A$3:$T$103,20,0))</f>
        <v>1.7249999999999999</v>
      </c>
      <c r="P29" s="33">
        <f>IF(ISERROR(VLOOKUP($B29&amp;P$3,'Individual polls'!$A$3:$T$103,20,0)),P28,VLOOKUP($B29&amp;P$3,'Individual polls'!$A$3:$T$103,20,0))</f>
        <v>1.8499999999999999</v>
      </c>
      <c r="Q29" s="33">
        <f>IF(ISERROR(VLOOKUP($B29&amp;Q$3,'Individual polls'!$A$3:$T$103,20,0)),Q28,VLOOKUP($B29&amp;Q$3,'Individual polls'!$A$3:$T$103,20,0))</f>
        <v>2.1749999999999998</v>
      </c>
      <c r="R29" s="33">
        <f>IF(ISERROR(VLOOKUP($B29&amp;R$3,'Individual polls'!$A$3:$T$103,20,0)),R28,VLOOKUP($B29&amp;R$3,'Individual polls'!$A$3:$T$103,20,0))</f>
        <v>1.5999999999999994</v>
      </c>
      <c r="S29" s="38"/>
      <c r="T29" s="38"/>
      <c r="U29" s="38"/>
      <c r="V29" s="38"/>
      <c r="W29" s="38"/>
      <c r="X29" s="38"/>
      <c r="Y29" s="38"/>
      <c r="Z29" s="41"/>
      <c r="AA29" s="41"/>
      <c r="AB29" s="41"/>
      <c r="AC29" s="41"/>
      <c r="AD29" s="41"/>
      <c r="AE29" s="41"/>
      <c r="AF29" s="36">
        <f>'Combined markets'!S35</f>
        <v>3.7575000000000003</v>
      </c>
      <c r="AG29" s="36">
        <f t="shared" si="3"/>
        <v>3.7574999999999994</v>
      </c>
      <c r="AH29" s="36">
        <f>Eix!R35</f>
        <v>5.419999999999999</v>
      </c>
      <c r="AI29" s="36">
        <f>Prognosys!R21</f>
        <v>2.0950000000000002</v>
      </c>
      <c r="AJ29" s="36"/>
      <c r="AK29" s="36"/>
      <c r="AL29" s="36"/>
      <c r="AM29" s="36"/>
    </row>
    <row r="30" spans="1:39" hidden="1" outlineLevel="1">
      <c r="A30" s="24">
        <f t="shared" si="5"/>
        <v>104</v>
      </c>
      <c r="B30" s="7">
        <v>41435</v>
      </c>
      <c r="C30" s="45">
        <f t="shared" si="0"/>
        <v>1.3272222222222221</v>
      </c>
      <c r="D30" s="45">
        <f t="shared" si="1"/>
        <v>0.59635546679980023</v>
      </c>
      <c r="E30" s="45"/>
      <c r="F30" s="45"/>
      <c r="G30" s="28">
        <f>'PollyVote Forecast'!R36</f>
        <v>2.2396874999999996</v>
      </c>
      <c r="H30" s="32">
        <f>'Combined polls'!R29</f>
        <v>1.4662500000000001</v>
      </c>
      <c r="I30" s="32">
        <f t="shared" si="4"/>
        <v>1.4787499999999993</v>
      </c>
      <c r="J30" s="32">
        <f>PollyTix!R38</f>
        <v>1.4549999999999992</v>
      </c>
      <c r="K30" s="32">
        <f>Wahlumfrage!R29</f>
        <v>1.5024999999999995</v>
      </c>
      <c r="L30" s="33">
        <f t="shared" si="2"/>
        <v>1.6874999999999998</v>
      </c>
      <c r="M30" s="33">
        <f>IF(ISERROR(VLOOKUP($B30&amp;M$3,'Individual polls'!$A$3:$T$103,20,0)),M29,VLOOKUP($B30&amp;M$3,'Individual polls'!$A$3:$T$103,20,0))</f>
        <v>1.3499999999999999</v>
      </c>
      <c r="N30" s="33">
        <f>IF(ISERROR(VLOOKUP($B30&amp;N$3,'Individual polls'!$A$3:$T$103,20,0)),N29,VLOOKUP($B30&amp;N$3,'Individual polls'!$A$3:$T$103,20,0))</f>
        <v>1.425</v>
      </c>
      <c r="O30" s="33">
        <f>IF(ISERROR(VLOOKUP($B30&amp;O$3,'Individual polls'!$A$3:$T$103,20,0)),O29,VLOOKUP($B30&amp;O$3,'Individual polls'!$A$3:$T$103,20,0))</f>
        <v>1.7249999999999999</v>
      </c>
      <c r="P30" s="33">
        <f>IF(ISERROR(VLOOKUP($B30&amp;P$3,'Individual polls'!$A$3:$T$103,20,0)),P29,VLOOKUP($B30&amp;P$3,'Individual polls'!$A$3:$T$103,20,0))</f>
        <v>1.8499999999999999</v>
      </c>
      <c r="Q30" s="33">
        <f>IF(ISERROR(VLOOKUP($B30&amp;Q$3,'Individual polls'!$A$3:$T$103,20,0)),Q29,VLOOKUP($B30&amp;Q$3,'Individual polls'!$A$3:$T$103,20,0))</f>
        <v>2.1749999999999998</v>
      </c>
      <c r="R30" s="33">
        <f>IF(ISERROR(VLOOKUP($B30&amp;R$3,'Individual polls'!$A$3:$T$103,20,0)),R29,VLOOKUP($B30&amp;R$3,'Individual polls'!$A$3:$T$103,20,0))</f>
        <v>1.5999999999999994</v>
      </c>
      <c r="S30" s="38"/>
      <c r="T30" s="38"/>
      <c r="U30" s="38"/>
      <c r="V30" s="38"/>
      <c r="W30" s="38"/>
      <c r="X30" s="38"/>
      <c r="Y30" s="38"/>
      <c r="Z30" s="41"/>
      <c r="AA30" s="41"/>
      <c r="AB30" s="41"/>
      <c r="AC30" s="41"/>
      <c r="AD30" s="41"/>
      <c r="AE30" s="41"/>
      <c r="AF30" s="36">
        <f>'Combined markets'!S36</f>
        <v>3.7556250000000007</v>
      </c>
      <c r="AG30" s="36">
        <f t="shared" si="3"/>
        <v>3.7556249999999998</v>
      </c>
      <c r="AH30" s="36">
        <f>Eix!R36</f>
        <v>5.4312499999999995</v>
      </c>
      <c r="AI30" s="36">
        <f>Prognosys!R22</f>
        <v>2.08</v>
      </c>
      <c r="AJ30" s="36"/>
      <c r="AK30" s="36"/>
      <c r="AL30" s="36"/>
      <c r="AM30" s="36"/>
    </row>
    <row r="31" spans="1:39" hidden="1" outlineLevel="1">
      <c r="A31" s="24">
        <f t="shared" si="5"/>
        <v>103</v>
      </c>
      <c r="B31" s="7">
        <v>41436</v>
      </c>
      <c r="C31" s="45">
        <f t="shared" si="0"/>
        <v>1.4800131926121376</v>
      </c>
      <c r="D31" s="45">
        <f t="shared" si="1"/>
        <v>0.59066498183541316</v>
      </c>
      <c r="E31" s="45"/>
      <c r="F31" s="45"/>
      <c r="G31" s="28">
        <f>'PollyVote Forecast'!R37</f>
        <v>2.3371875000000006</v>
      </c>
      <c r="H31" s="32">
        <f>'Combined polls'!R30</f>
        <v>1.4637500000000001</v>
      </c>
      <c r="I31" s="32">
        <f t="shared" si="4"/>
        <v>1.4887499999999998</v>
      </c>
      <c r="J31" s="32">
        <f>PollyTix!R39</f>
        <v>1.4750000000000001</v>
      </c>
      <c r="K31" s="32">
        <f>Wahlumfrage!R30</f>
        <v>1.5024999999999995</v>
      </c>
      <c r="L31" s="33">
        <f t="shared" si="2"/>
        <v>1.5791666666666666</v>
      </c>
      <c r="M31" s="33">
        <f>IF(ISERROR(VLOOKUP($B31&amp;M$3,'Individual polls'!$A$3:$T$103,20,0)),M30,VLOOKUP($B31&amp;M$3,'Individual polls'!$A$3:$T$103,20,0))</f>
        <v>1.3499999999999999</v>
      </c>
      <c r="N31" s="33">
        <f>IF(ISERROR(VLOOKUP($B31&amp;N$3,'Individual polls'!$A$3:$T$103,20,0)),N30,VLOOKUP($B31&amp;N$3,'Individual polls'!$A$3:$T$103,20,0))</f>
        <v>1.425</v>
      </c>
      <c r="O31" s="33">
        <f>IF(ISERROR(VLOOKUP($B31&amp;O$3,'Individual polls'!$A$3:$T$103,20,0)),O30,VLOOKUP($B31&amp;O$3,'Individual polls'!$A$3:$T$103,20,0))</f>
        <v>1.7249999999999999</v>
      </c>
      <c r="P31" s="33">
        <f>IF(ISERROR(VLOOKUP($B31&amp;P$3,'Individual polls'!$A$3:$T$103,20,0)),P30,VLOOKUP($B31&amp;P$3,'Individual polls'!$A$3:$T$103,20,0))</f>
        <v>1.8499999999999999</v>
      </c>
      <c r="Q31" s="33">
        <f>IF(ISERROR(VLOOKUP($B31&amp;Q$3,'Individual polls'!$A$3:$T$103,20,0)),Q30,VLOOKUP($B31&amp;Q$3,'Individual polls'!$A$3:$T$103,20,0))</f>
        <v>1.5250000000000001</v>
      </c>
      <c r="R31" s="33">
        <f>IF(ISERROR(VLOOKUP($B31&amp;R$3,'Individual polls'!$A$3:$T$103,20,0)),R30,VLOOKUP($B31&amp;R$3,'Individual polls'!$A$3:$T$103,20,0))</f>
        <v>1.5999999999999994</v>
      </c>
      <c r="S31" s="38"/>
      <c r="T31" s="38"/>
      <c r="U31" s="38"/>
      <c r="V31" s="38"/>
      <c r="W31" s="38"/>
      <c r="X31" s="38"/>
      <c r="Y31" s="38"/>
      <c r="Z31" s="41"/>
      <c r="AA31" s="41"/>
      <c r="AB31" s="41"/>
      <c r="AC31" s="41"/>
      <c r="AD31" s="41"/>
      <c r="AE31" s="41"/>
      <c r="AF31" s="36">
        <f>'Combined markets'!S37</f>
        <v>3.9568749999999997</v>
      </c>
      <c r="AG31" s="36">
        <f t="shared" si="3"/>
        <v>3.9568750000000001</v>
      </c>
      <c r="AH31" s="36">
        <f>Eix!R37</f>
        <v>5.8337500000000002</v>
      </c>
      <c r="AI31" s="36">
        <f>Prognosys!R23</f>
        <v>2.08</v>
      </c>
      <c r="AJ31" s="36"/>
      <c r="AK31" s="36"/>
      <c r="AL31" s="36"/>
      <c r="AM31" s="36"/>
    </row>
    <row r="32" spans="1:39" hidden="1" outlineLevel="1">
      <c r="A32" s="24">
        <f t="shared" si="5"/>
        <v>102</v>
      </c>
      <c r="B32" s="7">
        <v>41437</v>
      </c>
      <c r="C32" s="45">
        <f t="shared" si="0"/>
        <v>1.4189766839378239</v>
      </c>
      <c r="D32" s="45">
        <f t="shared" si="1"/>
        <v>0.58838221076377695</v>
      </c>
      <c r="E32" s="45"/>
      <c r="F32" s="45"/>
      <c r="G32" s="28">
        <f>'PollyVote Forecast'!R38</f>
        <v>2.2821875</v>
      </c>
      <c r="H32" s="32">
        <f>'Combined polls'!R31</f>
        <v>1.4706250000000005</v>
      </c>
      <c r="I32" s="32">
        <f t="shared" si="4"/>
        <v>1.4956249999999995</v>
      </c>
      <c r="J32" s="32">
        <f>PollyTix!R40</f>
        <v>1.4887499999999996</v>
      </c>
      <c r="K32" s="32">
        <f>Wahlumfrage!R31</f>
        <v>1.5024999999999995</v>
      </c>
      <c r="L32" s="33">
        <f t="shared" si="2"/>
        <v>1.6083333333333332</v>
      </c>
      <c r="M32" s="33">
        <f>IF(ISERROR(VLOOKUP($B32&amp;M$3,'Individual polls'!$A$3:$T$103,20,0)),M31,VLOOKUP($B32&amp;M$3,'Individual polls'!$A$3:$T$103,20,0))</f>
        <v>1.5249999999999997</v>
      </c>
      <c r="N32" s="33">
        <f>IF(ISERROR(VLOOKUP($B32&amp;N$3,'Individual polls'!$A$3:$T$103,20,0)),N31,VLOOKUP($B32&amp;N$3,'Individual polls'!$A$3:$T$103,20,0))</f>
        <v>1.425</v>
      </c>
      <c r="O32" s="33">
        <f>IF(ISERROR(VLOOKUP($B32&amp;O$3,'Individual polls'!$A$3:$T$103,20,0)),O31,VLOOKUP($B32&amp;O$3,'Individual polls'!$A$3:$T$103,20,0))</f>
        <v>1.7249999999999999</v>
      </c>
      <c r="P32" s="33">
        <f>IF(ISERROR(VLOOKUP($B32&amp;P$3,'Individual polls'!$A$3:$T$103,20,0)),P31,VLOOKUP($B32&amp;P$3,'Individual polls'!$A$3:$T$103,20,0))</f>
        <v>1.8499999999999999</v>
      </c>
      <c r="Q32" s="33">
        <f>IF(ISERROR(VLOOKUP($B32&amp;Q$3,'Individual polls'!$A$3:$T$103,20,0)),Q31,VLOOKUP($B32&amp;Q$3,'Individual polls'!$A$3:$T$103,20,0))</f>
        <v>1.5250000000000001</v>
      </c>
      <c r="R32" s="33">
        <f>IF(ISERROR(VLOOKUP($B32&amp;R$3,'Individual polls'!$A$3:$T$103,20,0)),R31,VLOOKUP($B32&amp;R$3,'Individual polls'!$A$3:$T$103,20,0))</f>
        <v>1.5999999999999994</v>
      </c>
      <c r="S32" s="38"/>
      <c r="T32" s="38"/>
      <c r="U32" s="38"/>
      <c r="V32" s="38"/>
      <c r="W32" s="38"/>
      <c r="X32" s="38"/>
      <c r="Y32" s="38"/>
      <c r="Z32" s="41"/>
      <c r="AA32" s="41"/>
      <c r="AB32" s="41"/>
      <c r="AC32" s="41"/>
      <c r="AD32" s="41"/>
      <c r="AE32" s="41"/>
      <c r="AF32" s="36">
        <f>'Combined markets'!S38</f>
        <v>3.8487500000000003</v>
      </c>
      <c r="AG32" s="36">
        <f t="shared" si="3"/>
        <v>3.8787500000000001</v>
      </c>
      <c r="AH32" s="36">
        <f>Eix!R38</f>
        <v>5.6050000000000004</v>
      </c>
      <c r="AI32" s="36">
        <f>Prognosys!R24</f>
        <v>2.1525000000000003</v>
      </c>
      <c r="AJ32" s="36"/>
      <c r="AK32" s="36"/>
      <c r="AL32" s="36"/>
      <c r="AM32" s="36"/>
    </row>
    <row r="33" spans="1:39" hidden="1" outlineLevel="1">
      <c r="A33" s="24">
        <f t="shared" si="5"/>
        <v>101</v>
      </c>
      <c r="B33" s="7">
        <v>41438</v>
      </c>
      <c r="C33" s="45">
        <f t="shared" si="0"/>
        <v>1.5248704663212438</v>
      </c>
      <c r="D33" s="45">
        <f t="shared" si="1"/>
        <v>0.58567164179104481</v>
      </c>
      <c r="E33" s="45"/>
      <c r="F33" s="45"/>
      <c r="G33" s="28">
        <f>'PollyVote Forecast'!R39</f>
        <v>2.4525000000000001</v>
      </c>
      <c r="H33" s="32">
        <f>'Combined polls'!R32</f>
        <v>1.4137499999999996</v>
      </c>
      <c r="I33" s="32">
        <f t="shared" si="4"/>
        <v>1.4387499999999993</v>
      </c>
      <c r="J33" s="32">
        <f>PollyTix!R41</f>
        <v>1.3749999999999991</v>
      </c>
      <c r="K33" s="32">
        <f>Wahlumfrage!R32</f>
        <v>1.5024999999999995</v>
      </c>
      <c r="L33" s="33">
        <f t="shared" si="2"/>
        <v>1.6083333333333332</v>
      </c>
      <c r="M33" s="33">
        <f>IF(ISERROR(VLOOKUP($B33&amp;M$3,'Individual polls'!$A$3:$T$103,20,0)),M32,VLOOKUP($B33&amp;M$3,'Individual polls'!$A$3:$T$103,20,0))</f>
        <v>1.5249999999999997</v>
      </c>
      <c r="N33" s="33">
        <f>IF(ISERROR(VLOOKUP($B33&amp;N$3,'Individual polls'!$A$3:$T$103,20,0)),N32,VLOOKUP($B33&amp;N$3,'Individual polls'!$A$3:$T$103,20,0))</f>
        <v>1.425</v>
      </c>
      <c r="O33" s="33">
        <f>IF(ISERROR(VLOOKUP($B33&amp;O$3,'Individual polls'!$A$3:$T$103,20,0)),O32,VLOOKUP($B33&amp;O$3,'Individual polls'!$A$3:$T$103,20,0))</f>
        <v>1.7249999999999999</v>
      </c>
      <c r="P33" s="33">
        <f>IF(ISERROR(VLOOKUP($B33&amp;P$3,'Individual polls'!$A$3:$T$103,20,0)),P32,VLOOKUP($B33&amp;P$3,'Individual polls'!$A$3:$T$103,20,0))</f>
        <v>1.8499999999999999</v>
      </c>
      <c r="Q33" s="33">
        <f>IF(ISERROR(VLOOKUP($B33&amp;Q$3,'Individual polls'!$A$3:$T$103,20,0)),Q32,VLOOKUP($B33&amp;Q$3,'Individual polls'!$A$3:$T$103,20,0))</f>
        <v>1.5250000000000001</v>
      </c>
      <c r="R33" s="33">
        <f>IF(ISERROR(VLOOKUP($B33&amp;R$3,'Individual polls'!$A$3:$T$103,20,0)),R32,VLOOKUP($B33&amp;R$3,'Individual polls'!$A$3:$T$103,20,0))</f>
        <v>1.5999999999999994</v>
      </c>
      <c r="S33" s="38"/>
      <c r="T33" s="38"/>
      <c r="U33" s="38"/>
      <c r="V33" s="38"/>
      <c r="W33" s="38"/>
      <c r="X33" s="38"/>
      <c r="Y33" s="38"/>
      <c r="Z33" s="41"/>
      <c r="AA33" s="41"/>
      <c r="AB33" s="41"/>
      <c r="AC33" s="41"/>
      <c r="AD33" s="41"/>
      <c r="AE33" s="41"/>
      <c r="AF33" s="36">
        <f>'Combined markets'!S39</f>
        <v>4.1875000000000009</v>
      </c>
      <c r="AG33" s="36">
        <f t="shared" si="3"/>
        <v>4.1875</v>
      </c>
      <c r="AH33" s="36">
        <f>Eix!R39</f>
        <v>6.21</v>
      </c>
      <c r="AI33" s="36">
        <f>Prognosys!R25</f>
        <v>2.1650000000000005</v>
      </c>
      <c r="AJ33" s="36"/>
      <c r="AK33" s="36"/>
      <c r="AL33" s="36"/>
      <c r="AM33" s="36"/>
    </row>
    <row r="34" spans="1:39" hidden="1" outlineLevel="1">
      <c r="A34" s="24">
        <f t="shared" si="5"/>
        <v>100</v>
      </c>
      <c r="B34" s="7">
        <v>41439</v>
      </c>
      <c r="C34" s="45">
        <f t="shared" si="0"/>
        <v>1.3822538860103626</v>
      </c>
      <c r="D34" s="45">
        <f t="shared" si="1"/>
        <v>0.59451780043456448</v>
      </c>
      <c r="E34" s="45"/>
      <c r="F34" s="45"/>
      <c r="G34" s="28">
        <f>'PollyVote Forecast'!R40</f>
        <v>2.2231249999999996</v>
      </c>
      <c r="H34" s="32">
        <f>'Combined polls'!R33</f>
        <v>1.4068750000000005</v>
      </c>
      <c r="I34" s="32">
        <f t="shared" si="4"/>
        <v>1.4443749999999997</v>
      </c>
      <c r="J34" s="32">
        <f>PollyTix!R42</f>
        <v>1.38625</v>
      </c>
      <c r="K34" s="32">
        <f>Wahlumfrage!R33</f>
        <v>1.5024999999999995</v>
      </c>
      <c r="L34" s="33">
        <f t="shared" si="2"/>
        <v>1.6083333333333332</v>
      </c>
      <c r="M34" s="33">
        <f>IF(ISERROR(VLOOKUP($B34&amp;M$3,'Individual polls'!$A$3:$T$103,20,0)),M33,VLOOKUP($B34&amp;M$3,'Individual polls'!$A$3:$T$103,20,0))</f>
        <v>1.5249999999999997</v>
      </c>
      <c r="N34" s="33">
        <f>IF(ISERROR(VLOOKUP($B34&amp;N$3,'Individual polls'!$A$3:$T$103,20,0)),N33,VLOOKUP($B34&amp;N$3,'Individual polls'!$A$3:$T$103,20,0))</f>
        <v>1.425</v>
      </c>
      <c r="O34" s="33">
        <f>IF(ISERROR(VLOOKUP($B34&amp;O$3,'Individual polls'!$A$3:$T$103,20,0)),O33,VLOOKUP($B34&amp;O$3,'Individual polls'!$A$3:$T$103,20,0))</f>
        <v>1.7249999999999999</v>
      </c>
      <c r="P34" s="33">
        <f>IF(ISERROR(VLOOKUP($B34&amp;P$3,'Individual polls'!$A$3:$T$103,20,0)),P33,VLOOKUP($B34&amp;P$3,'Individual polls'!$A$3:$T$103,20,0))</f>
        <v>1.8499999999999999</v>
      </c>
      <c r="Q34" s="33">
        <f>IF(ISERROR(VLOOKUP($B34&amp;Q$3,'Individual polls'!$A$3:$T$103,20,0)),Q33,VLOOKUP($B34&amp;Q$3,'Individual polls'!$A$3:$T$103,20,0))</f>
        <v>1.5250000000000001</v>
      </c>
      <c r="R34" s="33">
        <f>IF(ISERROR(VLOOKUP($B34&amp;R$3,'Individual polls'!$A$3:$T$103,20,0)),R33,VLOOKUP($B34&amp;R$3,'Individual polls'!$A$3:$T$103,20,0))</f>
        <v>1.5999999999999994</v>
      </c>
      <c r="S34" s="38"/>
      <c r="T34" s="38"/>
      <c r="U34" s="38"/>
      <c r="V34" s="38"/>
      <c r="W34" s="38"/>
      <c r="X34" s="38"/>
      <c r="Y34" s="38"/>
      <c r="Z34" s="41"/>
      <c r="AA34" s="41"/>
      <c r="AB34" s="41"/>
      <c r="AC34" s="41"/>
      <c r="AD34" s="41"/>
      <c r="AE34" s="41"/>
      <c r="AF34" s="36">
        <f>'Combined markets'!S40</f>
        <v>3.7393749999999994</v>
      </c>
      <c r="AG34" s="36">
        <f t="shared" si="3"/>
        <v>3.7393749999999999</v>
      </c>
      <c r="AH34" s="36">
        <f>Eix!R40</f>
        <v>5.2987500000000001</v>
      </c>
      <c r="AI34" s="36">
        <f>Prognosys!R26</f>
        <v>2.1799999999999997</v>
      </c>
      <c r="AJ34" s="36"/>
      <c r="AK34" s="36"/>
      <c r="AL34" s="36"/>
      <c r="AM34" s="36"/>
    </row>
    <row r="35" spans="1:39" hidden="1" outlineLevel="1">
      <c r="A35" s="24">
        <f t="shared" si="5"/>
        <v>99</v>
      </c>
      <c r="B35" s="7">
        <v>41440</v>
      </c>
      <c r="C35" s="45">
        <f t="shared" si="0"/>
        <v>1.4498704663212434</v>
      </c>
      <c r="D35" s="45">
        <f t="shared" si="1"/>
        <v>0.5837897042716319</v>
      </c>
      <c r="E35" s="45"/>
      <c r="F35" s="45"/>
      <c r="G35" s="28">
        <f>'PollyVote Forecast'!R41</f>
        <v>2.3318749999999997</v>
      </c>
      <c r="H35" s="32">
        <f>'Combined polls'!R34</f>
        <v>1.4068749999999997</v>
      </c>
      <c r="I35" s="32">
        <f t="shared" si="4"/>
        <v>1.4693749999999997</v>
      </c>
      <c r="J35" s="32">
        <f>PollyTix!R43</f>
        <v>1.4362499999999998</v>
      </c>
      <c r="K35" s="32">
        <f>Wahlumfrage!R34</f>
        <v>1.5024999999999995</v>
      </c>
      <c r="L35" s="33">
        <f t="shared" si="2"/>
        <v>1.6083333333333332</v>
      </c>
      <c r="M35" s="33">
        <f>IF(ISERROR(VLOOKUP($B35&amp;M$3,'Individual polls'!$A$3:$T$103,20,0)),M34,VLOOKUP($B35&amp;M$3,'Individual polls'!$A$3:$T$103,20,0))</f>
        <v>1.5249999999999997</v>
      </c>
      <c r="N35" s="33">
        <f>IF(ISERROR(VLOOKUP($B35&amp;N$3,'Individual polls'!$A$3:$T$103,20,0)),N34,VLOOKUP($B35&amp;N$3,'Individual polls'!$A$3:$T$103,20,0))</f>
        <v>1.425</v>
      </c>
      <c r="O35" s="33">
        <f>IF(ISERROR(VLOOKUP($B35&amp;O$3,'Individual polls'!$A$3:$T$103,20,0)),O34,VLOOKUP($B35&amp;O$3,'Individual polls'!$A$3:$T$103,20,0))</f>
        <v>1.7249999999999999</v>
      </c>
      <c r="P35" s="33">
        <f>IF(ISERROR(VLOOKUP($B35&amp;P$3,'Individual polls'!$A$3:$T$103,20,0)),P34,VLOOKUP($B35&amp;P$3,'Individual polls'!$A$3:$T$103,20,0))</f>
        <v>1.8499999999999999</v>
      </c>
      <c r="Q35" s="33">
        <f>IF(ISERROR(VLOOKUP($B35&amp;Q$3,'Individual polls'!$A$3:$T$103,20,0)),Q34,VLOOKUP($B35&amp;Q$3,'Individual polls'!$A$3:$T$103,20,0))</f>
        <v>1.5250000000000001</v>
      </c>
      <c r="R35" s="33">
        <f>IF(ISERROR(VLOOKUP($B35&amp;R$3,'Individual polls'!$A$3:$T$103,20,0)),R34,VLOOKUP($B35&amp;R$3,'Individual polls'!$A$3:$T$103,20,0))</f>
        <v>1.5999999999999994</v>
      </c>
      <c r="S35" s="38"/>
      <c r="T35" s="38"/>
      <c r="U35" s="38"/>
      <c r="V35" s="38"/>
      <c r="W35" s="38"/>
      <c r="X35" s="38"/>
      <c r="Y35" s="38"/>
      <c r="Z35" s="41"/>
      <c r="AA35" s="41"/>
      <c r="AB35" s="41"/>
      <c r="AC35" s="41"/>
      <c r="AD35" s="41"/>
      <c r="AE35" s="41"/>
      <c r="AF35" s="36">
        <f>'Combined markets'!S41</f>
        <v>3.9943750000000002</v>
      </c>
      <c r="AG35" s="36">
        <f t="shared" si="3"/>
        <v>3.9943749999999998</v>
      </c>
      <c r="AH35" s="36">
        <f>Eix!R41</f>
        <v>5.8112500000000002</v>
      </c>
      <c r="AI35" s="36">
        <f>Prognosys!R27</f>
        <v>2.1774999999999993</v>
      </c>
      <c r="AJ35" s="36"/>
      <c r="AK35" s="36"/>
      <c r="AL35" s="36"/>
      <c r="AM35" s="36"/>
    </row>
    <row r="36" spans="1:39" hidden="1" outlineLevel="1">
      <c r="A36" s="24">
        <f t="shared" si="5"/>
        <v>98</v>
      </c>
      <c r="B36" s="7">
        <v>41441</v>
      </c>
      <c r="C36" s="45">
        <f t="shared" ref="C36:C67" si="6">$G36/L36</f>
        <v>1.4133116883116885</v>
      </c>
      <c r="D36" s="45">
        <f t="shared" ref="D36:D67" si="7">$G36/AG36</f>
        <v>0.58470341715022567</v>
      </c>
      <c r="E36" s="45"/>
      <c r="F36" s="45"/>
      <c r="G36" s="28">
        <f>'PollyVote Forecast'!R42</f>
        <v>2.2671874999999999</v>
      </c>
      <c r="H36" s="32">
        <f>'Combined polls'!R35</f>
        <v>1.3943749999999995</v>
      </c>
      <c r="I36" s="32">
        <f t="shared" si="4"/>
        <v>1.4818749999999996</v>
      </c>
      <c r="J36" s="32">
        <f>PollyTix!R44</f>
        <v>1.4612499999999997</v>
      </c>
      <c r="K36" s="32">
        <f>Wahlumfrage!R35</f>
        <v>1.5024999999999995</v>
      </c>
      <c r="L36" s="33">
        <f t="shared" si="2"/>
        <v>1.6041666666666663</v>
      </c>
      <c r="M36" s="33">
        <f>IF(ISERROR(VLOOKUP($B36&amp;M$3,'Individual polls'!$A$3:$T$103,20,0)),M35,VLOOKUP($B36&amp;M$3,'Individual polls'!$A$3:$T$103,20,0))</f>
        <v>1.5249999999999997</v>
      </c>
      <c r="N36" s="33">
        <f>IF(ISERROR(VLOOKUP($B36&amp;N$3,'Individual polls'!$A$3:$T$103,20,0)),N35,VLOOKUP($B36&amp;N$3,'Individual polls'!$A$3:$T$103,20,0))</f>
        <v>1.3999999999999997</v>
      </c>
      <c r="O36" s="33">
        <f>IF(ISERROR(VLOOKUP($B36&amp;O$3,'Individual polls'!$A$3:$T$103,20,0)),O35,VLOOKUP($B36&amp;O$3,'Individual polls'!$A$3:$T$103,20,0))</f>
        <v>1.7249999999999999</v>
      </c>
      <c r="P36" s="33">
        <f>IF(ISERROR(VLOOKUP($B36&amp;P$3,'Individual polls'!$A$3:$T$103,20,0)),P35,VLOOKUP($B36&amp;P$3,'Individual polls'!$A$3:$T$103,20,0))</f>
        <v>1.8499999999999999</v>
      </c>
      <c r="Q36" s="33">
        <f>IF(ISERROR(VLOOKUP($B36&amp;Q$3,'Individual polls'!$A$3:$T$103,20,0)),Q35,VLOOKUP($B36&amp;Q$3,'Individual polls'!$A$3:$T$103,20,0))</f>
        <v>1.5250000000000001</v>
      </c>
      <c r="R36" s="33">
        <f>IF(ISERROR(VLOOKUP($B36&amp;R$3,'Individual polls'!$A$3:$T$103,20,0)),R35,VLOOKUP($B36&amp;R$3,'Individual polls'!$A$3:$T$103,20,0))</f>
        <v>1.5999999999999994</v>
      </c>
      <c r="S36" s="38"/>
      <c r="T36" s="38"/>
      <c r="U36" s="38"/>
      <c r="V36" s="38"/>
      <c r="W36" s="38"/>
      <c r="X36" s="38"/>
      <c r="Y36" s="38"/>
      <c r="Z36" s="41"/>
      <c r="AA36" s="41"/>
      <c r="AB36" s="41"/>
      <c r="AC36" s="41"/>
      <c r="AD36" s="41"/>
      <c r="AE36" s="41"/>
      <c r="AF36" s="36">
        <f>'Combined markets'!S42</f>
        <v>3.8774999999999986</v>
      </c>
      <c r="AG36" s="36">
        <f t="shared" si="3"/>
        <v>3.8774999999999999</v>
      </c>
      <c r="AH36" s="36">
        <f>Eix!R42</f>
        <v>5.5600000000000005</v>
      </c>
      <c r="AI36" s="36">
        <f>Prognosys!R28</f>
        <v>2.1949999999999994</v>
      </c>
      <c r="AJ36" s="36"/>
      <c r="AK36" s="36"/>
      <c r="AL36" s="36"/>
      <c r="AM36" s="36"/>
    </row>
    <row r="37" spans="1:39" hidden="1" outlineLevel="1">
      <c r="A37" s="24">
        <f t="shared" si="5"/>
        <v>97</v>
      </c>
      <c r="B37" s="7">
        <v>41442</v>
      </c>
      <c r="C37" s="45">
        <f t="shared" si="6"/>
        <v>1.3737662337662337</v>
      </c>
      <c r="D37" s="45">
        <f t="shared" si="7"/>
        <v>0.59121395036887991</v>
      </c>
      <c r="E37" s="45"/>
      <c r="F37" s="45"/>
      <c r="G37" s="28">
        <f>'PollyVote Forecast'!R43</f>
        <v>2.2037499999999994</v>
      </c>
      <c r="H37" s="32">
        <f>'Combined polls'!R36</f>
        <v>1.37625</v>
      </c>
      <c r="I37" s="32">
        <f t="shared" si="4"/>
        <v>1.4262499999999996</v>
      </c>
      <c r="J37" s="32">
        <f>PollyTix!R45</f>
        <v>1.3499999999999999</v>
      </c>
      <c r="K37" s="32">
        <f>Wahlumfrage!R36</f>
        <v>1.5024999999999995</v>
      </c>
      <c r="L37" s="33">
        <f t="shared" si="2"/>
        <v>1.6041666666666663</v>
      </c>
      <c r="M37" s="33">
        <f>IF(ISERROR(VLOOKUP($B37&amp;M$3,'Individual polls'!$A$3:$T$103,20,0)),M36,VLOOKUP($B37&amp;M$3,'Individual polls'!$A$3:$T$103,20,0))</f>
        <v>1.5249999999999997</v>
      </c>
      <c r="N37" s="33">
        <f>IF(ISERROR(VLOOKUP($B37&amp;N$3,'Individual polls'!$A$3:$T$103,20,0)),N36,VLOOKUP($B37&amp;N$3,'Individual polls'!$A$3:$T$103,20,0))</f>
        <v>1.3999999999999997</v>
      </c>
      <c r="O37" s="33">
        <f>IF(ISERROR(VLOOKUP($B37&amp;O$3,'Individual polls'!$A$3:$T$103,20,0)),O36,VLOOKUP($B37&amp;O$3,'Individual polls'!$A$3:$T$103,20,0))</f>
        <v>1.7249999999999999</v>
      </c>
      <c r="P37" s="33">
        <f>IF(ISERROR(VLOOKUP($B37&amp;P$3,'Individual polls'!$A$3:$T$103,20,0)),P36,VLOOKUP($B37&amp;P$3,'Individual polls'!$A$3:$T$103,20,0))</f>
        <v>1.8499999999999999</v>
      </c>
      <c r="Q37" s="33">
        <f>IF(ISERROR(VLOOKUP($B37&amp;Q$3,'Individual polls'!$A$3:$T$103,20,0)),Q36,VLOOKUP($B37&amp;Q$3,'Individual polls'!$A$3:$T$103,20,0))</f>
        <v>1.5250000000000001</v>
      </c>
      <c r="R37" s="33">
        <f>IF(ISERROR(VLOOKUP($B37&amp;R$3,'Individual polls'!$A$3:$T$103,20,0)),R36,VLOOKUP($B37&amp;R$3,'Individual polls'!$A$3:$T$103,20,0))</f>
        <v>1.5999999999999994</v>
      </c>
      <c r="S37" s="38"/>
      <c r="T37" s="38"/>
      <c r="U37" s="38"/>
      <c r="V37" s="38"/>
      <c r="W37" s="38"/>
      <c r="X37" s="38"/>
      <c r="Y37" s="38"/>
      <c r="Z37" s="41"/>
      <c r="AA37" s="41"/>
      <c r="AB37" s="41"/>
      <c r="AC37" s="41"/>
      <c r="AD37" s="41"/>
      <c r="AE37" s="41"/>
      <c r="AF37" s="36">
        <f>'Combined markets'!S43</f>
        <v>3.7274999999999996</v>
      </c>
      <c r="AG37" s="36">
        <f t="shared" si="3"/>
        <v>3.7274999999999991</v>
      </c>
      <c r="AH37" s="36">
        <f>Eix!R43</f>
        <v>5.2649999999999988</v>
      </c>
      <c r="AI37" s="36">
        <f>Prognosys!R29</f>
        <v>2.1899999999999995</v>
      </c>
      <c r="AJ37" s="36"/>
      <c r="AK37" s="36"/>
      <c r="AL37" s="36"/>
      <c r="AM37" s="36"/>
    </row>
    <row r="38" spans="1:39" hidden="1" outlineLevel="1">
      <c r="A38" s="24">
        <f t="shared" si="5"/>
        <v>96</v>
      </c>
      <c r="B38" s="7">
        <v>41443</v>
      </c>
      <c r="C38" s="45">
        <f t="shared" si="6"/>
        <v>1.5366094986807388</v>
      </c>
      <c r="D38" s="45">
        <f t="shared" si="7"/>
        <v>0.58147371574060203</v>
      </c>
      <c r="E38" s="45"/>
      <c r="F38" s="45"/>
      <c r="G38" s="28">
        <f>'PollyVote Forecast'!R44</f>
        <v>2.4265624999999997</v>
      </c>
      <c r="H38" s="32">
        <f>'Combined polls'!R37</f>
        <v>1.2912499999999998</v>
      </c>
      <c r="I38" s="32">
        <f t="shared" si="4"/>
        <v>1.3487499999999999</v>
      </c>
      <c r="J38" s="32">
        <f>PollyTix!R46</f>
        <v>1.3499999999999999</v>
      </c>
      <c r="K38" s="32">
        <f>Wahlumfrage!R37</f>
        <v>1.3474999999999997</v>
      </c>
      <c r="L38" s="33">
        <f t="shared" si="2"/>
        <v>1.5791666666666664</v>
      </c>
      <c r="M38" s="33">
        <f>IF(ISERROR(VLOOKUP($B38&amp;M$3,'Individual polls'!$A$3:$T$103,20,0)),M37,VLOOKUP($B38&amp;M$3,'Individual polls'!$A$3:$T$103,20,0))</f>
        <v>1.5249999999999997</v>
      </c>
      <c r="N38" s="33">
        <f>IF(ISERROR(VLOOKUP($B38&amp;N$3,'Individual polls'!$A$3:$T$103,20,0)),N37,VLOOKUP($B38&amp;N$3,'Individual polls'!$A$3:$T$103,20,0))</f>
        <v>1.3999999999999997</v>
      </c>
      <c r="O38" s="33">
        <f>IF(ISERROR(VLOOKUP($B38&amp;O$3,'Individual polls'!$A$3:$T$103,20,0)),O37,VLOOKUP($B38&amp;O$3,'Individual polls'!$A$3:$T$103,20,0))</f>
        <v>1.7249999999999999</v>
      </c>
      <c r="P38" s="33">
        <f>IF(ISERROR(VLOOKUP($B38&amp;P$3,'Individual polls'!$A$3:$T$103,20,0)),P37,VLOOKUP($B38&amp;P$3,'Individual polls'!$A$3:$T$103,20,0))</f>
        <v>1.8499999999999999</v>
      </c>
      <c r="Q38" s="33">
        <f>IF(ISERROR(VLOOKUP($B38&amp;Q$3,'Individual polls'!$A$3:$T$103,20,0)),Q37,VLOOKUP($B38&amp;Q$3,'Individual polls'!$A$3:$T$103,20,0))</f>
        <v>1.5250000000000001</v>
      </c>
      <c r="R38" s="33">
        <f>IF(ISERROR(VLOOKUP($B38&amp;R$3,'Individual polls'!$A$3:$T$103,20,0)),R37,VLOOKUP($B38&amp;R$3,'Individual polls'!$A$3:$T$103,20,0))</f>
        <v>1.45</v>
      </c>
      <c r="S38" s="38"/>
      <c r="T38" s="38"/>
      <c r="U38" s="38"/>
      <c r="V38" s="38"/>
      <c r="W38" s="38"/>
      <c r="X38" s="38"/>
      <c r="Y38" s="38"/>
      <c r="Z38" s="41"/>
      <c r="AA38" s="41"/>
      <c r="AB38" s="41"/>
      <c r="AC38" s="41"/>
      <c r="AD38" s="41"/>
      <c r="AE38" s="41"/>
      <c r="AF38" s="36">
        <f>'Combined markets'!S44</f>
        <v>4.1731249999999998</v>
      </c>
      <c r="AG38" s="36">
        <f t="shared" si="3"/>
        <v>4.1731249999999998</v>
      </c>
      <c r="AH38" s="36">
        <f>Eix!R44</f>
        <v>6.15625</v>
      </c>
      <c r="AI38" s="36">
        <f>Prognosys!R30</f>
        <v>2.1899999999999995</v>
      </c>
      <c r="AJ38" s="36"/>
      <c r="AK38" s="36"/>
      <c r="AL38" s="36"/>
      <c r="AM38" s="36"/>
    </row>
    <row r="39" spans="1:39" hidden="1" outlineLevel="1">
      <c r="A39" s="24">
        <f t="shared" si="5"/>
        <v>95</v>
      </c>
      <c r="B39" s="7">
        <v>41444</v>
      </c>
      <c r="C39" s="45">
        <f t="shared" si="6"/>
        <v>1.3841566265060246</v>
      </c>
      <c r="D39" s="45">
        <f t="shared" si="7"/>
        <v>0.58305420219244819</v>
      </c>
      <c r="E39" s="45"/>
      <c r="F39" s="45"/>
      <c r="G39" s="28">
        <f>'PollyVote Forecast'!R45</f>
        <v>2.3934375000000001</v>
      </c>
      <c r="H39" s="32">
        <f>'Combined polls'!R38</f>
        <v>1.2906250000000004</v>
      </c>
      <c r="I39" s="32">
        <f t="shared" si="4"/>
        <v>1.3418749999999999</v>
      </c>
      <c r="J39" s="32">
        <f>PollyTix!R47</f>
        <v>1.3362500000000002</v>
      </c>
      <c r="K39" s="32">
        <f>Wahlumfrage!R38</f>
        <v>1.3474999999999997</v>
      </c>
      <c r="L39" s="33">
        <f t="shared" si="2"/>
        <v>1.7291666666666663</v>
      </c>
      <c r="M39" s="33">
        <f>IF(ISERROR(VLOOKUP($B39&amp;M$3,'Individual polls'!$A$3:$T$103,20,0)),M38,VLOOKUP($B39&amp;M$3,'Individual polls'!$A$3:$T$103,20,0))</f>
        <v>2.1749999999999998</v>
      </c>
      <c r="N39" s="33">
        <f>IF(ISERROR(VLOOKUP($B39&amp;N$3,'Individual polls'!$A$3:$T$103,20,0)),N38,VLOOKUP($B39&amp;N$3,'Individual polls'!$A$3:$T$103,20,0))</f>
        <v>1.3999999999999997</v>
      </c>
      <c r="O39" s="33">
        <f>IF(ISERROR(VLOOKUP($B39&amp;O$3,'Individual polls'!$A$3:$T$103,20,0)),O38,VLOOKUP($B39&amp;O$3,'Individual polls'!$A$3:$T$103,20,0))</f>
        <v>1.7249999999999999</v>
      </c>
      <c r="P39" s="33">
        <f>IF(ISERROR(VLOOKUP($B39&amp;P$3,'Individual polls'!$A$3:$T$103,20,0)),P38,VLOOKUP($B39&amp;P$3,'Individual polls'!$A$3:$T$103,20,0))</f>
        <v>1.7750000000000001</v>
      </c>
      <c r="Q39" s="33">
        <f>IF(ISERROR(VLOOKUP($B39&amp;Q$3,'Individual polls'!$A$3:$T$103,20,0)),Q38,VLOOKUP($B39&amp;Q$3,'Individual polls'!$A$3:$T$103,20,0))</f>
        <v>1.8499999999999994</v>
      </c>
      <c r="R39" s="33">
        <f>IF(ISERROR(VLOOKUP($B39&amp;R$3,'Individual polls'!$A$3:$T$103,20,0)),R38,VLOOKUP($B39&amp;R$3,'Individual polls'!$A$3:$T$103,20,0))</f>
        <v>1.45</v>
      </c>
      <c r="S39" s="38"/>
      <c r="T39" s="38"/>
      <c r="U39" s="38"/>
      <c r="V39" s="38"/>
      <c r="W39" s="38"/>
      <c r="X39" s="38"/>
      <c r="Y39" s="38"/>
      <c r="Z39" s="41"/>
      <c r="AA39" s="41"/>
      <c r="AB39" s="41"/>
      <c r="AC39" s="41"/>
      <c r="AD39" s="41"/>
      <c r="AE39" s="41"/>
      <c r="AF39" s="36">
        <f>'Combined markets'!S45</f>
        <v>4.1049999999999995</v>
      </c>
      <c r="AG39" s="36">
        <f t="shared" si="3"/>
        <v>4.1050000000000004</v>
      </c>
      <c r="AH39" s="36">
        <f>Eix!R45</f>
        <v>6.0475000000000003</v>
      </c>
      <c r="AI39" s="36">
        <f>Prognosys!R31</f>
        <v>2.1625000000000001</v>
      </c>
      <c r="AJ39" s="36"/>
      <c r="AK39" s="36"/>
      <c r="AL39" s="36"/>
      <c r="AM39" s="36"/>
    </row>
    <row r="40" spans="1:39" hidden="1" outlineLevel="1">
      <c r="A40" s="24">
        <f t="shared" si="5"/>
        <v>94</v>
      </c>
      <c r="B40" s="7">
        <v>41445</v>
      </c>
      <c r="C40" s="45">
        <f t="shared" si="6"/>
        <v>1.1678313253012049</v>
      </c>
      <c r="D40" s="45">
        <f t="shared" si="7"/>
        <v>0.49700046146746651</v>
      </c>
      <c r="E40" s="45">
        <f t="shared" ref="E40:E71" si="8">$G40/T40</f>
        <v>0.9972222222222219</v>
      </c>
      <c r="F40" s="45"/>
      <c r="G40" s="28">
        <f>'PollyVote Forecast'!R46</f>
        <v>2.0193749999999997</v>
      </c>
      <c r="H40" s="32">
        <f>'Combined polls'!R39</f>
        <v>1.3374999999999992</v>
      </c>
      <c r="I40" s="32">
        <f t="shared" si="4"/>
        <v>1.4012499999999997</v>
      </c>
      <c r="J40" s="32">
        <f>PollyTix!R48</f>
        <v>1.4549999999999996</v>
      </c>
      <c r="K40" s="32">
        <f>Wahlumfrage!R39</f>
        <v>1.3474999999999997</v>
      </c>
      <c r="L40" s="33">
        <f t="shared" si="2"/>
        <v>1.7291666666666663</v>
      </c>
      <c r="M40" s="33">
        <f>IF(ISERROR(VLOOKUP($B40&amp;M$3,'Individual polls'!$A$3:$T$103,20,0)),M39,VLOOKUP($B40&amp;M$3,'Individual polls'!$A$3:$T$103,20,0))</f>
        <v>2.1749999999999998</v>
      </c>
      <c r="N40" s="33">
        <f>IF(ISERROR(VLOOKUP($B40&amp;N$3,'Individual polls'!$A$3:$T$103,20,0)),N39,VLOOKUP($B40&amp;N$3,'Individual polls'!$A$3:$T$103,20,0))</f>
        <v>1.3999999999999997</v>
      </c>
      <c r="O40" s="33">
        <f>IF(ISERROR(VLOOKUP($B40&amp;O$3,'Individual polls'!$A$3:$T$103,20,0)),O39,VLOOKUP($B40&amp;O$3,'Individual polls'!$A$3:$T$103,20,0))</f>
        <v>1.7249999999999999</v>
      </c>
      <c r="P40" s="33">
        <f>IF(ISERROR(VLOOKUP($B40&amp;P$3,'Individual polls'!$A$3:$T$103,20,0)),P39,VLOOKUP($B40&amp;P$3,'Individual polls'!$A$3:$T$103,20,0))</f>
        <v>1.7750000000000001</v>
      </c>
      <c r="Q40" s="33">
        <f>IF(ISERROR(VLOOKUP($B40&amp;Q$3,'Individual polls'!$A$3:$T$103,20,0)),Q39,VLOOKUP($B40&amp;Q$3,'Individual polls'!$A$3:$T$103,20,0))</f>
        <v>1.8499999999999994</v>
      </c>
      <c r="R40" s="33">
        <f>IF(ISERROR(VLOOKUP($B40&amp;R$3,'Individual polls'!$A$3:$T$103,20,0)),R39,VLOOKUP($B40&amp;R$3,'Individual polls'!$A$3:$T$103,20,0))</f>
        <v>1.45</v>
      </c>
      <c r="S40" s="40">
        <f>'Combined models'!S3</f>
        <v>2.0250000000000004</v>
      </c>
      <c r="T40" s="40">
        <f>AVERAGE(U40:Y40)</f>
        <v>2.0250000000000004</v>
      </c>
      <c r="U40" s="38"/>
      <c r="V40" s="38"/>
      <c r="W40" s="38"/>
      <c r="X40" s="40">
        <f>Election.de!R3</f>
        <v>2.0250000000000004</v>
      </c>
      <c r="Y40" s="38"/>
      <c r="Z40" s="41"/>
      <c r="AA40" s="41"/>
      <c r="AB40" s="41"/>
      <c r="AC40" s="41"/>
      <c r="AD40" s="41"/>
      <c r="AE40" s="41"/>
      <c r="AF40" s="36">
        <f>'Combined markets'!S46</f>
        <v>4.0631249999999994</v>
      </c>
      <c r="AG40" s="36">
        <f t="shared" si="3"/>
        <v>4.0631249999999994</v>
      </c>
      <c r="AH40" s="36">
        <f>Eix!R46</f>
        <v>5.9912499999999991</v>
      </c>
      <c r="AI40" s="36">
        <f>Prognosys!R32</f>
        <v>2.1349999999999998</v>
      </c>
      <c r="AJ40" s="36"/>
      <c r="AK40" s="36"/>
      <c r="AL40" s="36"/>
      <c r="AM40" s="36"/>
    </row>
    <row r="41" spans="1:39" hidden="1" outlineLevel="1">
      <c r="A41" s="24">
        <f t="shared" si="5"/>
        <v>93</v>
      </c>
      <c r="B41" s="7">
        <v>41446</v>
      </c>
      <c r="C41" s="45">
        <f t="shared" si="6"/>
        <v>1.1467469879518071</v>
      </c>
      <c r="D41" s="45">
        <f t="shared" si="7"/>
        <v>0.50152808515122749</v>
      </c>
      <c r="E41" s="45">
        <f t="shared" si="8"/>
        <v>0.9792181069958843</v>
      </c>
      <c r="F41" s="45"/>
      <c r="G41" s="28">
        <f>'PollyVote Forecast'!R47</f>
        <v>1.982916666666666</v>
      </c>
      <c r="H41" s="32">
        <f>'Combined polls'!R40</f>
        <v>1.3374999999999992</v>
      </c>
      <c r="I41" s="32">
        <f t="shared" si="4"/>
        <v>1.4012499999999997</v>
      </c>
      <c r="J41" s="32">
        <f>PollyTix!R49</f>
        <v>1.4549999999999996</v>
      </c>
      <c r="K41" s="32">
        <f>Wahlumfrage!R40</f>
        <v>1.3474999999999997</v>
      </c>
      <c r="L41" s="33">
        <f t="shared" si="2"/>
        <v>1.7291666666666663</v>
      </c>
      <c r="M41" s="33">
        <f>IF(ISERROR(VLOOKUP($B41&amp;M$3,'Individual polls'!$A$3:$T$103,20,0)),M40,VLOOKUP($B41&amp;M$3,'Individual polls'!$A$3:$T$103,20,0))</f>
        <v>2.1749999999999998</v>
      </c>
      <c r="N41" s="33">
        <f>IF(ISERROR(VLOOKUP($B41&amp;N$3,'Individual polls'!$A$3:$T$103,20,0)),N40,VLOOKUP($B41&amp;N$3,'Individual polls'!$A$3:$T$103,20,0))</f>
        <v>1.3999999999999997</v>
      </c>
      <c r="O41" s="33">
        <f>IF(ISERROR(VLOOKUP($B41&amp;O$3,'Individual polls'!$A$3:$T$103,20,0)),O40,VLOOKUP($B41&amp;O$3,'Individual polls'!$A$3:$T$103,20,0))</f>
        <v>1.7249999999999999</v>
      </c>
      <c r="P41" s="33">
        <f>IF(ISERROR(VLOOKUP($B41&amp;P$3,'Individual polls'!$A$3:$T$103,20,0)),P40,VLOOKUP($B41&amp;P$3,'Individual polls'!$A$3:$T$103,20,0))</f>
        <v>1.7750000000000001</v>
      </c>
      <c r="Q41" s="33">
        <f>IF(ISERROR(VLOOKUP($B41&amp;Q$3,'Individual polls'!$A$3:$T$103,20,0)),Q40,VLOOKUP($B41&amp;Q$3,'Individual polls'!$A$3:$T$103,20,0))</f>
        <v>1.8499999999999994</v>
      </c>
      <c r="R41" s="33">
        <f>IF(ISERROR(VLOOKUP($B41&amp;R$3,'Individual polls'!$A$3:$T$103,20,0)),R40,VLOOKUP($B41&amp;R$3,'Individual polls'!$A$3:$T$103,20,0))</f>
        <v>1.45</v>
      </c>
      <c r="S41" s="40">
        <f>'Combined models'!S4</f>
        <v>2.0250000000000004</v>
      </c>
      <c r="T41" s="40">
        <f t="shared" ref="T41:T104" si="9">AVERAGE(U41:Y41)</f>
        <v>2.0250000000000004</v>
      </c>
      <c r="U41" s="38"/>
      <c r="V41" s="38"/>
      <c r="W41" s="38"/>
      <c r="X41" s="40">
        <f>Election.de!R4</f>
        <v>2.0250000000000004</v>
      </c>
      <c r="Y41" s="38"/>
      <c r="Z41" s="41"/>
      <c r="AA41" s="41"/>
      <c r="AB41" s="41"/>
      <c r="AC41" s="41"/>
      <c r="AD41" s="41"/>
      <c r="AE41" s="41"/>
      <c r="AF41" s="36">
        <f>'Combined markets'!S47</f>
        <v>3.953749999999999</v>
      </c>
      <c r="AG41" s="36">
        <f t="shared" si="3"/>
        <v>3.9537500000000003</v>
      </c>
      <c r="AH41" s="36">
        <f>Eix!R47</f>
        <v>5.74</v>
      </c>
      <c r="AI41" s="36">
        <f>Prognosys!R33</f>
        <v>2.1675</v>
      </c>
      <c r="AJ41" s="36"/>
      <c r="AK41" s="36"/>
      <c r="AL41" s="36"/>
      <c r="AM41" s="36"/>
    </row>
    <row r="42" spans="1:39" hidden="1" outlineLevel="1">
      <c r="A42" s="24">
        <f t="shared" si="5"/>
        <v>92</v>
      </c>
      <c r="B42" s="7">
        <v>41447</v>
      </c>
      <c r="C42" s="45">
        <f t="shared" si="6"/>
        <v>1.1195180722891565</v>
      </c>
      <c r="D42" s="45">
        <f t="shared" si="7"/>
        <v>0.50412326388888873</v>
      </c>
      <c r="E42" s="45">
        <f t="shared" si="8"/>
        <v>0.99273504273504243</v>
      </c>
      <c r="F42" s="45"/>
      <c r="G42" s="28">
        <f>'PollyVote Forecast'!R48</f>
        <v>1.9358333333333326</v>
      </c>
      <c r="H42" s="32">
        <f>'Combined polls'!R41</f>
        <v>1.3387499999999997</v>
      </c>
      <c r="I42" s="32">
        <f t="shared" si="4"/>
        <v>1.4237500000000001</v>
      </c>
      <c r="J42" s="32">
        <f>PollyTix!R50</f>
        <v>1.5000000000000004</v>
      </c>
      <c r="K42" s="32">
        <f>Wahlumfrage!R41</f>
        <v>1.3474999999999997</v>
      </c>
      <c r="L42" s="33">
        <f t="shared" si="2"/>
        <v>1.7291666666666663</v>
      </c>
      <c r="M42" s="33">
        <f>IF(ISERROR(VLOOKUP($B42&amp;M$3,'Individual polls'!$A$3:$T$103,20,0)),M41,VLOOKUP($B42&amp;M$3,'Individual polls'!$A$3:$T$103,20,0))</f>
        <v>2.1749999999999998</v>
      </c>
      <c r="N42" s="33">
        <f>IF(ISERROR(VLOOKUP($B42&amp;N$3,'Individual polls'!$A$3:$T$103,20,0)),N41,VLOOKUP($B42&amp;N$3,'Individual polls'!$A$3:$T$103,20,0))</f>
        <v>1.3999999999999997</v>
      </c>
      <c r="O42" s="33">
        <f>IF(ISERROR(VLOOKUP($B42&amp;O$3,'Individual polls'!$A$3:$T$103,20,0)),O41,VLOOKUP($B42&amp;O$3,'Individual polls'!$A$3:$T$103,20,0))</f>
        <v>1.7249999999999999</v>
      </c>
      <c r="P42" s="33">
        <f>IF(ISERROR(VLOOKUP($B42&amp;P$3,'Individual polls'!$A$3:$T$103,20,0)),P41,VLOOKUP($B42&amp;P$3,'Individual polls'!$A$3:$T$103,20,0))</f>
        <v>1.7750000000000001</v>
      </c>
      <c r="Q42" s="33">
        <f>IF(ISERROR(VLOOKUP($B42&amp;Q$3,'Individual polls'!$A$3:$T$103,20,0)),Q41,VLOOKUP($B42&amp;Q$3,'Individual polls'!$A$3:$T$103,20,0))</f>
        <v>1.8499999999999994</v>
      </c>
      <c r="R42" s="33">
        <f>IF(ISERROR(VLOOKUP($B42&amp;R$3,'Individual polls'!$A$3:$T$103,20,0)),R41,VLOOKUP($B42&amp;R$3,'Individual polls'!$A$3:$T$103,20,0))</f>
        <v>1.45</v>
      </c>
      <c r="S42" s="40">
        <f>'Combined models'!S5</f>
        <v>1.95</v>
      </c>
      <c r="T42" s="40">
        <f t="shared" si="9"/>
        <v>1.95</v>
      </c>
      <c r="U42" s="38"/>
      <c r="V42" s="38"/>
      <c r="W42" s="38"/>
      <c r="X42" s="40">
        <f>Election.de!R5</f>
        <v>1.95</v>
      </c>
      <c r="Y42" s="38"/>
      <c r="Z42" s="41"/>
      <c r="AA42" s="41"/>
      <c r="AB42" s="41"/>
      <c r="AC42" s="41"/>
      <c r="AD42" s="41"/>
      <c r="AE42" s="41"/>
      <c r="AF42" s="36">
        <f>'Combined markets'!S48</f>
        <v>3.8400000000000007</v>
      </c>
      <c r="AG42" s="36">
        <f t="shared" si="3"/>
        <v>3.84</v>
      </c>
      <c r="AH42" s="36">
        <f>Eix!R48</f>
        <v>5.5449999999999999</v>
      </c>
      <c r="AI42" s="36">
        <f>Prognosys!R34</f>
        <v>2.1349999999999998</v>
      </c>
      <c r="AJ42" s="36"/>
      <c r="AK42" s="36"/>
      <c r="AL42" s="36"/>
      <c r="AM42" s="36"/>
    </row>
    <row r="43" spans="1:39" hidden="1" outlineLevel="1">
      <c r="A43" s="24">
        <f t="shared" si="5"/>
        <v>91</v>
      </c>
      <c r="B43" s="7">
        <v>41448</v>
      </c>
      <c r="C43" s="45">
        <f t="shared" si="6"/>
        <v>1.11903073286052</v>
      </c>
      <c r="D43" s="45">
        <f t="shared" si="7"/>
        <v>0.49907744214244282</v>
      </c>
      <c r="E43" s="45">
        <f t="shared" si="8"/>
        <v>1.0114316239316234</v>
      </c>
      <c r="F43" s="45"/>
      <c r="G43" s="28">
        <f>'PollyVote Forecast'!R49</f>
        <v>1.9722916666666659</v>
      </c>
      <c r="H43" s="32">
        <f>'Combined polls'!R42</f>
        <v>1.3450000000000006</v>
      </c>
      <c r="I43" s="32">
        <f t="shared" si="4"/>
        <v>1.4337499999999999</v>
      </c>
      <c r="J43" s="32">
        <f>PollyTix!R51</f>
        <v>1.5200000000000002</v>
      </c>
      <c r="K43" s="32">
        <f>Wahlumfrage!R42</f>
        <v>1.3474999999999997</v>
      </c>
      <c r="L43" s="33">
        <f t="shared" si="2"/>
        <v>1.7624999999999995</v>
      </c>
      <c r="M43" s="33">
        <f>IF(ISERROR(VLOOKUP($B43&amp;M$3,'Individual polls'!$A$3:$T$103,20,0)),M42,VLOOKUP($B43&amp;M$3,'Individual polls'!$A$3:$T$103,20,0))</f>
        <v>2.1749999999999998</v>
      </c>
      <c r="N43" s="33">
        <f>IF(ISERROR(VLOOKUP($B43&amp;N$3,'Individual polls'!$A$3:$T$103,20,0)),N42,VLOOKUP($B43&amp;N$3,'Individual polls'!$A$3:$T$103,20,0))</f>
        <v>1.5999999999999999</v>
      </c>
      <c r="O43" s="33">
        <f>IF(ISERROR(VLOOKUP($B43&amp;O$3,'Individual polls'!$A$3:$T$103,20,0)),O42,VLOOKUP($B43&amp;O$3,'Individual polls'!$A$3:$T$103,20,0))</f>
        <v>1.7249999999999999</v>
      </c>
      <c r="P43" s="33">
        <f>IF(ISERROR(VLOOKUP($B43&amp;P$3,'Individual polls'!$A$3:$T$103,20,0)),P42,VLOOKUP($B43&amp;P$3,'Individual polls'!$A$3:$T$103,20,0))</f>
        <v>1.7750000000000001</v>
      </c>
      <c r="Q43" s="33">
        <f>IF(ISERROR(VLOOKUP($B43&amp;Q$3,'Individual polls'!$A$3:$T$103,20,0)),Q42,VLOOKUP($B43&amp;Q$3,'Individual polls'!$A$3:$T$103,20,0))</f>
        <v>1.8499999999999994</v>
      </c>
      <c r="R43" s="33">
        <f>IF(ISERROR(VLOOKUP($B43&amp;R$3,'Individual polls'!$A$3:$T$103,20,0)),R42,VLOOKUP($B43&amp;R$3,'Individual polls'!$A$3:$T$103,20,0))</f>
        <v>1.45</v>
      </c>
      <c r="S43" s="40">
        <f>'Combined models'!S6</f>
        <v>1.95</v>
      </c>
      <c r="T43" s="40">
        <f t="shared" si="9"/>
        <v>1.95</v>
      </c>
      <c r="U43" s="38"/>
      <c r="V43" s="38"/>
      <c r="W43" s="38"/>
      <c r="X43" s="40">
        <f>Election.de!R6</f>
        <v>1.95</v>
      </c>
      <c r="Y43" s="38"/>
      <c r="Z43" s="41"/>
      <c r="AA43" s="41"/>
      <c r="AB43" s="41"/>
      <c r="AC43" s="41"/>
      <c r="AD43" s="41"/>
      <c r="AE43" s="41"/>
      <c r="AF43" s="36">
        <f>'Combined markets'!S49</f>
        <v>3.9518749999999989</v>
      </c>
      <c r="AG43" s="36">
        <f t="shared" si="3"/>
        <v>3.9518749999999994</v>
      </c>
      <c r="AH43" s="36">
        <f>Eix!R49</f>
        <v>5.7262499999999994</v>
      </c>
      <c r="AI43" s="36">
        <f>Prognosys!R35</f>
        <v>2.1774999999999993</v>
      </c>
      <c r="AJ43" s="36"/>
      <c r="AK43" s="36"/>
      <c r="AL43" s="36"/>
      <c r="AM43" s="36"/>
    </row>
    <row r="44" spans="1:39" hidden="1" outlineLevel="1">
      <c r="A44" s="24">
        <f t="shared" si="5"/>
        <v>90</v>
      </c>
      <c r="B44" s="7">
        <v>41449</v>
      </c>
      <c r="C44" s="45">
        <f t="shared" si="6"/>
        <v>1.1251168224299068</v>
      </c>
      <c r="D44" s="45">
        <f t="shared" si="7"/>
        <v>0.50405610509237464</v>
      </c>
      <c r="E44" s="45">
        <f t="shared" si="8"/>
        <v>1.0289529914529916</v>
      </c>
      <c r="F44" s="45"/>
      <c r="G44" s="28">
        <f>'PollyVote Forecast'!R50</f>
        <v>2.0064583333333337</v>
      </c>
      <c r="H44" s="32">
        <f>'Combined polls'!R43</f>
        <v>1.4187500000000002</v>
      </c>
      <c r="I44" s="32">
        <f t="shared" si="4"/>
        <v>1.4537500000000001</v>
      </c>
      <c r="J44" s="32">
        <f>PollyTix!R52</f>
        <v>1.4500000000000002</v>
      </c>
      <c r="K44" s="32">
        <f>Wahlumfrage!R43</f>
        <v>1.4575</v>
      </c>
      <c r="L44" s="33">
        <f t="shared" si="2"/>
        <v>1.7833333333333332</v>
      </c>
      <c r="M44" s="33">
        <f>IF(ISERROR(VLOOKUP($B44&amp;M$3,'Individual polls'!$A$3:$T$103,20,0)),M43,VLOOKUP($B44&amp;M$3,'Individual polls'!$A$3:$T$103,20,0))</f>
        <v>2.1749999999999998</v>
      </c>
      <c r="N44" s="33">
        <f>IF(ISERROR(VLOOKUP($B44&amp;N$3,'Individual polls'!$A$3:$T$103,20,0)),N43,VLOOKUP($B44&amp;N$3,'Individual polls'!$A$3:$T$103,20,0))</f>
        <v>1.5999999999999999</v>
      </c>
      <c r="O44" s="33">
        <f>IF(ISERROR(VLOOKUP($B44&amp;O$3,'Individual polls'!$A$3:$T$103,20,0)),O43,VLOOKUP($B44&amp;O$3,'Individual polls'!$A$3:$T$103,20,0))</f>
        <v>1.7249999999999999</v>
      </c>
      <c r="P44" s="33">
        <f>IF(ISERROR(VLOOKUP($B44&amp;P$3,'Individual polls'!$A$3:$T$103,20,0)),P43,VLOOKUP($B44&amp;P$3,'Individual polls'!$A$3:$T$103,20,0))</f>
        <v>1.7750000000000001</v>
      </c>
      <c r="Q44" s="33">
        <f>IF(ISERROR(VLOOKUP($B44&amp;Q$3,'Individual polls'!$A$3:$T$103,20,0)),Q43,VLOOKUP($B44&amp;Q$3,'Individual polls'!$A$3:$T$103,20,0))</f>
        <v>1.9749999999999999</v>
      </c>
      <c r="R44" s="33">
        <f>IF(ISERROR(VLOOKUP($B44&amp;R$3,'Individual polls'!$A$3:$T$103,20,0)),R43,VLOOKUP($B44&amp;R$3,'Individual polls'!$A$3:$T$103,20,0))</f>
        <v>1.45</v>
      </c>
      <c r="S44" s="40">
        <f>'Combined models'!S7</f>
        <v>1.95</v>
      </c>
      <c r="T44" s="40">
        <f t="shared" si="9"/>
        <v>1.95</v>
      </c>
      <c r="U44" s="38"/>
      <c r="V44" s="38"/>
      <c r="W44" s="38"/>
      <c r="X44" s="40">
        <f>Election.de!R7</f>
        <v>1.95</v>
      </c>
      <c r="Y44" s="38"/>
      <c r="Z44" s="41"/>
      <c r="AA44" s="41"/>
      <c r="AB44" s="41"/>
      <c r="AC44" s="41"/>
      <c r="AD44" s="41"/>
      <c r="AE44" s="41"/>
      <c r="AF44" s="36">
        <f>'Combined markets'!S50</f>
        <v>3.9806249999999999</v>
      </c>
      <c r="AG44" s="36">
        <f t="shared" si="3"/>
        <v>3.9806249999999999</v>
      </c>
      <c r="AH44" s="36">
        <f>Eix!R50</f>
        <v>5.7262499999999994</v>
      </c>
      <c r="AI44" s="36">
        <f>Prognosys!R36</f>
        <v>2.2349999999999999</v>
      </c>
      <c r="AJ44" s="36"/>
      <c r="AK44" s="36"/>
      <c r="AL44" s="36"/>
      <c r="AM44" s="36"/>
    </row>
    <row r="45" spans="1:39" hidden="1" outlineLevel="1">
      <c r="A45" s="24">
        <f t="shared" si="5"/>
        <v>89</v>
      </c>
      <c r="B45" s="7">
        <v>41450</v>
      </c>
      <c r="C45" s="45">
        <f t="shared" si="6"/>
        <v>1.1143691588785043</v>
      </c>
      <c r="D45" s="45">
        <f t="shared" si="7"/>
        <v>0.50785284565830779</v>
      </c>
      <c r="E45" s="45">
        <f t="shared" si="8"/>
        <v>1.0191239316239311</v>
      </c>
      <c r="F45" s="45"/>
      <c r="G45" s="28">
        <f>'PollyVote Forecast'!R51</f>
        <v>1.9872916666666658</v>
      </c>
      <c r="H45" s="32">
        <f>'Combined polls'!R44</f>
        <v>1.4287500000000004</v>
      </c>
      <c r="I45" s="32">
        <f t="shared" si="4"/>
        <v>1.4637499999999999</v>
      </c>
      <c r="J45" s="32">
        <f>PollyTix!R53</f>
        <v>1.4699999999999998</v>
      </c>
      <c r="K45" s="32">
        <f>Wahlumfrage!R44</f>
        <v>1.4575</v>
      </c>
      <c r="L45" s="33">
        <f t="shared" si="2"/>
        <v>1.7833333333333332</v>
      </c>
      <c r="M45" s="33">
        <f>IF(ISERROR(VLOOKUP($B45&amp;M$3,'Individual polls'!$A$3:$T$103,20,0)),M44,VLOOKUP($B45&amp;M$3,'Individual polls'!$A$3:$T$103,20,0))</f>
        <v>2.1749999999999998</v>
      </c>
      <c r="N45" s="33">
        <f>IF(ISERROR(VLOOKUP($B45&amp;N$3,'Individual polls'!$A$3:$T$103,20,0)),N44,VLOOKUP($B45&amp;N$3,'Individual polls'!$A$3:$T$103,20,0))</f>
        <v>1.5999999999999999</v>
      </c>
      <c r="O45" s="33">
        <f>IF(ISERROR(VLOOKUP($B45&amp;O$3,'Individual polls'!$A$3:$T$103,20,0)),O44,VLOOKUP($B45&amp;O$3,'Individual polls'!$A$3:$T$103,20,0))</f>
        <v>1.7249999999999999</v>
      </c>
      <c r="P45" s="33">
        <f>IF(ISERROR(VLOOKUP($B45&amp;P$3,'Individual polls'!$A$3:$T$103,20,0)),P44,VLOOKUP($B45&amp;P$3,'Individual polls'!$A$3:$T$103,20,0))</f>
        <v>1.7750000000000001</v>
      </c>
      <c r="Q45" s="33">
        <f>IF(ISERROR(VLOOKUP($B45&amp;Q$3,'Individual polls'!$A$3:$T$103,20,0)),Q44,VLOOKUP($B45&amp;Q$3,'Individual polls'!$A$3:$T$103,20,0))</f>
        <v>1.9749999999999999</v>
      </c>
      <c r="R45" s="33">
        <f>IF(ISERROR(VLOOKUP($B45&amp;R$3,'Individual polls'!$A$3:$T$103,20,0)),R44,VLOOKUP($B45&amp;R$3,'Individual polls'!$A$3:$T$103,20,0))</f>
        <v>1.45</v>
      </c>
      <c r="S45" s="40">
        <f>'Combined models'!S8</f>
        <v>1.95</v>
      </c>
      <c r="T45" s="40">
        <f t="shared" si="9"/>
        <v>1.95</v>
      </c>
      <c r="U45" s="38"/>
      <c r="V45" s="38"/>
      <c r="W45" s="38"/>
      <c r="X45" s="40">
        <f>Election.de!R8</f>
        <v>1.95</v>
      </c>
      <c r="Y45" s="38"/>
      <c r="Z45" s="41"/>
      <c r="AA45" s="41"/>
      <c r="AB45" s="41"/>
      <c r="AC45" s="41"/>
      <c r="AD45" s="41"/>
      <c r="AE45" s="41"/>
      <c r="AF45" s="36">
        <f>'Combined markets'!S51</f>
        <v>3.9131249999999995</v>
      </c>
      <c r="AG45" s="36">
        <f t="shared" si="3"/>
        <v>3.913125</v>
      </c>
      <c r="AH45" s="36">
        <f>Eix!R51</f>
        <v>5.7012499999999999</v>
      </c>
      <c r="AI45" s="36">
        <f>Prognosys!R37</f>
        <v>2.1249999999999996</v>
      </c>
      <c r="AJ45" s="36"/>
      <c r="AK45" s="36"/>
      <c r="AL45" s="36"/>
      <c r="AM45" s="36"/>
    </row>
    <row r="46" spans="1:39" hidden="1" outlineLevel="1">
      <c r="A46" s="24">
        <f t="shared" si="5"/>
        <v>88</v>
      </c>
      <c r="B46" s="7">
        <v>41451</v>
      </c>
      <c r="C46" s="45">
        <f t="shared" si="6"/>
        <v>1.1361244019138756</v>
      </c>
      <c r="D46" s="45">
        <f t="shared" si="7"/>
        <v>0.51287866515470593</v>
      </c>
      <c r="E46" s="45">
        <f t="shared" si="8"/>
        <v>1.0147435897435897</v>
      </c>
      <c r="F46" s="45"/>
      <c r="G46" s="28">
        <f>'PollyVote Forecast'!R52</f>
        <v>1.9787499999999998</v>
      </c>
      <c r="H46" s="32">
        <f>'Combined polls'!R45</f>
        <v>1.4581250000000001</v>
      </c>
      <c r="I46" s="32">
        <f t="shared" si="4"/>
        <v>1.4931249999999996</v>
      </c>
      <c r="J46" s="32">
        <f>PollyTix!R54</f>
        <v>1.5287499999999994</v>
      </c>
      <c r="K46" s="32">
        <f>Wahlumfrage!R45</f>
        <v>1.4575</v>
      </c>
      <c r="L46" s="33">
        <f t="shared" si="2"/>
        <v>1.7416666666666665</v>
      </c>
      <c r="M46" s="33">
        <f>IF(ISERROR(VLOOKUP($B46&amp;M$3,'Individual polls'!$A$3:$T$103,20,0)),M45,VLOOKUP($B46&amp;M$3,'Individual polls'!$A$3:$T$103,20,0))</f>
        <v>1.925</v>
      </c>
      <c r="N46" s="33">
        <f>IF(ISERROR(VLOOKUP($B46&amp;N$3,'Individual polls'!$A$3:$T$103,20,0)),N45,VLOOKUP($B46&amp;N$3,'Individual polls'!$A$3:$T$103,20,0))</f>
        <v>1.5999999999999999</v>
      </c>
      <c r="O46" s="33">
        <f>IF(ISERROR(VLOOKUP($B46&amp;O$3,'Individual polls'!$A$3:$T$103,20,0)),O45,VLOOKUP($B46&amp;O$3,'Individual polls'!$A$3:$T$103,20,0))</f>
        <v>1.7249999999999999</v>
      </c>
      <c r="P46" s="33">
        <f>IF(ISERROR(VLOOKUP($B46&amp;P$3,'Individual polls'!$A$3:$T$103,20,0)),P45,VLOOKUP($B46&amp;P$3,'Individual polls'!$A$3:$T$103,20,0))</f>
        <v>1.7750000000000001</v>
      </c>
      <c r="Q46" s="33">
        <f>IF(ISERROR(VLOOKUP($B46&amp;Q$3,'Individual polls'!$A$3:$T$103,20,0)),Q45,VLOOKUP($B46&amp;Q$3,'Individual polls'!$A$3:$T$103,20,0))</f>
        <v>1.9749999999999999</v>
      </c>
      <c r="R46" s="33">
        <f>IF(ISERROR(VLOOKUP($B46&amp;R$3,'Individual polls'!$A$3:$T$103,20,0)),R45,VLOOKUP($B46&amp;R$3,'Individual polls'!$A$3:$T$103,20,0))</f>
        <v>1.45</v>
      </c>
      <c r="S46" s="40">
        <f>'Combined models'!S9</f>
        <v>1.95</v>
      </c>
      <c r="T46" s="40">
        <f t="shared" si="9"/>
        <v>1.95</v>
      </c>
      <c r="U46" s="38"/>
      <c r="V46" s="38"/>
      <c r="W46" s="38"/>
      <c r="X46" s="40">
        <f>Election.de!R9</f>
        <v>1.95</v>
      </c>
      <c r="Y46" s="38"/>
      <c r="Z46" s="41"/>
      <c r="AA46" s="41"/>
      <c r="AB46" s="41"/>
      <c r="AC46" s="41"/>
      <c r="AD46" s="41"/>
      <c r="AE46" s="41"/>
      <c r="AF46" s="36">
        <f>'Combined markets'!S52</f>
        <v>3.8581249999999994</v>
      </c>
      <c r="AG46" s="36">
        <f t="shared" si="3"/>
        <v>3.8581250000000002</v>
      </c>
      <c r="AH46" s="36">
        <f>Eix!R52</f>
        <v>5.5812500000000007</v>
      </c>
      <c r="AI46" s="36">
        <f>Prognosys!R38</f>
        <v>2.1349999999999998</v>
      </c>
      <c r="AJ46" s="36"/>
      <c r="AK46" s="36"/>
      <c r="AL46" s="36"/>
      <c r="AM46" s="36"/>
    </row>
    <row r="47" spans="1:39" hidden="1" outlineLevel="1">
      <c r="A47" s="24">
        <f t="shared" si="5"/>
        <v>87</v>
      </c>
      <c r="B47" s="7">
        <v>41452</v>
      </c>
      <c r="C47" s="45">
        <f t="shared" si="6"/>
        <v>1.1488038277511958</v>
      </c>
      <c r="D47" s="45">
        <f t="shared" si="7"/>
        <v>0.50992885207603256</v>
      </c>
      <c r="E47" s="45">
        <f t="shared" si="8"/>
        <v>1.0260683760683758</v>
      </c>
      <c r="F47" s="45"/>
      <c r="G47" s="28">
        <f>'PollyVote Forecast'!R53</f>
        <v>2.0008333333333326</v>
      </c>
      <c r="H47" s="32">
        <f>'Combined polls'!R46</f>
        <v>1.4712499999999995</v>
      </c>
      <c r="I47" s="32">
        <f t="shared" si="4"/>
        <v>1.5312499999999996</v>
      </c>
      <c r="J47" s="32">
        <f>PollyTix!R55</f>
        <v>1.6049999999999991</v>
      </c>
      <c r="K47" s="32">
        <f>Wahlumfrage!R46</f>
        <v>1.4575</v>
      </c>
      <c r="L47" s="33">
        <f t="shared" si="2"/>
        <v>1.7416666666666665</v>
      </c>
      <c r="M47" s="33">
        <f>IF(ISERROR(VLOOKUP($B47&amp;M$3,'Individual polls'!$A$3:$T$103,20,0)),M46,VLOOKUP($B47&amp;M$3,'Individual polls'!$A$3:$T$103,20,0))</f>
        <v>1.925</v>
      </c>
      <c r="N47" s="33">
        <f>IF(ISERROR(VLOOKUP($B47&amp;N$3,'Individual polls'!$A$3:$T$103,20,0)),N46,VLOOKUP($B47&amp;N$3,'Individual polls'!$A$3:$T$103,20,0))</f>
        <v>1.5999999999999999</v>
      </c>
      <c r="O47" s="33">
        <f>IF(ISERROR(VLOOKUP($B47&amp;O$3,'Individual polls'!$A$3:$T$103,20,0)),O46,VLOOKUP($B47&amp;O$3,'Individual polls'!$A$3:$T$103,20,0))</f>
        <v>1.7249999999999999</v>
      </c>
      <c r="P47" s="33">
        <f>IF(ISERROR(VLOOKUP($B47&amp;P$3,'Individual polls'!$A$3:$T$103,20,0)),P46,VLOOKUP($B47&amp;P$3,'Individual polls'!$A$3:$T$103,20,0))</f>
        <v>1.7750000000000001</v>
      </c>
      <c r="Q47" s="33">
        <f>IF(ISERROR(VLOOKUP($B47&amp;Q$3,'Individual polls'!$A$3:$T$103,20,0)),Q46,VLOOKUP($B47&amp;Q$3,'Individual polls'!$A$3:$T$103,20,0))</f>
        <v>1.9749999999999999</v>
      </c>
      <c r="R47" s="33">
        <f>IF(ISERROR(VLOOKUP($B47&amp;R$3,'Individual polls'!$A$3:$T$103,20,0)),R46,VLOOKUP($B47&amp;R$3,'Individual polls'!$A$3:$T$103,20,0))</f>
        <v>1.45</v>
      </c>
      <c r="S47" s="40">
        <f>'Combined models'!S10</f>
        <v>1.95</v>
      </c>
      <c r="T47" s="40">
        <f t="shared" si="9"/>
        <v>1.95</v>
      </c>
      <c r="U47" s="38"/>
      <c r="V47" s="38"/>
      <c r="W47" s="40"/>
      <c r="X47" s="40">
        <f>Election.de!R10</f>
        <v>1.95</v>
      </c>
      <c r="Y47" s="38"/>
      <c r="Z47" s="41"/>
      <c r="AA47" s="41"/>
      <c r="AB47" s="41"/>
      <c r="AC47" s="41"/>
      <c r="AD47" s="41"/>
      <c r="AE47" s="41"/>
      <c r="AF47" s="36">
        <f>'Combined markets'!S53</f>
        <v>3.9237499999999996</v>
      </c>
      <c r="AG47" s="36">
        <f t="shared" si="3"/>
        <v>3.9237499999999996</v>
      </c>
      <c r="AH47" s="36">
        <f>Eix!R53</f>
        <v>5.6374999999999993</v>
      </c>
      <c r="AI47" s="36">
        <f>Prognosys!R39</f>
        <v>2.21</v>
      </c>
      <c r="AJ47" s="36"/>
      <c r="AK47" s="36"/>
      <c r="AL47" s="36"/>
      <c r="AM47" s="36"/>
    </row>
    <row r="48" spans="1:39" hidden="1" outlineLevel="1">
      <c r="A48" s="24">
        <f t="shared" si="5"/>
        <v>86</v>
      </c>
      <c r="B48" s="7">
        <v>41453</v>
      </c>
      <c r="C48" s="45">
        <f t="shared" si="6"/>
        <v>1.1488038277511958</v>
      </c>
      <c r="D48" s="45">
        <f t="shared" si="7"/>
        <v>0.50992885207603256</v>
      </c>
      <c r="E48" s="45">
        <f t="shared" si="8"/>
        <v>1.0260683760683758</v>
      </c>
      <c r="F48" s="45"/>
      <c r="G48" s="28">
        <f>'PollyVote Forecast'!R54</f>
        <v>2.0008333333333326</v>
      </c>
      <c r="H48" s="32">
        <f>'Combined polls'!R47</f>
        <v>1.4712499999999995</v>
      </c>
      <c r="I48" s="32">
        <f t="shared" si="4"/>
        <v>1.5312499999999996</v>
      </c>
      <c r="J48" s="32">
        <f>PollyTix!R56</f>
        <v>1.6049999999999991</v>
      </c>
      <c r="K48" s="32">
        <f>Wahlumfrage!R47</f>
        <v>1.4575</v>
      </c>
      <c r="L48" s="33">
        <f t="shared" si="2"/>
        <v>1.7416666666666665</v>
      </c>
      <c r="M48" s="33">
        <f>IF(ISERROR(VLOOKUP($B48&amp;M$3,'Individual polls'!$A$3:$T$103,20,0)),M47,VLOOKUP($B48&amp;M$3,'Individual polls'!$A$3:$T$103,20,0))</f>
        <v>1.925</v>
      </c>
      <c r="N48" s="33">
        <f>IF(ISERROR(VLOOKUP($B48&amp;N$3,'Individual polls'!$A$3:$T$103,20,0)),N47,VLOOKUP($B48&amp;N$3,'Individual polls'!$A$3:$T$103,20,0))</f>
        <v>1.5999999999999999</v>
      </c>
      <c r="O48" s="33">
        <f>IF(ISERROR(VLOOKUP($B48&amp;O$3,'Individual polls'!$A$3:$T$103,20,0)),O47,VLOOKUP($B48&amp;O$3,'Individual polls'!$A$3:$T$103,20,0))</f>
        <v>1.7249999999999999</v>
      </c>
      <c r="P48" s="33">
        <f>IF(ISERROR(VLOOKUP($B48&amp;P$3,'Individual polls'!$A$3:$T$103,20,0)),P47,VLOOKUP($B48&amp;P$3,'Individual polls'!$A$3:$T$103,20,0))</f>
        <v>1.7750000000000001</v>
      </c>
      <c r="Q48" s="33">
        <f>IF(ISERROR(VLOOKUP($B48&amp;Q$3,'Individual polls'!$A$3:$T$103,20,0)),Q47,VLOOKUP($B48&amp;Q$3,'Individual polls'!$A$3:$T$103,20,0))</f>
        <v>1.9749999999999999</v>
      </c>
      <c r="R48" s="33">
        <f>IF(ISERROR(VLOOKUP($B48&amp;R$3,'Individual polls'!$A$3:$T$103,20,0)),R47,VLOOKUP($B48&amp;R$3,'Individual polls'!$A$3:$T$103,20,0))</f>
        <v>1.45</v>
      </c>
      <c r="S48" s="40">
        <f>'Combined models'!S11</f>
        <v>1.95</v>
      </c>
      <c r="T48" s="40">
        <f t="shared" si="9"/>
        <v>1.95</v>
      </c>
      <c r="U48" s="38"/>
      <c r="V48" s="38"/>
      <c r="W48" s="40"/>
      <c r="X48" s="40">
        <f>Election.de!R11</f>
        <v>1.95</v>
      </c>
      <c r="Y48" s="38"/>
      <c r="Z48" s="41"/>
      <c r="AA48" s="41"/>
      <c r="AB48" s="41"/>
      <c r="AC48" s="41"/>
      <c r="AD48" s="41"/>
      <c r="AE48" s="41"/>
      <c r="AF48" s="36">
        <f>'Combined markets'!S54</f>
        <v>3.9237499999999996</v>
      </c>
      <c r="AG48" s="36">
        <f t="shared" si="3"/>
        <v>3.9237499999999996</v>
      </c>
      <c r="AH48" s="36">
        <f>Eix!R54</f>
        <v>5.6374999999999993</v>
      </c>
      <c r="AI48" s="36">
        <f>Prognosys!R40</f>
        <v>2.21</v>
      </c>
      <c r="AJ48" s="36"/>
      <c r="AK48" s="36"/>
      <c r="AL48" s="36"/>
      <c r="AM48" s="36"/>
    </row>
    <row r="49" spans="1:39" hidden="1" outlineLevel="1">
      <c r="A49" s="24">
        <f t="shared" si="5"/>
        <v>85</v>
      </c>
      <c r="B49" s="7">
        <v>41454</v>
      </c>
      <c r="C49" s="45">
        <f t="shared" si="6"/>
        <v>1.0883971291866026</v>
      </c>
      <c r="D49" s="45">
        <f t="shared" si="7"/>
        <v>0.51017661900756917</v>
      </c>
      <c r="E49" s="45">
        <f t="shared" si="8"/>
        <v>0.97211538461538438</v>
      </c>
      <c r="F49" s="45"/>
      <c r="G49" s="28">
        <f>'PollyVote Forecast'!R55</f>
        <v>1.8956249999999994</v>
      </c>
      <c r="H49" s="32">
        <f>'Combined polls'!R48</f>
        <v>1.4575000000000002</v>
      </c>
      <c r="I49" s="32">
        <f t="shared" si="4"/>
        <v>1.5287500000000001</v>
      </c>
      <c r="J49" s="32">
        <f>PollyTix!R57</f>
        <v>1.5999999999999999</v>
      </c>
      <c r="K49" s="32">
        <f>Wahlumfrage!R48</f>
        <v>1.4575</v>
      </c>
      <c r="L49" s="33">
        <f t="shared" si="2"/>
        <v>1.7416666666666665</v>
      </c>
      <c r="M49" s="33">
        <f>IF(ISERROR(VLOOKUP($B49&amp;M$3,'Individual polls'!$A$3:$T$103,20,0)),M48,VLOOKUP($B49&amp;M$3,'Individual polls'!$A$3:$T$103,20,0))</f>
        <v>1.925</v>
      </c>
      <c r="N49" s="33">
        <f>IF(ISERROR(VLOOKUP($B49&amp;N$3,'Individual polls'!$A$3:$T$103,20,0)),N48,VLOOKUP($B49&amp;N$3,'Individual polls'!$A$3:$T$103,20,0))</f>
        <v>1.5999999999999999</v>
      </c>
      <c r="O49" s="33">
        <f>IF(ISERROR(VLOOKUP($B49&amp;O$3,'Individual polls'!$A$3:$T$103,20,0)),O48,VLOOKUP($B49&amp;O$3,'Individual polls'!$A$3:$T$103,20,0))</f>
        <v>1.7249999999999999</v>
      </c>
      <c r="P49" s="33">
        <f>IF(ISERROR(VLOOKUP($B49&amp;P$3,'Individual polls'!$A$3:$T$103,20,0)),P48,VLOOKUP($B49&amp;P$3,'Individual polls'!$A$3:$T$103,20,0))</f>
        <v>1.7750000000000001</v>
      </c>
      <c r="Q49" s="33">
        <f>IF(ISERROR(VLOOKUP($B49&amp;Q$3,'Individual polls'!$A$3:$T$103,20,0)),Q48,VLOOKUP($B49&amp;Q$3,'Individual polls'!$A$3:$T$103,20,0))</f>
        <v>1.9749999999999999</v>
      </c>
      <c r="R49" s="33">
        <f>IF(ISERROR(VLOOKUP($B49&amp;R$3,'Individual polls'!$A$3:$T$103,20,0)),R48,VLOOKUP($B49&amp;R$3,'Individual polls'!$A$3:$T$103,20,0))</f>
        <v>1.45</v>
      </c>
      <c r="S49" s="40">
        <f>'Combined models'!S12</f>
        <v>1.95</v>
      </c>
      <c r="T49" s="40">
        <f t="shared" si="9"/>
        <v>1.95</v>
      </c>
      <c r="U49" s="38"/>
      <c r="V49" s="38"/>
      <c r="W49" s="40"/>
      <c r="X49" s="40">
        <f>Election.de!R12</f>
        <v>1.95</v>
      </c>
      <c r="Y49" s="38"/>
      <c r="Z49" s="41"/>
      <c r="AA49" s="41"/>
      <c r="AB49" s="41"/>
      <c r="AC49" s="41"/>
      <c r="AD49" s="41"/>
      <c r="AE49" s="41"/>
      <c r="AF49" s="36">
        <f>'Combined markets'!S55</f>
        <v>3.6981249999999997</v>
      </c>
      <c r="AG49" s="36">
        <f t="shared" si="3"/>
        <v>3.7156250000000002</v>
      </c>
      <c r="AH49" s="36">
        <f>Eix!R55</f>
        <v>5.2362500000000001</v>
      </c>
      <c r="AI49" s="36">
        <f>Prognosys!R41</f>
        <v>2.1949999999999998</v>
      </c>
      <c r="AJ49" s="36"/>
      <c r="AK49" s="36"/>
      <c r="AL49" s="36"/>
      <c r="AM49" s="36"/>
    </row>
    <row r="50" spans="1:39" hidden="1" outlineLevel="1">
      <c r="A50" s="24">
        <f t="shared" si="5"/>
        <v>84</v>
      </c>
      <c r="B50" s="7">
        <v>41455</v>
      </c>
      <c r="C50" s="45">
        <f t="shared" si="6"/>
        <v>1.0404749408578768</v>
      </c>
      <c r="D50" s="45">
        <f t="shared" si="7"/>
        <v>0.47837928315304684</v>
      </c>
      <c r="E50" s="45">
        <f t="shared" si="8"/>
        <v>0.95578398429238831</v>
      </c>
      <c r="F50" s="45"/>
      <c r="G50" s="28">
        <f>'PollyVote Forecast'!R56</f>
        <v>1.7774780239655397</v>
      </c>
      <c r="H50" s="32">
        <f>'Combined polls'!R49</f>
        <v>1.422499999999999</v>
      </c>
      <c r="I50" s="32">
        <f t="shared" si="4"/>
        <v>1.4937499999999995</v>
      </c>
      <c r="J50" s="32">
        <f>PollyTix!R58</f>
        <v>1.5299999999999991</v>
      </c>
      <c r="K50" s="32">
        <f>Wahlumfrage!R49</f>
        <v>1.4575</v>
      </c>
      <c r="L50" s="33">
        <f t="shared" si="2"/>
        <v>1.7083333333333333</v>
      </c>
      <c r="M50" s="33">
        <f>IF(ISERROR(VLOOKUP($B50&amp;M$3,'Individual polls'!$A$3:$T$103,20,0)),M49,VLOOKUP($B50&amp;M$3,'Individual polls'!$A$3:$T$103,20,0))</f>
        <v>1.925</v>
      </c>
      <c r="N50" s="33">
        <f>IF(ISERROR(VLOOKUP($B50&amp;N$3,'Individual polls'!$A$3:$T$103,20,0)),N49,VLOOKUP($B50&amp;N$3,'Individual polls'!$A$3:$T$103,20,0))</f>
        <v>1.3999999999999997</v>
      </c>
      <c r="O50" s="33">
        <f>IF(ISERROR(VLOOKUP($B50&amp;O$3,'Individual polls'!$A$3:$T$103,20,0)),O49,VLOOKUP($B50&amp;O$3,'Individual polls'!$A$3:$T$103,20,0))</f>
        <v>1.7249999999999999</v>
      </c>
      <c r="P50" s="33">
        <f>IF(ISERROR(VLOOKUP($B50&amp;P$3,'Individual polls'!$A$3:$T$103,20,0)),P49,VLOOKUP($B50&amp;P$3,'Individual polls'!$A$3:$T$103,20,0))</f>
        <v>1.7750000000000001</v>
      </c>
      <c r="Q50" s="33">
        <f>IF(ISERROR(VLOOKUP($B50&amp;Q$3,'Individual polls'!$A$3:$T$103,20,0)),Q49,VLOOKUP($B50&amp;Q$3,'Individual polls'!$A$3:$T$103,20,0))</f>
        <v>1.9749999999999999</v>
      </c>
      <c r="R50" s="33">
        <f>IF(ISERROR(VLOOKUP($B50&amp;R$3,'Individual polls'!$A$3:$T$103,20,0)),R49,VLOOKUP($B50&amp;R$3,'Individual polls'!$A$3:$T$103,20,0))</f>
        <v>1.45</v>
      </c>
      <c r="S50" s="40">
        <f>'Combined models'!S13</f>
        <v>1.3233019668185684</v>
      </c>
      <c r="T50" s="40">
        <f t="shared" si="9"/>
        <v>1.8597068513148292</v>
      </c>
      <c r="U50" s="40">
        <f>'Jerome et al'!R3</f>
        <v>1.375</v>
      </c>
      <c r="V50" s="40">
        <f>'Gschwend &amp; Norpoth'!R3</f>
        <v>2.2541205539444875</v>
      </c>
      <c r="W50" s="40"/>
      <c r="X50" s="40">
        <f>Election.de!R13</f>
        <v>1.95</v>
      </c>
      <c r="Y50" s="38"/>
      <c r="Z50" s="41"/>
      <c r="AA50" s="41"/>
      <c r="AB50" s="41"/>
      <c r="AC50" s="41"/>
      <c r="AD50" s="41"/>
      <c r="AE50" s="41"/>
      <c r="AF50" s="36">
        <f>'Combined markets'!S56</f>
        <v>3.6981249999999997</v>
      </c>
      <c r="AG50" s="36">
        <f t="shared" si="3"/>
        <v>3.7156250000000002</v>
      </c>
      <c r="AH50" s="36">
        <f>Eix!R56</f>
        <v>5.2362500000000001</v>
      </c>
      <c r="AI50" s="36">
        <f>Prognosys!R42</f>
        <v>2.1949999999999998</v>
      </c>
      <c r="AJ50" s="36"/>
      <c r="AK50" s="36"/>
      <c r="AL50" s="36"/>
      <c r="AM50" s="36"/>
    </row>
    <row r="51" spans="1:39" hidden="1" outlineLevel="1">
      <c r="A51" s="24">
        <f t="shared" si="5"/>
        <v>83</v>
      </c>
      <c r="B51" s="7">
        <v>41456</v>
      </c>
      <c r="C51" s="45">
        <f t="shared" si="6"/>
        <v>1.1002828776790601</v>
      </c>
      <c r="D51" s="45">
        <f t="shared" si="7"/>
        <v>0.46810513040624435</v>
      </c>
      <c r="E51" s="45">
        <f t="shared" si="8"/>
        <v>0.97902160775995417</v>
      </c>
      <c r="F51" s="45"/>
      <c r="G51" s="28">
        <f>'PollyVote Forecast'!R57</f>
        <v>1.8200512601607786</v>
      </c>
      <c r="H51" s="32">
        <f>'Combined polls'!R50</f>
        <v>1.3931250000000002</v>
      </c>
      <c r="I51" s="32">
        <f t="shared" si="4"/>
        <v>1.443125</v>
      </c>
      <c r="J51" s="32">
        <f>PollyTix!R59</f>
        <v>1.5250000000000001</v>
      </c>
      <c r="K51" s="32">
        <f>Wahlumfrage!R50</f>
        <v>1.3612499999999998</v>
      </c>
      <c r="L51" s="33">
        <f t="shared" si="2"/>
        <v>1.6541666666666666</v>
      </c>
      <c r="M51" s="33">
        <f>IF(ISERROR(VLOOKUP($B51&amp;M$3,'Individual polls'!$A$3:$T$103,20,0)),M50,VLOOKUP($B51&amp;M$3,'Individual polls'!$A$3:$T$103,20,0))</f>
        <v>1.925</v>
      </c>
      <c r="N51" s="33">
        <f>IF(ISERROR(VLOOKUP($B51&amp;N$3,'Individual polls'!$A$3:$T$103,20,0)),N50,VLOOKUP($B51&amp;N$3,'Individual polls'!$A$3:$T$103,20,0))</f>
        <v>1.3999999999999997</v>
      </c>
      <c r="O51" s="33">
        <f>IF(ISERROR(VLOOKUP($B51&amp;O$3,'Individual polls'!$A$3:$T$103,20,0)),O50,VLOOKUP($B51&amp;O$3,'Individual polls'!$A$3:$T$103,20,0))</f>
        <v>1.7249999999999999</v>
      </c>
      <c r="P51" s="33">
        <f>IF(ISERROR(VLOOKUP($B51&amp;P$3,'Individual polls'!$A$3:$T$103,20,0)),P50,VLOOKUP($B51&amp;P$3,'Individual polls'!$A$3:$T$103,20,0))</f>
        <v>1.7750000000000001</v>
      </c>
      <c r="Q51" s="33">
        <f>IF(ISERROR(VLOOKUP($B51&amp;Q$3,'Individual polls'!$A$3:$T$103,20,0)),Q50,VLOOKUP($B51&amp;Q$3,'Individual polls'!$A$3:$T$103,20,0))</f>
        <v>1.6499999999999997</v>
      </c>
      <c r="R51" s="33">
        <f>IF(ISERROR(VLOOKUP($B51&amp;R$3,'Individual polls'!$A$3:$T$103,20,0)),R50,VLOOKUP($B51&amp;R$3,'Individual polls'!$A$3:$T$103,20,0))</f>
        <v>1.45</v>
      </c>
      <c r="S51" s="40">
        <f>'Combined models'!S14</f>
        <v>1.2799528504990367</v>
      </c>
      <c r="T51" s="40">
        <f t="shared" si="9"/>
        <v>1.8590511646879158</v>
      </c>
      <c r="U51" s="40">
        <f>'Jerome et al'!R4</f>
        <v>1.375</v>
      </c>
      <c r="V51" s="40">
        <f>'Gschwend &amp; Norpoth'!R4</f>
        <v>2.2521534940637475</v>
      </c>
      <c r="W51" s="40"/>
      <c r="X51" s="40">
        <f>Election.de!R14</f>
        <v>1.95</v>
      </c>
      <c r="Y51" s="38"/>
      <c r="Z51" s="41"/>
      <c r="AA51" s="41"/>
      <c r="AB51" s="41"/>
      <c r="AC51" s="41"/>
      <c r="AD51" s="41"/>
      <c r="AE51" s="41"/>
      <c r="AF51" s="36">
        <f>'Combined markets'!S57</f>
        <v>3.8868750000000003</v>
      </c>
      <c r="AG51" s="36">
        <f t="shared" si="3"/>
        <v>3.8881249999999996</v>
      </c>
      <c r="AH51" s="36">
        <f>Eix!R57</f>
        <v>5.3737499999999994</v>
      </c>
      <c r="AI51" s="36">
        <f>Prognosys!R43</f>
        <v>2.4024999999999999</v>
      </c>
      <c r="AJ51" s="36"/>
      <c r="AK51" s="36"/>
      <c r="AL51" s="36"/>
      <c r="AM51" s="36"/>
    </row>
    <row r="52" spans="1:39" hidden="1" outlineLevel="1">
      <c r="A52" s="24">
        <f t="shared" si="5"/>
        <v>82</v>
      </c>
      <c r="B52" s="7">
        <v>41457</v>
      </c>
      <c r="C52" s="45">
        <f t="shared" si="6"/>
        <v>1.1159790870146389</v>
      </c>
      <c r="D52" s="45">
        <f t="shared" si="7"/>
        <v>0.46741963131804787</v>
      </c>
      <c r="E52" s="45">
        <f t="shared" si="8"/>
        <v>0.98543752611223878</v>
      </c>
      <c r="F52" s="45"/>
      <c r="G52" s="28">
        <f>'PollyVote Forecast'!R58</f>
        <v>1.8460154064367151</v>
      </c>
      <c r="H52" s="32">
        <f>'Combined polls'!R51</f>
        <v>1.4056250000000001</v>
      </c>
      <c r="I52" s="32">
        <f t="shared" si="4"/>
        <v>1.4556249999999999</v>
      </c>
      <c r="J52" s="32">
        <f>PollyTix!R60</f>
        <v>1.5500000000000003</v>
      </c>
      <c r="K52" s="32">
        <f>Wahlumfrage!R51</f>
        <v>1.3612499999999998</v>
      </c>
      <c r="L52" s="33">
        <f t="shared" si="2"/>
        <v>1.6541666666666666</v>
      </c>
      <c r="M52" s="33">
        <f>IF(ISERROR(VLOOKUP($B52&amp;M$3,'Individual polls'!$A$3:$T$103,20,0)),M51,VLOOKUP($B52&amp;M$3,'Individual polls'!$A$3:$T$103,20,0))</f>
        <v>1.925</v>
      </c>
      <c r="N52" s="33">
        <f>IF(ISERROR(VLOOKUP($B52&amp;N$3,'Individual polls'!$A$3:$T$103,20,0)),N51,VLOOKUP($B52&amp;N$3,'Individual polls'!$A$3:$T$103,20,0))</f>
        <v>1.3999999999999997</v>
      </c>
      <c r="O52" s="33">
        <f>IF(ISERROR(VLOOKUP($B52&amp;O$3,'Individual polls'!$A$3:$T$103,20,0)),O51,VLOOKUP($B52&amp;O$3,'Individual polls'!$A$3:$T$103,20,0))</f>
        <v>1.7249999999999999</v>
      </c>
      <c r="P52" s="33">
        <f>IF(ISERROR(VLOOKUP($B52&amp;P$3,'Individual polls'!$A$3:$T$103,20,0)),P51,VLOOKUP($B52&amp;P$3,'Individual polls'!$A$3:$T$103,20,0))</f>
        <v>1.7750000000000001</v>
      </c>
      <c r="Q52" s="33">
        <f>IF(ISERROR(VLOOKUP($B52&amp;Q$3,'Individual polls'!$A$3:$T$103,20,0)),Q51,VLOOKUP($B52&amp;Q$3,'Individual polls'!$A$3:$T$103,20,0))</f>
        <v>1.6499999999999997</v>
      </c>
      <c r="R52" s="33">
        <f>IF(ISERROR(VLOOKUP($B52&amp;R$3,'Individual polls'!$A$3:$T$103,20,0)),R51,VLOOKUP($B52&amp;R$3,'Individual polls'!$A$3:$T$103,20,0))</f>
        <v>1.45</v>
      </c>
      <c r="S52" s="40">
        <f>'Combined models'!S15</f>
        <v>1.2733153003311442</v>
      </c>
      <c r="T52" s="40">
        <f t="shared" si="9"/>
        <v>1.8732952191496499</v>
      </c>
      <c r="U52" s="40">
        <f>'Jerome et al'!R5</f>
        <v>1.3750000000000004</v>
      </c>
      <c r="V52" s="40">
        <f>'Gschwend &amp; Norpoth'!R5</f>
        <v>2.2948856574489489</v>
      </c>
      <c r="W52" s="40"/>
      <c r="X52" s="40">
        <f>Election.de!R15</f>
        <v>1.95</v>
      </c>
      <c r="Y52" s="38"/>
      <c r="Z52" s="41"/>
      <c r="AA52" s="41"/>
      <c r="AB52" s="41"/>
      <c r="AC52" s="41"/>
      <c r="AD52" s="41"/>
      <c r="AE52" s="41"/>
      <c r="AF52" s="36">
        <f>'Combined markets'!S58</f>
        <v>3.949374999999999</v>
      </c>
      <c r="AG52" s="36">
        <f t="shared" si="3"/>
        <v>3.9493749999999999</v>
      </c>
      <c r="AH52" s="36">
        <f>Eix!R58</f>
        <v>5.61625</v>
      </c>
      <c r="AI52" s="36">
        <f>Prognosys!R44</f>
        <v>2.2824999999999998</v>
      </c>
      <c r="AJ52" s="36"/>
      <c r="AK52" s="36"/>
      <c r="AL52" s="36"/>
      <c r="AM52" s="36"/>
    </row>
    <row r="53" spans="1:39" hidden="1" outlineLevel="1">
      <c r="A53" s="24">
        <f t="shared" si="5"/>
        <v>81</v>
      </c>
      <c r="B53" s="7">
        <v>41458</v>
      </c>
      <c r="C53" s="45">
        <f t="shared" si="6"/>
        <v>1.1119317239286184</v>
      </c>
      <c r="D53" s="45">
        <f t="shared" si="7"/>
        <v>0.47671634216676506</v>
      </c>
      <c r="E53" s="45">
        <f t="shared" si="8"/>
        <v>0.96694631536133158</v>
      </c>
      <c r="F53" s="45"/>
      <c r="G53" s="28">
        <f>'PollyVote Forecast'!R59</f>
        <v>1.8115221002337072</v>
      </c>
      <c r="H53" s="32">
        <f>'Combined polls'!R52</f>
        <v>1.4156250000000004</v>
      </c>
      <c r="I53" s="32">
        <f t="shared" si="4"/>
        <v>1.465625</v>
      </c>
      <c r="J53" s="32">
        <f>PollyTix!R61</f>
        <v>1.57</v>
      </c>
      <c r="K53" s="32">
        <f>Wahlumfrage!R52</f>
        <v>1.3612499999999998</v>
      </c>
      <c r="L53" s="33">
        <f t="shared" si="2"/>
        <v>1.6291666666666664</v>
      </c>
      <c r="M53" s="33">
        <f>IF(ISERROR(VLOOKUP($B53&amp;M$3,'Individual polls'!$A$3:$T$103,20,0)),M52,VLOOKUP($B53&amp;M$3,'Individual polls'!$A$3:$T$103,20,0))</f>
        <v>1.7750000000000001</v>
      </c>
      <c r="N53" s="33">
        <f>IF(ISERROR(VLOOKUP($B53&amp;N$3,'Individual polls'!$A$3:$T$103,20,0)),N52,VLOOKUP($B53&amp;N$3,'Individual polls'!$A$3:$T$103,20,0))</f>
        <v>1.3999999999999997</v>
      </c>
      <c r="O53" s="33">
        <f>IF(ISERROR(VLOOKUP($B53&amp;O$3,'Individual polls'!$A$3:$T$103,20,0)),O52,VLOOKUP($B53&amp;O$3,'Individual polls'!$A$3:$T$103,20,0))</f>
        <v>1.7249999999999999</v>
      </c>
      <c r="P53" s="33">
        <f>IF(ISERROR(VLOOKUP($B53&amp;P$3,'Individual polls'!$A$3:$T$103,20,0)),P52,VLOOKUP($B53&amp;P$3,'Individual polls'!$A$3:$T$103,20,0))</f>
        <v>1.7750000000000001</v>
      </c>
      <c r="Q53" s="33">
        <f>IF(ISERROR(VLOOKUP($B53&amp;Q$3,'Individual polls'!$A$3:$T$103,20,0)),Q52,VLOOKUP($B53&amp;Q$3,'Individual polls'!$A$3:$T$103,20,0))</f>
        <v>1.6499999999999997</v>
      </c>
      <c r="R53" s="33">
        <f>IF(ISERROR(VLOOKUP($B53&amp;R$3,'Individual polls'!$A$3:$T$103,20,0)),R52,VLOOKUP($B53&amp;R$3,'Individual polls'!$A$3:$T$103,20,0))</f>
        <v>1.45</v>
      </c>
      <c r="S53" s="40">
        <f>'Combined models'!S16</f>
        <v>1.2748555870129308</v>
      </c>
      <c r="T53" s="40">
        <f t="shared" si="9"/>
        <v>1.8734464069567005</v>
      </c>
      <c r="U53" s="40">
        <f>'Jerome et al'!R6</f>
        <v>1.375</v>
      </c>
      <c r="V53" s="40">
        <f>'Gschwend &amp; Norpoth'!R6</f>
        <v>2.2953392208701011</v>
      </c>
      <c r="W53" s="40"/>
      <c r="X53" s="40">
        <f>Election.de!R16</f>
        <v>1.95</v>
      </c>
      <c r="Y53" s="38"/>
      <c r="Z53" s="41"/>
      <c r="AA53" s="41"/>
      <c r="AB53" s="41"/>
      <c r="AC53" s="41"/>
      <c r="AD53" s="41"/>
      <c r="AE53" s="41"/>
      <c r="AF53" s="36">
        <f>'Combined markets'!S59</f>
        <v>3.7999999999999989</v>
      </c>
      <c r="AG53" s="36">
        <f t="shared" si="3"/>
        <v>3.8</v>
      </c>
      <c r="AH53" s="36">
        <f>Eix!R59</f>
        <v>5.3574999999999999</v>
      </c>
      <c r="AI53" s="36">
        <f>Prognosys!R45</f>
        <v>2.2424999999999993</v>
      </c>
      <c r="AJ53" s="36"/>
      <c r="AK53" s="36"/>
      <c r="AL53" s="36"/>
      <c r="AM53" s="36"/>
    </row>
    <row r="54" spans="1:39" hidden="1" outlineLevel="1">
      <c r="A54" s="24">
        <f t="shared" si="5"/>
        <v>80</v>
      </c>
      <c r="B54" s="7">
        <v>41459</v>
      </c>
      <c r="C54" s="45">
        <f t="shared" si="6"/>
        <v>1.1047750820711717</v>
      </c>
      <c r="D54" s="45">
        <f t="shared" si="7"/>
        <v>0.47481951864779126</v>
      </c>
      <c r="E54" s="45">
        <f t="shared" si="8"/>
        <v>0.96454212404122597</v>
      </c>
      <c r="F54" s="45"/>
      <c r="G54" s="28">
        <f>'PollyVote Forecast'!R60</f>
        <v>1.7998627378742835</v>
      </c>
      <c r="H54" s="32">
        <f>'Combined polls'!R53</f>
        <v>1.4156249999999999</v>
      </c>
      <c r="I54" s="32">
        <f t="shared" si="4"/>
        <v>1.465625</v>
      </c>
      <c r="J54" s="32">
        <f>PollyTix!R62</f>
        <v>1.57</v>
      </c>
      <c r="K54" s="32">
        <f>Wahlumfrage!R53</f>
        <v>1.3612499999999998</v>
      </c>
      <c r="L54" s="33">
        <f t="shared" si="2"/>
        <v>1.6291666666666664</v>
      </c>
      <c r="M54" s="33">
        <f>IF(ISERROR(VLOOKUP($B54&amp;M$3,'Individual polls'!$A$3:$T$103,20,0)),M53,VLOOKUP($B54&amp;M$3,'Individual polls'!$A$3:$T$103,20,0))</f>
        <v>1.7750000000000001</v>
      </c>
      <c r="N54" s="33">
        <f>IF(ISERROR(VLOOKUP($B54&amp;N$3,'Individual polls'!$A$3:$T$103,20,0)),N53,VLOOKUP($B54&amp;N$3,'Individual polls'!$A$3:$T$103,20,0))</f>
        <v>1.3999999999999997</v>
      </c>
      <c r="O54" s="33">
        <f>IF(ISERROR(VLOOKUP($B54&amp;O$3,'Individual polls'!$A$3:$T$103,20,0)),O53,VLOOKUP($B54&amp;O$3,'Individual polls'!$A$3:$T$103,20,0))</f>
        <v>1.7249999999999999</v>
      </c>
      <c r="P54" s="33">
        <f>IF(ISERROR(VLOOKUP($B54&amp;P$3,'Individual polls'!$A$3:$T$103,20,0)),P53,VLOOKUP($B54&amp;P$3,'Individual polls'!$A$3:$T$103,20,0))</f>
        <v>1.7750000000000001</v>
      </c>
      <c r="Q54" s="33">
        <f>IF(ISERROR(VLOOKUP($B54&amp;Q$3,'Individual polls'!$A$3:$T$103,20,0)),Q53,VLOOKUP($B54&amp;Q$3,'Individual polls'!$A$3:$T$103,20,0))</f>
        <v>1.6499999999999997</v>
      </c>
      <c r="R54" s="33">
        <f>IF(ISERROR(VLOOKUP($B54&amp;R$3,'Individual polls'!$A$3:$T$103,20,0)),R53,VLOOKUP($B54&amp;R$3,'Individual polls'!$A$3:$T$103,20,0))</f>
        <v>1.45</v>
      </c>
      <c r="S54" s="40">
        <f>'Combined models'!S17</f>
        <v>1.271126051946575</v>
      </c>
      <c r="T54" s="40">
        <f t="shared" si="9"/>
        <v>1.8660281319111727</v>
      </c>
      <c r="U54" s="40">
        <f>'Jerome et al'!R7</f>
        <v>1.3750000000000002</v>
      </c>
      <c r="V54" s="40">
        <f>'Gschwend &amp; Norpoth'!R7</f>
        <v>2.2730843957335174</v>
      </c>
      <c r="W54" s="40"/>
      <c r="X54" s="40">
        <f>Election.de!R17</f>
        <v>1.95</v>
      </c>
      <c r="Y54" s="38"/>
      <c r="Z54" s="41"/>
      <c r="AA54" s="41"/>
      <c r="AB54" s="41"/>
      <c r="AC54" s="41"/>
      <c r="AD54" s="41"/>
      <c r="AE54" s="41"/>
      <c r="AF54" s="36">
        <f>'Combined markets'!S60</f>
        <v>3.7906249999999995</v>
      </c>
      <c r="AG54" s="36">
        <f t="shared" si="3"/>
        <v>3.7906249999999995</v>
      </c>
      <c r="AH54" s="36">
        <f>Eix!R60</f>
        <v>5.2687499999999989</v>
      </c>
      <c r="AI54" s="36">
        <f>Prognosys!R46</f>
        <v>2.3125</v>
      </c>
      <c r="AJ54" s="36"/>
      <c r="AK54" s="36"/>
      <c r="AL54" s="36"/>
      <c r="AM54" s="36"/>
    </row>
    <row r="55" spans="1:39" hidden="1" outlineLevel="1">
      <c r="A55" s="24">
        <f t="shared" si="5"/>
        <v>79</v>
      </c>
      <c r="B55" s="7">
        <v>41460</v>
      </c>
      <c r="C55" s="45">
        <f t="shared" si="6"/>
        <v>1.1037316160192319</v>
      </c>
      <c r="D55" s="45">
        <f t="shared" si="7"/>
        <v>0.47172658016452934</v>
      </c>
      <c r="E55" s="45">
        <f t="shared" si="8"/>
        <v>0.96488346227429678</v>
      </c>
      <c r="F55" s="45"/>
      <c r="G55" s="28">
        <f>'PollyVote Forecast'!R61</f>
        <v>1.7981627577646651</v>
      </c>
      <c r="H55" s="32">
        <f>'Combined polls'!R54</f>
        <v>1.429374999999999</v>
      </c>
      <c r="I55" s="32">
        <f t="shared" si="4"/>
        <v>1.4556249999999997</v>
      </c>
      <c r="J55" s="32">
        <f>PollyTix!R63</f>
        <v>1.5499999999999996</v>
      </c>
      <c r="K55" s="32">
        <f>Wahlumfrage!R54</f>
        <v>1.3612499999999998</v>
      </c>
      <c r="L55" s="33">
        <f t="shared" si="2"/>
        <v>1.6291666666666664</v>
      </c>
      <c r="M55" s="33">
        <f>IF(ISERROR(VLOOKUP($B55&amp;M$3,'Individual polls'!$A$3:$T$103,20,0)),M54,VLOOKUP($B55&amp;M$3,'Individual polls'!$A$3:$T$103,20,0))</f>
        <v>1.7750000000000001</v>
      </c>
      <c r="N55" s="33">
        <f>IF(ISERROR(VLOOKUP($B55&amp;N$3,'Individual polls'!$A$3:$T$103,20,0)),N54,VLOOKUP($B55&amp;N$3,'Individual polls'!$A$3:$T$103,20,0))</f>
        <v>1.3999999999999997</v>
      </c>
      <c r="O55" s="33">
        <f>IF(ISERROR(VLOOKUP($B55&amp;O$3,'Individual polls'!$A$3:$T$103,20,0)),O54,VLOOKUP($B55&amp;O$3,'Individual polls'!$A$3:$T$103,20,0))</f>
        <v>1.7249999999999999</v>
      </c>
      <c r="P55" s="33">
        <f>IF(ISERROR(VLOOKUP($B55&amp;P$3,'Individual polls'!$A$3:$T$103,20,0)),P54,VLOOKUP($B55&amp;P$3,'Individual polls'!$A$3:$T$103,20,0))</f>
        <v>1.7750000000000001</v>
      </c>
      <c r="Q55" s="33">
        <f>IF(ISERROR(VLOOKUP($B55&amp;Q$3,'Individual polls'!$A$3:$T$103,20,0)),Q54,VLOOKUP($B55&amp;Q$3,'Individual polls'!$A$3:$T$103,20,0))</f>
        <v>1.6499999999999997</v>
      </c>
      <c r="R55" s="33">
        <f>IF(ISERROR(VLOOKUP($B55&amp;R$3,'Individual polls'!$A$3:$T$103,20,0)),R54,VLOOKUP($B55&amp;R$3,'Individual polls'!$A$3:$T$103,20,0))</f>
        <v>1.45</v>
      </c>
      <c r="S55" s="40">
        <f>'Combined models'!S18</f>
        <v>1.2773006789717409</v>
      </c>
      <c r="T55" s="40">
        <f t="shared" si="9"/>
        <v>1.8636061535620805</v>
      </c>
      <c r="U55" s="40">
        <f>'Jerome et al'!R8</f>
        <v>1.3750000000000002</v>
      </c>
      <c r="V55" s="40">
        <f>'Gschwend &amp; Norpoth'!R8</f>
        <v>2.265818460686241</v>
      </c>
      <c r="W55" s="40"/>
      <c r="X55" s="40">
        <f>Election.de!R18</f>
        <v>1.95</v>
      </c>
      <c r="Y55" s="38"/>
      <c r="Z55" s="41"/>
      <c r="AA55" s="41"/>
      <c r="AB55" s="41"/>
      <c r="AC55" s="41"/>
      <c r="AD55" s="41"/>
      <c r="AE55" s="41"/>
      <c r="AF55" s="36">
        <f>'Combined markets'!S61</f>
        <v>3.8118750000000001</v>
      </c>
      <c r="AG55" s="36">
        <f>AVERAGE(AH55:AM55)</f>
        <v>3.8118749999999997</v>
      </c>
      <c r="AH55" s="36">
        <f>Eix!R61</f>
        <v>5.3987499999999997</v>
      </c>
      <c r="AI55" s="36">
        <f>Prognosys!R47</f>
        <v>2.2250000000000001</v>
      </c>
      <c r="AJ55" s="36"/>
      <c r="AK55" s="36"/>
      <c r="AL55" s="36"/>
      <c r="AM55" s="36"/>
    </row>
    <row r="56" spans="1:39" hidden="1" outlineLevel="1">
      <c r="A56" s="24">
        <f t="shared" si="5"/>
        <v>78</v>
      </c>
      <c r="B56" s="7">
        <v>41461</v>
      </c>
      <c r="C56" s="45">
        <f t="shared" si="6"/>
        <v>0.90286671407862984</v>
      </c>
      <c r="D56" s="45">
        <f t="shared" si="7"/>
        <v>0.47880223139121686</v>
      </c>
      <c r="E56" s="45">
        <f t="shared" si="8"/>
        <v>0.789189013016807</v>
      </c>
      <c r="F56" s="45"/>
      <c r="G56" s="28">
        <f>'PollyVote Forecast'!R62</f>
        <v>1.4709203550197676</v>
      </c>
      <c r="H56" s="32">
        <f>'Combined polls'!R55</f>
        <v>1.444375</v>
      </c>
      <c r="I56" s="32">
        <f t="shared" si="4"/>
        <v>1.4706250000000001</v>
      </c>
      <c r="J56" s="32">
        <f>PollyTix!R64</f>
        <v>1.58</v>
      </c>
      <c r="K56" s="32">
        <f>Wahlumfrage!R55</f>
        <v>1.3612499999999998</v>
      </c>
      <c r="L56" s="33">
        <f t="shared" si="2"/>
        <v>1.6291666666666664</v>
      </c>
      <c r="M56" s="33">
        <f>IF(ISERROR(VLOOKUP($B56&amp;M$3,'Individual polls'!$A$3:$T$103,20,0)),M55,VLOOKUP($B56&amp;M$3,'Individual polls'!$A$3:$T$103,20,0))</f>
        <v>1.7750000000000001</v>
      </c>
      <c r="N56" s="33">
        <f>IF(ISERROR(VLOOKUP($B56&amp;N$3,'Individual polls'!$A$3:$T$103,20,0)),N55,VLOOKUP($B56&amp;N$3,'Individual polls'!$A$3:$T$103,20,0))</f>
        <v>1.3999999999999997</v>
      </c>
      <c r="O56" s="33">
        <f>IF(ISERROR(VLOOKUP($B56&amp;O$3,'Individual polls'!$A$3:$T$103,20,0)),O55,VLOOKUP($B56&amp;O$3,'Individual polls'!$A$3:$T$103,20,0))</f>
        <v>1.7249999999999999</v>
      </c>
      <c r="P56" s="33">
        <f>IF(ISERROR(VLOOKUP($B56&amp;P$3,'Individual polls'!$A$3:$T$103,20,0)),P55,VLOOKUP($B56&amp;P$3,'Individual polls'!$A$3:$T$103,20,0))</f>
        <v>1.7750000000000001</v>
      </c>
      <c r="Q56" s="33">
        <f>IF(ISERROR(VLOOKUP($B56&amp;Q$3,'Individual polls'!$A$3:$T$103,20,0)),Q55,VLOOKUP($B56&amp;Q$3,'Individual polls'!$A$3:$T$103,20,0))</f>
        <v>1.6499999999999997</v>
      </c>
      <c r="R56" s="33">
        <f>IF(ISERROR(VLOOKUP($B56&amp;R$3,'Individual polls'!$A$3:$T$103,20,0)),R55,VLOOKUP($B56&amp;R$3,'Individual polls'!$A$3:$T$103,20,0))</f>
        <v>1.45</v>
      </c>
      <c r="S56" s="40">
        <f>'Combined models'!S19</f>
        <v>1.2796820930871364</v>
      </c>
      <c r="T56" s="40">
        <f t="shared" si="9"/>
        <v>1.8638378522236752</v>
      </c>
      <c r="U56" s="40">
        <f>'Jerome et al'!R9</f>
        <v>1.375</v>
      </c>
      <c r="V56" s="40">
        <f>'Gschwend &amp; Norpoth'!R9</f>
        <v>2.2665135566710259</v>
      </c>
      <c r="W56" s="40"/>
      <c r="X56" s="40">
        <f>Election.de!R19</f>
        <v>1.95</v>
      </c>
      <c r="Y56" s="38"/>
      <c r="Z56" s="41"/>
      <c r="AA56" s="41"/>
      <c r="AB56" s="41"/>
      <c r="AC56" s="41"/>
      <c r="AD56" s="41"/>
      <c r="AE56" s="41"/>
      <c r="AF56" s="36">
        <f>'Combined markets'!S62</f>
        <v>2.8029166666666669</v>
      </c>
      <c r="AG56" s="36">
        <f t="shared" si="3"/>
        <v>3.0720833333333335</v>
      </c>
      <c r="AH56" s="36">
        <f>Eix!R62</f>
        <v>5.1412500000000003</v>
      </c>
      <c r="AI56" s="36">
        <f>Prognosys!R48</f>
        <v>2.2274999999999996</v>
      </c>
      <c r="AJ56" s="36">
        <f>'Wahlfieber I'!R3</f>
        <v>1.8474999999999999</v>
      </c>
      <c r="AK56" s="36"/>
      <c r="AL56" s="36"/>
      <c r="AM56" s="36"/>
    </row>
    <row r="57" spans="1:39" hidden="1" outlineLevel="1">
      <c r="A57" s="24">
        <f t="shared" si="5"/>
        <v>77</v>
      </c>
      <c r="B57" s="7">
        <v>41462</v>
      </c>
      <c r="C57" s="45">
        <f t="shared" si="6"/>
        <v>0.88195152587058356</v>
      </c>
      <c r="D57" s="45">
        <f t="shared" si="7"/>
        <v>0.46292586533557001</v>
      </c>
      <c r="E57" s="45">
        <f t="shared" si="8"/>
        <v>0.75890117682455183</v>
      </c>
      <c r="F57" s="45"/>
      <c r="G57" s="28">
        <f>'PollyVote Forecast'!R63</f>
        <v>1.4221468354663158</v>
      </c>
      <c r="H57" s="32">
        <f>'Combined polls'!R56</f>
        <v>1.3768749999999996</v>
      </c>
      <c r="I57" s="32">
        <f t="shared" si="4"/>
        <v>1.4031250000000002</v>
      </c>
      <c r="J57" s="32">
        <f>PollyTix!R65</f>
        <v>1.4450000000000003</v>
      </c>
      <c r="K57" s="32">
        <f>Wahlumfrage!R56</f>
        <v>1.3612499999999998</v>
      </c>
      <c r="L57" s="33">
        <f t="shared" si="2"/>
        <v>1.6124999999999998</v>
      </c>
      <c r="M57" s="33">
        <f>IF(ISERROR(VLOOKUP($B57&amp;M$3,'Individual polls'!$A$3:$T$103,20,0)),M56,VLOOKUP($B57&amp;M$3,'Individual polls'!$A$3:$T$103,20,0))</f>
        <v>1.7750000000000001</v>
      </c>
      <c r="N57" s="33">
        <f>IF(ISERROR(VLOOKUP($B57&amp;N$3,'Individual polls'!$A$3:$T$103,20,0)),N56,VLOOKUP($B57&amp;N$3,'Individual polls'!$A$3:$T$103,20,0))</f>
        <v>1.3</v>
      </c>
      <c r="O57" s="33">
        <f>IF(ISERROR(VLOOKUP($B57&amp;O$3,'Individual polls'!$A$3:$T$103,20,0)),O56,VLOOKUP($B57&amp;O$3,'Individual polls'!$A$3:$T$103,20,0))</f>
        <v>1.7249999999999999</v>
      </c>
      <c r="P57" s="33">
        <f>IF(ISERROR(VLOOKUP($B57&amp;P$3,'Individual polls'!$A$3:$T$103,20,0)),P56,VLOOKUP($B57&amp;P$3,'Individual polls'!$A$3:$T$103,20,0))</f>
        <v>1.7750000000000001</v>
      </c>
      <c r="Q57" s="33">
        <f>IF(ISERROR(VLOOKUP($B57&amp;Q$3,'Individual polls'!$A$3:$T$103,20,0)),Q56,VLOOKUP($B57&amp;Q$3,'Individual polls'!$A$3:$T$103,20,0))</f>
        <v>1.6499999999999997</v>
      </c>
      <c r="R57" s="33">
        <f>IF(ISERROR(VLOOKUP($B57&amp;R$3,'Individual polls'!$A$3:$T$103,20,0)),R56,VLOOKUP($B57&amp;R$3,'Individual polls'!$A$3:$T$103,20,0))</f>
        <v>1.45</v>
      </c>
      <c r="S57" s="40">
        <f>'Combined models'!S20</f>
        <v>1.3059006535244739</v>
      </c>
      <c r="T57" s="40">
        <f t="shared" si="9"/>
        <v>1.8739552380416165</v>
      </c>
      <c r="U57" s="40">
        <f>'Jerome et al'!R10</f>
        <v>1.3750000000000002</v>
      </c>
      <c r="V57" s="40">
        <f>'Gschwend &amp; Norpoth'!R10</f>
        <v>2.0718657141248493</v>
      </c>
      <c r="W57" s="40"/>
      <c r="X57" s="40">
        <f>Election.de!R20</f>
        <v>2.1749999999999998</v>
      </c>
      <c r="Y57" s="38"/>
      <c r="Z57" s="41"/>
      <c r="AA57" s="41"/>
      <c r="AB57" s="41"/>
      <c r="AC57" s="41"/>
      <c r="AD57" s="41"/>
      <c r="AE57" s="41"/>
      <c r="AF57" s="36">
        <f>'Combined markets'!S63</f>
        <v>2.8412499999999992</v>
      </c>
      <c r="AG57" s="36">
        <f t="shared" si="3"/>
        <v>3.0720833333333335</v>
      </c>
      <c r="AH57" s="36">
        <f>Eix!R63</f>
        <v>5.1875</v>
      </c>
      <c r="AI57" s="36">
        <f>Prognosys!R49</f>
        <v>2.2375000000000003</v>
      </c>
      <c r="AJ57" s="36">
        <f>'Wahlfieber I'!R4</f>
        <v>1.79125</v>
      </c>
      <c r="AK57" s="36"/>
      <c r="AL57" s="36"/>
      <c r="AM57" s="36"/>
    </row>
    <row r="58" spans="1:39" hidden="1" outlineLevel="1">
      <c r="A58" s="24">
        <f t="shared" si="5"/>
        <v>76</v>
      </c>
      <c r="B58" s="7">
        <v>41463</v>
      </c>
      <c r="C58" s="45">
        <f t="shared" si="6"/>
        <v>0.88966015644575547</v>
      </c>
      <c r="D58" s="45">
        <f t="shared" si="7"/>
        <v>0.46072324440587098</v>
      </c>
      <c r="E58" s="45">
        <f t="shared" si="8"/>
        <v>0.77276595502076273</v>
      </c>
      <c r="F58" s="45"/>
      <c r="G58" s="28">
        <f>'PollyVote Forecast'!R64</f>
        <v>1.4345770022687805</v>
      </c>
      <c r="H58" s="32">
        <f>'Combined polls'!R57</f>
        <v>1.3668750000000003</v>
      </c>
      <c r="I58" s="32">
        <f t="shared" si="4"/>
        <v>1.3931249999999997</v>
      </c>
      <c r="J58" s="32">
        <f>PollyTix!R66</f>
        <v>1.4249999999999996</v>
      </c>
      <c r="K58" s="32">
        <f>Wahlumfrage!R57</f>
        <v>1.3612499999999998</v>
      </c>
      <c r="L58" s="33">
        <f t="shared" si="2"/>
        <v>1.6124999999999998</v>
      </c>
      <c r="M58" s="33">
        <f>IF(ISERROR(VLOOKUP($B58&amp;M$3,'Individual polls'!$A$3:$T$103,20,0)),M57,VLOOKUP($B58&amp;M$3,'Individual polls'!$A$3:$T$103,20,0))</f>
        <v>1.7750000000000001</v>
      </c>
      <c r="N58" s="33">
        <f>IF(ISERROR(VLOOKUP($B58&amp;N$3,'Individual polls'!$A$3:$T$103,20,0)),N57,VLOOKUP($B58&amp;N$3,'Individual polls'!$A$3:$T$103,20,0))</f>
        <v>1.3</v>
      </c>
      <c r="O58" s="33">
        <f>IF(ISERROR(VLOOKUP($B58&amp;O$3,'Individual polls'!$A$3:$T$103,20,0)),O57,VLOOKUP($B58&amp;O$3,'Individual polls'!$A$3:$T$103,20,0))</f>
        <v>1.7249999999999999</v>
      </c>
      <c r="P58" s="33">
        <f>IF(ISERROR(VLOOKUP($B58&amp;P$3,'Individual polls'!$A$3:$T$103,20,0)),P57,VLOOKUP($B58&amp;P$3,'Individual polls'!$A$3:$T$103,20,0))</f>
        <v>1.7750000000000001</v>
      </c>
      <c r="Q58" s="33">
        <f>IF(ISERROR(VLOOKUP($B58&amp;Q$3,'Individual polls'!$A$3:$T$103,20,0)),Q57,VLOOKUP($B58&amp;Q$3,'Individual polls'!$A$3:$T$103,20,0))</f>
        <v>1.6499999999999997</v>
      </c>
      <c r="R58" s="33">
        <f>IF(ISERROR(VLOOKUP($B58&amp;R$3,'Individual polls'!$A$3:$T$103,20,0)),R57,VLOOKUP($B58&amp;R$3,'Individual polls'!$A$3:$T$103,20,0))</f>
        <v>1.45</v>
      </c>
      <c r="S58" s="40">
        <f>'Combined models'!S21</f>
        <v>1.3031749979286262</v>
      </c>
      <c r="T58" s="40">
        <f t="shared" si="9"/>
        <v>1.8564184834336241</v>
      </c>
      <c r="U58" s="40">
        <f>'Jerome et al'!R11</f>
        <v>1.3750000000000002</v>
      </c>
      <c r="V58" s="40">
        <f>'Gschwend &amp; Norpoth'!R11</f>
        <v>2.0192554503008724</v>
      </c>
      <c r="W58" s="40"/>
      <c r="X58" s="40">
        <f>Election.de!R21</f>
        <v>2.1749999999999998</v>
      </c>
      <c r="Y58" s="38"/>
      <c r="Z58" s="41"/>
      <c r="AA58" s="41"/>
      <c r="AB58" s="41"/>
      <c r="AC58" s="41"/>
      <c r="AD58" s="41"/>
      <c r="AE58" s="41"/>
      <c r="AF58" s="36">
        <f>'Combined markets'!S64</f>
        <v>2.8995833333333332</v>
      </c>
      <c r="AG58" s="36">
        <f t="shared" si="3"/>
        <v>3.1137499999999996</v>
      </c>
      <c r="AH58" s="36">
        <f>Eix!R64</f>
        <v>5.3387500000000001</v>
      </c>
      <c r="AI58" s="36">
        <f>Prognosys!R50</f>
        <v>2.2349999999999999</v>
      </c>
      <c r="AJ58" s="36">
        <f>'Wahlfieber I'!R5</f>
        <v>1.7674999999999992</v>
      </c>
      <c r="AK58" s="36"/>
      <c r="AL58" s="36"/>
      <c r="AM58" s="36"/>
    </row>
    <row r="59" spans="1:39" hidden="1" outlineLevel="1">
      <c r="A59" s="24">
        <f t="shared" si="5"/>
        <v>75</v>
      </c>
      <c r="B59" s="7">
        <v>41464</v>
      </c>
      <c r="C59" s="45">
        <f t="shared" si="6"/>
        <v>0.88703510198535773</v>
      </c>
      <c r="D59" s="45">
        <f t="shared" si="7"/>
        <v>0.45691398187487409</v>
      </c>
      <c r="E59" s="45">
        <f t="shared" si="8"/>
        <v>0.76079165474790966</v>
      </c>
      <c r="F59" s="45"/>
      <c r="G59" s="28">
        <f>'PollyVote Forecast'!R65</f>
        <v>1.4118642039933609</v>
      </c>
      <c r="H59" s="32">
        <f>'Combined polls'!R58</f>
        <v>1.3325</v>
      </c>
      <c r="I59" s="32">
        <f t="shared" si="4"/>
        <v>1.3612500000000001</v>
      </c>
      <c r="J59" s="32">
        <f>PollyTix!R67</f>
        <v>1.4249999999999996</v>
      </c>
      <c r="K59" s="32">
        <f>Wahlumfrage!R58</f>
        <v>1.2975000000000003</v>
      </c>
      <c r="L59" s="33">
        <f t="shared" si="2"/>
        <v>1.5916666666666666</v>
      </c>
      <c r="M59" s="33">
        <f>IF(ISERROR(VLOOKUP($B59&amp;M$3,'Individual polls'!$A$3:$T$103,20,0)),M58,VLOOKUP($B59&amp;M$3,'Individual polls'!$A$3:$T$103,20,0))</f>
        <v>1.7750000000000001</v>
      </c>
      <c r="N59" s="33">
        <f>IF(ISERROR(VLOOKUP($B59&amp;N$3,'Individual polls'!$A$3:$T$103,20,0)),N58,VLOOKUP($B59&amp;N$3,'Individual polls'!$A$3:$T$103,20,0))</f>
        <v>1.3</v>
      </c>
      <c r="O59" s="33">
        <f>IF(ISERROR(VLOOKUP($B59&amp;O$3,'Individual polls'!$A$3:$T$103,20,0)),O58,VLOOKUP($B59&amp;O$3,'Individual polls'!$A$3:$T$103,20,0))</f>
        <v>1.7249999999999999</v>
      </c>
      <c r="P59" s="33">
        <f>IF(ISERROR(VLOOKUP($B59&amp;P$3,'Individual polls'!$A$3:$T$103,20,0)),P58,VLOOKUP($B59&amp;P$3,'Individual polls'!$A$3:$T$103,20,0))</f>
        <v>1.7750000000000001</v>
      </c>
      <c r="Q59" s="33">
        <f>IF(ISERROR(VLOOKUP($B59&amp;Q$3,'Individual polls'!$A$3:$T$103,20,0)),Q58,VLOOKUP($B59&amp;Q$3,'Individual polls'!$A$3:$T$103,20,0))</f>
        <v>1.5250000000000001</v>
      </c>
      <c r="R59" s="33">
        <f>IF(ISERROR(VLOOKUP($B59&amp;R$3,'Individual polls'!$A$3:$T$103,20,0)),R58,VLOOKUP($B59&amp;R$3,'Individual polls'!$A$3:$T$103,20,0))</f>
        <v>1.45</v>
      </c>
      <c r="S59" s="40">
        <f>'Combined models'!S22</f>
        <v>1.3017867934958391</v>
      </c>
      <c r="T59" s="40">
        <f t="shared" si="9"/>
        <v>1.8557829797189165</v>
      </c>
      <c r="U59" s="40">
        <f>'Jerome et al'!R12</f>
        <v>1.375</v>
      </c>
      <c r="V59" s="40">
        <f>'Gschwend &amp; Norpoth'!R12</f>
        <v>2.0173489391567498</v>
      </c>
      <c r="W59" s="40"/>
      <c r="X59" s="40">
        <f>Election.de!R22</f>
        <v>2.1749999999999998</v>
      </c>
      <c r="Y59" s="38"/>
      <c r="Z59" s="41"/>
      <c r="AA59" s="41"/>
      <c r="AB59" s="41"/>
      <c r="AC59" s="41"/>
      <c r="AD59" s="41"/>
      <c r="AE59" s="41"/>
      <c r="AF59" s="36">
        <f>'Combined markets'!S65</f>
        <v>2.8758333333333335</v>
      </c>
      <c r="AG59" s="36">
        <f t="shared" si="3"/>
        <v>3.09</v>
      </c>
      <c r="AH59" s="36">
        <f>Eix!R65</f>
        <v>5.2624999999999993</v>
      </c>
      <c r="AI59" s="36">
        <f>Prognosys!R51</f>
        <v>2.2400000000000002</v>
      </c>
      <c r="AJ59" s="36">
        <f>'Wahlfieber I'!R6</f>
        <v>1.7674999999999992</v>
      </c>
      <c r="AK59" s="36"/>
      <c r="AL59" s="36"/>
      <c r="AM59" s="36"/>
    </row>
    <row r="60" spans="1:39" hidden="1" outlineLevel="1">
      <c r="A60" s="24">
        <f t="shared" si="5"/>
        <v>74</v>
      </c>
      <c r="B60" s="7">
        <v>41465</v>
      </c>
      <c r="C60" s="45">
        <f t="shared" si="6"/>
        <v>0.90823826437237365</v>
      </c>
      <c r="D60" s="45">
        <f t="shared" si="7"/>
        <v>0.46504713269334097</v>
      </c>
      <c r="E60" s="45">
        <f t="shared" si="8"/>
        <v>0.78319859411127357</v>
      </c>
      <c r="F60" s="45"/>
      <c r="G60" s="28">
        <f>'PollyVote Forecast'!R66</f>
        <v>1.4493968968942461</v>
      </c>
      <c r="H60" s="32">
        <f>'Combined polls'!R59</f>
        <v>1.3825000000000001</v>
      </c>
      <c r="I60" s="32">
        <f t="shared" si="4"/>
        <v>1.4112500000000001</v>
      </c>
      <c r="J60" s="32">
        <f>PollyTix!R68</f>
        <v>1.5249999999999999</v>
      </c>
      <c r="K60" s="32">
        <f>Wahlumfrage!R59</f>
        <v>1.2975000000000003</v>
      </c>
      <c r="L60" s="33">
        <f t="shared" si="2"/>
        <v>1.5958333333333332</v>
      </c>
      <c r="M60" s="33">
        <f>IF(ISERROR(VLOOKUP($B60&amp;M$3,'Individual polls'!$A$3:$T$103,20,0)),M59,VLOOKUP($B60&amp;M$3,'Individual polls'!$A$3:$T$103,20,0))</f>
        <v>1.8</v>
      </c>
      <c r="N60" s="33">
        <f>IF(ISERROR(VLOOKUP($B60&amp;N$3,'Individual polls'!$A$3:$T$103,20,0)),N59,VLOOKUP($B60&amp;N$3,'Individual polls'!$A$3:$T$103,20,0))</f>
        <v>1.3</v>
      </c>
      <c r="O60" s="33">
        <f>IF(ISERROR(VLOOKUP($B60&amp;O$3,'Individual polls'!$A$3:$T$103,20,0)),O59,VLOOKUP($B60&amp;O$3,'Individual polls'!$A$3:$T$103,20,0))</f>
        <v>1.7249999999999999</v>
      </c>
      <c r="P60" s="33">
        <f>IF(ISERROR(VLOOKUP($B60&amp;P$3,'Individual polls'!$A$3:$T$103,20,0)),P59,VLOOKUP($B60&amp;P$3,'Individual polls'!$A$3:$T$103,20,0))</f>
        <v>1.7750000000000001</v>
      </c>
      <c r="Q60" s="33">
        <f>IF(ISERROR(VLOOKUP($B60&amp;Q$3,'Individual polls'!$A$3:$T$103,20,0)),Q59,VLOOKUP($B60&amp;Q$3,'Individual polls'!$A$3:$T$103,20,0))</f>
        <v>1.5250000000000001</v>
      </c>
      <c r="R60" s="33">
        <f>IF(ISERROR(VLOOKUP($B60&amp;R$3,'Individual polls'!$A$3:$T$103,20,0)),R59,VLOOKUP($B60&amp;R$3,'Individual polls'!$A$3:$T$103,20,0))</f>
        <v>1.45</v>
      </c>
      <c r="S60" s="40">
        <f>'Combined models'!S23</f>
        <v>1.3002786531847841</v>
      </c>
      <c r="T60" s="40">
        <f t="shared" si="9"/>
        <v>1.8506122301444299</v>
      </c>
      <c r="U60" s="40">
        <f>'Jerome et al'!R13</f>
        <v>1.375</v>
      </c>
      <c r="V60" s="40">
        <f>'Gschwend &amp; Norpoth'!R13</f>
        <v>2.00183669043329</v>
      </c>
      <c r="W60" s="40"/>
      <c r="X60" s="40">
        <f>Election.de!R23</f>
        <v>2.1749999999999998</v>
      </c>
      <c r="Y60" s="38"/>
      <c r="Z60" s="41"/>
      <c r="AA60" s="41"/>
      <c r="AB60" s="41"/>
      <c r="AC60" s="41"/>
      <c r="AD60" s="42"/>
      <c r="AE60" s="42"/>
      <c r="AF60" s="36">
        <f>'Combined markets'!S66</f>
        <v>2.9566666666666661</v>
      </c>
      <c r="AG60" s="36">
        <f t="shared" si="3"/>
        <v>3.1166666666666667</v>
      </c>
      <c r="AH60" s="36">
        <f>Eix!R66</f>
        <v>5.4849999999999994</v>
      </c>
      <c r="AI60" s="36">
        <f>Prognosys!R52</f>
        <v>2.2800000000000002</v>
      </c>
      <c r="AJ60" s="36">
        <f>'Wahlfieber I'!R7</f>
        <v>1.585</v>
      </c>
      <c r="AK60" s="36"/>
      <c r="AL60" s="36"/>
      <c r="AM60" s="36"/>
    </row>
    <row r="61" spans="1:39" hidden="1" outlineLevel="1">
      <c r="A61" s="24">
        <f t="shared" si="5"/>
        <v>73</v>
      </c>
      <c r="B61" s="7">
        <v>41466</v>
      </c>
      <c r="C61" s="45">
        <f t="shared" si="6"/>
        <v>0.91325306537791162</v>
      </c>
      <c r="D61" s="45">
        <f t="shared" si="7"/>
        <v>0.47063498928920905</v>
      </c>
      <c r="E61" s="45">
        <f t="shared" si="8"/>
        <v>0.78435794498637701</v>
      </c>
      <c r="F61" s="45"/>
      <c r="G61" s="28">
        <f>'PollyVote Forecast'!R67</f>
        <v>1.4573996834989171</v>
      </c>
      <c r="H61" s="32">
        <f>'Combined polls'!R60</f>
        <v>1.3700000000000003</v>
      </c>
      <c r="I61" s="32">
        <f t="shared" si="4"/>
        <v>1.3987500000000004</v>
      </c>
      <c r="J61" s="32">
        <f>PollyTix!R69</f>
        <v>1.5000000000000004</v>
      </c>
      <c r="K61" s="32">
        <f>Wahlumfrage!R60</f>
        <v>1.2975000000000003</v>
      </c>
      <c r="L61" s="33">
        <f t="shared" si="2"/>
        <v>1.5958333333333332</v>
      </c>
      <c r="M61" s="33">
        <f>IF(ISERROR(VLOOKUP($B61&amp;M$3,'Individual polls'!$A$3:$T$103,20,0)),M60,VLOOKUP($B61&amp;M$3,'Individual polls'!$A$3:$T$103,20,0))</f>
        <v>1.8</v>
      </c>
      <c r="N61" s="33">
        <f>IF(ISERROR(VLOOKUP($B61&amp;N$3,'Individual polls'!$A$3:$T$103,20,0)),N60,VLOOKUP($B61&amp;N$3,'Individual polls'!$A$3:$T$103,20,0))</f>
        <v>1.3</v>
      </c>
      <c r="O61" s="33">
        <f>IF(ISERROR(VLOOKUP($B61&amp;O$3,'Individual polls'!$A$3:$T$103,20,0)),O60,VLOOKUP($B61&amp;O$3,'Individual polls'!$A$3:$T$103,20,0))</f>
        <v>1.7249999999999999</v>
      </c>
      <c r="P61" s="33">
        <f>IF(ISERROR(VLOOKUP($B61&amp;P$3,'Individual polls'!$A$3:$T$103,20,0)),P60,VLOOKUP($B61&amp;P$3,'Individual polls'!$A$3:$T$103,20,0))</f>
        <v>1.7750000000000001</v>
      </c>
      <c r="Q61" s="33">
        <f>IF(ISERROR(VLOOKUP($B61&amp;Q$3,'Individual polls'!$A$3:$T$103,20,0)),Q60,VLOOKUP($B61&amp;Q$3,'Individual polls'!$A$3:$T$103,20,0))</f>
        <v>1.5250000000000001</v>
      </c>
      <c r="R61" s="33">
        <f>IF(ISERROR(VLOOKUP($B61&amp;R$3,'Individual polls'!$A$3:$T$103,20,0)),R60,VLOOKUP($B61&amp;R$3,'Individual polls'!$A$3:$T$103,20,0))</f>
        <v>1.45</v>
      </c>
      <c r="S61" s="40">
        <f>'Combined models'!S24</f>
        <v>1.300926190662544</v>
      </c>
      <c r="T61" s="40">
        <f t="shared" si="9"/>
        <v>1.8580798381843762</v>
      </c>
      <c r="U61" s="40">
        <f>'Jerome et al'!R14</f>
        <v>1.3750000000000002</v>
      </c>
      <c r="V61" s="40">
        <f>'Gschwend &amp; Norpoth'!R14</f>
        <v>2.0242395145531282</v>
      </c>
      <c r="W61" s="40"/>
      <c r="X61" s="40">
        <f>Election.de!R24</f>
        <v>2.1749999999999998</v>
      </c>
      <c r="Y61" s="38"/>
      <c r="Z61" s="41"/>
      <c r="AA61" s="41"/>
      <c r="AB61" s="41"/>
      <c r="AC61" s="41"/>
      <c r="AD61" s="42"/>
      <c r="AE61" s="42"/>
      <c r="AF61" s="36">
        <f>'Combined markets'!S67</f>
        <v>2.9808333333333326</v>
      </c>
      <c r="AG61" s="36">
        <f t="shared" si="3"/>
        <v>3.0966666666666662</v>
      </c>
      <c r="AH61" s="36">
        <f>Eix!R67</f>
        <v>5.4849999999999994</v>
      </c>
      <c r="AI61" s="36">
        <f>Prognosys!R53</f>
        <v>2.2399999999999998</v>
      </c>
      <c r="AJ61" s="36">
        <f>'Wahlfieber I'!R8</f>
        <v>1.5649999999999997</v>
      </c>
      <c r="AK61" s="36"/>
      <c r="AL61" s="36"/>
      <c r="AM61" s="36"/>
    </row>
    <row r="62" spans="1:39" hidden="1" outlineLevel="1">
      <c r="A62" s="24">
        <f t="shared" si="5"/>
        <v>72</v>
      </c>
      <c r="B62" s="7">
        <v>41467</v>
      </c>
      <c r="C62" s="45">
        <f t="shared" si="6"/>
        <v>0.92173372357591288</v>
      </c>
      <c r="D62" s="45">
        <f t="shared" si="7"/>
        <v>0.47439348688703281</v>
      </c>
      <c r="E62" s="45">
        <f t="shared" si="8"/>
        <v>0.76376792800576043</v>
      </c>
      <c r="F62" s="45"/>
      <c r="G62" s="28">
        <f>'PollyVote Forecast'!R68</f>
        <v>1.4210061571795325</v>
      </c>
      <c r="H62" s="32">
        <f>'Combined polls'!R61</f>
        <v>1.3350000000000004</v>
      </c>
      <c r="I62" s="32">
        <f t="shared" si="4"/>
        <v>1.3862500000000004</v>
      </c>
      <c r="J62" s="32">
        <f>PollyTix!R70</f>
        <v>1.4750000000000005</v>
      </c>
      <c r="K62" s="32">
        <f>Wahlumfrage!R61</f>
        <v>1.2975000000000003</v>
      </c>
      <c r="L62" s="33">
        <f t="shared" si="2"/>
        <v>1.5416666666666667</v>
      </c>
      <c r="M62" s="33">
        <f>IF(ISERROR(VLOOKUP($B62&amp;M$3,'Individual polls'!$A$3:$T$103,20,0)),M61,VLOOKUP($B62&amp;M$3,'Individual polls'!$A$3:$T$103,20,0))</f>
        <v>1.8</v>
      </c>
      <c r="N62" s="33">
        <f>IF(ISERROR(VLOOKUP($B62&amp;N$3,'Individual polls'!$A$3:$T$103,20,0)),N61,VLOOKUP($B62&amp;N$3,'Individual polls'!$A$3:$T$103,20,0))</f>
        <v>1.3</v>
      </c>
      <c r="O62" s="33">
        <f>IF(ISERROR(VLOOKUP($B62&amp;O$3,'Individual polls'!$A$3:$T$103,20,0)),O61,VLOOKUP($B62&amp;O$3,'Individual polls'!$A$3:$T$103,20,0))</f>
        <v>1.7249999999999999</v>
      </c>
      <c r="P62" s="33">
        <f>IF(ISERROR(VLOOKUP($B62&amp;P$3,'Individual polls'!$A$3:$T$103,20,0)),P61,VLOOKUP($B62&amp;P$3,'Individual polls'!$A$3:$T$103,20,0))</f>
        <v>1.4499999999999995</v>
      </c>
      <c r="Q62" s="33">
        <f>IF(ISERROR(VLOOKUP($B62&amp;Q$3,'Individual polls'!$A$3:$T$103,20,0)),Q61,VLOOKUP($B62&amp;Q$3,'Individual polls'!$A$3:$T$103,20,0))</f>
        <v>1.5250000000000001</v>
      </c>
      <c r="R62" s="33">
        <f>IF(ISERROR(VLOOKUP($B62&amp;R$3,'Individual polls'!$A$3:$T$103,20,0)),R61,VLOOKUP($B62&amp;R$3,'Individual polls'!$A$3:$T$103,20,0))</f>
        <v>1.45</v>
      </c>
      <c r="S62" s="40">
        <f>'Combined models'!S25</f>
        <v>1.3018699861870495</v>
      </c>
      <c r="T62" s="40">
        <f t="shared" si="9"/>
        <v>1.8605208533564073</v>
      </c>
      <c r="U62" s="40">
        <f>'Jerome et al'!R15</f>
        <v>1.3750000000000002</v>
      </c>
      <c r="V62" s="40">
        <f>'Gschwend &amp; Norpoth'!R15</f>
        <v>2.0315625600692218</v>
      </c>
      <c r="W62" s="40"/>
      <c r="X62" s="40">
        <f>Election.de!R25</f>
        <v>2.1749999999999998</v>
      </c>
      <c r="Y62" s="38"/>
      <c r="Z62" s="41"/>
      <c r="AA62" s="41"/>
      <c r="AB62" s="41"/>
      <c r="AC62" s="41"/>
      <c r="AD62" s="42"/>
      <c r="AE62" s="42"/>
      <c r="AF62" s="36">
        <f>'Combined markets'!S68</f>
        <v>2.8579166666666667</v>
      </c>
      <c r="AG62" s="36">
        <f t="shared" si="3"/>
        <v>2.995416666666666</v>
      </c>
      <c r="AH62" s="36">
        <f>Eix!R68</f>
        <v>5.0225</v>
      </c>
      <c r="AI62" s="36">
        <f>Prognosys!R54</f>
        <v>2.2599999999999993</v>
      </c>
      <c r="AJ62" s="36">
        <f>'Wahlfieber I'!R9</f>
        <v>1.7037499999999999</v>
      </c>
      <c r="AK62" s="36"/>
      <c r="AL62" s="36"/>
      <c r="AM62" s="36"/>
    </row>
    <row r="63" spans="1:39" hidden="1" outlineLevel="1">
      <c r="A63" s="24">
        <f t="shared" si="5"/>
        <v>71</v>
      </c>
      <c r="B63" s="7">
        <v>41468</v>
      </c>
      <c r="C63" s="45">
        <f t="shared" si="6"/>
        <v>0.94748799123619498</v>
      </c>
      <c r="D63" s="45">
        <f t="shared" si="7"/>
        <v>0.46761445479177299</v>
      </c>
      <c r="E63" s="45">
        <f t="shared" si="8"/>
        <v>0.78698793189164307</v>
      </c>
      <c r="F63" s="45"/>
      <c r="G63" s="28">
        <f>'PollyVote Forecast'!R69</f>
        <v>1.4607106531558007</v>
      </c>
      <c r="H63" s="32">
        <f>'Combined polls'!R62</f>
        <v>1.3350000000000004</v>
      </c>
      <c r="I63" s="32">
        <f t="shared" si="4"/>
        <v>1.3862500000000004</v>
      </c>
      <c r="J63" s="32">
        <f>PollyTix!R71</f>
        <v>1.4750000000000005</v>
      </c>
      <c r="K63" s="32">
        <f>Wahlumfrage!R62</f>
        <v>1.2975000000000003</v>
      </c>
      <c r="L63" s="33">
        <f t="shared" si="2"/>
        <v>1.5416666666666667</v>
      </c>
      <c r="M63" s="33">
        <f>IF(ISERROR(VLOOKUP($B63&amp;M$3,'Individual polls'!$A$3:$T$103,20,0)),M62,VLOOKUP($B63&amp;M$3,'Individual polls'!$A$3:$T$103,20,0))</f>
        <v>1.8</v>
      </c>
      <c r="N63" s="33">
        <f>IF(ISERROR(VLOOKUP($B63&amp;N$3,'Individual polls'!$A$3:$T$103,20,0)),N62,VLOOKUP($B63&amp;N$3,'Individual polls'!$A$3:$T$103,20,0))</f>
        <v>1.3</v>
      </c>
      <c r="O63" s="33">
        <f>IF(ISERROR(VLOOKUP($B63&amp;O$3,'Individual polls'!$A$3:$T$103,20,0)),O62,VLOOKUP($B63&amp;O$3,'Individual polls'!$A$3:$T$103,20,0))</f>
        <v>1.7249999999999999</v>
      </c>
      <c r="P63" s="33">
        <f>IF(ISERROR(VLOOKUP($B63&amp;P$3,'Individual polls'!$A$3:$T$103,20,0)),P62,VLOOKUP($B63&amp;P$3,'Individual polls'!$A$3:$T$103,20,0))</f>
        <v>1.4499999999999995</v>
      </c>
      <c r="Q63" s="33">
        <f>IF(ISERROR(VLOOKUP($B63&amp;Q$3,'Individual polls'!$A$3:$T$103,20,0)),Q62,VLOOKUP($B63&amp;Q$3,'Individual polls'!$A$3:$T$103,20,0))</f>
        <v>1.5250000000000001</v>
      </c>
      <c r="R63" s="33">
        <f>IF(ISERROR(VLOOKUP($B63&amp;R$3,'Individual polls'!$A$3:$T$103,20,0)),R62,VLOOKUP($B63&amp;R$3,'Individual polls'!$A$3:$T$103,20,0))</f>
        <v>1.45</v>
      </c>
      <c r="S63" s="40">
        <f>'Combined models'!S26</f>
        <v>1.3059979513017788</v>
      </c>
      <c r="T63" s="40">
        <f t="shared" si="9"/>
        <v>1.8560775762402919</v>
      </c>
      <c r="U63" s="40">
        <f>'Jerome et al'!R16</f>
        <v>1.375</v>
      </c>
      <c r="V63" s="40">
        <f>'Gschwend &amp; Norpoth'!R16</f>
        <v>2.0182327287208754</v>
      </c>
      <c r="W63" s="40"/>
      <c r="X63" s="40">
        <f>Election.de!R26</f>
        <v>2.1749999999999998</v>
      </c>
      <c r="Y63" s="38"/>
      <c r="Z63" s="41"/>
      <c r="AA63" s="41"/>
      <c r="AB63" s="41"/>
      <c r="AC63" s="41"/>
      <c r="AD63" s="42"/>
      <c r="AE63" s="42"/>
      <c r="AF63" s="36">
        <f>'Combined markets'!S69</f>
        <v>2.9862499999999996</v>
      </c>
      <c r="AG63" s="36">
        <f t="shared" si="3"/>
        <v>3.1237499999999998</v>
      </c>
      <c r="AH63" s="36">
        <f>Eix!R69</f>
        <v>5.3237499999999995</v>
      </c>
      <c r="AI63" s="36">
        <f>Prognosys!R55</f>
        <v>2.3449999999999998</v>
      </c>
      <c r="AJ63" s="36">
        <f>'Wahlfieber I'!R10</f>
        <v>1.7024999999999997</v>
      </c>
      <c r="AK63" s="36"/>
      <c r="AL63" s="36"/>
      <c r="AM63" s="36"/>
    </row>
    <row r="64" spans="1:39" hidden="1" outlineLevel="1">
      <c r="A64" s="24">
        <f t="shared" si="5"/>
        <v>70</v>
      </c>
      <c r="B64" s="7">
        <v>41469</v>
      </c>
      <c r="C64" s="45">
        <f t="shared" si="6"/>
        <v>0.94010040592714306</v>
      </c>
      <c r="D64" s="45">
        <f t="shared" si="7"/>
        <v>0.47086203405677296</v>
      </c>
      <c r="E64" s="45">
        <f t="shared" si="8"/>
        <v>0.79316169844999418</v>
      </c>
      <c r="F64" s="45"/>
      <c r="G64" s="28">
        <f>'PollyVote Forecast'!R70</f>
        <v>1.4767410543105537</v>
      </c>
      <c r="H64" s="32">
        <f>'Combined polls'!R63</f>
        <v>1.3350000000000004</v>
      </c>
      <c r="I64" s="32">
        <f t="shared" si="4"/>
        <v>1.3862500000000004</v>
      </c>
      <c r="J64" s="32">
        <f>PollyTix!R72</f>
        <v>1.4750000000000005</v>
      </c>
      <c r="K64" s="32">
        <f>Wahlumfrage!R63</f>
        <v>1.2975000000000003</v>
      </c>
      <c r="L64" s="33">
        <f t="shared" si="2"/>
        <v>1.5708333333333331</v>
      </c>
      <c r="M64" s="33">
        <f>IF(ISERROR(VLOOKUP($B64&amp;M$3,'Individual polls'!$A$3:$T$103,20,0)),M63,VLOOKUP($B64&amp;M$3,'Individual polls'!$A$3:$T$103,20,0))</f>
        <v>1.8</v>
      </c>
      <c r="N64" s="33">
        <f>IF(ISERROR(VLOOKUP($B64&amp;N$3,'Individual polls'!$A$3:$T$103,20,0)),N63,VLOOKUP($B64&amp;N$3,'Individual polls'!$A$3:$T$103,20,0))</f>
        <v>1.4749999999999999</v>
      </c>
      <c r="O64" s="33">
        <f>IF(ISERROR(VLOOKUP($B64&amp;O$3,'Individual polls'!$A$3:$T$103,20,0)),O63,VLOOKUP($B64&amp;O$3,'Individual polls'!$A$3:$T$103,20,0))</f>
        <v>1.7249999999999999</v>
      </c>
      <c r="P64" s="33">
        <f>IF(ISERROR(VLOOKUP($B64&amp;P$3,'Individual polls'!$A$3:$T$103,20,0)),P63,VLOOKUP($B64&amp;P$3,'Individual polls'!$A$3:$T$103,20,0))</f>
        <v>1.4499999999999995</v>
      </c>
      <c r="Q64" s="33">
        <f>IF(ISERROR(VLOOKUP($B64&amp;Q$3,'Individual polls'!$A$3:$T$103,20,0)),Q63,VLOOKUP($B64&amp;Q$3,'Individual polls'!$A$3:$T$103,20,0))</f>
        <v>1.5250000000000001</v>
      </c>
      <c r="R64" s="33">
        <f>IF(ISERROR(VLOOKUP($B64&amp;R$3,'Individual polls'!$A$3:$T$103,20,0)),R63,VLOOKUP($B64&amp;R$3,'Individual polls'!$A$3:$T$103,20,0))</f>
        <v>1.45</v>
      </c>
      <c r="S64" s="40">
        <f>'Combined models'!S27</f>
        <v>1.3116967479656463</v>
      </c>
      <c r="T64" s="40">
        <f t="shared" si="9"/>
        <v>1.8618411065441236</v>
      </c>
      <c r="U64" s="40">
        <f>'Jerome et al'!R17</f>
        <v>1.3750000000000002</v>
      </c>
      <c r="V64" s="40">
        <f>'Gschwend &amp; Norpoth'!R17</f>
        <v>2.0355233196323708</v>
      </c>
      <c r="W64" s="40"/>
      <c r="X64" s="40">
        <f>Election.de!R27</f>
        <v>2.1749999999999998</v>
      </c>
      <c r="Y64" s="38"/>
      <c r="Z64" s="41"/>
      <c r="AA64" s="41"/>
      <c r="AB64" s="41"/>
      <c r="AC64" s="41"/>
      <c r="AD64" s="42"/>
      <c r="AE64" s="42"/>
      <c r="AF64" s="36">
        <f>'Combined markets'!S70</f>
        <v>2.9904166666666665</v>
      </c>
      <c r="AG64" s="36">
        <f t="shared" si="3"/>
        <v>3.1362499999999991</v>
      </c>
      <c r="AH64" s="36">
        <f>Eix!R70</f>
        <v>5.3787500000000001</v>
      </c>
      <c r="AI64" s="36">
        <f>Prognosys!R56</f>
        <v>2.3299999999999992</v>
      </c>
      <c r="AJ64" s="36">
        <f>'Wahlfieber I'!R11</f>
        <v>1.6999999999999993</v>
      </c>
      <c r="AK64" s="36"/>
      <c r="AL64" s="36"/>
      <c r="AM64" s="36"/>
    </row>
    <row r="65" spans="1:39" hidden="1" outlineLevel="1">
      <c r="A65" s="24">
        <f t="shared" si="5"/>
        <v>69</v>
      </c>
      <c r="B65" s="7">
        <v>41470</v>
      </c>
      <c r="C65" s="45">
        <f t="shared" si="6"/>
        <v>0.96419639652854094</v>
      </c>
      <c r="D65" s="45">
        <f t="shared" si="7"/>
        <v>0.47417433014774318</v>
      </c>
      <c r="E65" s="45">
        <f t="shared" si="8"/>
        <v>0.84573574907408355</v>
      </c>
      <c r="F65" s="45"/>
      <c r="G65" s="28">
        <f>'PollyVote Forecast'!R71</f>
        <v>1.5145918395469162</v>
      </c>
      <c r="H65" s="32">
        <f>'Combined polls'!R64</f>
        <v>1.3224999999999998</v>
      </c>
      <c r="I65" s="32">
        <f t="shared" si="4"/>
        <v>1.38625</v>
      </c>
      <c r="J65" s="32">
        <f>PollyTix!R73</f>
        <v>1.4000000000000004</v>
      </c>
      <c r="K65" s="32">
        <f>Wahlumfrage!R64</f>
        <v>1.3724999999999996</v>
      </c>
      <c r="L65" s="33">
        <f t="shared" si="2"/>
        <v>1.5708333333333331</v>
      </c>
      <c r="M65" s="33">
        <f>IF(ISERROR(VLOOKUP($B65&amp;M$3,'Individual polls'!$A$3:$T$103,20,0)),M64,VLOOKUP($B65&amp;M$3,'Individual polls'!$A$3:$T$103,20,0))</f>
        <v>1.8</v>
      </c>
      <c r="N65" s="33">
        <f>IF(ISERROR(VLOOKUP($B65&amp;N$3,'Individual polls'!$A$3:$T$103,20,0)),N64,VLOOKUP($B65&amp;N$3,'Individual polls'!$A$3:$T$103,20,0))</f>
        <v>1.4749999999999999</v>
      </c>
      <c r="O65" s="33">
        <f>IF(ISERROR(VLOOKUP($B65&amp;O$3,'Individual polls'!$A$3:$T$103,20,0)),O64,VLOOKUP($B65&amp;O$3,'Individual polls'!$A$3:$T$103,20,0))</f>
        <v>1.7249999999999999</v>
      </c>
      <c r="P65" s="33">
        <f>IF(ISERROR(VLOOKUP($B65&amp;P$3,'Individual polls'!$A$3:$T$103,20,0)),P64,VLOOKUP($B65&amp;P$3,'Individual polls'!$A$3:$T$103,20,0))</f>
        <v>1.4499999999999995</v>
      </c>
      <c r="Q65" s="33">
        <f>IF(ISERROR(VLOOKUP($B65&amp;Q$3,'Individual polls'!$A$3:$T$103,20,0)),Q64,VLOOKUP($B65&amp;Q$3,'Individual polls'!$A$3:$T$103,20,0))</f>
        <v>1.5250000000000001</v>
      </c>
      <c r="R65" s="33">
        <f>IF(ISERROR(VLOOKUP($B65&amp;R$3,'Individual polls'!$A$3:$T$103,20,0)),R64,VLOOKUP($B65&amp;R$3,'Individual polls'!$A$3:$T$103,20,0))</f>
        <v>1.45</v>
      </c>
      <c r="S65" s="40">
        <f>'Combined models'!S28</f>
        <v>1.3086419455471823</v>
      </c>
      <c r="T65" s="40">
        <f t="shared" si="9"/>
        <v>1.7908570628652039</v>
      </c>
      <c r="U65" s="40">
        <f>'Jerome et al'!R18</f>
        <v>1.375</v>
      </c>
      <c r="V65" s="40">
        <f>'Gschwend &amp; Norpoth'!R18</f>
        <v>2.047571188595612</v>
      </c>
      <c r="W65" s="40"/>
      <c r="X65" s="40">
        <f>Election.de!R28</f>
        <v>1.95</v>
      </c>
      <c r="Y65" s="38"/>
      <c r="Z65" s="41"/>
      <c r="AA65" s="41"/>
      <c r="AB65" s="41"/>
      <c r="AC65" s="41"/>
      <c r="AD65" s="42"/>
      <c r="AE65" s="42"/>
      <c r="AF65" s="36">
        <f>'Combined markets'!S71</f>
        <v>3.0500000000000003</v>
      </c>
      <c r="AG65" s="36">
        <f t="shared" si="3"/>
        <v>3.1941666666666664</v>
      </c>
      <c r="AH65" s="36">
        <f>Eix!R71</f>
        <v>5.4962499999999999</v>
      </c>
      <c r="AI65" s="36">
        <f>Prognosys!R57</f>
        <v>2.3699999999999997</v>
      </c>
      <c r="AJ65" s="36">
        <f>'Wahlfieber I'!R12</f>
        <v>1.7162500000000003</v>
      </c>
      <c r="AK65" s="36"/>
      <c r="AL65" s="36"/>
      <c r="AM65" s="36"/>
    </row>
    <row r="66" spans="1:39" hidden="1" outlineLevel="1">
      <c r="A66" s="24">
        <f t="shared" si="5"/>
        <v>68</v>
      </c>
      <c r="B66" s="7">
        <v>41471</v>
      </c>
      <c r="C66" s="45">
        <f t="shared" si="6"/>
        <v>0.92949544416001817</v>
      </c>
      <c r="D66" s="45">
        <f t="shared" si="7"/>
        <v>0.47736194976818391</v>
      </c>
      <c r="E66" s="45">
        <f t="shared" si="8"/>
        <v>0.83585379421633554</v>
      </c>
      <c r="F66" s="45"/>
      <c r="G66" s="28">
        <f>'PollyVote Forecast'!R72</f>
        <v>1.4949385060240292</v>
      </c>
      <c r="H66" s="32">
        <f>'Combined polls'!R65</f>
        <v>1.3224999999999998</v>
      </c>
      <c r="I66" s="32">
        <f t="shared" si="4"/>
        <v>1.38625</v>
      </c>
      <c r="J66" s="32">
        <f>PollyTix!R74</f>
        <v>1.4000000000000004</v>
      </c>
      <c r="K66" s="32">
        <f>Wahlumfrage!R65</f>
        <v>1.3724999999999996</v>
      </c>
      <c r="L66" s="33">
        <f t="shared" si="2"/>
        <v>1.6083333333333334</v>
      </c>
      <c r="M66" s="33">
        <f>IF(ISERROR(VLOOKUP($B66&amp;M$3,'Individual polls'!$A$3:$T$103,20,0)),M65,VLOOKUP($B66&amp;M$3,'Individual polls'!$A$3:$T$103,20,0))</f>
        <v>1.8</v>
      </c>
      <c r="N66" s="33">
        <f>IF(ISERROR(VLOOKUP($B66&amp;N$3,'Individual polls'!$A$3:$T$103,20,0)),N65,VLOOKUP($B66&amp;N$3,'Individual polls'!$A$3:$T$103,20,0))</f>
        <v>1.4749999999999999</v>
      </c>
      <c r="O66" s="33">
        <f>IF(ISERROR(VLOOKUP($B66&amp;O$3,'Individual polls'!$A$3:$T$103,20,0)),O65,VLOOKUP($B66&amp;O$3,'Individual polls'!$A$3:$T$103,20,0))</f>
        <v>1.7249999999999999</v>
      </c>
      <c r="P66" s="33">
        <f>IF(ISERROR(VLOOKUP($B66&amp;P$3,'Individual polls'!$A$3:$T$103,20,0)),P65,VLOOKUP($B66&amp;P$3,'Individual polls'!$A$3:$T$103,20,0))</f>
        <v>1.4499999999999995</v>
      </c>
      <c r="Q66" s="33">
        <f>IF(ISERROR(VLOOKUP($B66&amp;Q$3,'Individual polls'!$A$3:$T$103,20,0)),Q65,VLOOKUP($B66&amp;Q$3,'Individual polls'!$A$3:$T$103,20,0))</f>
        <v>1.7750000000000001</v>
      </c>
      <c r="R66" s="33">
        <f>IF(ISERROR(VLOOKUP($B66&amp;R$3,'Individual polls'!$A$3:$T$103,20,0)),R65,VLOOKUP($B66&amp;R$3,'Individual polls'!$A$3:$T$103,20,0))</f>
        <v>1.425</v>
      </c>
      <c r="S66" s="40">
        <f>'Combined models'!S29</f>
        <v>1.3062615197385483</v>
      </c>
      <c r="T66" s="40">
        <f t="shared" si="9"/>
        <v>1.7885167434403122</v>
      </c>
      <c r="U66" s="40">
        <f>'Jerome et al'!R19</f>
        <v>1.375</v>
      </c>
      <c r="V66" s="40">
        <f>'Gschwend &amp; Norpoth'!R19</f>
        <v>2.0405502303209362</v>
      </c>
      <c r="W66" s="40"/>
      <c r="X66" s="40">
        <f>Election.de!R29</f>
        <v>1.95</v>
      </c>
      <c r="Y66" s="38"/>
      <c r="Z66" s="41"/>
      <c r="AA66" s="41"/>
      <c r="AB66" s="41"/>
      <c r="AC66" s="41"/>
      <c r="AD66" s="42"/>
      <c r="AE66" s="42"/>
      <c r="AF66" s="36">
        <f>'Combined markets'!S72</f>
        <v>3.0024999999999999</v>
      </c>
      <c r="AG66" s="36">
        <f t="shared" si="3"/>
        <v>3.1316666666666664</v>
      </c>
      <c r="AH66" s="36">
        <f>Eix!R72</f>
        <v>5.2850000000000001</v>
      </c>
      <c r="AI66" s="36">
        <f>Prognosys!R58</f>
        <v>2.3774999999999995</v>
      </c>
      <c r="AJ66" s="36">
        <f>'Wahlfieber I'!R13</f>
        <v>1.7324999999999995</v>
      </c>
      <c r="AK66" s="36"/>
      <c r="AL66" s="36"/>
      <c r="AM66" s="36"/>
    </row>
    <row r="67" spans="1:39" hidden="1" outlineLevel="1">
      <c r="A67" s="24">
        <f t="shared" si="5"/>
        <v>67</v>
      </c>
      <c r="B67" s="7">
        <v>41472</v>
      </c>
      <c r="C67" s="45">
        <f t="shared" si="6"/>
        <v>0.96034337297941397</v>
      </c>
      <c r="D67" s="45">
        <f t="shared" si="7"/>
        <v>0.49001047958371063</v>
      </c>
      <c r="E67" s="45">
        <f t="shared" si="8"/>
        <v>0.85247707333380929</v>
      </c>
      <c r="F67" s="45"/>
      <c r="G67" s="28">
        <f>'PollyVote Forecast'!R73</f>
        <v>1.5245451046048197</v>
      </c>
      <c r="H67" s="32">
        <f>'Combined polls'!R66</f>
        <v>1.3718749999999997</v>
      </c>
      <c r="I67" s="32">
        <f t="shared" si="4"/>
        <v>1.3718749999999997</v>
      </c>
      <c r="J67" s="32">
        <f>PollyTix!R75</f>
        <v>1.3712499999999999</v>
      </c>
      <c r="K67" s="32">
        <f>Wahlumfrage!R66</f>
        <v>1.3724999999999996</v>
      </c>
      <c r="L67" s="33">
        <f t="shared" si="2"/>
        <v>1.5875000000000001</v>
      </c>
      <c r="M67" s="33">
        <f>IF(ISERROR(VLOOKUP($B67&amp;M$3,'Individual polls'!$A$3:$T$103,20,0)),M66,VLOOKUP($B67&amp;M$3,'Individual polls'!$A$3:$T$103,20,0))</f>
        <v>1.675</v>
      </c>
      <c r="N67" s="33">
        <f>IF(ISERROR(VLOOKUP($B67&amp;N$3,'Individual polls'!$A$3:$T$103,20,0)),N66,VLOOKUP($B67&amp;N$3,'Individual polls'!$A$3:$T$103,20,0))</f>
        <v>1.4749999999999999</v>
      </c>
      <c r="O67" s="33">
        <f>IF(ISERROR(VLOOKUP($B67&amp;O$3,'Individual polls'!$A$3:$T$103,20,0)),O66,VLOOKUP($B67&amp;O$3,'Individual polls'!$A$3:$T$103,20,0))</f>
        <v>1.7249999999999999</v>
      </c>
      <c r="P67" s="33">
        <f>IF(ISERROR(VLOOKUP($B67&amp;P$3,'Individual polls'!$A$3:$T$103,20,0)),P66,VLOOKUP($B67&amp;P$3,'Individual polls'!$A$3:$T$103,20,0))</f>
        <v>1.4499999999999995</v>
      </c>
      <c r="Q67" s="33">
        <f>IF(ISERROR(VLOOKUP($B67&amp;Q$3,'Individual polls'!$A$3:$T$103,20,0)),Q66,VLOOKUP($B67&amp;Q$3,'Individual polls'!$A$3:$T$103,20,0))</f>
        <v>1.7750000000000001</v>
      </c>
      <c r="R67" s="33">
        <f>IF(ISERROR(VLOOKUP($B67&amp;R$3,'Individual polls'!$A$3:$T$103,20,0)),R66,VLOOKUP($B67&amp;R$3,'Individual polls'!$A$3:$T$103,20,0))</f>
        <v>1.425</v>
      </c>
      <c r="S67" s="40">
        <f>'Combined models'!S30</f>
        <v>1.3070393605456754</v>
      </c>
      <c r="T67" s="40">
        <f t="shared" si="9"/>
        <v>1.7883707988095592</v>
      </c>
      <c r="U67" s="40">
        <f>'Jerome et al'!R20</f>
        <v>1.375</v>
      </c>
      <c r="V67" s="40">
        <f>'Gschwend &amp; Norpoth'!R20</f>
        <v>2.0401123964286776</v>
      </c>
      <c r="W67" s="40"/>
      <c r="X67" s="40">
        <f>Election.de!R30</f>
        <v>1.95</v>
      </c>
      <c r="Y67" s="38"/>
      <c r="Z67" s="41"/>
      <c r="AA67" s="41"/>
      <c r="AB67" s="42"/>
      <c r="AC67" s="42"/>
      <c r="AD67" s="42"/>
      <c r="AE67" s="42"/>
      <c r="AF67" s="36">
        <f>'Combined markets'!S73</f>
        <v>2.9820833333333328</v>
      </c>
      <c r="AG67" s="36">
        <f t="shared" si="3"/>
        <v>3.1112500000000001</v>
      </c>
      <c r="AH67" s="36">
        <f>Eix!R73</f>
        <v>5.0362499999999999</v>
      </c>
      <c r="AI67" s="36">
        <f>Prognosys!R59</f>
        <v>2.5649999999999999</v>
      </c>
      <c r="AJ67" s="36">
        <f>'Wahlfieber I'!R14</f>
        <v>1.7324999999999995</v>
      </c>
      <c r="AK67" s="36"/>
      <c r="AL67" s="36"/>
      <c r="AM67" s="36"/>
    </row>
    <row r="68" spans="1:39" hidden="1" outlineLevel="1">
      <c r="A68" s="24">
        <f t="shared" si="5"/>
        <v>66</v>
      </c>
      <c r="B68" s="7">
        <v>41473</v>
      </c>
      <c r="C68" s="45">
        <f t="shared" ref="C68:C99" si="10">$G68/L68</f>
        <v>0.93183773368472311</v>
      </c>
      <c r="D68" s="45">
        <f t="shared" ref="D68:D99" si="11">$G68/AG68</f>
        <v>0.50103044952565556</v>
      </c>
      <c r="E68" s="45">
        <f t="shared" si="8"/>
        <v>0.82713122854732624</v>
      </c>
      <c r="F68" s="45"/>
      <c r="G68" s="28">
        <f>'PollyVote Forecast'!R74</f>
        <v>1.479292402224498</v>
      </c>
      <c r="H68" s="32">
        <f>'Combined polls'!R67</f>
        <v>1.3737499999999994</v>
      </c>
      <c r="I68" s="32">
        <f t="shared" si="4"/>
        <v>1.3737499999999998</v>
      </c>
      <c r="J68" s="32">
        <f>PollyTix!R76</f>
        <v>1.375</v>
      </c>
      <c r="K68" s="32">
        <f>Wahlumfrage!R67</f>
        <v>1.3724999999999996</v>
      </c>
      <c r="L68" s="33">
        <f t="shared" ref="L68:L131" si="12">AVERAGE(M68:R68)</f>
        <v>1.5875000000000001</v>
      </c>
      <c r="M68" s="33">
        <f>IF(ISERROR(VLOOKUP($B68&amp;M$3,'Individual polls'!$A$3:$T$103,20,0)),M67,VLOOKUP($B68&amp;M$3,'Individual polls'!$A$3:$T$103,20,0))</f>
        <v>1.675</v>
      </c>
      <c r="N68" s="33">
        <f>IF(ISERROR(VLOOKUP($B68&amp;N$3,'Individual polls'!$A$3:$T$103,20,0)),N67,VLOOKUP($B68&amp;N$3,'Individual polls'!$A$3:$T$103,20,0))</f>
        <v>1.4749999999999999</v>
      </c>
      <c r="O68" s="33">
        <f>IF(ISERROR(VLOOKUP($B68&amp;O$3,'Individual polls'!$A$3:$T$103,20,0)),O67,VLOOKUP($B68&amp;O$3,'Individual polls'!$A$3:$T$103,20,0))</f>
        <v>1.7249999999999999</v>
      </c>
      <c r="P68" s="33">
        <f>IF(ISERROR(VLOOKUP($B68&amp;P$3,'Individual polls'!$A$3:$T$103,20,0)),P67,VLOOKUP($B68&amp;P$3,'Individual polls'!$A$3:$T$103,20,0))</f>
        <v>1.4499999999999995</v>
      </c>
      <c r="Q68" s="33">
        <f>IF(ISERROR(VLOOKUP($B68&amp;Q$3,'Individual polls'!$A$3:$T$103,20,0)),Q67,VLOOKUP($B68&amp;Q$3,'Individual polls'!$A$3:$T$103,20,0))</f>
        <v>1.7750000000000001</v>
      </c>
      <c r="R68" s="33">
        <f>IF(ISERROR(VLOOKUP($B68&amp;R$3,'Individual polls'!$A$3:$T$103,20,0)),R67,VLOOKUP($B68&amp;R$3,'Individual polls'!$A$3:$T$103,20,0))</f>
        <v>1.425</v>
      </c>
      <c r="S68" s="40">
        <f>'Combined models'!S31</f>
        <v>1.3134615538244747</v>
      </c>
      <c r="T68" s="40">
        <f t="shared" si="9"/>
        <v>1.788461553824475</v>
      </c>
      <c r="U68" s="40">
        <f>'Jerome et al'!R21</f>
        <v>1.3750000000000002</v>
      </c>
      <c r="V68" s="40">
        <f>'Gschwend &amp; Norpoth'!R21</f>
        <v>2.0403846614734249</v>
      </c>
      <c r="W68" s="40"/>
      <c r="X68" s="40">
        <f>Election.de!R31</f>
        <v>1.95</v>
      </c>
      <c r="Y68" s="38"/>
      <c r="Z68" s="41"/>
      <c r="AA68" s="41"/>
      <c r="AB68" s="42"/>
      <c r="AC68" s="42"/>
      <c r="AD68" s="42"/>
      <c r="AE68" s="42"/>
      <c r="AF68" s="36">
        <f>'Combined markets'!S74</f>
        <v>2.8224999999999993</v>
      </c>
      <c r="AG68" s="36">
        <f t="shared" ref="AG68:AG131" si="13">AVERAGE(AH68:AM68)</f>
        <v>2.9525000000000001</v>
      </c>
      <c r="AH68" s="36">
        <f>Eix!R74</f>
        <v>4.6312500000000005</v>
      </c>
      <c r="AI68" s="36">
        <f>Prognosys!R60</f>
        <v>2.5149999999999997</v>
      </c>
      <c r="AJ68" s="36">
        <f>'Wahlfieber I'!R15</f>
        <v>1.7112499999999993</v>
      </c>
      <c r="AK68" s="36"/>
      <c r="AL68" s="36"/>
      <c r="AM68" s="36"/>
    </row>
    <row r="69" spans="1:39" hidden="1" outlineLevel="1">
      <c r="A69" s="24">
        <f t="shared" si="5"/>
        <v>65</v>
      </c>
      <c r="B69" s="7">
        <v>41474</v>
      </c>
      <c r="C69" s="45">
        <f t="shared" si="10"/>
        <v>1.0313972498300055</v>
      </c>
      <c r="D69" s="45">
        <f t="shared" si="11"/>
        <v>0.48254848002673917</v>
      </c>
      <c r="E69" s="45">
        <f t="shared" si="8"/>
        <v>0.90987271578953066</v>
      </c>
      <c r="F69" s="45"/>
      <c r="G69" s="28">
        <f>'PollyVote Forecast'!R75</f>
        <v>1.5513933632859664</v>
      </c>
      <c r="H69" s="32">
        <f>'Combined polls'!R68</f>
        <v>1.3362499999999997</v>
      </c>
      <c r="I69" s="32">
        <f t="shared" ref="I69:I132" si="14">AVERAGE(J69:K69)</f>
        <v>1.3362499999999997</v>
      </c>
      <c r="J69" s="32">
        <f>PollyTix!R77</f>
        <v>1.3</v>
      </c>
      <c r="K69" s="32">
        <f>Wahlumfrage!R68</f>
        <v>1.3724999999999996</v>
      </c>
      <c r="L69" s="33">
        <f t="shared" si="12"/>
        <v>1.5041666666666667</v>
      </c>
      <c r="M69" s="33">
        <f>IF(ISERROR(VLOOKUP($B69&amp;M$3,'Individual polls'!$A$3:$T$103,20,0)),M68,VLOOKUP($B69&amp;M$3,'Individual polls'!$A$3:$T$103,20,0))</f>
        <v>1.675</v>
      </c>
      <c r="N69" s="33">
        <f>IF(ISERROR(VLOOKUP($B69&amp;N$3,'Individual polls'!$A$3:$T$103,20,0)),N68,VLOOKUP($B69&amp;N$3,'Individual polls'!$A$3:$T$103,20,0))</f>
        <v>1.4749999999999999</v>
      </c>
      <c r="O69" s="33">
        <f>IF(ISERROR(VLOOKUP($B69&amp;O$3,'Individual polls'!$A$3:$T$103,20,0)),O68,VLOOKUP($B69&amp;O$3,'Individual polls'!$A$3:$T$103,20,0))</f>
        <v>1.2249999999999999</v>
      </c>
      <c r="P69" s="33">
        <f>IF(ISERROR(VLOOKUP($B69&amp;P$3,'Individual polls'!$A$3:$T$103,20,0)),P68,VLOOKUP($B69&amp;P$3,'Individual polls'!$A$3:$T$103,20,0))</f>
        <v>1.4499999999999995</v>
      </c>
      <c r="Q69" s="33">
        <f>IF(ISERROR(VLOOKUP($B69&amp;Q$3,'Individual polls'!$A$3:$T$103,20,0)),Q68,VLOOKUP($B69&amp;Q$3,'Individual polls'!$A$3:$T$103,20,0))</f>
        <v>1.7750000000000001</v>
      </c>
      <c r="R69" s="33">
        <f>IF(ISERROR(VLOOKUP($B69&amp;R$3,'Individual polls'!$A$3:$T$103,20,0)),R68,VLOOKUP($B69&amp;R$3,'Individual polls'!$A$3:$T$103,20,0))</f>
        <v>1.425</v>
      </c>
      <c r="S69" s="40">
        <f>'Combined models'!S32</f>
        <v>1.2300663640790279</v>
      </c>
      <c r="T69" s="40">
        <f t="shared" si="9"/>
        <v>1.7050663640790287</v>
      </c>
      <c r="U69" s="40">
        <f>'Jerome et al'!R22</f>
        <v>1.3750000000000002</v>
      </c>
      <c r="V69" s="40">
        <f>'Gschwend &amp; Norpoth'!R22</f>
        <v>2.0401990922370854</v>
      </c>
      <c r="W69" s="40"/>
      <c r="X69" s="40">
        <f>Election.de!R32</f>
        <v>1.7</v>
      </c>
      <c r="Y69" s="38"/>
      <c r="Z69" s="41"/>
      <c r="AA69" s="41"/>
      <c r="AB69" s="42"/>
      <c r="AC69" s="42"/>
      <c r="AD69" s="42"/>
      <c r="AE69" s="42"/>
      <c r="AF69" s="36">
        <f>'Combined markets'!S75</f>
        <v>3.0849999999999991</v>
      </c>
      <c r="AG69" s="36">
        <f t="shared" si="13"/>
        <v>3.2149999999999999</v>
      </c>
      <c r="AH69" s="36">
        <f>Eix!R75</f>
        <v>5.3512500000000003</v>
      </c>
      <c r="AI69" s="36">
        <f>Prognosys!R61</f>
        <v>2.5824999999999996</v>
      </c>
      <c r="AJ69" s="36">
        <f>'Wahlfieber I'!R16</f>
        <v>1.7112499999999993</v>
      </c>
      <c r="AK69" s="36"/>
      <c r="AL69" s="36"/>
      <c r="AM69" s="36"/>
    </row>
    <row r="70" spans="1:39" hidden="1" outlineLevel="1">
      <c r="A70" s="24">
        <f t="shared" si="5"/>
        <v>64</v>
      </c>
      <c r="B70" s="7">
        <v>41475</v>
      </c>
      <c r="C70" s="45">
        <f t="shared" si="10"/>
        <v>0.94245283007308223</v>
      </c>
      <c r="D70" s="45">
        <f t="shared" si="11"/>
        <v>0.50893862626235253</v>
      </c>
      <c r="E70" s="45">
        <f t="shared" si="8"/>
        <v>0.82844111678209842</v>
      </c>
      <c r="F70" s="45"/>
      <c r="G70" s="28">
        <f>'PollyVote Forecast'!R76</f>
        <v>1.4176061319015945</v>
      </c>
      <c r="H70" s="32">
        <f>'Combined polls'!R69</f>
        <v>1.3381250000000002</v>
      </c>
      <c r="I70" s="32">
        <f t="shared" si="14"/>
        <v>1.3381249999999998</v>
      </c>
      <c r="J70" s="32">
        <f>PollyTix!R78</f>
        <v>1.3037500000000002</v>
      </c>
      <c r="K70" s="32">
        <f>Wahlumfrage!R69</f>
        <v>1.3724999999999996</v>
      </c>
      <c r="L70" s="33">
        <f t="shared" si="12"/>
        <v>1.5041666666666667</v>
      </c>
      <c r="M70" s="33">
        <f>IF(ISERROR(VLOOKUP($B70&amp;M$3,'Individual polls'!$A$3:$T$103,20,0)),M69,VLOOKUP($B70&amp;M$3,'Individual polls'!$A$3:$T$103,20,0))</f>
        <v>1.675</v>
      </c>
      <c r="N70" s="33">
        <f>IF(ISERROR(VLOOKUP($B70&amp;N$3,'Individual polls'!$A$3:$T$103,20,0)),N69,VLOOKUP($B70&amp;N$3,'Individual polls'!$A$3:$T$103,20,0))</f>
        <v>1.4749999999999999</v>
      </c>
      <c r="O70" s="33">
        <f>IF(ISERROR(VLOOKUP($B70&amp;O$3,'Individual polls'!$A$3:$T$103,20,0)),O69,VLOOKUP($B70&amp;O$3,'Individual polls'!$A$3:$T$103,20,0))</f>
        <v>1.2249999999999999</v>
      </c>
      <c r="P70" s="33">
        <f>IF(ISERROR(VLOOKUP($B70&amp;P$3,'Individual polls'!$A$3:$T$103,20,0)),P69,VLOOKUP($B70&amp;P$3,'Individual polls'!$A$3:$T$103,20,0))</f>
        <v>1.4499999999999995</v>
      </c>
      <c r="Q70" s="33">
        <f>IF(ISERROR(VLOOKUP($B70&amp;Q$3,'Individual polls'!$A$3:$T$103,20,0)),Q69,VLOOKUP($B70&amp;Q$3,'Individual polls'!$A$3:$T$103,20,0))</f>
        <v>1.7750000000000001</v>
      </c>
      <c r="R70" s="33">
        <f>IF(ISERROR(VLOOKUP($B70&amp;R$3,'Individual polls'!$A$3:$T$103,20,0)),R69,VLOOKUP($B70&amp;R$3,'Individual polls'!$A$3:$T$103,20,0))</f>
        <v>1.425</v>
      </c>
      <c r="S70" s="40">
        <f>'Combined models'!S33</f>
        <v>1.2032080928560906</v>
      </c>
      <c r="T70" s="40">
        <f t="shared" si="9"/>
        <v>1.711173073359735</v>
      </c>
      <c r="U70" s="40">
        <f>'Jerome et al'!R23</f>
        <v>1.375</v>
      </c>
      <c r="V70" s="40">
        <f>'Gschwend &amp; Norpoth'!R23</f>
        <v>2.0585192200792055</v>
      </c>
      <c r="W70" s="40"/>
      <c r="X70" s="40">
        <f>Election.de!R33</f>
        <v>1.7</v>
      </c>
      <c r="Y70" s="38"/>
      <c r="Z70" s="41"/>
      <c r="AA70" s="41"/>
      <c r="AB70" s="42"/>
      <c r="AC70" s="42"/>
      <c r="AD70" s="42"/>
      <c r="AE70" s="42"/>
      <c r="AF70" s="36">
        <f>'Combined markets'!S76</f>
        <v>2.6537499999999992</v>
      </c>
      <c r="AG70" s="36">
        <f t="shared" si="13"/>
        <v>2.7854166666666664</v>
      </c>
      <c r="AH70" s="36">
        <f>Eix!R76</f>
        <v>4.2087499999999993</v>
      </c>
      <c r="AI70" s="36">
        <f>Prognosys!R62</f>
        <v>2.4674999999999998</v>
      </c>
      <c r="AJ70" s="36">
        <f>'Wahlfieber I'!R17</f>
        <v>1.6799999999999995</v>
      </c>
      <c r="AK70" s="36"/>
      <c r="AL70" s="36"/>
      <c r="AM70" s="36"/>
    </row>
    <row r="71" spans="1:39" hidden="1" outlineLevel="1">
      <c r="A71" s="24">
        <f t="shared" si="5"/>
        <v>63</v>
      </c>
      <c r="B71" s="7">
        <v>41476</v>
      </c>
      <c r="C71" s="45">
        <f t="shared" si="10"/>
        <v>0.92813206816352956</v>
      </c>
      <c r="D71" s="45">
        <f t="shared" si="11"/>
        <v>0.50383921092222883</v>
      </c>
      <c r="E71" s="45">
        <f t="shared" si="8"/>
        <v>0.84434240405937799</v>
      </c>
      <c r="F71" s="45"/>
      <c r="G71" s="28">
        <f>'PollyVote Forecast'!R77</f>
        <v>1.4231358378507453</v>
      </c>
      <c r="H71" s="32">
        <f>'Combined polls'!R70</f>
        <v>1.3737499999999994</v>
      </c>
      <c r="I71" s="32">
        <f t="shared" si="14"/>
        <v>1.3737499999999998</v>
      </c>
      <c r="J71" s="32">
        <f>PollyTix!R79</f>
        <v>1.3750000000000002</v>
      </c>
      <c r="K71" s="32">
        <f>Wahlumfrage!R70</f>
        <v>1.3724999999999996</v>
      </c>
      <c r="L71" s="33">
        <f t="shared" si="12"/>
        <v>1.5333333333333332</v>
      </c>
      <c r="M71" s="33">
        <f>IF(ISERROR(VLOOKUP($B71&amp;M$3,'Individual polls'!$A$3:$T$103,20,0)),M70,VLOOKUP($B71&amp;M$3,'Individual polls'!$A$3:$T$103,20,0))</f>
        <v>1.675</v>
      </c>
      <c r="N71" s="33">
        <f>IF(ISERROR(VLOOKUP($B71&amp;N$3,'Individual polls'!$A$3:$T$103,20,0)),N70,VLOOKUP($B71&amp;N$3,'Individual polls'!$A$3:$T$103,20,0))</f>
        <v>1.6499999999999997</v>
      </c>
      <c r="O71" s="33">
        <f>IF(ISERROR(VLOOKUP($B71&amp;O$3,'Individual polls'!$A$3:$T$103,20,0)),O70,VLOOKUP($B71&amp;O$3,'Individual polls'!$A$3:$T$103,20,0))</f>
        <v>1.2249999999999999</v>
      </c>
      <c r="P71" s="33">
        <f>IF(ISERROR(VLOOKUP($B71&amp;P$3,'Individual polls'!$A$3:$T$103,20,0)),P70,VLOOKUP($B71&amp;P$3,'Individual polls'!$A$3:$T$103,20,0))</f>
        <v>1.4499999999999995</v>
      </c>
      <c r="Q71" s="33">
        <f>IF(ISERROR(VLOOKUP($B71&amp;Q$3,'Individual polls'!$A$3:$T$103,20,0)),Q70,VLOOKUP($B71&amp;Q$3,'Individual polls'!$A$3:$T$103,20,0))</f>
        <v>1.7750000000000001</v>
      </c>
      <c r="R71" s="33">
        <f>IF(ISERROR(VLOOKUP($B71&amp;R$3,'Individual polls'!$A$3:$T$103,20,0)),R70,VLOOKUP($B71&amp;R$3,'Individual polls'!$A$3:$T$103,20,0))</f>
        <v>1.425</v>
      </c>
      <c r="S71" s="40">
        <f>'Combined models'!S34</f>
        <v>1.2104961103560352</v>
      </c>
      <c r="T71" s="40">
        <f t="shared" si="9"/>
        <v>1.6854961103560351</v>
      </c>
      <c r="U71" s="40">
        <f>'Jerome et al'!R24</f>
        <v>1.375</v>
      </c>
      <c r="V71" s="40">
        <f>'Gschwend &amp; Norpoth'!R24</f>
        <v>1.9814883310681055</v>
      </c>
      <c r="W71" s="40"/>
      <c r="X71" s="40">
        <f>Election.de!R34</f>
        <v>1.7</v>
      </c>
      <c r="Y71" s="38"/>
      <c r="Z71" s="41"/>
      <c r="AA71" s="41"/>
      <c r="AB71" s="42"/>
      <c r="AC71" s="42"/>
      <c r="AD71" s="42"/>
      <c r="AE71" s="42"/>
      <c r="AF71" s="36">
        <f>'Combined markets'!S77</f>
        <v>2.6929166666666666</v>
      </c>
      <c r="AG71" s="36">
        <f t="shared" si="13"/>
        <v>2.824583333333333</v>
      </c>
      <c r="AH71" s="36">
        <f>Eix!R77</f>
        <v>4.3087499999999999</v>
      </c>
      <c r="AI71" s="36">
        <f>Prognosys!R63</f>
        <v>2.4799999999999995</v>
      </c>
      <c r="AJ71" s="36">
        <f>'Wahlfieber I'!R18</f>
        <v>1.6849999999999998</v>
      </c>
      <c r="AK71" s="36"/>
      <c r="AL71" s="36"/>
      <c r="AM71" s="36"/>
    </row>
    <row r="72" spans="1:39" hidden="1" outlineLevel="1">
      <c r="A72" s="24">
        <f t="shared" si="5"/>
        <v>62</v>
      </c>
      <c r="B72" s="7">
        <v>41477</v>
      </c>
      <c r="C72" s="45">
        <f t="shared" si="10"/>
        <v>0.93909452992870301</v>
      </c>
      <c r="D72" s="45">
        <f t="shared" si="11"/>
        <v>0.50041527224697768</v>
      </c>
      <c r="E72" s="45">
        <f t="shared" ref="E72:E103" si="15">$G72/T72</f>
        <v>0.8520711559670141</v>
      </c>
      <c r="F72" s="45"/>
      <c r="G72" s="28">
        <f>'PollyVote Forecast'!R78</f>
        <v>1.4399449458906779</v>
      </c>
      <c r="H72" s="32">
        <f>'Combined polls'!R71</f>
        <v>1.3737499999999994</v>
      </c>
      <c r="I72" s="32">
        <f t="shared" si="14"/>
        <v>1.3737499999999998</v>
      </c>
      <c r="J72" s="32">
        <f>PollyTix!R80</f>
        <v>1.3750000000000002</v>
      </c>
      <c r="K72" s="32">
        <f>Wahlumfrage!R71</f>
        <v>1.3724999999999996</v>
      </c>
      <c r="L72" s="33">
        <f t="shared" si="12"/>
        <v>1.5333333333333332</v>
      </c>
      <c r="M72" s="33">
        <f>IF(ISERROR(VLOOKUP($B72&amp;M$3,'Individual polls'!$A$3:$T$103,20,0)),M71,VLOOKUP($B72&amp;M$3,'Individual polls'!$A$3:$T$103,20,0))</f>
        <v>1.675</v>
      </c>
      <c r="N72" s="33">
        <f>IF(ISERROR(VLOOKUP($B72&amp;N$3,'Individual polls'!$A$3:$T$103,20,0)),N71,VLOOKUP($B72&amp;N$3,'Individual polls'!$A$3:$T$103,20,0))</f>
        <v>1.6499999999999997</v>
      </c>
      <c r="O72" s="33">
        <f>IF(ISERROR(VLOOKUP($B72&amp;O$3,'Individual polls'!$A$3:$T$103,20,0)),O71,VLOOKUP($B72&amp;O$3,'Individual polls'!$A$3:$T$103,20,0))</f>
        <v>1.2249999999999999</v>
      </c>
      <c r="P72" s="33">
        <f>IF(ISERROR(VLOOKUP($B72&amp;P$3,'Individual polls'!$A$3:$T$103,20,0)),P71,VLOOKUP($B72&amp;P$3,'Individual polls'!$A$3:$T$103,20,0))</f>
        <v>1.4499999999999995</v>
      </c>
      <c r="Q72" s="33">
        <f>IF(ISERROR(VLOOKUP($B72&amp;Q$3,'Individual polls'!$A$3:$T$103,20,0)),Q71,VLOOKUP($B72&amp;Q$3,'Individual polls'!$A$3:$T$103,20,0))</f>
        <v>1.7750000000000001</v>
      </c>
      <c r="R72" s="33">
        <f>IF(ISERROR(VLOOKUP($B72&amp;R$3,'Individual polls'!$A$3:$T$103,20,0)),R71,VLOOKUP($B72&amp;R$3,'Individual polls'!$A$3:$T$103,20,0))</f>
        <v>1.425</v>
      </c>
      <c r="S72" s="40">
        <f>'Combined models'!S35</f>
        <v>1.2149350902877196</v>
      </c>
      <c r="T72" s="40">
        <f t="shared" si="9"/>
        <v>1.6899350902877199</v>
      </c>
      <c r="U72" s="40">
        <f>'Jerome et al'!R25</f>
        <v>1.375</v>
      </c>
      <c r="V72" s="40">
        <f>'Gschwend &amp; Norpoth'!R25</f>
        <v>1.9948052708631596</v>
      </c>
      <c r="W72" s="40"/>
      <c r="X72" s="40">
        <f>Election.de!R35</f>
        <v>1.7</v>
      </c>
      <c r="Y72" s="38"/>
      <c r="Z72" s="41"/>
      <c r="AA72" s="41"/>
      <c r="AB72" s="42"/>
      <c r="AC72" s="42"/>
      <c r="AD72" s="42"/>
      <c r="AE72" s="42"/>
      <c r="AF72" s="36">
        <f>'Combined markets'!S78</f>
        <v>2.7441666666666666</v>
      </c>
      <c r="AG72" s="36">
        <f t="shared" si="13"/>
        <v>2.8774999999999995</v>
      </c>
      <c r="AH72" s="36">
        <f>Eix!R78</f>
        <v>4.2762499999999992</v>
      </c>
      <c r="AI72" s="36">
        <f>Prognosys!R64</f>
        <v>2.5624999999999996</v>
      </c>
      <c r="AJ72" s="36">
        <f>'Wahlfieber I'!R19</f>
        <v>1.7937499999999997</v>
      </c>
      <c r="AK72" s="36"/>
      <c r="AL72" s="36"/>
      <c r="AM72" s="36"/>
    </row>
    <row r="73" spans="1:39" hidden="1" outlineLevel="1">
      <c r="A73" s="24">
        <f t="shared" si="5"/>
        <v>61</v>
      </c>
      <c r="B73" s="7">
        <v>41478</v>
      </c>
      <c r="C73" s="45">
        <f t="shared" si="10"/>
        <v>0.92612485824395685</v>
      </c>
      <c r="D73" s="45">
        <f t="shared" si="11"/>
        <v>0.51771828624301408</v>
      </c>
      <c r="E73" s="45">
        <f t="shared" si="15"/>
        <v>0.83483091734583925</v>
      </c>
      <c r="F73" s="45"/>
      <c r="G73" s="28">
        <f>'PollyVote Forecast'!R79</f>
        <v>1.4200581159740671</v>
      </c>
      <c r="H73" s="32">
        <f>'Combined polls'!R72</f>
        <v>1.4012500000000001</v>
      </c>
      <c r="I73" s="32">
        <f t="shared" si="14"/>
        <v>1.4012499999999994</v>
      </c>
      <c r="J73" s="32">
        <f>PollyTix!R81</f>
        <v>1.4049999999999994</v>
      </c>
      <c r="K73" s="32">
        <f>Wahlumfrage!R72</f>
        <v>1.3974999999999995</v>
      </c>
      <c r="L73" s="33">
        <f t="shared" si="12"/>
        <v>1.5333333333333332</v>
      </c>
      <c r="M73" s="33">
        <f>IF(ISERROR(VLOOKUP($B73&amp;M$3,'Individual polls'!$A$3:$T$103,20,0)),M72,VLOOKUP($B73&amp;M$3,'Individual polls'!$A$3:$T$103,20,0))</f>
        <v>1.675</v>
      </c>
      <c r="N73" s="33">
        <f>IF(ISERROR(VLOOKUP($B73&amp;N$3,'Individual polls'!$A$3:$T$103,20,0)),N72,VLOOKUP($B73&amp;N$3,'Individual polls'!$A$3:$T$103,20,0))</f>
        <v>1.6499999999999997</v>
      </c>
      <c r="O73" s="33">
        <f>IF(ISERROR(VLOOKUP($B73&amp;O$3,'Individual polls'!$A$3:$T$103,20,0)),O72,VLOOKUP($B73&amp;O$3,'Individual polls'!$A$3:$T$103,20,0))</f>
        <v>1.2249999999999999</v>
      </c>
      <c r="P73" s="33">
        <f>IF(ISERROR(VLOOKUP($B73&amp;P$3,'Individual polls'!$A$3:$T$103,20,0)),P72,VLOOKUP($B73&amp;P$3,'Individual polls'!$A$3:$T$103,20,0))</f>
        <v>1.4499999999999995</v>
      </c>
      <c r="Q73" s="33">
        <f>IF(ISERROR(VLOOKUP($B73&amp;Q$3,'Individual polls'!$A$3:$T$103,20,0)),Q72,VLOOKUP($B73&amp;Q$3,'Individual polls'!$A$3:$T$103,20,0))</f>
        <v>1.7750000000000001</v>
      </c>
      <c r="R73" s="33">
        <f>IF(ISERROR(VLOOKUP($B73&amp;R$3,'Individual polls'!$A$3:$T$103,20,0)),R72,VLOOKUP($B73&amp;R$3,'Individual polls'!$A$3:$T$103,20,0))</f>
        <v>1.425</v>
      </c>
      <c r="S73" s="40">
        <f>'Combined models'!S36</f>
        <v>1.2260128475941312</v>
      </c>
      <c r="T73" s="40">
        <f t="shared" si="9"/>
        <v>1.7010128475941315</v>
      </c>
      <c r="U73" s="40">
        <f>'Jerome et al'!R26</f>
        <v>1.3750000000000002</v>
      </c>
      <c r="V73" s="40">
        <f>'Gschwend &amp; Norpoth'!R26</f>
        <v>2.0280385427823946</v>
      </c>
      <c r="W73" s="40"/>
      <c r="X73" s="40">
        <f>Election.de!R36</f>
        <v>1.7</v>
      </c>
      <c r="Y73" s="38"/>
      <c r="Z73" s="41"/>
      <c r="AA73" s="41"/>
      <c r="AB73" s="42"/>
      <c r="AC73" s="42"/>
      <c r="AD73" s="42"/>
      <c r="AE73" s="42"/>
      <c r="AF73" s="36">
        <f>'Combined markets'!S79</f>
        <v>2.6095833333333327</v>
      </c>
      <c r="AG73" s="36">
        <f t="shared" si="13"/>
        <v>2.742916666666666</v>
      </c>
      <c r="AH73" s="36">
        <f>Eix!R79</f>
        <v>3.9324999999999992</v>
      </c>
      <c r="AI73" s="36">
        <f>Prognosys!R65</f>
        <v>2.5024999999999995</v>
      </c>
      <c r="AJ73" s="36">
        <f>'Wahlfieber I'!R20</f>
        <v>1.7937499999999997</v>
      </c>
      <c r="AK73" s="36"/>
      <c r="AL73" s="36"/>
      <c r="AM73" s="36"/>
    </row>
    <row r="74" spans="1:39" hidden="1" outlineLevel="1">
      <c r="A74" s="24">
        <f t="shared" si="5"/>
        <v>60</v>
      </c>
      <c r="B74" s="7">
        <v>41479</v>
      </c>
      <c r="C74" s="45">
        <f t="shared" si="10"/>
        <v>0.91345528406835186</v>
      </c>
      <c r="D74" s="45">
        <f t="shared" si="11"/>
        <v>0.51932768147709019</v>
      </c>
      <c r="E74" s="45">
        <f t="shared" si="15"/>
        <v>0.83425317755645934</v>
      </c>
      <c r="F74" s="45"/>
      <c r="G74" s="28">
        <f>'PollyVote Forecast'!R80</f>
        <v>1.4082435629387091</v>
      </c>
      <c r="H74" s="32">
        <f>'Combined polls'!R73</f>
        <v>1.4112500000000003</v>
      </c>
      <c r="I74" s="32">
        <f t="shared" si="14"/>
        <v>1.4112499999999999</v>
      </c>
      <c r="J74" s="32">
        <f>PollyTix!R82</f>
        <v>1.425</v>
      </c>
      <c r="K74" s="32">
        <f>Wahlumfrage!R73</f>
        <v>1.3974999999999995</v>
      </c>
      <c r="L74" s="33">
        <f t="shared" si="12"/>
        <v>1.5416666666666667</v>
      </c>
      <c r="M74" s="33">
        <f>IF(ISERROR(VLOOKUP($B74&amp;M$3,'Individual polls'!$A$3:$T$103,20,0)),M73,VLOOKUP($B74&amp;M$3,'Individual polls'!$A$3:$T$103,20,0))</f>
        <v>1.7249999999999999</v>
      </c>
      <c r="N74" s="33">
        <f>IF(ISERROR(VLOOKUP($B74&amp;N$3,'Individual polls'!$A$3:$T$103,20,0)),N73,VLOOKUP($B74&amp;N$3,'Individual polls'!$A$3:$T$103,20,0))</f>
        <v>1.6499999999999997</v>
      </c>
      <c r="O74" s="33">
        <f>IF(ISERROR(VLOOKUP($B74&amp;O$3,'Individual polls'!$A$3:$T$103,20,0)),O73,VLOOKUP($B74&amp;O$3,'Individual polls'!$A$3:$T$103,20,0))</f>
        <v>1.2249999999999999</v>
      </c>
      <c r="P74" s="33">
        <f>IF(ISERROR(VLOOKUP($B74&amp;P$3,'Individual polls'!$A$3:$T$103,20,0)),P73,VLOOKUP($B74&amp;P$3,'Individual polls'!$A$3:$T$103,20,0))</f>
        <v>1.4499999999999995</v>
      </c>
      <c r="Q74" s="33">
        <f>IF(ISERROR(VLOOKUP($B74&amp;Q$3,'Individual polls'!$A$3:$T$103,20,0)),Q73,VLOOKUP($B74&amp;Q$3,'Individual polls'!$A$3:$T$103,20,0))</f>
        <v>1.7750000000000001</v>
      </c>
      <c r="R74" s="33">
        <f>IF(ISERROR(VLOOKUP($B74&amp;R$3,'Individual polls'!$A$3:$T$103,20,0)),R73,VLOOKUP($B74&amp;R$3,'Individual polls'!$A$3:$T$103,20,0))</f>
        <v>1.425</v>
      </c>
      <c r="S74" s="40">
        <f>'Combined models'!S37</f>
        <v>1.2130290070497258</v>
      </c>
      <c r="T74" s="40">
        <f t="shared" si="9"/>
        <v>1.6880290070497264</v>
      </c>
      <c r="U74" s="40">
        <f>'Jerome et al'!R27</f>
        <v>1.3750000000000004</v>
      </c>
      <c r="V74" s="40">
        <f>'Gschwend &amp; Norpoth'!R27</f>
        <v>1.9890870211491789</v>
      </c>
      <c r="W74" s="40"/>
      <c r="X74" s="40">
        <f>Election.de!R37</f>
        <v>1.7</v>
      </c>
      <c r="Y74" s="38"/>
      <c r="Z74" s="41"/>
      <c r="AA74" s="41"/>
      <c r="AB74" s="42"/>
      <c r="AC74" s="42"/>
      <c r="AD74" s="42"/>
      <c r="AE74" s="42"/>
      <c r="AF74" s="36">
        <f>'Combined markets'!S80</f>
        <v>2.5816666666666661</v>
      </c>
      <c r="AG74" s="36">
        <f t="shared" si="13"/>
        <v>2.711666666666666</v>
      </c>
      <c r="AH74" s="36">
        <f>Eix!R80</f>
        <v>3.7762499999999997</v>
      </c>
      <c r="AI74" s="36">
        <f>Prognosys!R66</f>
        <v>2.5399999999999991</v>
      </c>
      <c r="AJ74" s="36">
        <f>'Wahlfieber I'!R21</f>
        <v>1.8187499999999996</v>
      </c>
      <c r="AK74" s="36"/>
      <c r="AL74" s="36"/>
      <c r="AM74" s="36"/>
    </row>
    <row r="75" spans="1:39" hidden="1" outlineLevel="1">
      <c r="A75" s="24">
        <f t="shared" si="5"/>
        <v>59</v>
      </c>
      <c r="B75" s="7">
        <v>41480</v>
      </c>
      <c r="C75" s="45">
        <f t="shared" si="10"/>
        <v>0.89085876561021771</v>
      </c>
      <c r="D75" s="45">
        <f t="shared" si="11"/>
        <v>0.51128012088807562</v>
      </c>
      <c r="E75" s="45">
        <f t="shared" si="15"/>
        <v>0.84312094809157589</v>
      </c>
      <c r="F75" s="45"/>
      <c r="G75" s="28">
        <f>'PollyVote Forecast'!R81</f>
        <v>1.4179502019295964</v>
      </c>
      <c r="H75" s="32">
        <f>'Combined polls'!R74</f>
        <v>1.3762499999999989</v>
      </c>
      <c r="I75" s="32">
        <f t="shared" si="14"/>
        <v>1.3762499999999993</v>
      </c>
      <c r="J75" s="32">
        <f>PollyTix!R83</f>
        <v>1.3549999999999993</v>
      </c>
      <c r="K75" s="32">
        <f>Wahlumfrage!R74</f>
        <v>1.3974999999999995</v>
      </c>
      <c r="L75" s="33">
        <f t="shared" si="12"/>
        <v>1.5916666666666666</v>
      </c>
      <c r="M75" s="33">
        <f>IF(ISERROR(VLOOKUP($B75&amp;M$3,'Individual polls'!$A$3:$T$103,20,0)),M74,VLOOKUP($B75&amp;M$3,'Individual polls'!$A$3:$T$103,20,0))</f>
        <v>1.7249999999999999</v>
      </c>
      <c r="N75" s="33">
        <f>IF(ISERROR(VLOOKUP($B75&amp;N$3,'Individual polls'!$A$3:$T$103,20,0)),N74,VLOOKUP($B75&amp;N$3,'Individual polls'!$A$3:$T$103,20,0))</f>
        <v>1.6499999999999997</v>
      </c>
      <c r="O75" s="33">
        <f>IF(ISERROR(VLOOKUP($B75&amp;O$3,'Individual polls'!$A$3:$T$103,20,0)),O74,VLOOKUP($B75&amp;O$3,'Individual polls'!$A$3:$T$103,20,0))</f>
        <v>1.5249999999999997</v>
      </c>
      <c r="P75" s="33">
        <f>IF(ISERROR(VLOOKUP($B75&amp;P$3,'Individual polls'!$A$3:$T$103,20,0)),P74,VLOOKUP($B75&amp;P$3,'Individual polls'!$A$3:$T$103,20,0))</f>
        <v>1.4499999999999995</v>
      </c>
      <c r="Q75" s="33">
        <f>IF(ISERROR(VLOOKUP($B75&amp;Q$3,'Individual polls'!$A$3:$T$103,20,0)),Q74,VLOOKUP($B75&amp;Q$3,'Individual polls'!$A$3:$T$103,20,0))</f>
        <v>1.7750000000000001</v>
      </c>
      <c r="R75" s="33">
        <f>IF(ISERROR(VLOOKUP($B75&amp;R$3,'Individual polls'!$A$3:$T$103,20,0)),R74,VLOOKUP($B75&amp;R$3,'Individual polls'!$A$3:$T$103,20,0))</f>
        <v>1.425</v>
      </c>
      <c r="S75" s="40">
        <f>'Combined models'!S38</f>
        <v>1.2067874174982367</v>
      </c>
      <c r="T75" s="40">
        <f t="shared" si="9"/>
        <v>1.6817874174982368</v>
      </c>
      <c r="U75" s="40">
        <f>'Jerome et al'!R28</f>
        <v>1.3750000000000002</v>
      </c>
      <c r="V75" s="40">
        <f>'Gschwend &amp; Norpoth'!R28</f>
        <v>1.97036225249471</v>
      </c>
      <c r="W75" s="40"/>
      <c r="X75" s="40">
        <f>Election.de!R38</f>
        <v>1.7</v>
      </c>
      <c r="Y75" s="38"/>
      <c r="Z75" s="41"/>
      <c r="AA75" s="41"/>
      <c r="AB75" s="42"/>
      <c r="AC75" s="42"/>
      <c r="AD75" s="42"/>
      <c r="AE75" s="42"/>
      <c r="AF75" s="36">
        <f>'Combined markets'!S81</f>
        <v>2.643333333333334</v>
      </c>
      <c r="AG75" s="36">
        <f t="shared" si="13"/>
        <v>2.7733333333333334</v>
      </c>
      <c r="AH75" s="36">
        <f>Eix!R81</f>
        <v>4.0662500000000001</v>
      </c>
      <c r="AI75" s="36">
        <f>Prognosys!R67</f>
        <v>2.4350000000000001</v>
      </c>
      <c r="AJ75" s="36">
        <f>'Wahlfieber I'!R22</f>
        <v>1.8187499999999996</v>
      </c>
      <c r="AK75" s="36"/>
      <c r="AL75" s="36"/>
      <c r="AM75" s="36"/>
    </row>
    <row r="76" spans="1:39" collapsed="1">
      <c r="A76" s="24">
        <f t="shared" ref="A76:A96" si="16">DATE(2013,9,22)-B76</f>
        <v>58</v>
      </c>
      <c r="B76" s="7">
        <v>41481</v>
      </c>
      <c r="C76" s="45">
        <f t="shared" si="10"/>
        <v>0.88786140300260752</v>
      </c>
      <c r="D76" s="45">
        <f t="shared" si="11"/>
        <v>0.52534550177663586</v>
      </c>
      <c r="E76" s="45">
        <f t="shared" si="15"/>
        <v>0.85764677241681486</v>
      </c>
      <c r="F76" s="45">
        <f t="shared" ref="F76:F107" si="17">$G76/AVERAGE(AD76:AE76)</f>
        <v>0.62318021259989542</v>
      </c>
      <c r="G76" s="28">
        <f>'PollyVote Forecast'!R82</f>
        <v>1.4131793997791502</v>
      </c>
      <c r="H76" s="32">
        <f>'Combined polls'!R75</f>
        <v>1.38625</v>
      </c>
      <c r="I76" s="32">
        <f t="shared" si="14"/>
        <v>1.3862499999999995</v>
      </c>
      <c r="J76" s="32">
        <f>PollyTix!R84</f>
        <v>1.3749999999999998</v>
      </c>
      <c r="K76" s="32">
        <f>Wahlumfrage!R75</f>
        <v>1.3974999999999995</v>
      </c>
      <c r="L76" s="33">
        <f t="shared" si="12"/>
        <v>1.5916666666666666</v>
      </c>
      <c r="M76" s="33">
        <f>IF(ISERROR(VLOOKUP($B76&amp;M$3,'Individual polls'!$A$3:$T$103,20,0)),M75,VLOOKUP($B76&amp;M$3,'Individual polls'!$A$3:$T$103,20,0))</f>
        <v>1.7249999999999999</v>
      </c>
      <c r="N76" s="33">
        <f>IF(ISERROR(VLOOKUP($B76&amp;N$3,'Individual polls'!$A$3:$T$103,20,0)),N75,VLOOKUP($B76&amp;N$3,'Individual polls'!$A$3:$T$103,20,0))</f>
        <v>1.6499999999999997</v>
      </c>
      <c r="O76" s="33">
        <f>IF(ISERROR(VLOOKUP($B76&amp;O$3,'Individual polls'!$A$3:$T$103,20,0)),O75,VLOOKUP($B76&amp;O$3,'Individual polls'!$A$3:$T$103,20,0))</f>
        <v>1.5249999999999997</v>
      </c>
      <c r="P76" s="33">
        <f>IF(ISERROR(VLOOKUP($B76&amp;P$3,'Individual polls'!$A$3:$T$103,20,0)),P75,VLOOKUP($B76&amp;P$3,'Individual polls'!$A$3:$T$103,20,0))</f>
        <v>1.4499999999999995</v>
      </c>
      <c r="Q76" s="33">
        <f>IF(ISERROR(VLOOKUP($B76&amp;Q$3,'Individual polls'!$A$3:$T$103,20,0)),Q75,VLOOKUP($B76&amp;Q$3,'Individual polls'!$A$3:$T$103,20,0))</f>
        <v>1.7750000000000001</v>
      </c>
      <c r="R76" s="33">
        <f>IF(ISERROR(VLOOKUP($B76&amp;R$3,'Individual polls'!$A$3:$T$103,20,0)),R75,VLOOKUP($B76&amp;R$3,'Individual polls'!$A$3:$T$103,20,0))</f>
        <v>1.425</v>
      </c>
      <c r="S76" s="40">
        <f>'Combined models'!S39</f>
        <v>1.2037960593286954</v>
      </c>
      <c r="T76" s="40">
        <f t="shared" si="9"/>
        <v>1.6477405911490417</v>
      </c>
      <c r="U76" s="40">
        <f>'Jerome et al'!R29</f>
        <v>1.375</v>
      </c>
      <c r="V76" s="40">
        <f>'Gschwend &amp; Norpoth'!R29</f>
        <v>1.9810933747315724</v>
      </c>
      <c r="W76" s="40">
        <f>'Kayser &amp; Leininger'!R3</f>
        <v>1.3348689898645945</v>
      </c>
      <c r="X76" s="40">
        <f>Election.de!R39</f>
        <v>1.8999999999999997</v>
      </c>
      <c r="Y76" s="38"/>
      <c r="Z76" s="42">
        <f>'Combined experts'!S3</f>
        <v>1.7687499999999998</v>
      </c>
      <c r="AA76" s="42">
        <f>AVERAGE(AB76:AC76)</f>
        <v>1.79375</v>
      </c>
      <c r="AB76" s="42">
        <f>Journalists!R3</f>
        <v>1.8000000000000003</v>
      </c>
      <c r="AC76" s="42">
        <f>Scholars!R3</f>
        <v>1.7874999999999996</v>
      </c>
      <c r="AD76" s="42">
        <f>Journalists!S3</f>
        <v>2.377819264977346</v>
      </c>
      <c r="AE76" s="42">
        <f>Scholars!S3</f>
        <v>2.1575602968460115</v>
      </c>
      <c r="AF76" s="36">
        <f>'Combined markets'!S82</f>
        <v>2.56</v>
      </c>
      <c r="AG76" s="36">
        <f t="shared" si="13"/>
        <v>2.6899999999999995</v>
      </c>
      <c r="AH76" s="36">
        <f>Eix!R82</f>
        <v>3.8362499999999993</v>
      </c>
      <c r="AI76" s="36">
        <f>Prognosys!R68</f>
        <v>2.4149999999999996</v>
      </c>
      <c r="AJ76" s="36">
        <f>'Wahlfieber I'!R23</f>
        <v>1.8187499999999996</v>
      </c>
      <c r="AK76" s="36"/>
      <c r="AL76" s="36"/>
      <c r="AM76" s="36"/>
    </row>
    <row r="77" spans="1:39">
      <c r="A77" s="24">
        <f t="shared" si="16"/>
        <v>57</v>
      </c>
      <c r="B77" s="7">
        <v>41482</v>
      </c>
      <c r="C77" s="45">
        <f t="shared" si="10"/>
        <v>0.92464535679739834</v>
      </c>
      <c r="D77" s="45">
        <f t="shared" si="11"/>
        <v>0.51775802740634158</v>
      </c>
      <c r="E77" s="45">
        <f t="shared" si="15"/>
        <v>0.88473087333990708</v>
      </c>
      <c r="F77" s="45">
        <f t="shared" si="17"/>
        <v>0.64899846764350966</v>
      </c>
      <c r="G77" s="28">
        <f>'PollyVote Forecast'!R83</f>
        <v>1.4717271929025255</v>
      </c>
      <c r="H77" s="32">
        <f>'Combined polls'!R76</f>
        <v>1.3962500000000002</v>
      </c>
      <c r="I77" s="32">
        <f t="shared" si="14"/>
        <v>1.3962499999999998</v>
      </c>
      <c r="J77" s="32">
        <f>PollyTix!R85</f>
        <v>1.3950000000000002</v>
      </c>
      <c r="K77" s="32">
        <f>Wahlumfrage!R76</f>
        <v>1.3974999999999995</v>
      </c>
      <c r="L77" s="33">
        <f t="shared" si="12"/>
        <v>1.5916666666666666</v>
      </c>
      <c r="M77" s="33">
        <f>IF(ISERROR(VLOOKUP($B77&amp;M$3,'Individual polls'!$A$3:$T$103,20,0)),M76,VLOOKUP($B77&amp;M$3,'Individual polls'!$A$3:$T$103,20,0))</f>
        <v>1.7249999999999999</v>
      </c>
      <c r="N77" s="33">
        <f>IF(ISERROR(VLOOKUP($B77&amp;N$3,'Individual polls'!$A$3:$T$103,20,0)),N76,VLOOKUP($B77&amp;N$3,'Individual polls'!$A$3:$T$103,20,0))</f>
        <v>1.6499999999999997</v>
      </c>
      <c r="O77" s="33">
        <f>IF(ISERROR(VLOOKUP($B77&amp;O$3,'Individual polls'!$A$3:$T$103,20,0)),O76,VLOOKUP($B77&amp;O$3,'Individual polls'!$A$3:$T$103,20,0))</f>
        <v>1.5249999999999997</v>
      </c>
      <c r="P77" s="33">
        <f>IF(ISERROR(VLOOKUP($B77&amp;P$3,'Individual polls'!$A$3:$T$103,20,0)),P76,VLOOKUP($B77&amp;P$3,'Individual polls'!$A$3:$T$103,20,0))</f>
        <v>1.4499999999999995</v>
      </c>
      <c r="Q77" s="33">
        <f>IF(ISERROR(VLOOKUP($B77&amp;Q$3,'Individual polls'!$A$3:$T$103,20,0)),Q76,VLOOKUP($B77&amp;Q$3,'Individual polls'!$A$3:$T$103,20,0))</f>
        <v>1.7750000000000001</v>
      </c>
      <c r="R77" s="33">
        <f>IF(ISERROR(VLOOKUP($B77&amp;R$3,'Individual polls'!$A$3:$T$103,20,0)),R76,VLOOKUP($B77&amp;R$3,'Individual polls'!$A$3:$T$103,20,0))</f>
        <v>1.425</v>
      </c>
      <c r="S77" s="40">
        <f>'Combined models'!S40</f>
        <v>1.226908771610105</v>
      </c>
      <c r="T77" s="40">
        <f t="shared" si="9"/>
        <v>1.6634744386693272</v>
      </c>
      <c r="U77" s="40">
        <f>'Jerome et al'!R30</f>
        <v>1.375</v>
      </c>
      <c r="V77" s="40">
        <f>'Gschwend &amp; Norpoth'!R30</f>
        <v>2.0244157106757217</v>
      </c>
      <c r="W77" s="40">
        <f>'Kayser &amp; Leininger'!R4</f>
        <v>1.3544820440015879</v>
      </c>
      <c r="X77" s="40">
        <f>Election.de!R40</f>
        <v>1.8999999999999997</v>
      </c>
      <c r="Y77" s="38"/>
      <c r="Z77" s="42">
        <f>'Combined experts'!S4</f>
        <v>1.7687499999999998</v>
      </c>
      <c r="AA77" s="42">
        <f t="shared" ref="AA77:AA133" si="18">AVERAGE(AB77:AC77)</f>
        <v>1.79375</v>
      </c>
      <c r="AB77" s="42">
        <f>Journalists!R4</f>
        <v>1.8000000000000003</v>
      </c>
      <c r="AC77" s="42">
        <f>Scholars!R4</f>
        <v>1.7874999999999996</v>
      </c>
      <c r="AD77" s="42">
        <f>Journalists!S4</f>
        <v>2.377819264977346</v>
      </c>
      <c r="AE77" s="42">
        <f>Scholars!S4</f>
        <v>2.1575602968460115</v>
      </c>
      <c r="AF77" s="36">
        <f>'Combined markets'!S83</f>
        <v>2.7066666666666652</v>
      </c>
      <c r="AG77" s="36">
        <f t="shared" si="13"/>
        <v>2.8424999999999994</v>
      </c>
      <c r="AH77" s="36">
        <f>Eix!R83</f>
        <v>3.9474999999999998</v>
      </c>
      <c r="AI77" s="36">
        <f>Prognosys!R69</f>
        <v>2.3699999999999988</v>
      </c>
      <c r="AJ77" s="36">
        <f>'Wahlfieber I'!R24</f>
        <v>2.2099999999999991</v>
      </c>
      <c r="AK77" s="36"/>
      <c r="AL77" s="36"/>
      <c r="AM77" s="36"/>
    </row>
    <row r="78" spans="1:39">
      <c r="A78" s="24">
        <f t="shared" si="16"/>
        <v>56</v>
      </c>
      <c r="B78" s="7">
        <v>41483</v>
      </c>
      <c r="C78" s="45">
        <f t="shared" si="10"/>
        <v>0.95235511491416791</v>
      </c>
      <c r="D78" s="45">
        <f t="shared" si="11"/>
        <v>0.52160792512966803</v>
      </c>
      <c r="E78" s="45">
        <f t="shared" si="15"/>
        <v>0.87521558566629265</v>
      </c>
      <c r="F78" s="45">
        <f t="shared" si="17"/>
        <v>0.65094901451798393</v>
      </c>
      <c r="G78" s="28">
        <f>'PollyVote Forecast'!R84</f>
        <v>1.4761504281169602</v>
      </c>
      <c r="H78" s="32">
        <f>'Combined polls'!R77</f>
        <v>1.39625</v>
      </c>
      <c r="I78" s="32">
        <f t="shared" si="14"/>
        <v>1.39625</v>
      </c>
      <c r="J78" s="32">
        <f>PollyTix!R86</f>
        <v>1.3950000000000005</v>
      </c>
      <c r="K78" s="32">
        <f>Wahlumfrage!R77</f>
        <v>1.3974999999999995</v>
      </c>
      <c r="L78" s="33">
        <f t="shared" si="12"/>
        <v>1.5499999999999998</v>
      </c>
      <c r="M78" s="33">
        <f>IF(ISERROR(VLOOKUP($B78&amp;M$3,'Individual polls'!$A$3:$T$103,20,0)),M77,VLOOKUP($B78&amp;M$3,'Individual polls'!$A$3:$T$103,20,0))</f>
        <v>1.7249999999999999</v>
      </c>
      <c r="N78" s="33">
        <f>IF(ISERROR(VLOOKUP($B78&amp;N$3,'Individual polls'!$A$3:$T$103,20,0)),N77,VLOOKUP($B78&amp;N$3,'Individual polls'!$A$3:$T$103,20,0))</f>
        <v>1.3999999999999997</v>
      </c>
      <c r="O78" s="33">
        <f>IF(ISERROR(VLOOKUP($B78&amp;O$3,'Individual polls'!$A$3:$T$103,20,0)),O77,VLOOKUP($B78&amp;O$3,'Individual polls'!$A$3:$T$103,20,0))</f>
        <v>1.5249999999999997</v>
      </c>
      <c r="P78" s="33">
        <f>IF(ISERROR(VLOOKUP($B78&amp;P$3,'Individual polls'!$A$3:$T$103,20,0)),P77,VLOOKUP($B78&amp;P$3,'Individual polls'!$A$3:$T$103,20,0))</f>
        <v>1.4499999999999995</v>
      </c>
      <c r="Q78" s="33">
        <f>IF(ISERROR(VLOOKUP($B78&amp;Q$3,'Individual polls'!$A$3:$T$103,20,0)),Q77,VLOOKUP($B78&amp;Q$3,'Individual polls'!$A$3:$T$103,20,0))</f>
        <v>1.7750000000000001</v>
      </c>
      <c r="R78" s="33">
        <f>IF(ISERROR(VLOOKUP($B78&amp;R$3,'Individual polls'!$A$3:$T$103,20,0)),R77,VLOOKUP($B78&amp;R$3,'Individual polls'!$A$3:$T$103,20,0))</f>
        <v>1.425</v>
      </c>
      <c r="S78" s="40">
        <f>'Combined models'!S41</f>
        <v>1.2512683791345089</v>
      </c>
      <c r="T78" s="40">
        <f t="shared" si="9"/>
        <v>1.6866135067660866</v>
      </c>
      <c r="U78" s="40">
        <f>'Jerome et al'!R31</f>
        <v>1.375</v>
      </c>
      <c r="V78" s="40">
        <f>'Gschwend &amp; Norpoth'!R31</f>
        <v>2.0684125036927727</v>
      </c>
      <c r="W78" s="40">
        <f>'Kayser &amp; Leininger'!R5</f>
        <v>1.4030415233715745</v>
      </c>
      <c r="X78" s="40">
        <f>Election.de!R41</f>
        <v>1.8999999999999997</v>
      </c>
      <c r="Y78" s="38"/>
      <c r="Z78" s="42">
        <f>'Combined experts'!S5</f>
        <v>1.7687499999999998</v>
      </c>
      <c r="AA78" s="42">
        <f t="shared" si="18"/>
        <v>1.79375</v>
      </c>
      <c r="AB78" s="42">
        <f>Journalists!R5</f>
        <v>1.8000000000000003</v>
      </c>
      <c r="AC78" s="42">
        <f>Scholars!R5</f>
        <v>1.7874999999999996</v>
      </c>
      <c r="AD78" s="42">
        <f>Journalists!S5</f>
        <v>2.377819264977346</v>
      </c>
      <c r="AE78" s="42">
        <f>Scholars!S5</f>
        <v>2.1575602968460115</v>
      </c>
      <c r="AF78" s="36">
        <f>'Combined markets'!S84</f>
        <v>2.6949999999999998</v>
      </c>
      <c r="AG78" s="36">
        <f t="shared" si="13"/>
        <v>2.8299999999999996</v>
      </c>
      <c r="AH78" s="36">
        <f>Eix!R84</f>
        <v>3.8962499999999998</v>
      </c>
      <c r="AI78" s="36">
        <f>Prognosys!R70</f>
        <v>2.375</v>
      </c>
      <c r="AJ78" s="36">
        <f>'Wahlfieber I'!R25</f>
        <v>2.2187499999999991</v>
      </c>
      <c r="AK78" s="36"/>
      <c r="AL78" s="36"/>
      <c r="AM78" s="36"/>
    </row>
    <row r="79" spans="1:39">
      <c r="A79" s="24">
        <f t="shared" si="16"/>
        <v>55</v>
      </c>
      <c r="B79" s="7">
        <v>41484</v>
      </c>
      <c r="C79" s="45">
        <f t="shared" si="10"/>
        <v>0.92748891876069428</v>
      </c>
      <c r="D79" s="45">
        <f t="shared" si="11"/>
        <v>0.52595408198014981</v>
      </c>
      <c r="E79" s="45">
        <f t="shared" si="15"/>
        <v>0.85092478140315575</v>
      </c>
      <c r="F79" s="45">
        <f t="shared" si="17"/>
        <v>0.63395259624141131</v>
      </c>
      <c r="G79" s="28">
        <f>'PollyVote Forecast'!R85</f>
        <v>1.4376078240790759</v>
      </c>
      <c r="H79" s="32">
        <f>'Combined polls'!R78</f>
        <v>1.3987500000000006</v>
      </c>
      <c r="I79" s="32">
        <f t="shared" si="14"/>
        <v>1.3987499999999997</v>
      </c>
      <c r="J79" s="32">
        <f>PollyTix!R87</f>
        <v>1.4</v>
      </c>
      <c r="K79" s="32">
        <f>Wahlumfrage!R78</f>
        <v>1.3974999999999995</v>
      </c>
      <c r="L79" s="33">
        <f t="shared" si="12"/>
        <v>1.5499999999999998</v>
      </c>
      <c r="M79" s="33">
        <f>IF(ISERROR(VLOOKUP($B79&amp;M$3,'Individual polls'!$A$3:$T$103,20,0)),M78,VLOOKUP($B79&amp;M$3,'Individual polls'!$A$3:$T$103,20,0))</f>
        <v>1.7249999999999999</v>
      </c>
      <c r="N79" s="33">
        <f>IF(ISERROR(VLOOKUP($B79&amp;N$3,'Individual polls'!$A$3:$T$103,20,0)),N78,VLOOKUP($B79&amp;N$3,'Individual polls'!$A$3:$T$103,20,0))</f>
        <v>1.3999999999999997</v>
      </c>
      <c r="O79" s="33">
        <f>IF(ISERROR(VLOOKUP($B79&amp;O$3,'Individual polls'!$A$3:$T$103,20,0)),O78,VLOOKUP($B79&amp;O$3,'Individual polls'!$A$3:$T$103,20,0))</f>
        <v>1.5249999999999997</v>
      </c>
      <c r="P79" s="33">
        <f>IF(ISERROR(VLOOKUP($B79&amp;P$3,'Individual polls'!$A$3:$T$103,20,0)),P78,VLOOKUP($B79&amp;P$3,'Individual polls'!$A$3:$T$103,20,0))</f>
        <v>1.4499999999999995</v>
      </c>
      <c r="Q79" s="33">
        <f>IF(ISERROR(VLOOKUP($B79&amp;Q$3,'Individual polls'!$A$3:$T$103,20,0)),Q78,VLOOKUP($B79&amp;Q$3,'Individual polls'!$A$3:$T$103,20,0))</f>
        <v>1.7750000000000001</v>
      </c>
      <c r="R79" s="33">
        <f>IF(ISERROR(VLOOKUP($B79&amp;R$3,'Individual polls'!$A$3:$T$103,20,0)),R78,VLOOKUP($B79&amp;R$3,'Individual polls'!$A$3:$T$103,20,0))</f>
        <v>1.425</v>
      </c>
      <c r="S79" s="40">
        <f>'Combined models'!S42</f>
        <v>1.2537646296496374</v>
      </c>
      <c r="T79" s="40">
        <f t="shared" si="9"/>
        <v>1.6894652212484553</v>
      </c>
      <c r="U79" s="40">
        <f>'Jerome et al'!R32</f>
        <v>1.3750000000000002</v>
      </c>
      <c r="V79" s="40">
        <f>'Gschwend &amp; Norpoth'!R32</f>
        <v>2.075921537325486</v>
      </c>
      <c r="W79" s="40">
        <f>'Kayser &amp; Leininger'!R6</f>
        <v>1.4069393476683354</v>
      </c>
      <c r="X79" s="40">
        <f>Election.de!R42</f>
        <v>1.8999999999999997</v>
      </c>
      <c r="Y79" s="38"/>
      <c r="Z79" s="42">
        <f>'Combined experts'!S6</f>
        <v>1.7687499999999998</v>
      </c>
      <c r="AA79" s="42">
        <f t="shared" si="18"/>
        <v>1.79375</v>
      </c>
      <c r="AB79" s="42">
        <f>Journalists!R6</f>
        <v>1.8000000000000003</v>
      </c>
      <c r="AC79" s="42">
        <f>Scholars!R6</f>
        <v>1.7874999999999996</v>
      </c>
      <c r="AD79" s="42">
        <f>Journalists!S6</f>
        <v>2.377819264977346</v>
      </c>
      <c r="AE79" s="42">
        <f>Scholars!S6</f>
        <v>2.1575602968460115</v>
      </c>
      <c r="AF79" s="36">
        <f>'Combined markets'!S85</f>
        <v>2.6016666666666657</v>
      </c>
      <c r="AG79" s="36">
        <f t="shared" si="13"/>
        <v>2.7333333333333329</v>
      </c>
      <c r="AH79" s="36">
        <f>Eix!R85</f>
        <v>3.9050000000000002</v>
      </c>
      <c r="AI79" s="36">
        <f>Prognosys!R71</f>
        <v>2.3549999999999995</v>
      </c>
      <c r="AJ79" s="36">
        <f>'Wahlfieber I'!R26</f>
        <v>1.9399999999999995</v>
      </c>
      <c r="AK79" s="36"/>
      <c r="AL79" s="36"/>
      <c r="AM79" s="36"/>
    </row>
    <row r="80" spans="1:39">
      <c r="A80" s="24">
        <f t="shared" si="16"/>
        <v>54</v>
      </c>
      <c r="B80" s="7">
        <v>41485</v>
      </c>
      <c r="C80" s="45">
        <f t="shared" si="10"/>
        <v>0.95319700284779896</v>
      </c>
      <c r="D80" s="45">
        <f t="shared" si="11"/>
        <v>0.56492534206901412</v>
      </c>
      <c r="E80" s="45">
        <f t="shared" si="15"/>
        <v>0.87889811026912334</v>
      </c>
      <c r="F80" s="45">
        <f t="shared" si="17"/>
        <v>0.64802163789186173</v>
      </c>
      <c r="G80" s="28">
        <f>'PollyVote Forecast'!R86</f>
        <v>1.469512046057023</v>
      </c>
      <c r="H80" s="32">
        <f>'Combined polls'!R79</f>
        <v>1.3531249999999999</v>
      </c>
      <c r="I80" s="32">
        <f t="shared" si="14"/>
        <v>1.3531249999999995</v>
      </c>
      <c r="J80" s="32">
        <f>PollyTix!R88</f>
        <v>1.3999999999999995</v>
      </c>
      <c r="K80" s="32">
        <f>Wahlumfrage!R79</f>
        <v>1.3062499999999995</v>
      </c>
      <c r="L80" s="33">
        <f t="shared" si="12"/>
        <v>1.5416666666666663</v>
      </c>
      <c r="M80" s="33">
        <f>IF(ISERROR(VLOOKUP($B80&amp;M$3,'Individual polls'!$A$3:$T$103,20,0)),M79,VLOOKUP($B80&amp;M$3,'Individual polls'!$A$3:$T$103,20,0))</f>
        <v>1.7249999999999999</v>
      </c>
      <c r="N80" s="33">
        <f>IF(ISERROR(VLOOKUP($B80&amp;N$3,'Individual polls'!$A$3:$T$103,20,0)),N79,VLOOKUP($B80&amp;N$3,'Individual polls'!$A$3:$T$103,20,0))</f>
        <v>1.3999999999999997</v>
      </c>
      <c r="O80" s="33">
        <f>IF(ISERROR(VLOOKUP($B80&amp;O$3,'Individual polls'!$A$3:$T$103,20,0)),O79,VLOOKUP($B80&amp;O$3,'Individual polls'!$A$3:$T$103,20,0))</f>
        <v>1.5249999999999997</v>
      </c>
      <c r="P80" s="33">
        <f>IF(ISERROR(VLOOKUP($B80&amp;P$3,'Individual polls'!$A$3:$T$103,20,0)),P79,VLOOKUP($B80&amp;P$3,'Individual polls'!$A$3:$T$103,20,0))</f>
        <v>1.4499999999999995</v>
      </c>
      <c r="Q80" s="33">
        <f>IF(ISERROR(VLOOKUP($B80&amp;Q$3,'Individual polls'!$A$3:$T$103,20,0)),Q79,VLOOKUP($B80&amp;Q$3,'Individual polls'!$A$3:$T$103,20,0))</f>
        <v>1.7249999999999999</v>
      </c>
      <c r="R80" s="33">
        <f>IF(ISERROR(VLOOKUP($B80&amp;R$3,'Individual polls'!$A$3:$T$103,20,0)),R79,VLOOKUP($B80&amp;R$3,'Individual polls'!$A$3:$T$103,20,0))</f>
        <v>1.425</v>
      </c>
      <c r="S80" s="40">
        <f>'Combined models'!S43</f>
        <v>1.2374231842280907</v>
      </c>
      <c r="T80" s="40">
        <f t="shared" si="9"/>
        <v>1.6719936348560933</v>
      </c>
      <c r="U80" s="40">
        <f>'Jerome et al'!R33</f>
        <v>1.3750000000000002</v>
      </c>
      <c r="V80" s="40">
        <f>'Gschwend &amp; Norpoth'!R33</f>
        <v>2.0403780708978458</v>
      </c>
      <c r="W80" s="40">
        <f>'Kayser &amp; Leininger'!R7</f>
        <v>1.3725964685265275</v>
      </c>
      <c r="X80" s="40">
        <f>Election.de!R43</f>
        <v>1.8999999999999997</v>
      </c>
      <c r="Y80" s="38"/>
      <c r="Z80" s="42">
        <f>'Combined experts'!S7</f>
        <v>1.7687499999999998</v>
      </c>
      <c r="AA80" s="42">
        <f t="shared" si="18"/>
        <v>1.79375</v>
      </c>
      <c r="AB80" s="42">
        <f>Journalists!R7</f>
        <v>1.8000000000000003</v>
      </c>
      <c r="AC80" s="42">
        <f>Scholars!R7</f>
        <v>1.7874999999999996</v>
      </c>
      <c r="AD80" s="42">
        <f>Journalists!S7</f>
        <v>2.377819264977346</v>
      </c>
      <c r="AE80" s="42">
        <f>Scholars!S7</f>
        <v>2.1575602968460115</v>
      </c>
      <c r="AF80" s="36">
        <f>'Combined markets'!S86</f>
        <v>2.4704166666666665</v>
      </c>
      <c r="AG80" s="36">
        <f t="shared" si="13"/>
        <v>2.6012499999999998</v>
      </c>
      <c r="AH80" s="36">
        <f>Eix!R86</f>
        <v>3.4787499999999998</v>
      </c>
      <c r="AI80" s="36">
        <f>Prognosys!R72</f>
        <v>2.3825000000000003</v>
      </c>
      <c r="AJ80" s="36">
        <f>'Wahlfieber I'!R27</f>
        <v>1.9424999999999994</v>
      </c>
      <c r="AK80" s="36"/>
      <c r="AL80" s="36"/>
      <c r="AM80" s="36"/>
    </row>
    <row r="81" spans="1:39">
      <c r="A81" s="24">
        <f t="shared" si="16"/>
        <v>53</v>
      </c>
      <c r="B81" s="7">
        <v>41486</v>
      </c>
      <c r="C81" s="45">
        <f t="shared" si="10"/>
        <v>0.90816703576757907</v>
      </c>
      <c r="D81" s="45">
        <f t="shared" si="11"/>
        <v>0.51480597836365094</v>
      </c>
      <c r="E81" s="45">
        <f t="shared" si="15"/>
        <v>0.84221649720450686</v>
      </c>
      <c r="F81" s="45">
        <f t="shared" si="17"/>
        <v>0.62742048523521343</v>
      </c>
      <c r="G81" s="28">
        <f>'PollyVote Forecast'!R87</f>
        <v>1.4227950227025403</v>
      </c>
      <c r="H81" s="32">
        <f>'Combined polls'!R80</f>
        <v>1.3531249999999999</v>
      </c>
      <c r="I81" s="32">
        <f t="shared" si="14"/>
        <v>1.3531249999999995</v>
      </c>
      <c r="J81" s="32">
        <f>PollyTix!R89</f>
        <v>1.3999999999999995</v>
      </c>
      <c r="K81" s="32">
        <f>Wahlumfrage!R80</f>
        <v>1.3062499999999995</v>
      </c>
      <c r="L81" s="33">
        <f t="shared" si="12"/>
        <v>1.5666666666666664</v>
      </c>
      <c r="M81" s="33">
        <f>IF(ISERROR(VLOOKUP($B81&amp;M$3,'Individual polls'!$A$3:$T$103,20,0)),M80,VLOOKUP($B81&amp;M$3,'Individual polls'!$A$3:$T$103,20,0))</f>
        <v>1.8749999999999998</v>
      </c>
      <c r="N81" s="33">
        <f>IF(ISERROR(VLOOKUP($B81&amp;N$3,'Individual polls'!$A$3:$T$103,20,0)),N80,VLOOKUP($B81&amp;N$3,'Individual polls'!$A$3:$T$103,20,0))</f>
        <v>1.3999999999999997</v>
      </c>
      <c r="O81" s="33">
        <f>IF(ISERROR(VLOOKUP($B81&amp;O$3,'Individual polls'!$A$3:$T$103,20,0)),O80,VLOOKUP($B81&amp;O$3,'Individual polls'!$A$3:$T$103,20,0))</f>
        <v>1.5249999999999997</v>
      </c>
      <c r="P81" s="33">
        <f>IF(ISERROR(VLOOKUP($B81&amp;P$3,'Individual polls'!$A$3:$T$103,20,0)),P80,VLOOKUP($B81&amp;P$3,'Individual polls'!$A$3:$T$103,20,0))</f>
        <v>1.4499999999999995</v>
      </c>
      <c r="Q81" s="33">
        <f>IF(ISERROR(VLOOKUP($B81&amp;Q$3,'Individual polls'!$A$3:$T$103,20,0)),Q80,VLOOKUP($B81&amp;Q$3,'Individual polls'!$A$3:$T$103,20,0))</f>
        <v>1.7249999999999999</v>
      </c>
      <c r="R81" s="33">
        <f>IF(ISERROR(VLOOKUP($B81&amp;R$3,'Individual polls'!$A$3:$T$103,20,0)),R80,VLOOKUP($B81&amp;R$3,'Individual polls'!$A$3:$T$103,20,0))</f>
        <v>1.425</v>
      </c>
      <c r="S81" s="40">
        <f>'Combined models'!S44</f>
        <v>1.2513884241434967</v>
      </c>
      <c r="T81" s="40">
        <f t="shared" si="9"/>
        <v>1.6893459430266391</v>
      </c>
      <c r="U81" s="40">
        <f>'Jerome et al'!R34</f>
        <v>1.375</v>
      </c>
      <c r="V81" s="40">
        <f>'Gschwend &amp; Norpoth'!R34</f>
        <v>2.0752572735970372</v>
      </c>
      <c r="W81" s="40">
        <f>'Kayser &amp; Leininger'!R8</f>
        <v>1.4071264985095202</v>
      </c>
      <c r="X81" s="40">
        <f>Election.de!R44</f>
        <v>1.8999999999999997</v>
      </c>
      <c r="Y81" s="38"/>
      <c r="Z81" s="42">
        <f>'Combined experts'!S8</f>
        <v>1.7687499999999998</v>
      </c>
      <c r="AA81" s="42">
        <f t="shared" si="18"/>
        <v>1.79375</v>
      </c>
      <c r="AB81" s="42">
        <f>Journalists!R8</f>
        <v>1.8000000000000003</v>
      </c>
      <c r="AC81" s="42">
        <f>Scholars!R8</f>
        <v>1.7874999999999996</v>
      </c>
      <c r="AD81" s="42">
        <f>Journalists!S8</f>
        <v>2.377819264977346</v>
      </c>
      <c r="AE81" s="42">
        <f>Scholars!S8</f>
        <v>2.1575602968460115</v>
      </c>
      <c r="AF81" s="36">
        <f>'Combined markets'!S87</f>
        <v>2.5970833333333334</v>
      </c>
      <c r="AG81" s="36">
        <f t="shared" si="13"/>
        <v>2.7637499999999999</v>
      </c>
      <c r="AH81" s="36">
        <f>Eix!R87</f>
        <v>4.0299999999999994</v>
      </c>
      <c r="AI81" s="36">
        <f>Prognosys!R73</f>
        <v>2.3674999999999997</v>
      </c>
      <c r="AJ81" s="36">
        <f>'Wahlfieber I'!R28</f>
        <v>1.89375</v>
      </c>
      <c r="AK81" s="36"/>
      <c r="AL81" s="36"/>
      <c r="AM81" s="36"/>
    </row>
    <row r="82" spans="1:39">
      <c r="A82" s="24">
        <f t="shared" si="16"/>
        <v>52</v>
      </c>
      <c r="B82" s="7">
        <v>41487</v>
      </c>
      <c r="C82" s="45">
        <f t="shared" si="10"/>
        <v>0.9255656041859921</v>
      </c>
      <c r="D82" s="45">
        <f t="shared" si="11"/>
        <v>0.51779893940475075</v>
      </c>
      <c r="E82" s="45">
        <f t="shared" si="15"/>
        <v>0.86781862712613655</v>
      </c>
      <c r="F82" s="45">
        <f t="shared" si="17"/>
        <v>0.63944054080819779</v>
      </c>
      <c r="G82" s="28">
        <f>'PollyVote Forecast'!R88</f>
        <v>1.4500527798913874</v>
      </c>
      <c r="H82" s="32">
        <f>'Combined polls'!R81</f>
        <v>1.350625</v>
      </c>
      <c r="I82" s="32">
        <f t="shared" si="14"/>
        <v>1.3631249999999995</v>
      </c>
      <c r="J82" s="32">
        <f>PollyTix!R90</f>
        <v>1.4199999999999995</v>
      </c>
      <c r="K82" s="32">
        <f>Wahlumfrage!R81</f>
        <v>1.3062499999999995</v>
      </c>
      <c r="L82" s="33">
        <f t="shared" si="12"/>
        <v>1.5666666666666664</v>
      </c>
      <c r="M82" s="33">
        <f>IF(ISERROR(VLOOKUP($B82&amp;M$3,'Individual polls'!$A$3:$T$103,20,0)),M81,VLOOKUP($B82&amp;M$3,'Individual polls'!$A$3:$T$103,20,0))</f>
        <v>1.8749999999999998</v>
      </c>
      <c r="N82" s="33">
        <f>IF(ISERROR(VLOOKUP($B82&amp;N$3,'Individual polls'!$A$3:$T$103,20,0)),N81,VLOOKUP($B82&amp;N$3,'Individual polls'!$A$3:$T$103,20,0))</f>
        <v>1.3999999999999997</v>
      </c>
      <c r="O82" s="33">
        <f>IF(ISERROR(VLOOKUP($B82&amp;O$3,'Individual polls'!$A$3:$T$103,20,0)),O81,VLOOKUP($B82&amp;O$3,'Individual polls'!$A$3:$T$103,20,0))</f>
        <v>1.5249999999999997</v>
      </c>
      <c r="P82" s="33">
        <f>IF(ISERROR(VLOOKUP($B82&amp;P$3,'Individual polls'!$A$3:$T$103,20,0)),P81,VLOOKUP($B82&amp;P$3,'Individual polls'!$A$3:$T$103,20,0))</f>
        <v>1.4499999999999995</v>
      </c>
      <c r="Q82" s="33">
        <f>IF(ISERROR(VLOOKUP($B82&amp;Q$3,'Individual polls'!$A$3:$T$103,20,0)),Q81,VLOOKUP($B82&amp;Q$3,'Individual polls'!$A$3:$T$103,20,0))</f>
        <v>1.7249999999999999</v>
      </c>
      <c r="R82" s="33">
        <f>IF(ISERROR(VLOOKUP($B82&amp;R$3,'Individual polls'!$A$3:$T$103,20,0)),R81,VLOOKUP($B82&amp;R$3,'Individual polls'!$A$3:$T$103,20,0))</f>
        <v>1.425</v>
      </c>
      <c r="S82" s="40">
        <f>'Combined models'!S45</f>
        <v>1.234586119565551</v>
      </c>
      <c r="T82" s="40">
        <f t="shared" si="9"/>
        <v>1.6709168650751072</v>
      </c>
      <c r="U82" s="40">
        <f>'Jerome et al'!R35</f>
        <v>1.375</v>
      </c>
      <c r="V82" s="40">
        <f>'Gschwend &amp; Norpoth'!R35</f>
        <v>2.0446079696557877</v>
      </c>
      <c r="W82" s="40">
        <f>'Kayser &amp; Leininger'!R9</f>
        <v>1.3640594906446415</v>
      </c>
      <c r="X82" s="40">
        <f>Election.de!R45</f>
        <v>1.8999999999999997</v>
      </c>
      <c r="Y82" s="38"/>
      <c r="Z82" s="42">
        <f>'Combined experts'!S9</f>
        <v>1.7687499999999998</v>
      </c>
      <c r="AA82" s="42">
        <f t="shared" si="18"/>
        <v>1.79375</v>
      </c>
      <c r="AB82" s="42">
        <f>Journalists!R9</f>
        <v>1.8000000000000003</v>
      </c>
      <c r="AC82" s="42">
        <f>Scholars!R9</f>
        <v>1.7874999999999996</v>
      </c>
      <c r="AD82" s="42">
        <f>Journalists!S9</f>
        <v>2.377819264977346</v>
      </c>
      <c r="AE82" s="42">
        <f>Scholars!S9</f>
        <v>2.1575602968460115</v>
      </c>
      <c r="AF82" s="36">
        <f>'Combined markets'!S88</f>
        <v>2.6729166666666671</v>
      </c>
      <c r="AG82" s="36">
        <f t="shared" si="13"/>
        <v>2.8004166666666666</v>
      </c>
      <c r="AH82" s="36">
        <f>Eix!R88</f>
        <v>3.91</v>
      </c>
      <c r="AI82" s="36">
        <f>Prognosys!R74</f>
        <v>2.4124999999999996</v>
      </c>
      <c r="AJ82" s="36">
        <f>'Wahlfieber I'!R29</f>
        <v>2.0787499999999999</v>
      </c>
      <c r="AK82" s="36"/>
      <c r="AL82" s="36"/>
      <c r="AM82" s="36"/>
    </row>
    <row r="83" spans="1:39">
      <c r="A83" s="24">
        <f t="shared" si="16"/>
        <v>51</v>
      </c>
      <c r="B83" s="7">
        <v>41488</v>
      </c>
      <c r="C83" s="45">
        <f t="shared" si="10"/>
        <v>0.9347899804859644</v>
      </c>
      <c r="D83" s="45">
        <f t="shared" si="11"/>
        <v>0.54148980536546387</v>
      </c>
      <c r="E83" s="45">
        <f t="shared" si="15"/>
        <v>0.87114553632267067</v>
      </c>
      <c r="F83" s="45">
        <f t="shared" si="17"/>
        <v>0.64581333614890202</v>
      </c>
      <c r="G83" s="28">
        <f>'PollyVote Forecast'!R89</f>
        <v>1.464504302761344</v>
      </c>
      <c r="H83" s="32">
        <f>'Combined polls'!R82</f>
        <v>1.3631250000000001</v>
      </c>
      <c r="I83" s="32">
        <f t="shared" si="14"/>
        <v>1.3756249999999994</v>
      </c>
      <c r="J83" s="32">
        <f>PollyTix!R91</f>
        <v>1.4449999999999994</v>
      </c>
      <c r="K83" s="32">
        <f>Wahlumfrage!R82</f>
        <v>1.3062499999999995</v>
      </c>
      <c r="L83" s="33">
        <f t="shared" si="12"/>
        <v>1.5666666666666664</v>
      </c>
      <c r="M83" s="33">
        <f>IF(ISERROR(VLOOKUP($B83&amp;M$3,'Individual polls'!$A$3:$T$103,20,0)),M82,VLOOKUP($B83&amp;M$3,'Individual polls'!$A$3:$T$103,20,0))</f>
        <v>1.8749999999999998</v>
      </c>
      <c r="N83" s="33">
        <f>IF(ISERROR(VLOOKUP($B83&amp;N$3,'Individual polls'!$A$3:$T$103,20,0)),N82,VLOOKUP($B83&amp;N$3,'Individual polls'!$A$3:$T$103,20,0))</f>
        <v>1.3999999999999997</v>
      </c>
      <c r="O83" s="33">
        <f>IF(ISERROR(VLOOKUP($B83&amp;O$3,'Individual polls'!$A$3:$T$103,20,0)),O82,VLOOKUP($B83&amp;O$3,'Individual polls'!$A$3:$T$103,20,0))</f>
        <v>1.5249999999999997</v>
      </c>
      <c r="P83" s="33">
        <f>IF(ISERROR(VLOOKUP($B83&amp;P$3,'Individual polls'!$A$3:$T$103,20,0)),P82,VLOOKUP($B83&amp;P$3,'Individual polls'!$A$3:$T$103,20,0))</f>
        <v>1.4499999999999995</v>
      </c>
      <c r="Q83" s="33">
        <f>IF(ISERROR(VLOOKUP($B83&amp;Q$3,'Individual polls'!$A$3:$T$103,20,0)),Q82,VLOOKUP($B83&amp;Q$3,'Individual polls'!$A$3:$T$103,20,0))</f>
        <v>1.7249999999999999</v>
      </c>
      <c r="R83" s="33">
        <f>IF(ISERROR(VLOOKUP($B83&amp;R$3,'Individual polls'!$A$3:$T$103,20,0)),R82,VLOOKUP($B83&amp;R$3,'Individual polls'!$A$3:$T$103,20,0))</f>
        <v>1.425</v>
      </c>
      <c r="S83" s="40">
        <f>'Combined models'!S46</f>
        <v>1.2415588777120408</v>
      </c>
      <c r="T83" s="40">
        <f t="shared" si="9"/>
        <v>1.6811247279569306</v>
      </c>
      <c r="U83" s="40">
        <f>'Jerome et al'!R36</f>
        <v>1.3750000000000004</v>
      </c>
      <c r="V83" s="40">
        <f>'Gschwend &amp; Norpoth'!R36</f>
        <v>2.0657178576235302</v>
      </c>
      <c r="W83" s="40">
        <f>'Kayser &amp; Leininger'!R10</f>
        <v>1.3837810542041922</v>
      </c>
      <c r="X83" s="40">
        <f>Election.de!R46</f>
        <v>1.8999999999999997</v>
      </c>
      <c r="Y83" s="38"/>
      <c r="Z83" s="42">
        <f>'Combined experts'!S10</f>
        <v>1.7687499999999998</v>
      </c>
      <c r="AA83" s="42">
        <f t="shared" si="18"/>
        <v>1.79375</v>
      </c>
      <c r="AB83" s="42">
        <f>Journalists!R10</f>
        <v>1.8000000000000003</v>
      </c>
      <c r="AC83" s="42">
        <f>Scholars!R10</f>
        <v>1.7874999999999996</v>
      </c>
      <c r="AD83" s="42">
        <f>Journalists!S10</f>
        <v>2.377819264977346</v>
      </c>
      <c r="AE83" s="42">
        <f>Scholars!S10</f>
        <v>2.1575602968460115</v>
      </c>
      <c r="AF83" s="36">
        <f>'Combined markets'!S89</f>
        <v>2.5012499999999998</v>
      </c>
      <c r="AG83" s="36">
        <f t="shared" si="13"/>
        <v>2.7045833333333333</v>
      </c>
      <c r="AH83" s="36">
        <f>Eix!R89</f>
        <v>3.6725000000000003</v>
      </c>
      <c r="AI83" s="36">
        <f>Prognosys!R75</f>
        <v>2.355</v>
      </c>
      <c r="AJ83" s="36">
        <f>'Wahlfieber I'!R30</f>
        <v>2.0862499999999997</v>
      </c>
      <c r="AK83" s="36"/>
      <c r="AL83" s="36"/>
      <c r="AM83" s="36"/>
    </row>
    <row r="84" spans="1:39">
      <c r="A84" s="24">
        <f t="shared" si="16"/>
        <v>50</v>
      </c>
      <c r="B84" s="7">
        <v>41489</v>
      </c>
      <c r="C84" s="45">
        <f t="shared" si="10"/>
        <v>0.93227735390376221</v>
      </c>
      <c r="D84" s="45">
        <f t="shared" si="11"/>
        <v>0.54566669531104395</v>
      </c>
      <c r="E84" s="45">
        <f t="shared" si="15"/>
        <v>0.86343287238214717</v>
      </c>
      <c r="F84" s="45">
        <f t="shared" si="17"/>
        <v>0.64407745130907434</v>
      </c>
      <c r="G84" s="28">
        <f>'PollyVote Forecast'!R90</f>
        <v>1.4605678544492273</v>
      </c>
      <c r="H84" s="32">
        <f>'Combined polls'!R83</f>
        <v>1.3281249999999991</v>
      </c>
      <c r="I84" s="32">
        <f t="shared" si="14"/>
        <v>1.3281249999999996</v>
      </c>
      <c r="J84" s="32">
        <f>PollyTix!R92</f>
        <v>1.3499999999999996</v>
      </c>
      <c r="K84" s="32">
        <f>Wahlumfrage!R83</f>
        <v>1.3062499999999995</v>
      </c>
      <c r="L84" s="33">
        <f t="shared" si="12"/>
        <v>1.5666666666666664</v>
      </c>
      <c r="M84" s="33">
        <f>IF(ISERROR(VLOOKUP($B84&amp;M$3,'Individual polls'!$A$3:$T$103,20,0)),M83,VLOOKUP($B84&amp;M$3,'Individual polls'!$A$3:$T$103,20,0))</f>
        <v>1.8749999999999998</v>
      </c>
      <c r="N84" s="33">
        <f>IF(ISERROR(VLOOKUP($B84&amp;N$3,'Individual polls'!$A$3:$T$103,20,0)),N83,VLOOKUP($B84&amp;N$3,'Individual polls'!$A$3:$T$103,20,0))</f>
        <v>1.3999999999999997</v>
      </c>
      <c r="O84" s="33">
        <f>IF(ISERROR(VLOOKUP($B84&amp;O$3,'Individual polls'!$A$3:$T$103,20,0)),O83,VLOOKUP($B84&amp;O$3,'Individual polls'!$A$3:$T$103,20,0))</f>
        <v>1.5249999999999997</v>
      </c>
      <c r="P84" s="33">
        <f>IF(ISERROR(VLOOKUP($B84&amp;P$3,'Individual polls'!$A$3:$T$103,20,0)),P83,VLOOKUP($B84&amp;P$3,'Individual polls'!$A$3:$T$103,20,0))</f>
        <v>1.4499999999999995</v>
      </c>
      <c r="Q84" s="33">
        <f>IF(ISERROR(VLOOKUP($B84&amp;Q$3,'Individual polls'!$A$3:$T$103,20,0)),Q83,VLOOKUP($B84&amp;Q$3,'Individual polls'!$A$3:$T$103,20,0))</f>
        <v>1.7249999999999999</v>
      </c>
      <c r="R84" s="33">
        <f>IF(ISERROR(VLOOKUP($B84&amp;R$3,'Individual polls'!$A$3:$T$103,20,0)),R83,VLOOKUP($B84&amp;R$3,'Individual polls'!$A$3:$T$103,20,0))</f>
        <v>1.425</v>
      </c>
      <c r="S84" s="40">
        <f>'Combined models'!S47</f>
        <v>1.2520630844635754</v>
      </c>
      <c r="T84" s="40">
        <f t="shared" si="9"/>
        <v>1.691582404570293</v>
      </c>
      <c r="U84" s="40">
        <f>'Jerome et al'!R37</f>
        <v>1.375</v>
      </c>
      <c r="V84" s="40">
        <f>'Gschwend &amp; Norpoth'!R37</f>
        <v>2.0858088334208071</v>
      </c>
      <c r="W84" s="40">
        <f>'Kayser &amp; Leininger'!R11</f>
        <v>1.4055207848603657</v>
      </c>
      <c r="X84" s="40">
        <f>Election.de!R47</f>
        <v>1.8999999999999997</v>
      </c>
      <c r="Y84" s="38"/>
      <c r="Z84" s="42">
        <f>'Combined experts'!S11</f>
        <v>1.7687499999999998</v>
      </c>
      <c r="AA84" s="42">
        <f t="shared" si="18"/>
        <v>1.79375</v>
      </c>
      <c r="AB84" s="42">
        <f>Journalists!R11</f>
        <v>1.8000000000000003</v>
      </c>
      <c r="AC84" s="42">
        <f>Scholars!R11</f>
        <v>1.7874999999999996</v>
      </c>
      <c r="AD84" s="42">
        <f>Journalists!S11</f>
        <v>2.377819264977346</v>
      </c>
      <c r="AE84" s="42">
        <f>Scholars!S11</f>
        <v>2.1575602968460115</v>
      </c>
      <c r="AF84" s="36">
        <f>'Combined markets'!S90</f>
        <v>2.48</v>
      </c>
      <c r="AG84" s="36">
        <f t="shared" si="13"/>
        <v>2.6766666666666663</v>
      </c>
      <c r="AH84" s="36">
        <f>Eix!R90</f>
        <v>3.5987499999999999</v>
      </c>
      <c r="AI84" s="36">
        <f>Prognosys!R76</f>
        <v>2.34</v>
      </c>
      <c r="AJ84" s="36">
        <f>'Wahlfieber I'!R31</f>
        <v>2.0912499999999996</v>
      </c>
      <c r="AK84" s="36"/>
      <c r="AL84" s="36"/>
      <c r="AM84" s="36"/>
    </row>
    <row r="85" spans="1:39">
      <c r="A85" s="24">
        <f t="shared" si="16"/>
        <v>49</v>
      </c>
      <c r="B85" s="7">
        <v>41490</v>
      </c>
      <c r="C85" s="45">
        <f t="shared" si="10"/>
        <v>0.94865273185597798</v>
      </c>
      <c r="D85" s="45">
        <f t="shared" si="11"/>
        <v>0.55404384463784984</v>
      </c>
      <c r="E85" s="45">
        <f t="shared" si="15"/>
        <v>0.87815777310573606</v>
      </c>
      <c r="F85" s="45">
        <f t="shared" si="17"/>
        <v>0.65539062077685339</v>
      </c>
      <c r="G85" s="28">
        <f>'PollyVote Forecast'!R91</f>
        <v>1.4862226132410319</v>
      </c>
      <c r="H85" s="32">
        <f>'Combined polls'!R84</f>
        <v>1.3281249999999991</v>
      </c>
      <c r="I85" s="32">
        <f t="shared" si="14"/>
        <v>1.3281249999999996</v>
      </c>
      <c r="J85" s="32">
        <f>PollyTix!R93</f>
        <v>1.3499999999999996</v>
      </c>
      <c r="K85" s="32">
        <f>Wahlumfrage!R84</f>
        <v>1.3062499999999995</v>
      </c>
      <c r="L85" s="33">
        <f t="shared" si="12"/>
        <v>1.5666666666666664</v>
      </c>
      <c r="M85" s="33">
        <f>IF(ISERROR(VLOOKUP($B85&amp;M$3,'Individual polls'!$A$3:$T$103,20,0)),M84,VLOOKUP($B85&amp;M$3,'Individual polls'!$A$3:$T$103,20,0))</f>
        <v>1.8749999999999998</v>
      </c>
      <c r="N85" s="33">
        <f>IF(ISERROR(VLOOKUP($B85&amp;N$3,'Individual polls'!$A$3:$T$103,20,0)),N84,VLOOKUP($B85&amp;N$3,'Individual polls'!$A$3:$T$103,20,0))</f>
        <v>1.3999999999999997</v>
      </c>
      <c r="O85" s="33">
        <f>IF(ISERROR(VLOOKUP($B85&amp;O$3,'Individual polls'!$A$3:$T$103,20,0)),O84,VLOOKUP($B85&amp;O$3,'Individual polls'!$A$3:$T$103,20,0))</f>
        <v>1.5249999999999997</v>
      </c>
      <c r="P85" s="33">
        <f>IF(ISERROR(VLOOKUP($B85&amp;P$3,'Individual polls'!$A$3:$T$103,20,0)),P84,VLOOKUP($B85&amp;P$3,'Individual polls'!$A$3:$T$103,20,0))</f>
        <v>1.4499999999999995</v>
      </c>
      <c r="Q85" s="33">
        <f>IF(ISERROR(VLOOKUP($B85&amp;Q$3,'Individual polls'!$A$3:$T$103,20,0)),Q84,VLOOKUP($B85&amp;Q$3,'Individual polls'!$A$3:$T$103,20,0))</f>
        <v>1.7249999999999999</v>
      </c>
      <c r="R85" s="33">
        <f>IF(ISERROR(VLOOKUP($B85&amp;R$3,'Individual polls'!$A$3:$T$103,20,0)),R84,VLOOKUP($B85&amp;R$3,'Individual polls'!$A$3:$T$103,20,0))</f>
        <v>1.425</v>
      </c>
      <c r="S85" s="40">
        <f>'Combined models'!S48</f>
        <v>1.2505154529641258</v>
      </c>
      <c r="T85" s="40">
        <f t="shared" si="9"/>
        <v>1.6924323381945179</v>
      </c>
      <c r="U85" s="40">
        <f>'Jerome et al'!R38</f>
        <v>1.375</v>
      </c>
      <c r="V85" s="40">
        <f>'Gschwend &amp; Norpoth'!R38</f>
        <v>2.0930088124112158</v>
      </c>
      <c r="W85" s="40">
        <f>'Kayser &amp; Leininger'!R12</f>
        <v>1.401720540366856</v>
      </c>
      <c r="X85" s="40">
        <f>Election.de!R48</f>
        <v>1.8999999999999997</v>
      </c>
      <c r="Y85" s="38"/>
      <c r="Z85" s="42">
        <f>'Combined experts'!S12</f>
        <v>1.7687499999999998</v>
      </c>
      <c r="AA85" s="42">
        <f t="shared" si="18"/>
        <v>1.79375</v>
      </c>
      <c r="AB85" s="42">
        <f>Journalists!R12</f>
        <v>1.8000000000000003</v>
      </c>
      <c r="AC85" s="42">
        <f>Scholars!R12</f>
        <v>1.7874999999999996</v>
      </c>
      <c r="AD85" s="42">
        <f>Journalists!S12</f>
        <v>2.377819264977346</v>
      </c>
      <c r="AE85" s="42">
        <f>Scholars!S12</f>
        <v>2.1575602968460115</v>
      </c>
      <c r="AF85" s="36">
        <f>'Combined markets'!S91</f>
        <v>2.4883333333333337</v>
      </c>
      <c r="AG85" s="36">
        <f t="shared" si="13"/>
        <v>2.6824999999999997</v>
      </c>
      <c r="AH85" s="36">
        <f>Eix!R91</f>
        <v>3.6162499999999995</v>
      </c>
      <c r="AI85" s="36">
        <f>Prognosys!R77</f>
        <v>2.3349999999999995</v>
      </c>
      <c r="AJ85" s="36">
        <f>'Wahlfieber I'!R32</f>
        <v>2.0962499999999999</v>
      </c>
      <c r="AK85" s="36"/>
      <c r="AL85" s="36"/>
      <c r="AM85" s="36"/>
    </row>
    <row r="86" spans="1:39">
      <c r="A86" s="24">
        <f t="shared" si="16"/>
        <v>48</v>
      </c>
      <c r="B86" s="7">
        <v>41491</v>
      </c>
      <c r="C86" s="45">
        <f t="shared" si="10"/>
        <v>0.94838371954568101</v>
      </c>
      <c r="D86" s="45">
        <f t="shared" si="11"/>
        <v>0.59498820916815509</v>
      </c>
      <c r="E86" s="45">
        <f t="shared" si="15"/>
        <v>0.84974987327044083</v>
      </c>
      <c r="F86" s="45">
        <f t="shared" si="17"/>
        <v>0.64126424267141924</v>
      </c>
      <c r="G86" s="28">
        <f>'PollyVote Forecast'!R92</f>
        <v>1.4541883699700442</v>
      </c>
      <c r="H86" s="32">
        <f>'Combined polls'!R85</f>
        <v>1.3599999999999994</v>
      </c>
      <c r="I86" s="32">
        <f t="shared" si="14"/>
        <v>1.3599999999999999</v>
      </c>
      <c r="J86" s="32">
        <f>PollyTix!R94</f>
        <v>1.3612499999999994</v>
      </c>
      <c r="K86" s="32">
        <f>Wahlumfrage!R85</f>
        <v>1.3587500000000003</v>
      </c>
      <c r="L86" s="33">
        <f t="shared" si="12"/>
        <v>1.5333333333333332</v>
      </c>
      <c r="M86" s="33">
        <f>IF(ISERROR(VLOOKUP($B86&amp;M$3,'Individual polls'!$A$3:$T$103,20,0)),M85,VLOOKUP($B86&amp;M$3,'Individual polls'!$A$3:$T$103,20,0))</f>
        <v>1.8749999999999998</v>
      </c>
      <c r="N86" s="33">
        <f>IF(ISERROR(VLOOKUP($B86&amp;N$3,'Individual polls'!$A$3:$T$103,20,0)),N85,VLOOKUP($B86&amp;N$3,'Individual polls'!$A$3:$T$103,20,0))</f>
        <v>1.3999999999999997</v>
      </c>
      <c r="O86" s="33">
        <f>IF(ISERROR(VLOOKUP($B86&amp;O$3,'Individual polls'!$A$3:$T$103,20,0)),O85,VLOOKUP($B86&amp;O$3,'Individual polls'!$A$3:$T$103,20,0))</f>
        <v>1.5249999999999997</v>
      </c>
      <c r="P86" s="33">
        <f>IF(ISERROR(VLOOKUP($B86&amp;P$3,'Individual polls'!$A$3:$T$103,20,0)),P85,VLOOKUP($B86&amp;P$3,'Individual polls'!$A$3:$T$103,20,0))</f>
        <v>1.4499999999999995</v>
      </c>
      <c r="Q86" s="33">
        <f>IF(ISERROR(VLOOKUP($B86&amp;Q$3,'Individual polls'!$A$3:$T$103,20,0)),Q85,VLOOKUP($B86&amp;Q$3,'Individual polls'!$A$3:$T$103,20,0))</f>
        <v>1.5250000000000001</v>
      </c>
      <c r="R86" s="33">
        <f>IF(ISERROR(VLOOKUP($B86&amp;R$3,'Individual polls'!$A$3:$T$103,20,0)),R85,VLOOKUP($B86&amp;R$3,'Individual polls'!$A$3:$T$103,20,0))</f>
        <v>1.425</v>
      </c>
      <c r="S86" s="40">
        <f>'Combined models'!S49</f>
        <v>1.2206485386373618</v>
      </c>
      <c r="T86" s="40">
        <f t="shared" si="9"/>
        <v>1.7113134296487682</v>
      </c>
      <c r="U86" s="40">
        <f>'Jerome et al'!R39</f>
        <v>1.3749999999999998</v>
      </c>
      <c r="V86" s="40">
        <f>'Gschwend &amp; Norpoth'!R39</f>
        <v>2.117064696419162</v>
      </c>
      <c r="W86" s="40">
        <f>'Kayser &amp; Leininger'!R13</f>
        <v>1.4281890221759113</v>
      </c>
      <c r="X86" s="40">
        <f>Election.de!R49</f>
        <v>1.925</v>
      </c>
      <c r="Y86" s="38"/>
      <c r="Z86" s="42">
        <f>'Combined experts'!S13</f>
        <v>1.7687499999999998</v>
      </c>
      <c r="AA86" s="42">
        <f t="shared" si="18"/>
        <v>1.79375</v>
      </c>
      <c r="AB86" s="42">
        <f>Journalists!R13</f>
        <v>1.8000000000000003</v>
      </c>
      <c r="AC86" s="42">
        <f>Scholars!R13</f>
        <v>1.7874999999999996</v>
      </c>
      <c r="AD86" s="42">
        <f>Journalists!S13</f>
        <v>2.377819264977346</v>
      </c>
      <c r="AE86" s="42">
        <f>Scholars!S13</f>
        <v>2.1575602968460115</v>
      </c>
      <c r="AF86" s="36">
        <f>'Combined markets'!S92</f>
        <v>2.1767909231646905</v>
      </c>
      <c r="AG86" s="36">
        <f t="shared" si="13"/>
        <v>2.4440625000000002</v>
      </c>
      <c r="AH86" s="36">
        <f>Eix!R92</f>
        <v>3.3162500000000001</v>
      </c>
      <c r="AI86" s="36">
        <f>Prognosys!R78</f>
        <v>2.3275000000000006</v>
      </c>
      <c r="AJ86" s="36">
        <f>'Wahlfieber I'!R33</f>
        <v>1.9412499999999999</v>
      </c>
      <c r="AK86" s="36"/>
      <c r="AL86" s="36">
        <f>Politikprognosen!R3</f>
        <v>2.1912499999999997</v>
      </c>
      <c r="AM86" s="36"/>
    </row>
    <row r="87" spans="1:39">
      <c r="A87" s="24">
        <f t="shared" si="16"/>
        <v>47</v>
      </c>
      <c r="B87" s="7">
        <v>41492</v>
      </c>
      <c r="C87" s="45">
        <f t="shared" si="10"/>
        <v>0.95684505631214645</v>
      </c>
      <c r="D87" s="45">
        <f t="shared" si="11"/>
        <v>0.61308078406142141</v>
      </c>
      <c r="E87" s="45">
        <f t="shared" si="15"/>
        <v>0.8653638236960246</v>
      </c>
      <c r="F87" s="45">
        <f t="shared" si="17"/>
        <v>0.6469855057020989</v>
      </c>
      <c r="G87" s="28">
        <f>'PollyVote Forecast'!R93</f>
        <v>1.4671624196786244</v>
      </c>
      <c r="H87" s="32">
        <f>'Combined polls'!R86</f>
        <v>1.3599999999999994</v>
      </c>
      <c r="I87" s="32">
        <f t="shared" si="14"/>
        <v>1.3599999999999999</v>
      </c>
      <c r="J87" s="32">
        <f>PollyTix!R95</f>
        <v>1.3612499999999994</v>
      </c>
      <c r="K87" s="32">
        <f>Wahlumfrage!R86</f>
        <v>1.3587500000000003</v>
      </c>
      <c r="L87" s="33">
        <f t="shared" si="12"/>
        <v>1.5333333333333332</v>
      </c>
      <c r="M87" s="33">
        <f>IF(ISERROR(VLOOKUP($B87&amp;M$3,'Individual polls'!$A$3:$T$103,20,0)),M86,VLOOKUP($B87&amp;M$3,'Individual polls'!$A$3:$T$103,20,0))</f>
        <v>1.8749999999999998</v>
      </c>
      <c r="N87" s="33">
        <f>IF(ISERROR(VLOOKUP($B87&amp;N$3,'Individual polls'!$A$3:$T$103,20,0)),N86,VLOOKUP($B87&amp;N$3,'Individual polls'!$A$3:$T$103,20,0))</f>
        <v>1.3999999999999997</v>
      </c>
      <c r="O87" s="33">
        <f>IF(ISERROR(VLOOKUP($B87&amp;O$3,'Individual polls'!$A$3:$T$103,20,0)),O86,VLOOKUP($B87&amp;O$3,'Individual polls'!$A$3:$T$103,20,0))</f>
        <v>1.5249999999999997</v>
      </c>
      <c r="P87" s="33">
        <f>IF(ISERROR(VLOOKUP($B87&amp;P$3,'Individual polls'!$A$3:$T$103,20,0)),P86,VLOOKUP($B87&amp;P$3,'Individual polls'!$A$3:$T$103,20,0))</f>
        <v>1.4499999999999995</v>
      </c>
      <c r="Q87" s="33">
        <f>IF(ISERROR(VLOOKUP($B87&amp;Q$3,'Individual polls'!$A$3:$T$103,20,0)),Q86,VLOOKUP($B87&amp;Q$3,'Individual polls'!$A$3:$T$103,20,0))</f>
        <v>1.5250000000000001</v>
      </c>
      <c r="R87" s="33">
        <f>IF(ISERROR(VLOOKUP($B87&amp;R$3,'Individual polls'!$A$3:$T$103,20,0)),R86,VLOOKUP($B87&amp;R$3,'Individual polls'!$A$3:$T$103,20,0))</f>
        <v>1.425</v>
      </c>
      <c r="S87" s="40">
        <f>'Combined models'!S50</f>
        <v>1.2258227405950375</v>
      </c>
      <c r="T87" s="40">
        <f t="shared" si="9"/>
        <v>1.6954284192425322</v>
      </c>
      <c r="U87" s="40">
        <f>'Jerome et al'!R40</f>
        <v>1.375</v>
      </c>
      <c r="V87" s="40">
        <f>'Gschwend &amp; Norpoth'!R40</f>
        <v>2.0825683685498113</v>
      </c>
      <c r="W87" s="40">
        <f>'Kayser &amp; Leininger'!R14</f>
        <v>1.3991453084203171</v>
      </c>
      <c r="X87" s="40">
        <f>Election.de!R50</f>
        <v>1.925</v>
      </c>
      <c r="Y87" s="38"/>
      <c r="Z87" s="42">
        <f>'Combined experts'!S14</f>
        <v>1.7687499999999998</v>
      </c>
      <c r="AA87" s="42">
        <f t="shared" si="18"/>
        <v>1.79375</v>
      </c>
      <c r="AB87" s="42">
        <f>Journalists!R14</f>
        <v>1.8000000000000003</v>
      </c>
      <c r="AC87" s="42">
        <f>Scholars!R14</f>
        <v>1.7874999999999996</v>
      </c>
      <c r="AD87" s="42">
        <f>Journalists!S14</f>
        <v>2.377819264977346</v>
      </c>
      <c r="AE87" s="42">
        <f>Scholars!S14</f>
        <v>2.1575602968460115</v>
      </c>
      <c r="AF87" s="36">
        <f>'Combined markets'!S93</f>
        <v>2.0079019649266363</v>
      </c>
      <c r="AG87" s="36">
        <f t="shared" si="13"/>
        <v>2.3930980350733631</v>
      </c>
      <c r="AH87" s="36">
        <f>Eix!R93</f>
        <v>3.3487499999999999</v>
      </c>
      <c r="AI87" s="36">
        <f>Prognosys!R79</f>
        <v>2.3200000000000003</v>
      </c>
      <c r="AJ87" s="36">
        <f>'Wahlfieber I'!R34</f>
        <v>2.0712499999999996</v>
      </c>
      <c r="AK87" s="36"/>
      <c r="AL87" s="36">
        <f>Politikprognosen!R4</f>
        <v>2.0379901753668155</v>
      </c>
      <c r="AM87" s="36">
        <f>Spiegel!R3</f>
        <v>2.1874999999999996</v>
      </c>
    </row>
    <row r="88" spans="1:39">
      <c r="A88" s="24">
        <f t="shared" si="16"/>
        <v>46</v>
      </c>
      <c r="B88" s="7">
        <v>41493</v>
      </c>
      <c r="C88" s="45">
        <f t="shared" si="10"/>
        <v>0.94948233325701026</v>
      </c>
      <c r="D88" s="45">
        <f t="shared" si="11"/>
        <v>0.61452380539710449</v>
      </c>
      <c r="E88" s="45">
        <f t="shared" si="15"/>
        <v>0.85697547904465032</v>
      </c>
      <c r="F88" s="45">
        <f t="shared" si="17"/>
        <v>0.64200708723429445</v>
      </c>
      <c r="G88" s="28">
        <f>'PollyVote Forecast'!R94</f>
        <v>1.4558729109940822</v>
      </c>
      <c r="H88" s="32">
        <f>'Combined polls'!R87</f>
        <v>1.3687500000000001</v>
      </c>
      <c r="I88" s="32">
        <f t="shared" si="14"/>
        <v>1.3687500000000004</v>
      </c>
      <c r="J88" s="32">
        <f>PollyTix!R96</f>
        <v>1.3787500000000001</v>
      </c>
      <c r="K88" s="32">
        <f>Wahlumfrage!R87</f>
        <v>1.3587500000000003</v>
      </c>
      <c r="L88" s="33">
        <f t="shared" si="12"/>
        <v>1.5333333333333332</v>
      </c>
      <c r="M88" s="33">
        <f>IF(ISERROR(VLOOKUP($B88&amp;M$3,'Individual polls'!$A$3:$T$103,20,0)),M87,VLOOKUP($B88&amp;M$3,'Individual polls'!$A$3:$T$103,20,0))</f>
        <v>1.8749999999999998</v>
      </c>
      <c r="N88" s="33">
        <f>IF(ISERROR(VLOOKUP($B88&amp;N$3,'Individual polls'!$A$3:$T$103,20,0)),N87,VLOOKUP($B88&amp;N$3,'Individual polls'!$A$3:$T$103,20,0))</f>
        <v>1.3999999999999997</v>
      </c>
      <c r="O88" s="33">
        <f>IF(ISERROR(VLOOKUP($B88&amp;O$3,'Individual polls'!$A$3:$T$103,20,0)),O87,VLOOKUP($B88&amp;O$3,'Individual polls'!$A$3:$T$103,20,0))</f>
        <v>1.5249999999999997</v>
      </c>
      <c r="P88" s="33">
        <f>IF(ISERROR(VLOOKUP($B88&amp;P$3,'Individual polls'!$A$3:$T$103,20,0)),P87,VLOOKUP($B88&amp;P$3,'Individual polls'!$A$3:$T$103,20,0))</f>
        <v>1.4499999999999995</v>
      </c>
      <c r="Q88" s="33">
        <f>IF(ISERROR(VLOOKUP($B88&amp;Q$3,'Individual polls'!$A$3:$T$103,20,0)),Q87,VLOOKUP($B88&amp;Q$3,'Individual polls'!$A$3:$T$103,20,0))</f>
        <v>1.5250000000000001</v>
      </c>
      <c r="R88" s="33">
        <f>IF(ISERROR(VLOOKUP($B88&amp;R$3,'Individual polls'!$A$3:$T$103,20,0)),R87,VLOOKUP($B88&amp;R$3,'Individual polls'!$A$3:$T$103,20,0))</f>
        <v>1.425</v>
      </c>
      <c r="S88" s="40">
        <f>'Combined models'!S51</f>
        <v>1.2311723203388112</v>
      </c>
      <c r="T88" s="40">
        <f t="shared" si="9"/>
        <v>1.6988501381825745</v>
      </c>
      <c r="U88" s="40">
        <f>'Jerome et al'!R41</f>
        <v>1.3750000000000002</v>
      </c>
      <c r="V88" s="40">
        <f>'Gschwend &amp; Norpoth'!R41</f>
        <v>2.0830054541208143</v>
      </c>
      <c r="W88" s="40">
        <f>'Kayser &amp; Leininger'!R15</f>
        <v>1.4123950986094835</v>
      </c>
      <c r="X88" s="40">
        <f>Election.de!R51</f>
        <v>1.925</v>
      </c>
      <c r="Y88" s="38"/>
      <c r="Z88" s="42">
        <f>'Combined experts'!S15</f>
        <v>1.7687499999999998</v>
      </c>
      <c r="AA88" s="42">
        <f t="shared" si="18"/>
        <v>1.79375</v>
      </c>
      <c r="AB88" s="42">
        <f>Journalists!R15</f>
        <v>1.8000000000000003</v>
      </c>
      <c r="AC88" s="42">
        <f>Scholars!R15</f>
        <v>1.7874999999999996</v>
      </c>
      <c r="AD88" s="42">
        <f>Journalists!S15</f>
        <v>2.377819264977346</v>
      </c>
      <c r="AE88" s="42">
        <f>Scholars!S15</f>
        <v>2.1575602968460115</v>
      </c>
      <c r="AF88" s="36">
        <f>'Combined markets'!S94</f>
        <v>2.0683925737168156</v>
      </c>
      <c r="AG88" s="36">
        <f t="shared" si="13"/>
        <v>2.3691074262831835</v>
      </c>
      <c r="AH88" s="36">
        <f>Eix!R94</f>
        <v>4.01</v>
      </c>
      <c r="AI88" s="36">
        <f>Prognosys!R80</f>
        <v>2.2874999999999996</v>
      </c>
      <c r="AJ88" s="36">
        <f>'Wahlfieber I'!R35</f>
        <v>2.0749999999999997</v>
      </c>
      <c r="AK88" s="36">
        <f>'Wahlfieber II'!R3</f>
        <v>1.7499999999999998</v>
      </c>
      <c r="AL88" s="36">
        <f>Politikprognosen!R5</f>
        <v>1.9046445576991027</v>
      </c>
      <c r="AM88" s="36">
        <f>Spiegel!R4</f>
        <v>2.1874999999999996</v>
      </c>
    </row>
    <row r="89" spans="1:39">
      <c r="A89" s="24">
        <f t="shared" si="16"/>
        <v>45</v>
      </c>
      <c r="B89" s="7">
        <v>41494</v>
      </c>
      <c r="C89" s="45">
        <f t="shared" si="10"/>
        <v>0.95350478680068385</v>
      </c>
      <c r="D89" s="45">
        <f t="shared" si="11"/>
        <v>0.5800018742452957</v>
      </c>
      <c r="E89" s="45">
        <f t="shared" si="15"/>
        <v>0.86266825126964097</v>
      </c>
      <c r="F89" s="45">
        <f t="shared" si="17"/>
        <v>0.64472693108252133</v>
      </c>
      <c r="G89" s="28">
        <f>'PollyVote Forecast'!R95</f>
        <v>1.4620406730943818</v>
      </c>
      <c r="H89" s="32">
        <f>'Combined polls'!R88</f>
        <v>1.3943750000000001</v>
      </c>
      <c r="I89" s="32">
        <f t="shared" si="14"/>
        <v>1.3943750000000001</v>
      </c>
      <c r="J89" s="32">
        <f>PollyTix!R97</f>
        <v>1.4300000000000002</v>
      </c>
      <c r="K89" s="32">
        <f>Wahlumfrage!R88</f>
        <v>1.3587500000000003</v>
      </c>
      <c r="L89" s="33">
        <f t="shared" si="12"/>
        <v>1.5333333333333332</v>
      </c>
      <c r="M89" s="33">
        <f>IF(ISERROR(VLOOKUP($B89&amp;M$3,'Individual polls'!$A$3:$T$103,20,0)),M88,VLOOKUP($B89&amp;M$3,'Individual polls'!$A$3:$T$103,20,0))</f>
        <v>1.8749999999999998</v>
      </c>
      <c r="N89" s="33">
        <f>IF(ISERROR(VLOOKUP($B89&amp;N$3,'Individual polls'!$A$3:$T$103,20,0)),N88,VLOOKUP($B89&amp;N$3,'Individual polls'!$A$3:$T$103,20,0))</f>
        <v>1.3999999999999997</v>
      </c>
      <c r="O89" s="33">
        <f>IF(ISERROR(VLOOKUP($B89&amp;O$3,'Individual polls'!$A$3:$T$103,20,0)),O88,VLOOKUP($B89&amp;O$3,'Individual polls'!$A$3:$T$103,20,0))</f>
        <v>1.5249999999999997</v>
      </c>
      <c r="P89" s="33">
        <f>IF(ISERROR(VLOOKUP($B89&amp;P$3,'Individual polls'!$A$3:$T$103,20,0)),P88,VLOOKUP($B89&amp;P$3,'Individual polls'!$A$3:$T$103,20,0))</f>
        <v>1.4499999999999995</v>
      </c>
      <c r="Q89" s="33">
        <f>IF(ISERROR(VLOOKUP($B89&amp;Q$3,'Individual polls'!$A$3:$T$103,20,0)),Q88,VLOOKUP($B89&amp;Q$3,'Individual polls'!$A$3:$T$103,20,0))</f>
        <v>1.5250000000000001</v>
      </c>
      <c r="R89" s="33">
        <f>IF(ISERROR(VLOOKUP($B89&amp;R$3,'Individual polls'!$A$3:$T$103,20,0)),R88,VLOOKUP($B89&amp;R$3,'Individual polls'!$A$3:$T$103,20,0))</f>
        <v>1.425</v>
      </c>
      <c r="S89" s="40">
        <f>'Combined models'!S52</f>
        <v>1.2299103488937848</v>
      </c>
      <c r="T89" s="40">
        <f t="shared" si="9"/>
        <v>1.6947890118160813</v>
      </c>
      <c r="U89" s="40">
        <f>'Jerome et al'!R42</f>
        <v>1.375</v>
      </c>
      <c r="V89" s="40">
        <f>'Gschwend &amp; Norpoth'!R42</f>
        <v>2.0821066551655312</v>
      </c>
      <c r="W89" s="40">
        <f>'Kayser &amp; Leininger'!R16</f>
        <v>1.3970493920987939</v>
      </c>
      <c r="X89" s="40">
        <f>Election.de!R52</f>
        <v>1.925</v>
      </c>
      <c r="Y89" s="38"/>
      <c r="Z89" s="42">
        <f>'Combined experts'!S16</f>
        <v>1.7687499999999998</v>
      </c>
      <c r="AA89" s="42">
        <f t="shared" si="18"/>
        <v>1.79375</v>
      </c>
      <c r="AB89" s="42">
        <f>Journalists!R16</f>
        <v>1.8000000000000003</v>
      </c>
      <c r="AC89" s="42">
        <f>Scholars!R16</f>
        <v>1.7874999999999996</v>
      </c>
      <c r="AD89" s="42">
        <f>Journalists!S16</f>
        <v>2.377819264977346</v>
      </c>
      <c r="AE89" s="42">
        <f>Scholars!S16</f>
        <v>2.1575602968460115</v>
      </c>
      <c r="AF89" s="36">
        <f>'Combined markets'!S95</f>
        <v>2.2359150311709994</v>
      </c>
      <c r="AG89" s="36">
        <f t="shared" si="13"/>
        <v>2.5207516354956678</v>
      </c>
      <c r="AH89" s="36">
        <f>Eix!R95</f>
        <v>4.7237499999999999</v>
      </c>
      <c r="AI89" s="36">
        <f>Prognosys!R81</f>
        <v>2.3699999999999997</v>
      </c>
      <c r="AJ89" s="36">
        <f>'Wahlfieber I'!R36</f>
        <v>2.0787499999999994</v>
      </c>
      <c r="AK89" s="36">
        <f>'Wahlfieber II'!R4</f>
        <v>1.8250000000000004</v>
      </c>
      <c r="AL89" s="36">
        <f>Politikprognosen!R6</f>
        <v>1.9270098129740074</v>
      </c>
      <c r="AM89" s="36">
        <f>Spiegel!R5</f>
        <v>2.2000000000000002</v>
      </c>
    </row>
    <row r="90" spans="1:39">
      <c r="A90" s="24">
        <f t="shared" si="16"/>
        <v>44</v>
      </c>
      <c r="B90" s="7">
        <v>41495</v>
      </c>
      <c r="C90" s="45">
        <f t="shared" si="10"/>
        <v>0.9839948515545327</v>
      </c>
      <c r="D90" s="45">
        <f t="shared" si="11"/>
        <v>0.60771173974814674</v>
      </c>
      <c r="E90" s="45">
        <f t="shared" si="15"/>
        <v>0.88667310243094377</v>
      </c>
      <c r="F90" s="45">
        <f t="shared" si="17"/>
        <v>0.66534325744960177</v>
      </c>
      <c r="G90" s="28">
        <f>'PollyVote Forecast'!R96</f>
        <v>1.50879210571695</v>
      </c>
      <c r="H90" s="32">
        <f>'Combined polls'!R89</f>
        <v>1.4043749999999999</v>
      </c>
      <c r="I90" s="32">
        <f t="shared" si="14"/>
        <v>1.4043750000000002</v>
      </c>
      <c r="J90" s="32">
        <f>PollyTix!R98</f>
        <v>1.45</v>
      </c>
      <c r="K90" s="32">
        <f>Wahlumfrage!R89</f>
        <v>1.3587500000000003</v>
      </c>
      <c r="L90" s="33">
        <f t="shared" si="12"/>
        <v>1.5333333333333332</v>
      </c>
      <c r="M90" s="33">
        <f>IF(ISERROR(VLOOKUP($B90&amp;M$3,'Individual polls'!$A$3:$T$103,20,0)),M89,VLOOKUP($B90&amp;M$3,'Individual polls'!$A$3:$T$103,20,0))</f>
        <v>1.8749999999999998</v>
      </c>
      <c r="N90" s="33">
        <f>IF(ISERROR(VLOOKUP($B90&amp;N$3,'Individual polls'!$A$3:$T$103,20,0)),N89,VLOOKUP($B90&amp;N$3,'Individual polls'!$A$3:$T$103,20,0))</f>
        <v>1.3999999999999997</v>
      </c>
      <c r="O90" s="33">
        <f>IF(ISERROR(VLOOKUP($B90&amp;O$3,'Individual polls'!$A$3:$T$103,20,0)),O89,VLOOKUP($B90&amp;O$3,'Individual polls'!$A$3:$T$103,20,0))</f>
        <v>1.5249999999999997</v>
      </c>
      <c r="P90" s="33">
        <f>IF(ISERROR(VLOOKUP($B90&amp;P$3,'Individual polls'!$A$3:$T$103,20,0)),P89,VLOOKUP($B90&amp;P$3,'Individual polls'!$A$3:$T$103,20,0))</f>
        <v>1.4499999999999995</v>
      </c>
      <c r="Q90" s="33">
        <f>IF(ISERROR(VLOOKUP($B90&amp;Q$3,'Individual polls'!$A$3:$T$103,20,0)),Q89,VLOOKUP($B90&amp;Q$3,'Individual polls'!$A$3:$T$103,20,0))</f>
        <v>1.5250000000000001</v>
      </c>
      <c r="R90" s="33">
        <f>IF(ISERROR(VLOOKUP($B90&amp;R$3,'Individual polls'!$A$3:$T$103,20,0)),R89,VLOOKUP($B90&amp;R$3,'Individual polls'!$A$3:$T$103,20,0))</f>
        <v>1.425</v>
      </c>
      <c r="S90" s="40">
        <f>'Combined models'!S53</f>
        <v>1.3111281594852702</v>
      </c>
      <c r="T90" s="40">
        <f t="shared" si="9"/>
        <v>1.7016328809122281</v>
      </c>
      <c r="U90" s="40">
        <f>'Jerome et al'!R43</f>
        <v>1.375</v>
      </c>
      <c r="V90" s="40">
        <f>'Gschwend &amp; Norpoth'!R43</f>
        <v>2.0825856465097345</v>
      </c>
      <c r="W90" s="40">
        <f>'Kayser &amp; Leininger'!R17</f>
        <v>1.3989458771391774</v>
      </c>
      <c r="X90" s="40">
        <f>Election.de!R53</f>
        <v>1.95</v>
      </c>
      <c r="Y90" s="38"/>
      <c r="Z90" s="42">
        <f>'Combined experts'!S17</f>
        <v>1.7687499999999998</v>
      </c>
      <c r="AA90" s="42">
        <f t="shared" si="18"/>
        <v>1.79375</v>
      </c>
      <c r="AB90" s="42">
        <f>Journalists!R17</f>
        <v>1.8000000000000003</v>
      </c>
      <c r="AC90" s="42">
        <f>Scholars!R17</f>
        <v>1.7874999999999996</v>
      </c>
      <c r="AD90" s="42">
        <f>Journalists!S17</f>
        <v>2.377819264977346</v>
      </c>
      <c r="AE90" s="42">
        <f>Scholars!S17</f>
        <v>2.1575602968460115</v>
      </c>
      <c r="AF90" s="36">
        <f>'Combined markets'!S96</f>
        <v>2.2189236044012617</v>
      </c>
      <c r="AG90" s="36">
        <f t="shared" si="13"/>
        <v>2.4827430622654041</v>
      </c>
      <c r="AH90" s="36">
        <f>Eix!R96</f>
        <v>4.4299999999999988</v>
      </c>
      <c r="AI90" s="36">
        <f>Prognosys!R82</f>
        <v>2.2924999999999995</v>
      </c>
      <c r="AJ90" s="36">
        <f>'Wahlfieber I'!R37</f>
        <v>2.0774999999999997</v>
      </c>
      <c r="AK90" s="36">
        <f>'Wahlfieber II'!R5</f>
        <v>1.8125000000000002</v>
      </c>
      <c r="AL90" s="36">
        <f>Politikprognosen!R7</f>
        <v>2.083958373592425</v>
      </c>
      <c r="AM90" s="36">
        <f>Spiegel!R6</f>
        <v>2.2000000000000002</v>
      </c>
    </row>
    <row r="91" spans="1:39">
      <c r="A91" s="24">
        <f t="shared" si="16"/>
        <v>43</v>
      </c>
      <c r="B91" s="7">
        <v>41496</v>
      </c>
      <c r="C91" s="45">
        <f t="shared" si="10"/>
        <v>0.98692158053288337</v>
      </c>
      <c r="D91" s="45">
        <f t="shared" si="11"/>
        <v>0.61371075099802908</v>
      </c>
      <c r="E91" s="45">
        <f t="shared" si="15"/>
        <v>0.87730923629989399</v>
      </c>
      <c r="F91" s="45">
        <f t="shared" si="17"/>
        <v>0.66732221027547434</v>
      </c>
      <c r="G91" s="28">
        <f>'PollyVote Forecast'!R97</f>
        <v>1.5132797568170877</v>
      </c>
      <c r="H91" s="32">
        <f>'Combined polls'!R90</f>
        <v>1.3981249999999998</v>
      </c>
      <c r="I91" s="32">
        <f t="shared" si="14"/>
        <v>1.3981250000000003</v>
      </c>
      <c r="J91" s="32">
        <f>PollyTix!R99</f>
        <v>1.4375000000000002</v>
      </c>
      <c r="K91" s="32">
        <f>Wahlumfrage!R90</f>
        <v>1.3587500000000003</v>
      </c>
      <c r="L91" s="33">
        <f t="shared" si="12"/>
        <v>1.5333333333333332</v>
      </c>
      <c r="M91" s="33">
        <f>IF(ISERROR(VLOOKUP($B91&amp;M$3,'Individual polls'!$A$3:$T$103,20,0)),M90,VLOOKUP($B91&amp;M$3,'Individual polls'!$A$3:$T$103,20,0))</f>
        <v>1.8749999999999998</v>
      </c>
      <c r="N91" s="33">
        <f>IF(ISERROR(VLOOKUP($B91&amp;N$3,'Individual polls'!$A$3:$T$103,20,0)),N90,VLOOKUP($B91&amp;N$3,'Individual polls'!$A$3:$T$103,20,0))</f>
        <v>1.3999999999999997</v>
      </c>
      <c r="O91" s="33">
        <f>IF(ISERROR(VLOOKUP($B91&amp;O$3,'Individual polls'!$A$3:$T$103,20,0)),O90,VLOOKUP($B91&amp;O$3,'Individual polls'!$A$3:$T$103,20,0))</f>
        <v>1.5249999999999997</v>
      </c>
      <c r="P91" s="33">
        <f>IF(ISERROR(VLOOKUP($B91&amp;P$3,'Individual polls'!$A$3:$T$103,20,0)),P90,VLOOKUP($B91&amp;P$3,'Individual polls'!$A$3:$T$103,20,0))</f>
        <v>1.4499999999999995</v>
      </c>
      <c r="Q91" s="33">
        <f>IF(ISERROR(VLOOKUP($B91&amp;Q$3,'Individual polls'!$A$3:$T$103,20,0)),Q90,VLOOKUP($B91&amp;Q$3,'Individual polls'!$A$3:$T$103,20,0))</f>
        <v>1.5250000000000001</v>
      </c>
      <c r="R91" s="33">
        <f>IF(ISERROR(VLOOKUP($B91&amp;R$3,'Individual polls'!$A$3:$T$103,20,0)),R90,VLOOKUP($B91&amp;R$3,'Individual polls'!$A$3:$T$103,20,0))</f>
        <v>1.425</v>
      </c>
      <c r="S91" s="40">
        <f>'Combined models'!S54</f>
        <v>1.3236629115831999</v>
      </c>
      <c r="T91" s="40">
        <f t="shared" si="9"/>
        <v>1.7249103214727783</v>
      </c>
      <c r="U91" s="40">
        <f>'Jerome et al'!R44</f>
        <v>1.3750000000000002</v>
      </c>
      <c r="V91" s="40">
        <f>'Gschwend &amp; Norpoth'!R44</f>
        <v>2.1285067273851457</v>
      </c>
      <c r="W91" s="40">
        <f>'Kayser &amp; Leininger'!R18</f>
        <v>1.4461345585059675</v>
      </c>
      <c r="X91" s="40">
        <f>Election.de!R54</f>
        <v>1.95</v>
      </c>
      <c r="Y91" s="38"/>
      <c r="Z91" s="42">
        <f>'Combined experts'!S18</f>
        <v>1.7687499999999998</v>
      </c>
      <c r="AA91" s="42">
        <f t="shared" si="18"/>
        <v>1.79375</v>
      </c>
      <c r="AB91" s="42">
        <f>Journalists!R18</f>
        <v>1.8000000000000003</v>
      </c>
      <c r="AC91" s="42">
        <f>Scholars!R18</f>
        <v>1.7874999999999996</v>
      </c>
      <c r="AD91" s="42">
        <f>Journalists!S18</f>
        <v>2.377819264977346</v>
      </c>
      <c r="AE91" s="42">
        <f>Scholars!S18</f>
        <v>2.1575602968460115</v>
      </c>
      <c r="AF91" s="36">
        <f>'Combined markets'!S97</f>
        <v>2.2087967158491826</v>
      </c>
      <c r="AG91" s="36">
        <f t="shared" si="13"/>
        <v>2.4657866174841501</v>
      </c>
      <c r="AH91" s="36">
        <f>Eix!R97</f>
        <v>4.4137499999999994</v>
      </c>
      <c r="AI91" s="36">
        <f>Prognosys!R83</f>
        <v>2.3025000000000002</v>
      </c>
      <c r="AJ91" s="36">
        <f>'Wahlfieber I'!R38</f>
        <v>2.0424999999999995</v>
      </c>
      <c r="AK91" s="36">
        <f>'Wahlfieber II'!R6</f>
        <v>1.7825000000000002</v>
      </c>
      <c r="AL91" s="36">
        <f>Politikprognosen!R8</f>
        <v>2.0659697049049019</v>
      </c>
      <c r="AM91" s="36">
        <f>Spiegel!R7</f>
        <v>2.1874999999999996</v>
      </c>
    </row>
    <row r="92" spans="1:39">
      <c r="A92" s="24">
        <f t="shared" si="16"/>
        <v>42</v>
      </c>
      <c r="B92" s="7">
        <v>41497</v>
      </c>
      <c r="C92" s="45">
        <f t="shared" si="10"/>
        <v>0.99392188407497772</v>
      </c>
      <c r="D92" s="45">
        <f t="shared" si="11"/>
        <v>0.59873419020236252</v>
      </c>
      <c r="E92" s="45">
        <f t="shared" si="15"/>
        <v>0.88308974200474455</v>
      </c>
      <c r="F92" s="45">
        <f t="shared" si="17"/>
        <v>0.67205557321378129</v>
      </c>
      <c r="G92" s="28">
        <f>'PollyVote Forecast'!R98</f>
        <v>1.5240135555816323</v>
      </c>
      <c r="H92" s="32">
        <f>'Combined polls'!R91</f>
        <v>1.4374999999999996</v>
      </c>
      <c r="I92" s="32">
        <f t="shared" si="14"/>
        <v>1.4375</v>
      </c>
      <c r="J92" s="32">
        <f>PollyTix!R100</f>
        <v>1.4450000000000001</v>
      </c>
      <c r="K92" s="32">
        <f>Wahlumfrage!R91</f>
        <v>1.4300000000000002</v>
      </c>
      <c r="L92" s="33">
        <f t="shared" si="12"/>
        <v>1.5333333333333332</v>
      </c>
      <c r="M92" s="33">
        <f>IF(ISERROR(VLOOKUP($B92&amp;M$3,'Individual polls'!$A$3:$T$103,20,0)),M91,VLOOKUP($B92&amp;M$3,'Individual polls'!$A$3:$T$103,20,0))</f>
        <v>1.8749999999999998</v>
      </c>
      <c r="N92" s="33">
        <f>IF(ISERROR(VLOOKUP($B92&amp;N$3,'Individual polls'!$A$3:$T$103,20,0)),N91,VLOOKUP($B92&amp;N$3,'Individual polls'!$A$3:$T$103,20,0))</f>
        <v>1.3999999999999997</v>
      </c>
      <c r="O92" s="33">
        <f>IF(ISERROR(VLOOKUP($B92&amp;O$3,'Individual polls'!$A$3:$T$103,20,0)),O91,VLOOKUP($B92&amp;O$3,'Individual polls'!$A$3:$T$103,20,0))</f>
        <v>1.5249999999999997</v>
      </c>
      <c r="P92" s="33">
        <f>IF(ISERROR(VLOOKUP($B92&amp;P$3,'Individual polls'!$A$3:$T$103,20,0)),P91,VLOOKUP($B92&amp;P$3,'Individual polls'!$A$3:$T$103,20,0))</f>
        <v>1.4499999999999995</v>
      </c>
      <c r="Q92" s="33">
        <f>IF(ISERROR(VLOOKUP($B92&amp;Q$3,'Individual polls'!$A$3:$T$103,20,0)),Q91,VLOOKUP($B92&amp;Q$3,'Individual polls'!$A$3:$T$103,20,0))</f>
        <v>1.5250000000000001</v>
      </c>
      <c r="R92" s="33">
        <f>IF(ISERROR(VLOOKUP($B92&amp;R$3,'Individual polls'!$A$3:$T$103,20,0)),R91,VLOOKUP($B92&amp;R$3,'Individual polls'!$A$3:$T$103,20,0))</f>
        <v>1.425</v>
      </c>
      <c r="S92" s="40">
        <f>'Combined models'!S55</f>
        <v>1.3257974908918666</v>
      </c>
      <c r="T92" s="40">
        <f t="shared" si="9"/>
        <v>1.7257742708254042</v>
      </c>
      <c r="U92" s="40">
        <f>'Jerome et al'!R45</f>
        <v>1.375</v>
      </c>
      <c r="V92" s="40">
        <f>'Gschwend &amp; Norpoth'!R45</f>
        <v>2.1271465192597905</v>
      </c>
      <c r="W92" s="40">
        <f>'Kayser &amp; Leininger'!R19</f>
        <v>1.4509505640418265</v>
      </c>
      <c r="X92" s="40">
        <f>Election.de!R55</f>
        <v>1.95</v>
      </c>
      <c r="Y92" s="38"/>
      <c r="Z92" s="42">
        <f>'Combined experts'!S19</f>
        <v>1.7687499999999998</v>
      </c>
      <c r="AA92" s="42">
        <f t="shared" si="18"/>
        <v>1.79375</v>
      </c>
      <c r="AB92" s="42">
        <f>Journalists!R19</f>
        <v>1.8000000000000003</v>
      </c>
      <c r="AC92" s="42">
        <f>Scholars!R19</f>
        <v>1.7874999999999996</v>
      </c>
      <c r="AD92" s="42">
        <f>Journalists!S19</f>
        <v>2.377819264977346</v>
      </c>
      <c r="AE92" s="42">
        <f>Scholars!S19</f>
        <v>2.1575602968460115</v>
      </c>
      <c r="AF92" s="36">
        <f>'Combined markets'!S98</f>
        <v>2.2858574359532735</v>
      </c>
      <c r="AG92" s="36">
        <f t="shared" si="13"/>
        <v>2.5453925640467272</v>
      </c>
      <c r="AH92" s="36">
        <f>Eix!R98</f>
        <v>4.6312499999999996</v>
      </c>
      <c r="AI92" s="36">
        <f>Prognosys!R84</f>
        <v>2.29</v>
      </c>
      <c r="AJ92" s="36">
        <f>'Wahlfieber I'!R39</f>
        <v>2.0462499999999997</v>
      </c>
      <c r="AK92" s="36">
        <f>'Wahlfieber II'!R7</f>
        <v>2.1874999999999996</v>
      </c>
      <c r="AL92" s="36">
        <f>Politikprognosen!R9</f>
        <v>1.9298553842803647</v>
      </c>
      <c r="AM92" s="36">
        <f>Spiegel!R8</f>
        <v>2.1874999999999996</v>
      </c>
    </row>
    <row r="93" spans="1:39">
      <c r="A93" s="24">
        <f t="shared" si="16"/>
        <v>41</v>
      </c>
      <c r="B93" s="7">
        <v>41498</v>
      </c>
      <c r="C93" s="45">
        <f t="shared" si="10"/>
        <v>0.99947256772513837</v>
      </c>
      <c r="D93" s="45">
        <f t="shared" si="11"/>
        <v>0.62429552834155</v>
      </c>
      <c r="E93" s="45">
        <f t="shared" si="15"/>
        <v>0.88526534005411073</v>
      </c>
      <c r="F93" s="45">
        <f t="shared" si="17"/>
        <v>0.67580875336003476</v>
      </c>
      <c r="G93" s="28">
        <f>'PollyVote Forecast'!R99</f>
        <v>1.5325246038452121</v>
      </c>
      <c r="H93" s="32">
        <f>'Combined polls'!R92</f>
        <v>1.4249999999999994</v>
      </c>
      <c r="I93" s="32">
        <f t="shared" si="14"/>
        <v>1.4249999999999998</v>
      </c>
      <c r="J93" s="32">
        <f>PollyTix!R101</f>
        <v>1.4199999999999997</v>
      </c>
      <c r="K93" s="32">
        <f>Wahlumfrage!R92</f>
        <v>1.4300000000000002</v>
      </c>
      <c r="L93" s="33">
        <f t="shared" si="12"/>
        <v>1.5333333333333332</v>
      </c>
      <c r="M93" s="33">
        <f>IF(ISERROR(VLOOKUP($B93&amp;M$3,'Individual polls'!$A$3:$T$103,20,0)),M92,VLOOKUP($B93&amp;M$3,'Individual polls'!$A$3:$T$103,20,0))</f>
        <v>1.8749999999999998</v>
      </c>
      <c r="N93" s="33">
        <f>IF(ISERROR(VLOOKUP($B93&amp;N$3,'Individual polls'!$A$3:$T$103,20,0)),N92,VLOOKUP($B93&amp;N$3,'Individual polls'!$A$3:$T$103,20,0))</f>
        <v>1.3999999999999997</v>
      </c>
      <c r="O93" s="33">
        <f>IF(ISERROR(VLOOKUP($B93&amp;O$3,'Individual polls'!$A$3:$T$103,20,0)),O92,VLOOKUP($B93&amp;O$3,'Individual polls'!$A$3:$T$103,20,0))</f>
        <v>1.5249999999999997</v>
      </c>
      <c r="P93" s="33">
        <f>IF(ISERROR(VLOOKUP($B93&amp;P$3,'Individual polls'!$A$3:$T$103,20,0)),P92,VLOOKUP($B93&amp;P$3,'Individual polls'!$A$3:$T$103,20,0))</f>
        <v>1.4499999999999995</v>
      </c>
      <c r="Q93" s="33">
        <f>IF(ISERROR(VLOOKUP($B93&amp;Q$3,'Individual polls'!$A$3:$T$103,20,0)),Q92,VLOOKUP($B93&amp;Q$3,'Individual polls'!$A$3:$T$103,20,0))</f>
        <v>1.5250000000000001</v>
      </c>
      <c r="R93" s="33">
        <f>IF(ISERROR(VLOOKUP($B93&amp;R$3,'Individual polls'!$A$3:$T$103,20,0)),R92,VLOOKUP($B93&amp;R$3,'Individual polls'!$A$3:$T$103,20,0))</f>
        <v>1.425</v>
      </c>
      <c r="S93" s="40">
        <f>'Combined models'!S56</f>
        <v>1.3219332084538014</v>
      </c>
      <c r="T93" s="40">
        <f t="shared" si="9"/>
        <v>1.7311471877477305</v>
      </c>
      <c r="U93" s="40">
        <f>'Jerome et al'!R46</f>
        <v>1.3750000000000002</v>
      </c>
      <c r="V93" s="40">
        <f>'Gschwend &amp; Norpoth'!R46</f>
        <v>2.1398746230713037</v>
      </c>
      <c r="W93" s="40">
        <f>'Kayser &amp; Leininger'!R20</f>
        <v>1.4597141279196177</v>
      </c>
      <c r="X93" s="40">
        <f>Election.de!R56</f>
        <v>1.95</v>
      </c>
      <c r="Y93" s="38"/>
      <c r="Z93" s="42">
        <f>'Combined experts'!S20</f>
        <v>1.7687499999999998</v>
      </c>
      <c r="AA93" s="42">
        <f t="shared" si="18"/>
        <v>1.79375</v>
      </c>
      <c r="AB93" s="42">
        <f>Journalists!R20</f>
        <v>1.8000000000000003</v>
      </c>
      <c r="AC93" s="42">
        <f>Scholars!R20</f>
        <v>1.7874999999999996</v>
      </c>
      <c r="AD93" s="42">
        <f>Journalists!S20</f>
        <v>2.377819264977346</v>
      </c>
      <c r="AE93" s="42">
        <f>Scholars!S20</f>
        <v>2.1575602968460115</v>
      </c>
      <c r="AF93" s="36">
        <f>'Combined markets'!S99</f>
        <v>2.2001936874890222</v>
      </c>
      <c r="AG93" s="36">
        <f t="shared" si="13"/>
        <v>2.4548063125109763</v>
      </c>
      <c r="AH93" s="36">
        <f>Eix!R99</f>
        <v>4.2112499999999997</v>
      </c>
      <c r="AI93" s="36">
        <f>Prognosys!R85</f>
        <v>2.1949999999999998</v>
      </c>
      <c r="AJ93" s="36">
        <f>'Wahlfieber I'!R40</f>
        <v>2.0462499999999997</v>
      </c>
      <c r="AK93" s="36">
        <f>'Wahlfieber II'!R8</f>
        <v>2.1724999999999999</v>
      </c>
      <c r="AL93" s="36">
        <f>Politikprognosen!R10</f>
        <v>1.9163378750658562</v>
      </c>
      <c r="AM93" s="36">
        <f>Spiegel!R9</f>
        <v>2.1874999999999996</v>
      </c>
    </row>
    <row r="94" spans="1:39">
      <c r="A94" s="24">
        <f t="shared" si="16"/>
        <v>40</v>
      </c>
      <c r="B94" s="7">
        <v>41499</v>
      </c>
      <c r="C94" s="45">
        <f t="shared" si="10"/>
        <v>0.98398080603099036</v>
      </c>
      <c r="D94" s="45">
        <f t="shared" si="11"/>
        <v>0.6201069659937567</v>
      </c>
      <c r="E94" s="45">
        <f t="shared" si="15"/>
        <v>0.86951900849635033</v>
      </c>
      <c r="F94" s="45">
        <f t="shared" si="17"/>
        <v>0.66533376035277092</v>
      </c>
      <c r="G94" s="28">
        <f>'PollyVote Forecast'!R100</f>
        <v>1.5087705692475184</v>
      </c>
      <c r="H94" s="32">
        <f>'Combined polls'!R93</f>
        <v>1.4249999999999994</v>
      </c>
      <c r="I94" s="32">
        <f t="shared" si="14"/>
        <v>1.4249999999999998</v>
      </c>
      <c r="J94" s="32">
        <f>PollyTix!R102</f>
        <v>1.4199999999999997</v>
      </c>
      <c r="K94" s="32">
        <f>Wahlumfrage!R93</f>
        <v>1.4300000000000002</v>
      </c>
      <c r="L94" s="33">
        <f t="shared" si="12"/>
        <v>1.5333333333333332</v>
      </c>
      <c r="M94" s="33">
        <f>IF(ISERROR(VLOOKUP($B94&amp;M$3,'Individual polls'!$A$3:$T$103,20,0)),M93,VLOOKUP($B94&amp;M$3,'Individual polls'!$A$3:$T$103,20,0))</f>
        <v>1.8749999999999998</v>
      </c>
      <c r="N94" s="33">
        <f>IF(ISERROR(VLOOKUP($B94&amp;N$3,'Individual polls'!$A$3:$T$103,20,0)),N93,VLOOKUP($B94&amp;N$3,'Individual polls'!$A$3:$T$103,20,0))</f>
        <v>1.3999999999999997</v>
      </c>
      <c r="O94" s="33">
        <f>IF(ISERROR(VLOOKUP($B94&amp;O$3,'Individual polls'!$A$3:$T$103,20,0)),O93,VLOOKUP($B94&amp;O$3,'Individual polls'!$A$3:$T$103,20,0))</f>
        <v>1.5249999999999997</v>
      </c>
      <c r="P94" s="33">
        <f>IF(ISERROR(VLOOKUP($B94&amp;P$3,'Individual polls'!$A$3:$T$103,20,0)),P93,VLOOKUP($B94&amp;P$3,'Individual polls'!$A$3:$T$103,20,0))</f>
        <v>1.4499999999999995</v>
      </c>
      <c r="Q94" s="33">
        <f>IF(ISERROR(VLOOKUP($B94&amp;Q$3,'Individual polls'!$A$3:$T$103,20,0)),Q93,VLOOKUP($B94&amp;Q$3,'Individual polls'!$A$3:$T$103,20,0))</f>
        <v>1.5250000000000001</v>
      </c>
      <c r="R94" s="33">
        <f>IF(ISERROR(VLOOKUP($B94&amp;R$3,'Individual polls'!$A$3:$T$103,20,0)),R93,VLOOKUP($B94&amp;R$3,'Individual polls'!$A$3:$T$103,20,0))</f>
        <v>1.425</v>
      </c>
      <c r="S94" s="40">
        <f>'Combined models'!S57</f>
        <v>1.3238277911271166</v>
      </c>
      <c r="T94" s="40">
        <f t="shared" si="9"/>
        <v>1.7351783624105226</v>
      </c>
      <c r="U94" s="40">
        <f>'Jerome et al'!R47</f>
        <v>1.375</v>
      </c>
      <c r="V94" s="40">
        <f>'Gschwend &amp; Norpoth'!R47</f>
        <v>2.1472623982527761</v>
      </c>
      <c r="W94" s="40">
        <f>'Kayser &amp; Leininger'!R21</f>
        <v>1.4684510513893136</v>
      </c>
      <c r="X94" s="40">
        <f>Election.de!R57</f>
        <v>1.95</v>
      </c>
      <c r="Y94" s="38"/>
      <c r="Z94" s="42">
        <f>'Combined experts'!S21</f>
        <v>1.7687499999999998</v>
      </c>
      <c r="AA94" s="42">
        <f t="shared" si="18"/>
        <v>1.79375</v>
      </c>
      <c r="AB94" s="42">
        <f>Journalists!R21</f>
        <v>1.8000000000000003</v>
      </c>
      <c r="AC94" s="42">
        <f>Scholars!R21</f>
        <v>1.7874999999999996</v>
      </c>
      <c r="AD94" s="42">
        <f>Journalists!S21</f>
        <v>2.377819264977346</v>
      </c>
      <c r="AE94" s="42">
        <f>Scholars!S21</f>
        <v>2.1575602968460115</v>
      </c>
      <c r="AF94" s="36">
        <f>'Combined markets'!S100</f>
        <v>2.2002521844550444</v>
      </c>
      <c r="AG94" s="36">
        <f t="shared" si="13"/>
        <v>2.4330811488782871</v>
      </c>
      <c r="AH94" s="36">
        <f>Eix!R100</f>
        <v>4.5250000000000012</v>
      </c>
      <c r="AI94" s="36">
        <f>Prognosys!R86</f>
        <v>2.1899999999999991</v>
      </c>
      <c r="AJ94" s="36">
        <f>'Wahlfieber I'!R41</f>
        <v>2.00875</v>
      </c>
      <c r="AK94" s="36">
        <f>'Wahlfieber II'!R9</f>
        <v>1.7374999999999994</v>
      </c>
      <c r="AL94" s="36">
        <f>Politikprognosen!R11</f>
        <v>1.9372368932697235</v>
      </c>
      <c r="AM94" s="36">
        <f>Spiegel!R10</f>
        <v>2.2000000000000002</v>
      </c>
    </row>
    <row r="95" spans="1:39">
      <c r="A95" s="24">
        <f t="shared" si="16"/>
        <v>39</v>
      </c>
      <c r="B95" s="7">
        <v>41500</v>
      </c>
      <c r="C95" s="45">
        <f t="shared" si="10"/>
        <v>1.0081184204279428</v>
      </c>
      <c r="D95" s="45">
        <f t="shared" si="11"/>
        <v>0.63136452308956881</v>
      </c>
      <c r="E95" s="45">
        <f t="shared" si="15"/>
        <v>0.87247964586154014</v>
      </c>
      <c r="F95" s="45">
        <f t="shared" si="17"/>
        <v>0.66313155197112172</v>
      </c>
      <c r="G95" s="28">
        <f>'PollyVote Forecast'!R101</f>
        <v>1.5037766438050144</v>
      </c>
      <c r="H95" s="32">
        <f>'Combined polls'!R94</f>
        <v>1.4168749999999988</v>
      </c>
      <c r="I95" s="32">
        <f t="shared" si="14"/>
        <v>1.4168749999999999</v>
      </c>
      <c r="J95" s="32">
        <f>PollyTix!R103</f>
        <v>1.4037499999999996</v>
      </c>
      <c r="K95" s="32">
        <f>Wahlumfrage!R94</f>
        <v>1.4300000000000002</v>
      </c>
      <c r="L95" s="33">
        <f t="shared" si="12"/>
        <v>1.4916666666666665</v>
      </c>
      <c r="M95" s="33">
        <f>IF(ISERROR(VLOOKUP($B95&amp;M$3,'Individual polls'!$A$3:$T$103,20,0)),M94,VLOOKUP($B95&amp;M$3,'Individual polls'!$A$3:$T$103,20,0))</f>
        <v>1.6249999999999998</v>
      </c>
      <c r="N95" s="33">
        <f>IF(ISERROR(VLOOKUP($B95&amp;N$3,'Individual polls'!$A$3:$T$103,20,0)),N94,VLOOKUP($B95&amp;N$3,'Individual polls'!$A$3:$T$103,20,0))</f>
        <v>1.3999999999999997</v>
      </c>
      <c r="O95" s="33">
        <f>IF(ISERROR(VLOOKUP($B95&amp;O$3,'Individual polls'!$A$3:$T$103,20,0)),O94,VLOOKUP($B95&amp;O$3,'Individual polls'!$A$3:$T$103,20,0))</f>
        <v>1.5249999999999997</v>
      </c>
      <c r="P95" s="33">
        <f>IF(ISERROR(VLOOKUP($B95&amp;P$3,'Individual polls'!$A$3:$T$103,20,0)),P94,VLOOKUP($B95&amp;P$3,'Individual polls'!$A$3:$T$103,20,0))</f>
        <v>1.4499999999999995</v>
      </c>
      <c r="Q95" s="33">
        <f>IF(ISERROR(VLOOKUP($B95&amp;Q$3,'Individual polls'!$A$3:$T$103,20,0)),Q94,VLOOKUP($B95&amp;Q$3,'Individual polls'!$A$3:$T$103,20,0))</f>
        <v>1.5250000000000001</v>
      </c>
      <c r="R95" s="33">
        <f>IF(ISERROR(VLOOKUP($B95&amp;R$3,'Individual polls'!$A$3:$T$103,20,0)),R94,VLOOKUP($B95&amp;R$3,'Individual polls'!$A$3:$T$103,20,0))</f>
        <v>1.425</v>
      </c>
      <c r="S95" s="40">
        <f>'Combined models'!S58</f>
        <v>1.3226908477967889</v>
      </c>
      <c r="T95" s="40">
        <f t="shared" si="9"/>
        <v>1.7235664475818147</v>
      </c>
      <c r="U95" s="40">
        <f>'Jerome et al'!R48</f>
        <v>1.375</v>
      </c>
      <c r="V95" s="40">
        <f>'Gschwend &amp; Norpoth'!R48</f>
        <v>2.1246074867216711</v>
      </c>
      <c r="W95" s="40">
        <f>'Kayser &amp; Leininger'!R22</f>
        <v>1.4446583036055873</v>
      </c>
      <c r="X95" s="40">
        <f>Election.de!R58</f>
        <v>1.95</v>
      </c>
      <c r="Y95" s="38"/>
      <c r="Z95" s="42">
        <f>'Combined experts'!S22</f>
        <v>1.7687499999999998</v>
      </c>
      <c r="AA95" s="42">
        <f t="shared" si="18"/>
        <v>1.79375</v>
      </c>
      <c r="AB95" s="42">
        <f>Journalists!R22</f>
        <v>1.8000000000000003</v>
      </c>
      <c r="AC95" s="42">
        <f>Scholars!R22</f>
        <v>1.7874999999999996</v>
      </c>
      <c r="AD95" s="42">
        <f>Journalists!S22</f>
        <v>2.377819264977346</v>
      </c>
      <c r="AE95" s="42">
        <f>Scholars!S22</f>
        <v>2.1575602968460115</v>
      </c>
      <c r="AF95" s="36">
        <f>'Combined markets'!S101</f>
        <v>2.1386283513423971</v>
      </c>
      <c r="AG95" s="36">
        <f t="shared" si="13"/>
        <v>2.3817883153242687</v>
      </c>
      <c r="AH95" s="36">
        <f>Eix!R101</f>
        <v>4.3025000000000011</v>
      </c>
      <c r="AI95" s="36">
        <f>Prognosys!R87</f>
        <v>2.1774999999999989</v>
      </c>
      <c r="AJ95" s="36">
        <f>'Wahlfieber I'!R42</f>
        <v>2.0249999999999999</v>
      </c>
      <c r="AK95" s="36">
        <f>'Wahlfieber II'!R10</f>
        <v>1.6274999999999997</v>
      </c>
      <c r="AL95" s="36">
        <f>Politikprognosen!R12</f>
        <v>1.9707298919456115</v>
      </c>
      <c r="AM95" s="36">
        <f>Spiegel!R11</f>
        <v>2.1874999999999996</v>
      </c>
    </row>
    <row r="96" spans="1:39">
      <c r="A96" s="24">
        <f t="shared" si="16"/>
        <v>38</v>
      </c>
      <c r="B96" s="7">
        <v>41501</v>
      </c>
      <c r="C96" s="45">
        <f t="shared" si="10"/>
        <v>1.0150184919640761</v>
      </c>
      <c r="D96" s="45">
        <f t="shared" si="11"/>
        <v>0.63028443481437579</v>
      </c>
      <c r="E96" s="45">
        <f t="shared" si="15"/>
        <v>0.87921734710528643</v>
      </c>
      <c r="F96" s="45">
        <f t="shared" si="17"/>
        <v>0.66767035917248752</v>
      </c>
      <c r="G96" s="28">
        <f>'PollyVote Forecast'!R102</f>
        <v>1.5140692505130802</v>
      </c>
      <c r="H96" s="32">
        <f>'Combined polls'!R95</f>
        <v>1.4274999999999998</v>
      </c>
      <c r="I96" s="32">
        <f t="shared" si="14"/>
        <v>1.4275</v>
      </c>
      <c r="J96" s="32">
        <f>PollyTix!R104</f>
        <v>1.4249999999999998</v>
      </c>
      <c r="K96" s="32">
        <f>Wahlumfrage!R95</f>
        <v>1.4300000000000002</v>
      </c>
      <c r="L96" s="33">
        <f t="shared" si="12"/>
        <v>1.4916666666666665</v>
      </c>
      <c r="M96" s="33">
        <f>IF(ISERROR(VLOOKUP($B96&amp;M$3,'Individual polls'!$A$3:$T$103,20,0)),M95,VLOOKUP($B96&amp;M$3,'Individual polls'!$A$3:$T$103,20,0))</f>
        <v>1.6249999999999998</v>
      </c>
      <c r="N96" s="33">
        <f>IF(ISERROR(VLOOKUP($B96&amp;N$3,'Individual polls'!$A$3:$T$103,20,0)),N95,VLOOKUP($B96&amp;N$3,'Individual polls'!$A$3:$T$103,20,0))</f>
        <v>1.3999999999999997</v>
      </c>
      <c r="O96" s="33">
        <f>IF(ISERROR(VLOOKUP($B96&amp;O$3,'Individual polls'!$A$3:$T$103,20,0)),O95,VLOOKUP($B96&amp;O$3,'Individual polls'!$A$3:$T$103,20,0))</f>
        <v>1.5249999999999997</v>
      </c>
      <c r="P96" s="33">
        <f>IF(ISERROR(VLOOKUP($B96&amp;P$3,'Individual polls'!$A$3:$T$103,20,0)),P95,VLOOKUP($B96&amp;P$3,'Individual polls'!$A$3:$T$103,20,0))</f>
        <v>1.4499999999999995</v>
      </c>
      <c r="Q96" s="33">
        <f>IF(ISERROR(VLOOKUP($B96&amp;Q$3,'Individual polls'!$A$3:$T$103,20,0)),Q95,VLOOKUP($B96&amp;Q$3,'Individual polls'!$A$3:$T$103,20,0))</f>
        <v>1.5250000000000001</v>
      </c>
      <c r="R96" s="33">
        <f>IF(ISERROR(VLOOKUP($B96&amp;R$3,'Individual polls'!$A$3:$T$103,20,0)),R95,VLOOKUP($B96&amp;R$3,'Individual polls'!$A$3:$T$103,20,0))</f>
        <v>1.425</v>
      </c>
      <c r="S96" s="40">
        <f>'Combined models'!S59</f>
        <v>1.3215645888213592</v>
      </c>
      <c r="T96" s="40">
        <f t="shared" si="9"/>
        <v>1.7220648062711279</v>
      </c>
      <c r="U96" s="40">
        <f>'Jerome et al'!R49</f>
        <v>1.3750000000000002</v>
      </c>
      <c r="V96" s="40">
        <f>'Gschwend &amp; Norpoth'!R49</f>
        <v>2.1243533563023078</v>
      </c>
      <c r="W96" s="40">
        <f>'Kayser &amp; Leininger'!R23</f>
        <v>1.4389058687822032</v>
      </c>
      <c r="X96" s="40">
        <f>Election.de!R59</f>
        <v>1.95</v>
      </c>
      <c r="Y96" s="38"/>
      <c r="Z96" s="42">
        <f>'Combined experts'!S23</f>
        <v>1.7687499999999998</v>
      </c>
      <c r="AA96" s="42">
        <f t="shared" si="18"/>
        <v>1.79375</v>
      </c>
      <c r="AB96" s="42">
        <f>Journalists!R23</f>
        <v>1.8000000000000003</v>
      </c>
      <c r="AC96" s="42">
        <f>Scholars!R23</f>
        <v>1.7874999999999996</v>
      </c>
      <c r="AD96" s="42">
        <f>Journalists!S23</f>
        <v>2.377819264977346</v>
      </c>
      <c r="AE96" s="42">
        <f>Scholars!S23</f>
        <v>2.1575602968460115</v>
      </c>
      <c r="AF96" s="36">
        <f>'Combined markets'!S102</f>
        <v>2.1557166964913179</v>
      </c>
      <c r="AG96" s="36">
        <f t="shared" si="13"/>
        <v>2.4021999701753489</v>
      </c>
      <c r="AH96" s="36">
        <f>Eix!R102</f>
        <v>4.3687500000000004</v>
      </c>
      <c r="AI96" s="36">
        <f>Prognosys!R88</f>
        <v>2.1349999999999998</v>
      </c>
      <c r="AJ96" s="36">
        <f>'Wahlfieber I'!R43</f>
        <v>1.9862500000000001</v>
      </c>
      <c r="AK96" s="36">
        <f>'Wahlfieber II'!R11</f>
        <v>1.7749999999999999</v>
      </c>
      <c r="AL96" s="36">
        <f>Politikprognosen!R13</f>
        <v>1.9606998210520938</v>
      </c>
      <c r="AM96" s="36">
        <f>Spiegel!R12</f>
        <v>2.1874999999999996</v>
      </c>
    </row>
    <row r="97" spans="1:39">
      <c r="A97" s="24">
        <f t="shared" ref="A97:A132" si="19">DATE(2013,9,22)-B97</f>
        <v>37</v>
      </c>
      <c r="B97" s="7">
        <v>41502</v>
      </c>
      <c r="C97" s="45">
        <f t="shared" si="10"/>
        <v>0.99383914079178071</v>
      </c>
      <c r="D97" s="45">
        <f t="shared" si="11"/>
        <v>0.62676473784879749</v>
      </c>
      <c r="E97" s="45">
        <f t="shared" si="15"/>
        <v>0.89792693045374838</v>
      </c>
      <c r="F97" s="45">
        <f t="shared" si="17"/>
        <v>0.65373876569295986</v>
      </c>
      <c r="G97" s="28">
        <f>'PollyVote Forecast'!R103</f>
        <v>1.4824767183477394</v>
      </c>
      <c r="H97" s="32">
        <f>'Combined polls'!R96</f>
        <v>1.4250000000000003</v>
      </c>
      <c r="I97" s="32">
        <f t="shared" si="14"/>
        <v>1.4249999999999998</v>
      </c>
      <c r="J97" s="32">
        <f>PollyTix!R105</f>
        <v>1.4199999999999995</v>
      </c>
      <c r="K97" s="32">
        <f>Wahlumfrage!R96</f>
        <v>1.4300000000000002</v>
      </c>
      <c r="L97" s="33">
        <f t="shared" si="12"/>
        <v>1.4916666666666665</v>
      </c>
      <c r="M97" s="33">
        <f>IF(ISERROR(VLOOKUP($B97&amp;M$3,'Individual polls'!$A$3:$T$103,20,0)),M96,VLOOKUP($B97&amp;M$3,'Individual polls'!$A$3:$T$103,20,0))</f>
        <v>1.6249999999999998</v>
      </c>
      <c r="N97" s="33">
        <f>IF(ISERROR(VLOOKUP($B97&amp;N$3,'Individual polls'!$A$3:$T$103,20,0)),N96,VLOOKUP($B97&amp;N$3,'Individual polls'!$A$3:$T$103,20,0))</f>
        <v>1.3999999999999997</v>
      </c>
      <c r="O97" s="33">
        <f>IF(ISERROR(VLOOKUP($B97&amp;O$3,'Individual polls'!$A$3:$T$103,20,0)),O96,VLOOKUP($B97&amp;O$3,'Individual polls'!$A$3:$T$103,20,0))</f>
        <v>1.5249999999999997</v>
      </c>
      <c r="P97" s="33">
        <f>IF(ISERROR(VLOOKUP($B97&amp;P$3,'Individual polls'!$A$3:$T$103,20,0)),P96,VLOOKUP($B97&amp;P$3,'Individual polls'!$A$3:$T$103,20,0))</f>
        <v>1.4499999999999995</v>
      </c>
      <c r="Q97" s="33">
        <f>IF(ISERROR(VLOOKUP($B97&amp;Q$3,'Individual polls'!$A$3:$T$103,20,0)),Q96,VLOOKUP($B97&amp;Q$3,'Individual polls'!$A$3:$T$103,20,0))</f>
        <v>1.5250000000000001</v>
      </c>
      <c r="R97" s="33">
        <f>IF(ISERROR(VLOOKUP($B97&amp;R$3,'Individual polls'!$A$3:$T$103,20,0)),R96,VLOOKUP($B97&amp;R$3,'Individual polls'!$A$3:$T$103,20,0))</f>
        <v>1.425</v>
      </c>
      <c r="S97" s="40">
        <f>'Combined models'!S60</f>
        <v>1.2102458935964089</v>
      </c>
      <c r="T97" s="40">
        <f t="shared" si="9"/>
        <v>1.6509992829801876</v>
      </c>
      <c r="U97" s="40">
        <f>'Jerome et al'!R50</f>
        <v>1.3750000000000002</v>
      </c>
      <c r="V97" s="40">
        <f>'Gschwend &amp; Norpoth'!R50</f>
        <v>2.1300366879171158</v>
      </c>
      <c r="W97" s="40">
        <f>'Kayser &amp; Leininger'!R24</f>
        <v>1.4489604440036354</v>
      </c>
      <c r="X97" s="40">
        <f>Election.de!R60</f>
        <v>1.6499999999999997</v>
      </c>
      <c r="Y97" s="38"/>
      <c r="Z97" s="42">
        <f>'Combined experts'!S24</f>
        <v>1.7687499999999998</v>
      </c>
      <c r="AA97" s="42">
        <f t="shared" si="18"/>
        <v>1.79375</v>
      </c>
      <c r="AB97" s="42">
        <f>Journalists!R24</f>
        <v>1.8000000000000003</v>
      </c>
      <c r="AC97" s="42">
        <f>Scholars!R24</f>
        <v>1.7874999999999996</v>
      </c>
      <c r="AD97" s="42">
        <f>Journalists!S24</f>
        <v>2.377819264977346</v>
      </c>
      <c r="AE97" s="42">
        <f>Scholars!S24</f>
        <v>2.1575602968460115</v>
      </c>
      <c r="AF97" s="36">
        <f>'Combined markets'!S103</f>
        <v>2.1138824877322482</v>
      </c>
      <c r="AG97" s="36">
        <f t="shared" si="13"/>
        <v>2.3652841789344192</v>
      </c>
      <c r="AH97" s="36">
        <f>Eix!R103</f>
        <v>4.4124999999999996</v>
      </c>
      <c r="AI97" s="36">
        <f>Prognosys!R89</f>
        <v>2.0975000000000001</v>
      </c>
      <c r="AJ97" s="36">
        <f>'Wahlfieber I'!R44</f>
        <v>2.0937500000000004</v>
      </c>
      <c r="AK97" s="36">
        <f>'Wahlfieber II'!R12</f>
        <v>1.6425000000000001</v>
      </c>
      <c r="AL97" s="36">
        <f>Politikprognosen!R14</f>
        <v>1.7579550736065155</v>
      </c>
      <c r="AM97" s="36">
        <f>Spiegel!R13</f>
        <v>2.1874999999999996</v>
      </c>
    </row>
    <row r="98" spans="1:39">
      <c r="A98" s="24">
        <f t="shared" si="19"/>
        <v>36</v>
      </c>
      <c r="B98" s="7">
        <v>41503</v>
      </c>
      <c r="C98" s="45">
        <f t="shared" si="10"/>
        <v>0.98870924586210696</v>
      </c>
      <c r="D98" s="45">
        <f t="shared" si="11"/>
        <v>0.62173071756967657</v>
      </c>
      <c r="E98" s="45">
        <f t="shared" si="15"/>
        <v>0.90029233030295586</v>
      </c>
      <c r="F98" s="45">
        <f t="shared" si="17"/>
        <v>0.65036436530781527</v>
      </c>
      <c r="G98" s="28">
        <f>'PollyVote Forecast'!R104</f>
        <v>1.4748246250776427</v>
      </c>
      <c r="H98" s="32">
        <f>'Combined polls'!R97</f>
        <v>1.415</v>
      </c>
      <c r="I98" s="32">
        <f t="shared" si="14"/>
        <v>1.415</v>
      </c>
      <c r="J98" s="32">
        <f>PollyTix!R106</f>
        <v>1.4</v>
      </c>
      <c r="K98" s="32">
        <f>Wahlumfrage!R97</f>
        <v>1.4300000000000002</v>
      </c>
      <c r="L98" s="33">
        <f t="shared" si="12"/>
        <v>1.4916666666666665</v>
      </c>
      <c r="M98" s="33">
        <f>IF(ISERROR(VLOOKUP($B98&amp;M$3,'Individual polls'!$A$3:$T$103,20,0)),M97,VLOOKUP($B98&amp;M$3,'Individual polls'!$A$3:$T$103,20,0))</f>
        <v>1.6249999999999998</v>
      </c>
      <c r="N98" s="33">
        <f>IF(ISERROR(VLOOKUP($B98&amp;N$3,'Individual polls'!$A$3:$T$103,20,0)),N97,VLOOKUP($B98&amp;N$3,'Individual polls'!$A$3:$T$103,20,0))</f>
        <v>1.3999999999999997</v>
      </c>
      <c r="O98" s="33">
        <f>IF(ISERROR(VLOOKUP($B98&amp;O$3,'Individual polls'!$A$3:$T$103,20,0)),O97,VLOOKUP($B98&amp;O$3,'Individual polls'!$A$3:$T$103,20,0))</f>
        <v>1.5249999999999997</v>
      </c>
      <c r="P98" s="33">
        <f>IF(ISERROR(VLOOKUP($B98&amp;P$3,'Individual polls'!$A$3:$T$103,20,0)),P97,VLOOKUP($B98&amp;P$3,'Individual polls'!$A$3:$T$103,20,0))</f>
        <v>1.4499999999999995</v>
      </c>
      <c r="Q98" s="33">
        <f>IF(ISERROR(VLOOKUP($B98&amp;Q$3,'Individual polls'!$A$3:$T$103,20,0)),Q97,VLOOKUP($B98&amp;Q$3,'Individual polls'!$A$3:$T$103,20,0))</f>
        <v>1.5250000000000001</v>
      </c>
      <c r="R98" s="33">
        <f>IF(ISERROR(VLOOKUP($B98&amp;R$3,'Individual polls'!$A$3:$T$103,20,0)),R97,VLOOKUP($B98&amp;R$3,'Individual polls'!$A$3:$T$103,20,0))</f>
        <v>1.425</v>
      </c>
      <c r="S98" s="40">
        <f>'Combined models'!S61</f>
        <v>1.2051625521069176</v>
      </c>
      <c r="T98" s="40">
        <f t="shared" si="9"/>
        <v>1.6381619341146136</v>
      </c>
      <c r="U98" s="40">
        <f>'Jerome et al'!R51</f>
        <v>1.3750000000000002</v>
      </c>
      <c r="V98" s="40">
        <f>'Gschwend &amp; Norpoth'!R51</f>
        <v>2.1088595435714392</v>
      </c>
      <c r="W98" s="40">
        <f>'Kayser &amp; Leininger'!R25</f>
        <v>1.4187881928870154</v>
      </c>
      <c r="X98" s="40">
        <f>Election.de!R61</f>
        <v>1.6499999999999997</v>
      </c>
      <c r="Y98" s="38"/>
      <c r="Z98" s="42">
        <f>'Combined experts'!S25</f>
        <v>1.7687499999999998</v>
      </c>
      <c r="AA98" s="42">
        <f t="shared" si="18"/>
        <v>1.79375</v>
      </c>
      <c r="AB98" s="42">
        <f>Journalists!R25</f>
        <v>1.8000000000000003</v>
      </c>
      <c r="AC98" s="42">
        <f>Scholars!R25</f>
        <v>1.7874999999999996</v>
      </c>
      <c r="AD98" s="42">
        <f>Journalists!S25</f>
        <v>2.377819264977346</v>
      </c>
      <c r="AE98" s="42">
        <f>Scholars!S25</f>
        <v>2.1575602968460115</v>
      </c>
      <c r="AF98" s="36">
        <f>'Combined markets'!S104</f>
        <v>2.119122351485736</v>
      </c>
      <c r="AG98" s="36">
        <f t="shared" si="13"/>
        <v>2.3721276485142635</v>
      </c>
      <c r="AH98" s="36">
        <f>Eix!R104</f>
        <v>4.2799999999999994</v>
      </c>
      <c r="AI98" s="36">
        <f>Prognosys!R90</f>
        <v>2.0449999999999999</v>
      </c>
      <c r="AJ98" s="36">
        <f>'Wahlfieber I'!R45</f>
        <v>2.0937500000000004</v>
      </c>
      <c r="AK98" s="36">
        <f>'Wahlfieber II'!R13</f>
        <v>1.8474999999999997</v>
      </c>
      <c r="AL98" s="36">
        <f>Politikprognosen!R15</f>
        <v>1.7790158910855811</v>
      </c>
      <c r="AM98" s="36">
        <f>Spiegel!R14</f>
        <v>2.1874999999999996</v>
      </c>
    </row>
    <row r="99" spans="1:39">
      <c r="A99" s="24">
        <f t="shared" si="19"/>
        <v>35</v>
      </c>
      <c r="B99" s="7">
        <v>41504</v>
      </c>
      <c r="C99" s="45">
        <f t="shared" si="10"/>
        <v>0.93222274588220766</v>
      </c>
      <c r="D99" s="45">
        <f t="shared" si="11"/>
        <v>0.61645448581433082</v>
      </c>
      <c r="E99" s="45">
        <f t="shared" si="15"/>
        <v>0.89514418959623276</v>
      </c>
      <c r="F99" s="45">
        <f t="shared" si="17"/>
        <v>0.66006276534050912</v>
      </c>
      <c r="G99" s="28">
        <f>'PollyVote Forecast'!R105</f>
        <v>1.464366563323301</v>
      </c>
      <c r="H99" s="32">
        <f>'Combined polls'!R98</f>
        <v>1.3656250000000001</v>
      </c>
      <c r="I99" s="32">
        <f t="shared" si="14"/>
        <v>1.3656249999999996</v>
      </c>
      <c r="J99" s="32">
        <f>PollyTix!R107</f>
        <v>1.3812500000000001</v>
      </c>
      <c r="K99" s="32">
        <f>Wahlumfrage!R98</f>
        <v>1.3499999999999992</v>
      </c>
      <c r="L99" s="33">
        <f t="shared" si="12"/>
        <v>1.5708333333333331</v>
      </c>
      <c r="M99" s="33">
        <f>IF(ISERROR(VLOOKUP($B99&amp;M$3,'Individual polls'!$A$3:$T$103,20,0)),M98,VLOOKUP($B99&amp;M$3,'Individual polls'!$A$3:$T$103,20,0))</f>
        <v>1.6249999999999998</v>
      </c>
      <c r="N99" s="33">
        <f>IF(ISERROR(VLOOKUP($B99&amp;N$3,'Individual polls'!$A$3:$T$103,20,0)),N98,VLOOKUP($B99&amp;N$3,'Individual polls'!$A$3:$T$103,20,0))</f>
        <v>1.8749999999999998</v>
      </c>
      <c r="O99" s="33">
        <f>IF(ISERROR(VLOOKUP($B99&amp;O$3,'Individual polls'!$A$3:$T$103,20,0)),O98,VLOOKUP($B99&amp;O$3,'Individual polls'!$A$3:$T$103,20,0))</f>
        <v>1.5249999999999997</v>
      </c>
      <c r="P99" s="33">
        <f>IF(ISERROR(VLOOKUP($B99&amp;P$3,'Individual polls'!$A$3:$T$103,20,0)),P98,VLOOKUP($B99&amp;P$3,'Individual polls'!$A$3:$T$103,20,0))</f>
        <v>1.4499999999999995</v>
      </c>
      <c r="Q99" s="33">
        <f>IF(ISERROR(VLOOKUP($B99&amp;Q$3,'Individual polls'!$A$3:$T$103,20,0)),Q98,VLOOKUP($B99&amp;Q$3,'Individual polls'!$A$3:$T$103,20,0))</f>
        <v>1.5250000000000001</v>
      </c>
      <c r="R99" s="33">
        <f>IF(ISERROR(VLOOKUP($B99&amp;R$3,'Individual polls'!$A$3:$T$103,20,0)),R98,VLOOKUP($B99&amp;R$3,'Individual polls'!$A$3:$T$103,20,0))</f>
        <v>1.425</v>
      </c>
      <c r="S99" s="40">
        <f>'Combined models'!S62</f>
        <v>1.2062538513966199</v>
      </c>
      <c r="T99" s="40">
        <f t="shared" si="9"/>
        <v>1.6359002050650899</v>
      </c>
      <c r="U99" s="40">
        <f>'Jerome et al'!R52</f>
        <v>1.375</v>
      </c>
      <c r="V99" s="40">
        <f>'Gschwend &amp; Norpoth'!R52</f>
        <v>2.1060653308429718</v>
      </c>
      <c r="W99" s="40">
        <f>'Kayser &amp; Leininger'!R26</f>
        <v>1.4125354894173889</v>
      </c>
      <c r="X99" s="40">
        <f>Election.de!R62</f>
        <v>1.6499999999999997</v>
      </c>
      <c r="Y99" s="38"/>
      <c r="Z99" s="42">
        <f>'Combined experts'!S26</f>
        <v>1.7687499999999998</v>
      </c>
      <c r="AA99" s="42">
        <f t="shared" si="18"/>
        <v>1.79375</v>
      </c>
      <c r="AB99" s="42">
        <f>Journalists!R26</f>
        <v>1.8000000000000003</v>
      </c>
      <c r="AC99" s="42">
        <f>Scholars!R26</f>
        <v>1.7874999999999996</v>
      </c>
      <c r="AD99" s="42">
        <f>Journalists!S26</f>
        <v>2.377819264977346</v>
      </c>
      <c r="AE99" s="42">
        <f>Scholars!S26</f>
        <v>2.059233210078939</v>
      </c>
      <c r="AF99" s="36">
        <f>'Combined markets'!S105</f>
        <v>2.1199508423100055</v>
      </c>
      <c r="AG99" s="36">
        <f t="shared" si="13"/>
        <v>2.3754658243566609</v>
      </c>
      <c r="AH99" s="36">
        <f>Eix!R105</f>
        <v>4.4812499999999993</v>
      </c>
      <c r="AI99" s="36">
        <f>Prognosys!R91</f>
        <v>1.9950000000000001</v>
      </c>
      <c r="AJ99" s="36">
        <f>'Wahlfieber I'!R46</f>
        <v>2.0462500000000006</v>
      </c>
      <c r="AK99" s="36">
        <f>'Wahlfieber II'!R14</f>
        <v>1.7350000000000003</v>
      </c>
      <c r="AL99" s="36">
        <f>Politikprognosen!R16</f>
        <v>1.8077949461399661</v>
      </c>
      <c r="AM99" s="36">
        <f>Spiegel!R15</f>
        <v>2.1874999999999996</v>
      </c>
    </row>
    <row r="100" spans="1:39">
      <c r="A100" s="24">
        <f t="shared" si="19"/>
        <v>34</v>
      </c>
      <c r="B100" s="7">
        <v>41505</v>
      </c>
      <c r="C100" s="45">
        <f t="shared" ref="C100:C133" si="20">$G100/L100</f>
        <v>0.95058159191727887</v>
      </c>
      <c r="D100" s="45">
        <f t="shared" ref="D100:D133" si="21">$G100/AG100</f>
        <v>0.61568977777911804</v>
      </c>
      <c r="E100" s="45">
        <f t="shared" si="15"/>
        <v>0.91525063867773904</v>
      </c>
      <c r="F100" s="45">
        <f t="shared" si="17"/>
        <v>0.68578960950873802</v>
      </c>
      <c r="G100" s="28">
        <f>'PollyVote Forecast'!R106</f>
        <v>1.4932052506367253</v>
      </c>
      <c r="H100" s="32">
        <f>'Combined polls'!R99</f>
        <v>1.3781249999999998</v>
      </c>
      <c r="I100" s="32">
        <f t="shared" si="14"/>
        <v>1.3781249999999998</v>
      </c>
      <c r="J100" s="32">
        <f>PollyTix!R108</f>
        <v>1.4062500000000002</v>
      </c>
      <c r="K100" s="32">
        <f>Wahlumfrage!R99</f>
        <v>1.3499999999999992</v>
      </c>
      <c r="L100" s="33">
        <f t="shared" si="12"/>
        <v>1.5708333333333331</v>
      </c>
      <c r="M100" s="33">
        <f>IF(ISERROR(VLOOKUP($B100&amp;M$3,'Individual polls'!$A$3:$T$103,20,0)),M99,VLOOKUP($B100&amp;M$3,'Individual polls'!$A$3:$T$103,20,0))</f>
        <v>1.6249999999999998</v>
      </c>
      <c r="N100" s="33">
        <f>IF(ISERROR(VLOOKUP($B100&amp;N$3,'Individual polls'!$A$3:$T$103,20,0)),N99,VLOOKUP($B100&amp;N$3,'Individual polls'!$A$3:$T$103,20,0))</f>
        <v>1.8749999999999998</v>
      </c>
      <c r="O100" s="33">
        <f>IF(ISERROR(VLOOKUP($B100&amp;O$3,'Individual polls'!$A$3:$T$103,20,0)),O99,VLOOKUP($B100&amp;O$3,'Individual polls'!$A$3:$T$103,20,0))</f>
        <v>1.5249999999999997</v>
      </c>
      <c r="P100" s="33">
        <f>IF(ISERROR(VLOOKUP($B100&amp;P$3,'Individual polls'!$A$3:$T$103,20,0)),P99,VLOOKUP($B100&amp;P$3,'Individual polls'!$A$3:$T$103,20,0))</f>
        <v>1.4499999999999995</v>
      </c>
      <c r="Q100" s="33">
        <f>IF(ISERROR(VLOOKUP($B100&amp;Q$3,'Individual polls'!$A$3:$T$103,20,0)),Q99,VLOOKUP($B100&amp;Q$3,'Individual polls'!$A$3:$T$103,20,0))</f>
        <v>1.5250000000000001</v>
      </c>
      <c r="R100" s="33">
        <f>IF(ISERROR(VLOOKUP($B100&amp;R$3,'Individual polls'!$A$3:$T$103,20,0)),R99,VLOOKUP($B100&amp;R$3,'Individual polls'!$A$3:$T$103,20,0))</f>
        <v>1.425</v>
      </c>
      <c r="S100" s="40">
        <f>'Combined models'!S63</f>
        <v>1.2040430344539719</v>
      </c>
      <c r="T100" s="40">
        <f t="shared" si="9"/>
        <v>1.6314714107099191</v>
      </c>
      <c r="U100" s="40">
        <f>'Jerome et al'!R53</f>
        <v>1.3750000000000002</v>
      </c>
      <c r="V100" s="40">
        <f>'Gschwend &amp; Norpoth'!R53</f>
        <v>2.0960696254809421</v>
      </c>
      <c r="W100" s="40">
        <f>'Kayser &amp; Leininger'!R27</f>
        <v>1.4048160173587347</v>
      </c>
      <c r="X100" s="40">
        <f>Election.de!R63</f>
        <v>1.6499999999999997</v>
      </c>
      <c r="Y100" s="38"/>
      <c r="Z100" s="42">
        <f>'Combined experts'!S27</f>
        <v>1.7432696924374995</v>
      </c>
      <c r="AA100" s="42">
        <f t="shared" si="18"/>
        <v>1.7432696924375</v>
      </c>
      <c r="AB100" s="42">
        <f>Journalists!R27</f>
        <v>1.7211634979999995</v>
      </c>
      <c r="AC100" s="42">
        <f>Scholars!R27</f>
        <v>1.7653758868750002</v>
      </c>
      <c r="AD100" s="42">
        <f>Journalists!S27</f>
        <v>2.2954704189433079</v>
      </c>
      <c r="AE100" s="42">
        <f>Scholars!S27</f>
        <v>2.059233210078939</v>
      </c>
      <c r="AF100" s="36">
        <f>'Combined markets'!S106</f>
        <v>2.145994125161649</v>
      </c>
      <c r="AG100" s="36">
        <f t="shared" si="13"/>
        <v>2.4252558748383515</v>
      </c>
      <c r="AH100" s="36">
        <f>Eix!R106</f>
        <v>4.3925000000000001</v>
      </c>
      <c r="AI100" s="36">
        <f>Prognosys!R92</f>
        <v>2.0124999999999997</v>
      </c>
      <c r="AJ100" s="36">
        <f>'Wahlfieber I'!R47</f>
        <v>2.0462500000000006</v>
      </c>
      <c r="AK100" s="36">
        <f>'Wahlfieber II'!R15</f>
        <v>1.9875000000000003</v>
      </c>
      <c r="AL100" s="36">
        <f>Politikprognosen!R17</f>
        <v>1.9252852490301091</v>
      </c>
      <c r="AM100" s="36">
        <f>Spiegel!R16</f>
        <v>2.1874999999999996</v>
      </c>
    </row>
    <row r="101" spans="1:39">
      <c r="A101" s="24">
        <f t="shared" si="19"/>
        <v>33</v>
      </c>
      <c r="B101" s="7">
        <v>41506</v>
      </c>
      <c r="C101" s="45">
        <f t="shared" si="20"/>
        <v>0.91374395986981527</v>
      </c>
      <c r="D101" s="45">
        <f t="shared" si="21"/>
        <v>0.62828935460766699</v>
      </c>
      <c r="E101" s="45">
        <f t="shared" si="15"/>
        <v>0.91165676122550687</v>
      </c>
      <c r="F101" s="45">
        <f t="shared" si="17"/>
        <v>0.68893919245801183</v>
      </c>
      <c r="G101" s="28">
        <f>'PollyVote Forecast'!R107</f>
        <v>1.5000630007862801</v>
      </c>
      <c r="H101" s="32">
        <f>'Combined polls'!R100</f>
        <v>1.3906249999999998</v>
      </c>
      <c r="I101" s="32">
        <f t="shared" si="14"/>
        <v>1.3906249999999996</v>
      </c>
      <c r="J101" s="32">
        <f>PollyTix!R109</f>
        <v>1.4312499999999999</v>
      </c>
      <c r="K101" s="32">
        <f>Wahlumfrage!R100</f>
        <v>1.3499999999999992</v>
      </c>
      <c r="L101" s="33">
        <f t="shared" si="12"/>
        <v>1.6416666666666666</v>
      </c>
      <c r="M101" s="33">
        <f>IF(ISERROR(VLOOKUP($B101&amp;M$3,'Individual polls'!$A$3:$T$103,20,0)),M100,VLOOKUP($B101&amp;M$3,'Individual polls'!$A$3:$T$103,20,0))</f>
        <v>1.6249999999999998</v>
      </c>
      <c r="N101" s="33">
        <f>IF(ISERROR(VLOOKUP($B101&amp;N$3,'Individual polls'!$A$3:$T$103,20,0)),N100,VLOOKUP($B101&amp;N$3,'Individual polls'!$A$3:$T$103,20,0))</f>
        <v>1.8749999999999998</v>
      </c>
      <c r="O101" s="33">
        <f>IF(ISERROR(VLOOKUP($B101&amp;O$3,'Individual polls'!$A$3:$T$103,20,0)),O100,VLOOKUP($B101&amp;O$3,'Individual polls'!$A$3:$T$103,20,0))</f>
        <v>1.5249999999999997</v>
      </c>
      <c r="P101" s="33">
        <f>IF(ISERROR(VLOOKUP($B101&amp;P$3,'Individual polls'!$A$3:$T$103,20,0)),P100,VLOOKUP($B101&amp;P$3,'Individual polls'!$A$3:$T$103,20,0))</f>
        <v>1.4499999999999995</v>
      </c>
      <c r="Q101" s="33">
        <f>IF(ISERROR(VLOOKUP($B101&amp;Q$3,'Individual polls'!$A$3:$T$103,20,0)),Q100,VLOOKUP($B101&amp;Q$3,'Individual polls'!$A$3:$T$103,20,0))</f>
        <v>1.9749999999999999</v>
      </c>
      <c r="R101" s="33">
        <f>IF(ISERROR(VLOOKUP($B101&amp;R$3,'Individual polls'!$A$3:$T$103,20,0)),R100,VLOOKUP($B101&amp;R$3,'Individual polls'!$A$3:$T$103,20,0))</f>
        <v>1.3999999999999997</v>
      </c>
      <c r="S101" s="40">
        <f>'Combined models'!S64</f>
        <v>1.220886933874489</v>
      </c>
      <c r="T101" s="40">
        <f t="shared" si="9"/>
        <v>1.6454251913514031</v>
      </c>
      <c r="U101" s="40">
        <f>'Jerome et al'!R54</f>
        <v>1.375</v>
      </c>
      <c r="V101" s="40">
        <f>'Gschwend &amp; Norpoth'!R54</f>
        <v>2.1208359033655784</v>
      </c>
      <c r="W101" s="40">
        <f>'Kayser &amp; Leininger'!R28</f>
        <v>1.4358648620400343</v>
      </c>
      <c r="X101" s="40">
        <f>Election.de!R64</f>
        <v>1.6499999999999997</v>
      </c>
      <c r="Y101" s="38"/>
      <c r="Z101" s="42">
        <f>'Combined experts'!S28</f>
        <v>1.7432696924374995</v>
      </c>
      <c r="AA101" s="42">
        <f t="shared" si="18"/>
        <v>1.7432696924375</v>
      </c>
      <c r="AB101" s="42">
        <f>Journalists!R28</f>
        <v>1.7211634979999995</v>
      </c>
      <c r="AC101" s="42">
        <f>Scholars!R28</f>
        <v>1.7653758868750002</v>
      </c>
      <c r="AD101" s="42">
        <f>Journalists!S28</f>
        <v>2.2954704189433079</v>
      </c>
      <c r="AE101" s="42">
        <f>Scholars!S28</f>
        <v>2.059233210078939</v>
      </c>
      <c r="AF101" s="36">
        <f>'Combined markets'!S107</f>
        <v>2.0870480523591888</v>
      </c>
      <c r="AG101" s="36">
        <f t="shared" si="13"/>
        <v>2.3875352809741446</v>
      </c>
      <c r="AH101" s="36">
        <f>Eix!R107</f>
        <v>4.1074999999999999</v>
      </c>
      <c r="AI101" s="36">
        <f>Prognosys!R93</f>
        <v>1.9475000000000005</v>
      </c>
      <c r="AJ101" s="36">
        <f>'Wahlfieber I'!R48</f>
        <v>2.0462500000000006</v>
      </c>
      <c r="AK101" s="36">
        <f>'Wahlfieber II'!R16</f>
        <v>2.1199999999999992</v>
      </c>
      <c r="AL101" s="36">
        <f>Politikprognosen!R18</f>
        <v>1.9164616858448689</v>
      </c>
      <c r="AM101" s="36">
        <f>Spiegel!R17</f>
        <v>2.1874999999999996</v>
      </c>
    </row>
    <row r="102" spans="1:39">
      <c r="A102" s="24">
        <f t="shared" si="19"/>
        <v>32</v>
      </c>
      <c r="B102" s="7">
        <v>41507</v>
      </c>
      <c r="C102" s="45">
        <f t="shared" si="20"/>
        <v>0.85493334745906591</v>
      </c>
      <c r="D102" s="45">
        <f t="shared" si="21"/>
        <v>0.62002583524935484</v>
      </c>
      <c r="E102" s="45">
        <f t="shared" si="15"/>
        <v>0.90452017003096341</v>
      </c>
      <c r="F102" s="45">
        <f t="shared" si="17"/>
        <v>0.68549837735221952</v>
      </c>
      <c r="G102" s="28">
        <f>'PollyVote Forecast'!R108</f>
        <v>1.492571135772286</v>
      </c>
      <c r="H102" s="32">
        <f>'Combined polls'!R101</f>
        <v>1.4249999999999989</v>
      </c>
      <c r="I102" s="32">
        <f t="shared" si="14"/>
        <v>1.4249999999999994</v>
      </c>
      <c r="J102" s="32">
        <f>PollyTix!R110</f>
        <v>1.4999999999999998</v>
      </c>
      <c r="K102" s="32">
        <f>Wahlumfrage!R101</f>
        <v>1.3499999999999992</v>
      </c>
      <c r="L102" s="33">
        <f t="shared" si="12"/>
        <v>1.7458333333333333</v>
      </c>
      <c r="M102" s="33">
        <f>IF(ISERROR(VLOOKUP($B102&amp;M$3,'Individual polls'!$A$3:$T$103,20,0)),M101,VLOOKUP($B102&amp;M$3,'Individual polls'!$A$3:$T$103,20,0))</f>
        <v>1.8749999999999998</v>
      </c>
      <c r="N102" s="33">
        <f>IF(ISERROR(VLOOKUP($B102&amp;N$3,'Individual polls'!$A$3:$T$103,20,0)),N101,VLOOKUP($B102&amp;N$3,'Individual polls'!$A$3:$T$103,20,0))</f>
        <v>1.8749999999999998</v>
      </c>
      <c r="O102" s="33">
        <f>IF(ISERROR(VLOOKUP($B102&amp;O$3,'Individual polls'!$A$3:$T$103,20,0)),O101,VLOOKUP($B102&amp;O$3,'Individual polls'!$A$3:$T$103,20,0))</f>
        <v>1.5249999999999997</v>
      </c>
      <c r="P102" s="33">
        <f>IF(ISERROR(VLOOKUP($B102&amp;P$3,'Individual polls'!$A$3:$T$103,20,0)),P101,VLOOKUP($B102&amp;P$3,'Individual polls'!$A$3:$T$103,20,0))</f>
        <v>1.825</v>
      </c>
      <c r="Q102" s="33">
        <f>IF(ISERROR(VLOOKUP($B102&amp;Q$3,'Individual polls'!$A$3:$T$103,20,0)),Q101,VLOOKUP($B102&amp;Q$3,'Individual polls'!$A$3:$T$103,20,0))</f>
        <v>1.9749999999999999</v>
      </c>
      <c r="R102" s="33">
        <f>IF(ISERROR(VLOOKUP($B102&amp;R$3,'Individual polls'!$A$3:$T$103,20,0)),R101,VLOOKUP($B102&amp;R$3,'Individual polls'!$A$3:$T$103,20,0))</f>
        <v>1.3999999999999997</v>
      </c>
      <c r="S102" s="40">
        <f>'Combined models'!S65</f>
        <v>1.224028760758149</v>
      </c>
      <c r="T102" s="40">
        <f t="shared" si="9"/>
        <v>1.6501247680537543</v>
      </c>
      <c r="U102" s="40">
        <f>'Jerome et al'!R55</f>
        <v>1.375</v>
      </c>
      <c r="V102" s="40">
        <f>'Gschwend &amp; Norpoth'!R55</f>
        <v>2.1288420772256744</v>
      </c>
      <c r="W102" s="40">
        <f>'Kayser &amp; Leininger'!R29</f>
        <v>1.4466569949893433</v>
      </c>
      <c r="X102" s="40">
        <f>Election.de!R65</f>
        <v>1.6499999999999997</v>
      </c>
      <c r="Y102" s="38"/>
      <c r="Z102" s="42">
        <f>'Combined experts'!S29</f>
        <v>1.7432696924374995</v>
      </c>
      <c r="AA102" s="42">
        <f t="shared" si="18"/>
        <v>1.7432696924375</v>
      </c>
      <c r="AB102" s="42">
        <f>Journalists!R29</f>
        <v>1.7211634979999995</v>
      </c>
      <c r="AC102" s="42">
        <f>Scholars!R29</f>
        <v>1.7653758868750002</v>
      </c>
      <c r="AD102" s="42">
        <f>Journalists!S29</f>
        <v>2.2954704189433079</v>
      </c>
      <c r="AE102" s="42">
        <f>Scholars!S29</f>
        <v>2.059233210078939</v>
      </c>
      <c r="AF102" s="36">
        <f>'Combined markets'!S108</f>
        <v>2.1410608441603287</v>
      </c>
      <c r="AG102" s="36">
        <f t="shared" si="13"/>
        <v>2.4072724891730051</v>
      </c>
      <c r="AH102" s="36">
        <f>Eix!R108</f>
        <v>4.5187499999999998</v>
      </c>
      <c r="AI102" s="36">
        <f>Prognosys!R94</f>
        <v>1.9949999999999997</v>
      </c>
      <c r="AJ102" s="36">
        <f>'Wahlfieber I'!R49</f>
        <v>1.9950000000000001</v>
      </c>
      <c r="AK102" s="36">
        <f>'Wahlfieber II'!R17</f>
        <v>1.9074999999999998</v>
      </c>
      <c r="AL102" s="36">
        <f>Politikprognosen!R19</f>
        <v>1.8398849350380317</v>
      </c>
      <c r="AM102" s="36">
        <f>Spiegel!R18</f>
        <v>2.1875</v>
      </c>
    </row>
    <row r="103" spans="1:39">
      <c r="A103" s="24">
        <f t="shared" si="19"/>
        <v>31</v>
      </c>
      <c r="B103" s="7">
        <v>41508</v>
      </c>
      <c r="C103" s="45">
        <f t="shared" si="20"/>
        <v>0.85838949542906551</v>
      </c>
      <c r="D103" s="45">
        <f t="shared" si="21"/>
        <v>0.64070346603870321</v>
      </c>
      <c r="E103" s="45">
        <f t="shared" si="15"/>
        <v>0.9111352242050329</v>
      </c>
      <c r="F103" s="45">
        <f t="shared" si="17"/>
        <v>0.68826956861802446</v>
      </c>
      <c r="G103" s="28">
        <f>'PollyVote Forecast'!R109</f>
        <v>1.4986049941032435</v>
      </c>
      <c r="H103" s="32">
        <f>'Combined polls'!R102</f>
        <v>1.4499999999999986</v>
      </c>
      <c r="I103" s="32">
        <f t="shared" si="14"/>
        <v>1.4499999999999995</v>
      </c>
      <c r="J103" s="32">
        <f>PollyTix!R111</f>
        <v>1.5499999999999998</v>
      </c>
      <c r="K103" s="32">
        <f>Wahlumfrage!R102</f>
        <v>1.3499999999999992</v>
      </c>
      <c r="L103" s="33">
        <f t="shared" si="12"/>
        <v>1.7458333333333333</v>
      </c>
      <c r="M103" s="33">
        <f>IF(ISERROR(VLOOKUP($B103&amp;M$3,'Individual polls'!$A$3:$T$103,20,0)),M102,VLOOKUP($B103&amp;M$3,'Individual polls'!$A$3:$T$103,20,0))</f>
        <v>1.8749999999999998</v>
      </c>
      <c r="N103" s="33">
        <f>IF(ISERROR(VLOOKUP($B103&amp;N$3,'Individual polls'!$A$3:$T$103,20,0)),N102,VLOOKUP($B103&amp;N$3,'Individual polls'!$A$3:$T$103,20,0))</f>
        <v>1.8749999999999998</v>
      </c>
      <c r="O103" s="33">
        <f>IF(ISERROR(VLOOKUP($B103&amp;O$3,'Individual polls'!$A$3:$T$103,20,0)),O102,VLOOKUP($B103&amp;O$3,'Individual polls'!$A$3:$T$103,20,0))</f>
        <v>1.5249999999999997</v>
      </c>
      <c r="P103" s="33">
        <f>IF(ISERROR(VLOOKUP($B103&amp;P$3,'Individual polls'!$A$3:$T$103,20,0)),P102,VLOOKUP($B103&amp;P$3,'Individual polls'!$A$3:$T$103,20,0))</f>
        <v>1.825</v>
      </c>
      <c r="Q103" s="33">
        <f>IF(ISERROR(VLOOKUP($B103&amp;Q$3,'Individual polls'!$A$3:$T$103,20,0)),Q102,VLOOKUP($B103&amp;Q$3,'Individual polls'!$A$3:$T$103,20,0))</f>
        <v>1.9749999999999999</v>
      </c>
      <c r="R103" s="33">
        <f>IF(ISERROR(VLOOKUP($B103&amp;R$3,'Individual polls'!$A$3:$T$103,20,0)),R102,VLOOKUP($B103&amp;R$3,'Individual polls'!$A$3:$T$103,20,0))</f>
        <v>1.3999999999999997</v>
      </c>
      <c r="S103" s="40">
        <f>'Combined models'!S66</f>
        <v>1.2184169805826113</v>
      </c>
      <c r="T103" s="40">
        <f t="shared" si="9"/>
        <v>1.644766829655586</v>
      </c>
      <c r="U103" s="40">
        <f>'Jerome et al'!R56</f>
        <v>1.3750000000000004</v>
      </c>
      <c r="V103" s="40">
        <f>'Gschwend &amp; Norpoth'!R56</f>
        <v>2.1188481573485407</v>
      </c>
      <c r="W103" s="40">
        <f>'Kayser &amp; Leininger'!R30</f>
        <v>1.4352191612738037</v>
      </c>
      <c r="X103" s="40">
        <f>Election.de!R66</f>
        <v>1.6499999999999997</v>
      </c>
      <c r="Y103" s="38"/>
      <c r="Z103" s="42">
        <f>'Combined experts'!S30</f>
        <v>1.7432696924374995</v>
      </c>
      <c r="AA103" s="42">
        <f t="shared" si="18"/>
        <v>1.7432696924375</v>
      </c>
      <c r="AB103" s="42">
        <f>Journalists!R30</f>
        <v>1.7211634979999995</v>
      </c>
      <c r="AC103" s="42">
        <f>Scholars!R30</f>
        <v>1.7653758868750002</v>
      </c>
      <c r="AD103" s="42">
        <f>Journalists!S30</f>
        <v>2.2954704189433079</v>
      </c>
      <c r="AE103" s="42">
        <f>Scholars!S30</f>
        <v>2.059233210078939</v>
      </c>
      <c r="AF103" s="36">
        <f>'Combined markets'!S109</f>
        <v>2.0835006445435447</v>
      </c>
      <c r="AG103" s="36">
        <f t="shared" si="13"/>
        <v>2.3389993554564552</v>
      </c>
      <c r="AH103" s="36">
        <f>Eix!R109</f>
        <v>4.1575000000000006</v>
      </c>
      <c r="AI103" s="36">
        <f>Prognosys!R95</f>
        <v>2.0724999999999998</v>
      </c>
      <c r="AJ103" s="36">
        <f>'Wahlfieber I'!R50</f>
        <v>2.0862499999999993</v>
      </c>
      <c r="AK103" s="36">
        <f>'Wahlfieber II'!R18</f>
        <v>1.8225</v>
      </c>
      <c r="AL103" s="36">
        <f>Politikprognosen!R20</f>
        <v>1.7077461327387318</v>
      </c>
      <c r="AM103" s="36">
        <f>Spiegel!R19</f>
        <v>2.1875</v>
      </c>
    </row>
    <row r="104" spans="1:39">
      <c r="A104" s="24">
        <f t="shared" si="19"/>
        <v>30</v>
      </c>
      <c r="B104" s="7">
        <v>41509</v>
      </c>
      <c r="C104" s="45">
        <f t="shared" si="20"/>
        <v>0.88242649265026785</v>
      </c>
      <c r="D104" s="45">
        <f t="shared" si="21"/>
        <v>0.63525271343386924</v>
      </c>
      <c r="E104" s="45">
        <f t="shared" ref="E104:E133" si="22">$G104/T104</f>
        <v>0.90291838625406684</v>
      </c>
      <c r="F104" s="45">
        <f t="shared" si="17"/>
        <v>0.68390174542448512</v>
      </c>
      <c r="G104" s="28">
        <f>'PollyVote Forecast'!R110</f>
        <v>1.489094706347327</v>
      </c>
      <c r="H104" s="32">
        <f>'Combined polls'!R103</f>
        <v>1.4499999999999986</v>
      </c>
      <c r="I104" s="32">
        <f t="shared" si="14"/>
        <v>1.4499999999999995</v>
      </c>
      <c r="J104" s="32">
        <f>PollyTix!R112</f>
        <v>1.5499999999999998</v>
      </c>
      <c r="K104" s="32">
        <f>Wahlumfrage!R103</f>
        <v>1.3499999999999992</v>
      </c>
      <c r="L104" s="33">
        <f t="shared" si="12"/>
        <v>1.6875</v>
      </c>
      <c r="M104" s="33">
        <f>IF(ISERROR(VLOOKUP($B104&amp;M$3,'Individual polls'!$A$3:$T$103,20,0)),M103,VLOOKUP($B104&amp;M$3,'Individual polls'!$A$3:$T$103,20,0))</f>
        <v>1.8749999999999998</v>
      </c>
      <c r="N104" s="33">
        <f>IF(ISERROR(VLOOKUP($B104&amp;N$3,'Individual polls'!$A$3:$T$103,20,0)),N103,VLOOKUP($B104&amp;N$3,'Individual polls'!$A$3:$T$103,20,0))</f>
        <v>1.8749999999999998</v>
      </c>
      <c r="O104" s="33">
        <f>IF(ISERROR(VLOOKUP($B104&amp;O$3,'Individual polls'!$A$3:$T$103,20,0)),O103,VLOOKUP($B104&amp;O$3,'Individual polls'!$A$3:$T$103,20,0))</f>
        <v>1.175</v>
      </c>
      <c r="P104" s="33">
        <f>IF(ISERROR(VLOOKUP($B104&amp;P$3,'Individual polls'!$A$3:$T$103,20,0)),P103,VLOOKUP($B104&amp;P$3,'Individual polls'!$A$3:$T$103,20,0))</f>
        <v>1.825</v>
      </c>
      <c r="Q104" s="33">
        <f>IF(ISERROR(VLOOKUP($B104&amp;Q$3,'Individual polls'!$A$3:$T$103,20,0)),Q103,VLOOKUP($B104&amp;Q$3,'Individual polls'!$A$3:$T$103,20,0))</f>
        <v>1.9749999999999999</v>
      </c>
      <c r="R104" s="33">
        <f>IF(ISERROR(VLOOKUP($B104&amp;R$3,'Individual polls'!$A$3:$T$103,20,0)),R103,VLOOKUP($B104&amp;R$3,'Individual polls'!$A$3:$T$103,20,0))</f>
        <v>1.3999999999999997</v>
      </c>
      <c r="S104" s="40">
        <f>'Combined models'!S67</f>
        <v>1.2200816650403203</v>
      </c>
      <c r="T104" s="40">
        <f t="shared" si="9"/>
        <v>1.6492018869226122</v>
      </c>
      <c r="U104" s="40">
        <f>'Jerome et al'!R57</f>
        <v>1.375</v>
      </c>
      <c r="V104" s="40">
        <f>'Gschwend &amp; Norpoth'!R57</f>
        <v>2.1249600002684788</v>
      </c>
      <c r="W104" s="40">
        <f>'Kayser &amp; Leininger'!R31</f>
        <v>1.4468475474219704</v>
      </c>
      <c r="X104" s="40">
        <f>Election.de!R67</f>
        <v>1.6499999999999997</v>
      </c>
      <c r="Y104" s="38"/>
      <c r="Z104" s="42">
        <f>'Combined experts'!S31</f>
        <v>1.7432696924374995</v>
      </c>
      <c r="AA104" s="42">
        <f t="shared" si="18"/>
        <v>1.7432696924375</v>
      </c>
      <c r="AB104" s="42">
        <f>Journalists!R31</f>
        <v>1.7211634979999995</v>
      </c>
      <c r="AC104" s="42">
        <f>Scholars!R31</f>
        <v>1.7653758868750002</v>
      </c>
      <c r="AD104" s="42">
        <f>Journalists!S31</f>
        <v>2.2954704189433079</v>
      </c>
      <c r="AE104" s="42">
        <f>Scholars!S31</f>
        <v>2.059233210078939</v>
      </c>
      <c r="AF104" s="36">
        <f>'Combined markets'!S110</f>
        <v>2.0763185229562668</v>
      </c>
      <c r="AG104" s="36">
        <f t="shared" si="13"/>
        <v>2.3440981437103989</v>
      </c>
      <c r="AH104" s="36">
        <f>Eix!R110</f>
        <v>4.2912499999999998</v>
      </c>
      <c r="AI104" s="36">
        <f>Prognosys!R96</f>
        <v>2.1724999999999994</v>
      </c>
      <c r="AJ104" s="36">
        <f>'Wahlfieber I'!R51</f>
        <v>1.9099999999999995</v>
      </c>
      <c r="AK104" s="36">
        <f>'Wahlfieber II'!R19</f>
        <v>1.8049999999999997</v>
      </c>
      <c r="AL104" s="36">
        <f>Politikprognosen!R21</f>
        <v>1.7108388622623938</v>
      </c>
      <c r="AM104" s="36">
        <f>Spiegel!R20</f>
        <v>2.1749999999999998</v>
      </c>
    </row>
    <row r="105" spans="1:39">
      <c r="A105" s="24">
        <f t="shared" si="19"/>
        <v>29</v>
      </c>
      <c r="B105" s="7">
        <v>41510</v>
      </c>
      <c r="C105" s="45">
        <f t="shared" si="20"/>
        <v>0.87378664516617333</v>
      </c>
      <c r="D105" s="45">
        <f t="shared" si="21"/>
        <v>0.63570039017812252</v>
      </c>
      <c r="E105" s="45">
        <f t="shared" si="22"/>
        <v>0.89676370995565247</v>
      </c>
      <c r="F105" s="45">
        <f t="shared" si="17"/>
        <v>0.67720565592152027</v>
      </c>
      <c r="G105" s="28">
        <f>'PollyVote Forecast'!R111</f>
        <v>1.4745149637179176</v>
      </c>
      <c r="H105" s="32">
        <f>'Combined polls'!R104</f>
        <v>1.4156249999999995</v>
      </c>
      <c r="I105" s="32">
        <f t="shared" si="14"/>
        <v>1.4156249999999995</v>
      </c>
      <c r="J105" s="32">
        <f>PollyTix!R113</f>
        <v>1.48125</v>
      </c>
      <c r="K105" s="32">
        <f>Wahlumfrage!R104</f>
        <v>1.3499999999999992</v>
      </c>
      <c r="L105" s="33">
        <f t="shared" si="12"/>
        <v>1.6875</v>
      </c>
      <c r="M105" s="33">
        <f>IF(ISERROR(VLOOKUP($B105&amp;M$3,'Individual polls'!$A$3:$T$103,20,0)),M104,VLOOKUP($B105&amp;M$3,'Individual polls'!$A$3:$T$103,20,0))</f>
        <v>1.8749999999999998</v>
      </c>
      <c r="N105" s="33">
        <f>IF(ISERROR(VLOOKUP($B105&amp;N$3,'Individual polls'!$A$3:$T$103,20,0)),N104,VLOOKUP($B105&amp;N$3,'Individual polls'!$A$3:$T$103,20,0))</f>
        <v>1.8749999999999998</v>
      </c>
      <c r="O105" s="33">
        <f>IF(ISERROR(VLOOKUP($B105&amp;O$3,'Individual polls'!$A$3:$T$103,20,0)),O104,VLOOKUP($B105&amp;O$3,'Individual polls'!$A$3:$T$103,20,0))</f>
        <v>1.175</v>
      </c>
      <c r="P105" s="33">
        <f>IF(ISERROR(VLOOKUP($B105&amp;P$3,'Individual polls'!$A$3:$T$103,20,0)),P104,VLOOKUP($B105&amp;P$3,'Individual polls'!$A$3:$T$103,20,0))</f>
        <v>1.825</v>
      </c>
      <c r="Q105" s="33">
        <f>IF(ISERROR(VLOOKUP($B105&amp;Q$3,'Individual polls'!$A$3:$T$103,20,0)),Q104,VLOOKUP($B105&amp;Q$3,'Individual polls'!$A$3:$T$103,20,0))</f>
        <v>1.9749999999999999</v>
      </c>
      <c r="R105" s="33">
        <f>IF(ISERROR(VLOOKUP($B105&amp;R$3,'Individual polls'!$A$3:$T$103,20,0)),R104,VLOOKUP($B105&amp;R$3,'Individual polls'!$A$3:$T$103,20,0))</f>
        <v>1.3999999999999997</v>
      </c>
      <c r="S105" s="40">
        <f>'Combined models'!S68</f>
        <v>1.214193497113482</v>
      </c>
      <c r="T105" s="40">
        <f t="shared" ref="T105:T133" si="23">AVERAGE(U105:Y105)</f>
        <v>1.6442625268487243</v>
      </c>
      <c r="U105" s="40">
        <f>'Jerome et al'!R58</f>
        <v>1.3750000000000002</v>
      </c>
      <c r="V105" s="40">
        <f>'Gschwend &amp; Norpoth'!R58</f>
        <v>2.115472058800508</v>
      </c>
      <c r="W105" s="40">
        <f>'Kayser &amp; Leininger'!R32</f>
        <v>1.4365780485943895</v>
      </c>
      <c r="X105" s="40">
        <f>Election.de!R68</f>
        <v>1.6499999999999997</v>
      </c>
      <c r="Y105" s="38"/>
      <c r="Z105" s="42">
        <f>'Combined experts'!S32</f>
        <v>1.7432696924374995</v>
      </c>
      <c r="AA105" s="42">
        <f t="shared" si="18"/>
        <v>1.7432696924375</v>
      </c>
      <c r="AB105" s="42">
        <f>Journalists!R32</f>
        <v>1.7211634979999995</v>
      </c>
      <c r="AC105" s="42">
        <f>Scholars!R32</f>
        <v>1.7653758868750002</v>
      </c>
      <c r="AD105" s="42">
        <f>Journalists!S32</f>
        <v>2.2954704189433079</v>
      </c>
      <c r="AE105" s="42">
        <f>Scholars!S32</f>
        <v>2.059233210078939</v>
      </c>
      <c r="AF105" s="36">
        <f>'Combined markets'!S111</f>
        <v>2.0642375590767528</v>
      </c>
      <c r="AG105" s="36">
        <f t="shared" si="13"/>
        <v>2.3195124409232473</v>
      </c>
      <c r="AH105" s="36">
        <f>Eix!R111</f>
        <v>4.2399999999999993</v>
      </c>
      <c r="AI105" s="36">
        <f>Prognosys!R97</f>
        <v>2.1300000000000003</v>
      </c>
      <c r="AJ105" s="36">
        <f>'Wahlfieber I'!R52</f>
        <v>1.7075000000000005</v>
      </c>
      <c r="AK105" s="36">
        <f>'Wahlfieber II'!R20</f>
        <v>1.8225000000000002</v>
      </c>
      <c r="AL105" s="36">
        <f>Politikprognosen!R22</f>
        <v>1.8420746455394825</v>
      </c>
      <c r="AM105" s="36">
        <f>Spiegel!R21</f>
        <v>2.1749999999999998</v>
      </c>
    </row>
    <row r="106" spans="1:39">
      <c r="A106" s="24">
        <f t="shared" si="19"/>
        <v>28</v>
      </c>
      <c r="B106" s="7">
        <v>41511</v>
      </c>
      <c r="C106" s="45">
        <f t="shared" si="20"/>
        <v>0.94180302438558028</v>
      </c>
      <c r="D106" s="45">
        <f t="shared" si="21"/>
        <v>0.62394139224557854</v>
      </c>
      <c r="E106" s="45">
        <f t="shared" si="22"/>
        <v>0.91369992752031604</v>
      </c>
      <c r="F106" s="45">
        <f t="shared" si="17"/>
        <v>0.67765410947244253</v>
      </c>
      <c r="G106" s="28">
        <f>'PollyVote Forecast'!R112</f>
        <v>1.4754914048707422</v>
      </c>
      <c r="H106" s="32">
        <f>'Combined polls'!R105</f>
        <v>1.425</v>
      </c>
      <c r="I106" s="32">
        <f t="shared" si="14"/>
        <v>1.4249999999999998</v>
      </c>
      <c r="J106" s="32">
        <f>PollyTix!R114</f>
        <v>1.5000000000000002</v>
      </c>
      <c r="K106" s="32">
        <f>Wahlumfrage!R105</f>
        <v>1.3499999999999992</v>
      </c>
      <c r="L106" s="33">
        <f t="shared" si="12"/>
        <v>1.5666666666666664</v>
      </c>
      <c r="M106" s="33">
        <f>IF(ISERROR(VLOOKUP($B106&amp;M$3,'Individual polls'!$A$3:$T$103,20,0)),M105,VLOOKUP($B106&amp;M$3,'Individual polls'!$A$3:$T$103,20,0))</f>
        <v>1.8749999999999998</v>
      </c>
      <c r="N106" s="33">
        <f>IF(ISERROR(VLOOKUP($B106&amp;N$3,'Individual polls'!$A$3:$T$103,20,0)),N105,VLOOKUP($B106&amp;N$3,'Individual polls'!$A$3:$T$103,20,0))</f>
        <v>1.1499999999999997</v>
      </c>
      <c r="O106" s="33">
        <f>IF(ISERROR(VLOOKUP($B106&amp;O$3,'Individual polls'!$A$3:$T$103,20,0)),O105,VLOOKUP($B106&amp;O$3,'Individual polls'!$A$3:$T$103,20,0))</f>
        <v>1.175</v>
      </c>
      <c r="P106" s="33">
        <f>IF(ISERROR(VLOOKUP($B106&amp;P$3,'Individual polls'!$A$3:$T$103,20,0)),P105,VLOOKUP($B106&amp;P$3,'Individual polls'!$A$3:$T$103,20,0))</f>
        <v>1.825</v>
      </c>
      <c r="Q106" s="33">
        <f>IF(ISERROR(VLOOKUP($B106&amp;Q$3,'Individual polls'!$A$3:$T$103,20,0)),Q105,VLOOKUP($B106&amp;Q$3,'Individual polls'!$A$3:$T$103,20,0))</f>
        <v>1.9749999999999999</v>
      </c>
      <c r="R106" s="33">
        <f>IF(ISERROR(VLOOKUP($B106&amp;R$3,'Individual polls'!$A$3:$T$103,20,0)),R105,VLOOKUP($B106&amp;R$3,'Individual polls'!$A$3:$T$103,20,0))</f>
        <v>1.3999999999999997</v>
      </c>
      <c r="S106" s="40">
        <f>'Combined models'!S69</f>
        <v>1.2204779813818312</v>
      </c>
      <c r="T106" s="40">
        <f t="shared" si="23"/>
        <v>1.6148533675328924</v>
      </c>
      <c r="U106" s="40">
        <f>'Jerome et al'!R59</f>
        <v>1.375</v>
      </c>
      <c r="V106" s="40">
        <f>'Gschwend &amp; Norpoth'!R59</f>
        <v>2.0129293794277299</v>
      </c>
      <c r="W106" s="40">
        <f>'Kayser &amp; Leininger'!R33</f>
        <v>1.4214840907038402</v>
      </c>
      <c r="X106" s="40">
        <f>Election.de!R69</f>
        <v>1.6499999999999997</v>
      </c>
      <c r="Y106" s="38"/>
      <c r="Z106" s="42">
        <f>'Combined experts'!S33</f>
        <v>1.7432696924374995</v>
      </c>
      <c r="AA106" s="42">
        <f t="shared" si="18"/>
        <v>1.7432696924375</v>
      </c>
      <c r="AB106" s="42">
        <f>Journalists!R33</f>
        <v>1.7211634979999995</v>
      </c>
      <c r="AC106" s="42">
        <f>Scholars!R33</f>
        <v>1.7653758868750002</v>
      </c>
      <c r="AD106" s="42">
        <f>Journalists!S33</f>
        <v>2.2954704189433079</v>
      </c>
      <c r="AE106" s="42">
        <f>Scholars!S33</f>
        <v>2.059233210078939</v>
      </c>
      <c r="AF106" s="36">
        <f>'Combined markets'!S112</f>
        <v>2.0901855701329568</v>
      </c>
      <c r="AG106" s="36">
        <f t="shared" si="13"/>
        <v>2.3647916666666666</v>
      </c>
      <c r="AH106" s="36">
        <f>Eix!R112</f>
        <v>4.371249999999999</v>
      </c>
      <c r="AI106" s="36">
        <f>Prognosys!R98</f>
        <v>2.1825000000000001</v>
      </c>
      <c r="AJ106" s="36">
        <f>'Wahlfieber I'!R53</f>
        <v>1.7237499999999999</v>
      </c>
      <c r="AK106" s="36">
        <f>'Wahlfieber II'!R21</f>
        <v>1.9200000000000002</v>
      </c>
      <c r="AL106" s="36">
        <f>Politikprognosen!R23</f>
        <v>1.8162499999999999</v>
      </c>
      <c r="AM106" s="36">
        <f>Spiegel!R22</f>
        <v>2.1749999999999998</v>
      </c>
    </row>
    <row r="107" spans="1:39">
      <c r="A107" s="24">
        <f t="shared" si="19"/>
        <v>27</v>
      </c>
      <c r="B107" s="7">
        <v>41512</v>
      </c>
      <c r="C107" s="45">
        <f t="shared" si="20"/>
        <v>0.94854521043085926</v>
      </c>
      <c r="D107" s="45">
        <f t="shared" si="21"/>
        <v>0.62082358920987968</v>
      </c>
      <c r="E107" s="45">
        <f t="shared" si="22"/>
        <v>0.91373244465443115</v>
      </c>
      <c r="F107" s="45">
        <f t="shared" si="17"/>
        <v>0.67705978338138206</v>
      </c>
      <c r="G107" s="28">
        <f>'PollyVote Forecast'!R113</f>
        <v>1.4741973478779602</v>
      </c>
      <c r="H107" s="32">
        <f>'Combined polls'!R106</f>
        <v>1.4181250000000001</v>
      </c>
      <c r="I107" s="32">
        <f t="shared" si="14"/>
        <v>1.4181249999999999</v>
      </c>
      <c r="J107" s="32">
        <f>PollyTix!R115</f>
        <v>1.4562499999999994</v>
      </c>
      <c r="K107" s="32">
        <f>Wahlumfrage!R106</f>
        <v>1.3800000000000003</v>
      </c>
      <c r="L107" s="33">
        <f t="shared" si="12"/>
        <v>1.5541666666666665</v>
      </c>
      <c r="M107" s="33">
        <f>IF(ISERROR(VLOOKUP($B107&amp;M$3,'Individual polls'!$A$3:$T$103,20,0)),M106,VLOOKUP($B107&amp;M$3,'Individual polls'!$A$3:$T$103,20,0))</f>
        <v>1.8749999999999998</v>
      </c>
      <c r="N107" s="33">
        <f>IF(ISERROR(VLOOKUP($B107&amp;N$3,'Individual polls'!$A$3:$T$103,20,0)),N106,VLOOKUP($B107&amp;N$3,'Individual polls'!$A$3:$T$103,20,0))</f>
        <v>1.1499999999999997</v>
      </c>
      <c r="O107" s="33">
        <f>IF(ISERROR(VLOOKUP($B107&amp;O$3,'Individual polls'!$A$3:$T$103,20,0)),O106,VLOOKUP($B107&amp;O$3,'Individual polls'!$A$3:$T$103,20,0))</f>
        <v>1.175</v>
      </c>
      <c r="P107" s="33">
        <f>IF(ISERROR(VLOOKUP($B107&amp;P$3,'Individual polls'!$A$3:$T$103,20,0)),P106,VLOOKUP($B107&amp;P$3,'Individual polls'!$A$3:$T$103,20,0))</f>
        <v>1.825</v>
      </c>
      <c r="Q107" s="33">
        <f>IF(ISERROR(VLOOKUP($B107&amp;Q$3,'Individual polls'!$A$3:$T$103,20,0)),Q106,VLOOKUP($B107&amp;Q$3,'Individual polls'!$A$3:$T$103,20,0))</f>
        <v>1.8999999999999997</v>
      </c>
      <c r="R107" s="33">
        <f>IF(ISERROR(VLOOKUP($B107&amp;R$3,'Individual polls'!$A$3:$T$103,20,0)),R106,VLOOKUP($B107&amp;R$3,'Individual polls'!$A$3:$T$103,20,0))</f>
        <v>1.3999999999999997</v>
      </c>
      <c r="S107" s="40">
        <f>'Combined models'!S70</f>
        <v>1.2157243997684295</v>
      </c>
      <c r="T107" s="40">
        <f t="shared" si="23"/>
        <v>1.6133796676504071</v>
      </c>
      <c r="U107" s="40">
        <f>'Jerome et al'!R60</f>
        <v>1.375</v>
      </c>
      <c r="V107" s="40">
        <f>'Gschwend &amp; Norpoth'!R60</f>
        <v>2.0055141997902872</v>
      </c>
      <c r="W107" s="40">
        <f>'Kayser &amp; Leininger'!R34</f>
        <v>1.4230044708113416</v>
      </c>
      <c r="X107" s="40">
        <f>Election.de!R70</f>
        <v>1.6499999999999997</v>
      </c>
      <c r="Y107" s="38"/>
      <c r="Z107" s="42">
        <f>'Combined experts'!S34</f>
        <v>1.7432696924374995</v>
      </c>
      <c r="AA107" s="42">
        <f t="shared" si="18"/>
        <v>1.7432696924375</v>
      </c>
      <c r="AB107" s="42">
        <f>Journalists!R34</f>
        <v>1.7211634979999995</v>
      </c>
      <c r="AC107" s="42">
        <f>Scholars!R34</f>
        <v>1.7653758868750002</v>
      </c>
      <c r="AD107" s="42">
        <f>Journalists!S34</f>
        <v>2.2954704189433079</v>
      </c>
      <c r="AE107" s="42">
        <f>Scholars!S34</f>
        <v>2.059233210078939</v>
      </c>
      <c r="AF107" s="36">
        <f>'Combined markets'!S113</f>
        <v>2.1224307076347251</v>
      </c>
      <c r="AG107" s="36">
        <f t="shared" si="13"/>
        <v>2.3745833333333333</v>
      </c>
      <c r="AH107" s="36">
        <f>Eix!R113</f>
        <v>4.2337500000000006</v>
      </c>
      <c r="AI107" s="36">
        <f>Prognosys!R99</f>
        <v>2.1724999999999999</v>
      </c>
      <c r="AJ107" s="36">
        <f>'Wahlfieber I'!R54</f>
        <v>1.7449999999999997</v>
      </c>
      <c r="AK107" s="36">
        <f>'Wahlfieber II'!R22</f>
        <v>1.8649999999999998</v>
      </c>
      <c r="AL107" s="36">
        <f>Politikprognosen!R24</f>
        <v>2.0562500000000004</v>
      </c>
      <c r="AM107" s="36">
        <f>Spiegel!R23</f>
        <v>2.1749999999999998</v>
      </c>
    </row>
    <row r="108" spans="1:39">
      <c r="A108" s="24">
        <f t="shared" si="19"/>
        <v>26</v>
      </c>
      <c r="B108" s="7">
        <v>41513</v>
      </c>
      <c r="C108" s="45">
        <f t="shared" si="20"/>
        <v>0.95161329145201812</v>
      </c>
      <c r="D108" s="45">
        <f t="shared" si="21"/>
        <v>0.62878965050771085</v>
      </c>
      <c r="E108" s="45">
        <f t="shared" si="22"/>
        <v>0.91832881614273443</v>
      </c>
      <c r="F108" s="45">
        <f t="shared" ref="F108:F133" si="24">$G108/AVERAGE(AD108:AE108)</f>
        <v>0.67924974148642459</v>
      </c>
      <c r="G108" s="28">
        <f>'PollyVote Forecast'!R114</f>
        <v>1.478965657131678</v>
      </c>
      <c r="H108" s="32">
        <f>'Combined polls'!R107</f>
        <v>1.4181250000000001</v>
      </c>
      <c r="I108" s="32">
        <f t="shared" si="14"/>
        <v>1.4181249999999999</v>
      </c>
      <c r="J108" s="32">
        <f>PollyTix!R116</f>
        <v>1.4562499999999994</v>
      </c>
      <c r="K108" s="32">
        <f>Wahlumfrage!R107</f>
        <v>1.3800000000000003</v>
      </c>
      <c r="L108" s="33">
        <f t="shared" si="12"/>
        <v>1.5541666666666665</v>
      </c>
      <c r="M108" s="33">
        <f>IF(ISERROR(VLOOKUP($B108&amp;M$3,'Individual polls'!$A$3:$T$103,20,0)),M107,VLOOKUP($B108&amp;M$3,'Individual polls'!$A$3:$T$103,20,0))</f>
        <v>1.8749999999999998</v>
      </c>
      <c r="N108" s="33">
        <f>IF(ISERROR(VLOOKUP($B108&amp;N$3,'Individual polls'!$A$3:$T$103,20,0)),N107,VLOOKUP($B108&amp;N$3,'Individual polls'!$A$3:$T$103,20,0))</f>
        <v>1.1499999999999997</v>
      </c>
      <c r="O108" s="33">
        <f>IF(ISERROR(VLOOKUP($B108&amp;O$3,'Individual polls'!$A$3:$T$103,20,0)),O107,VLOOKUP($B108&amp;O$3,'Individual polls'!$A$3:$T$103,20,0))</f>
        <v>1.175</v>
      </c>
      <c r="P108" s="33">
        <f>IF(ISERROR(VLOOKUP($B108&amp;P$3,'Individual polls'!$A$3:$T$103,20,0)),P107,VLOOKUP($B108&amp;P$3,'Individual polls'!$A$3:$T$103,20,0))</f>
        <v>1.825</v>
      </c>
      <c r="Q108" s="33">
        <f>IF(ISERROR(VLOOKUP($B108&amp;Q$3,'Individual polls'!$A$3:$T$103,20,0)),Q107,VLOOKUP($B108&amp;Q$3,'Individual polls'!$A$3:$T$103,20,0))</f>
        <v>1.8999999999999997</v>
      </c>
      <c r="R108" s="33">
        <f>IF(ISERROR(VLOOKUP($B108&amp;R$3,'Individual polls'!$A$3:$T$103,20,0)),R107,VLOOKUP($B108&amp;R$3,'Individual polls'!$A$3:$T$103,20,0))</f>
        <v>1.3999999999999997</v>
      </c>
      <c r="S108" s="40">
        <f>'Combined models'!S71</f>
        <v>1.2084869191681902</v>
      </c>
      <c r="T108" s="40">
        <f t="shared" si="23"/>
        <v>1.6104968407109255</v>
      </c>
      <c r="U108" s="40">
        <f>'Jerome et al'!R61</f>
        <v>1.3750000000000002</v>
      </c>
      <c r="V108" s="40">
        <f>'Gschwend &amp; Norpoth'!R61</f>
        <v>1.9927990728759211</v>
      </c>
      <c r="W108" s="40">
        <f>'Kayser &amp; Leininger'!R35</f>
        <v>1.4241882899677809</v>
      </c>
      <c r="X108" s="40">
        <f>Election.de!R71</f>
        <v>1.6499999999999997</v>
      </c>
      <c r="Y108" s="38"/>
      <c r="Z108" s="42">
        <f>'Combined experts'!S35</f>
        <v>1.7432696924374995</v>
      </c>
      <c r="AA108" s="42">
        <f t="shared" si="18"/>
        <v>1.7432696924375</v>
      </c>
      <c r="AB108" s="42">
        <f>Journalists!R35</f>
        <v>1.7211634979999995</v>
      </c>
      <c r="AC108" s="42">
        <f>Scholars!R35</f>
        <v>1.7653758868750002</v>
      </c>
      <c r="AD108" s="42">
        <f>Journalists!S35</f>
        <v>2.2954704189433079</v>
      </c>
      <c r="AE108" s="42">
        <f>Scholars!S35</f>
        <v>2.059233210078939</v>
      </c>
      <c r="AF108" s="36">
        <f>'Combined markets'!S114</f>
        <v>2.1381756104824783</v>
      </c>
      <c r="AG108" s="36">
        <f t="shared" si="13"/>
        <v>2.3520833333333329</v>
      </c>
      <c r="AH108" s="36">
        <f>Eix!R114</f>
        <v>4.1524999999999999</v>
      </c>
      <c r="AI108" s="36">
        <f>Prognosys!R100</f>
        <v>2.1549999999999998</v>
      </c>
      <c r="AJ108" s="36">
        <f>'Wahlfieber I'!R55</f>
        <v>1.7449999999999997</v>
      </c>
      <c r="AK108" s="36">
        <f>'Wahlfieber II'!R23</f>
        <v>1.7924999999999998</v>
      </c>
      <c r="AL108" s="36">
        <f>Politikprognosen!R25</f>
        <v>2.0924999999999998</v>
      </c>
      <c r="AM108" s="36">
        <f>Spiegel!R24</f>
        <v>2.1749999999999998</v>
      </c>
    </row>
    <row r="109" spans="1:39">
      <c r="A109" s="24">
        <f t="shared" si="19"/>
        <v>25</v>
      </c>
      <c r="B109" s="7">
        <v>41514</v>
      </c>
      <c r="C109" s="45">
        <f t="shared" si="20"/>
        <v>1.0073355480123225</v>
      </c>
      <c r="D109" s="45">
        <f t="shared" si="21"/>
        <v>0.62613178487054788</v>
      </c>
      <c r="E109" s="45">
        <f t="shared" si="22"/>
        <v>0.92992385336617045</v>
      </c>
      <c r="F109" s="45">
        <f t="shared" si="24"/>
        <v>0.68818076053766497</v>
      </c>
      <c r="G109" s="28">
        <f>'PollyVote Forecast'!R115</f>
        <v>1.4984116276683297</v>
      </c>
      <c r="H109" s="32">
        <f>'Combined polls'!R108</f>
        <v>1.4431249999999998</v>
      </c>
      <c r="I109" s="32">
        <f t="shared" si="14"/>
        <v>1.443125</v>
      </c>
      <c r="J109" s="32">
        <f>PollyTix!R117</f>
        <v>1.5062499999999996</v>
      </c>
      <c r="K109" s="32">
        <f>Wahlumfrage!R108</f>
        <v>1.3800000000000003</v>
      </c>
      <c r="L109" s="33">
        <f t="shared" si="12"/>
        <v>1.4874999999999998</v>
      </c>
      <c r="M109" s="33">
        <f>IF(ISERROR(VLOOKUP($B109&amp;M$3,'Individual polls'!$A$3:$T$103,20,0)),M108,VLOOKUP($B109&amp;M$3,'Individual polls'!$A$3:$T$103,20,0))</f>
        <v>1.4749999999999999</v>
      </c>
      <c r="N109" s="33">
        <f>IF(ISERROR(VLOOKUP($B109&amp;N$3,'Individual polls'!$A$3:$T$103,20,0)),N108,VLOOKUP($B109&amp;N$3,'Individual polls'!$A$3:$T$103,20,0))</f>
        <v>1.1499999999999997</v>
      </c>
      <c r="O109" s="33">
        <f>IF(ISERROR(VLOOKUP($B109&amp;O$3,'Individual polls'!$A$3:$T$103,20,0)),O108,VLOOKUP($B109&amp;O$3,'Individual polls'!$A$3:$T$103,20,0))</f>
        <v>1.175</v>
      </c>
      <c r="P109" s="33">
        <f>IF(ISERROR(VLOOKUP($B109&amp;P$3,'Individual polls'!$A$3:$T$103,20,0)),P108,VLOOKUP($B109&amp;P$3,'Individual polls'!$A$3:$T$103,20,0))</f>
        <v>1.825</v>
      </c>
      <c r="Q109" s="33">
        <f>IF(ISERROR(VLOOKUP($B109&amp;Q$3,'Individual polls'!$A$3:$T$103,20,0)),Q108,VLOOKUP($B109&amp;Q$3,'Individual polls'!$A$3:$T$103,20,0))</f>
        <v>1.8999999999999997</v>
      </c>
      <c r="R109" s="33">
        <f>IF(ISERROR(VLOOKUP($B109&amp;R$3,'Individual polls'!$A$3:$T$103,20,0)),R108,VLOOKUP($B109&amp;R$3,'Individual polls'!$A$3:$T$103,20,0))</f>
        <v>1.3999999999999997</v>
      </c>
      <c r="S109" s="40">
        <f>'Combined models'!S72</f>
        <v>1.2090559492110198</v>
      </c>
      <c r="T109" s="40">
        <f t="shared" si="23"/>
        <v>1.6113272309816848</v>
      </c>
      <c r="U109" s="40">
        <f>'Jerome et al'!R62</f>
        <v>1.375</v>
      </c>
      <c r="V109" s="40">
        <f>'Gschwend &amp; Norpoth'!R62</f>
        <v>1.9901732829637551</v>
      </c>
      <c r="W109" s="40">
        <f>'Kayser &amp; Leininger'!R36</f>
        <v>1.4301356409629848</v>
      </c>
      <c r="X109" s="40">
        <f>Election.de!R72</f>
        <v>1.6499999999999997</v>
      </c>
      <c r="Y109" s="38"/>
      <c r="Z109" s="42">
        <f>'Combined experts'!S36</f>
        <v>1.7432696924374995</v>
      </c>
      <c r="AA109" s="42">
        <f t="shared" si="18"/>
        <v>1.7432696924375</v>
      </c>
      <c r="AB109" s="42">
        <f>Journalists!R36</f>
        <v>1.7211634979999995</v>
      </c>
      <c r="AC109" s="42">
        <f>Scholars!R36</f>
        <v>1.7653758868750002</v>
      </c>
      <c r="AD109" s="42">
        <f>Journalists!S36</f>
        <v>2.2954704189433079</v>
      </c>
      <c r="AE109" s="42">
        <f>Scholars!S36</f>
        <v>2.059233210078939</v>
      </c>
      <c r="AF109" s="36">
        <f>'Combined markets'!S115</f>
        <v>2.2284656595852379</v>
      </c>
      <c r="AG109" s="36">
        <f t="shared" si="13"/>
        <v>2.3931249999999995</v>
      </c>
      <c r="AH109" s="36">
        <f>Eix!R115</f>
        <v>4.2287499999999989</v>
      </c>
      <c r="AI109" s="36">
        <f>Prognosys!R101</f>
        <v>2.1324999999999994</v>
      </c>
      <c r="AJ109" s="36">
        <f>'Wahlfieber I'!R56</f>
        <v>1.9299999999999997</v>
      </c>
      <c r="AK109" s="36">
        <f>'Wahlfieber II'!R24</f>
        <v>1.7575000000000003</v>
      </c>
      <c r="AL109" s="36">
        <f>Politikprognosen!R26</f>
        <v>2.1349999999999998</v>
      </c>
      <c r="AM109" s="36">
        <f>Spiegel!R25</f>
        <v>2.1749999999999998</v>
      </c>
    </row>
    <row r="110" spans="1:39">
      <c r="A110" s="24">
        <f t="shared" si="19"/>
        <v>24</v>
      </c>
      <c r="B110" s="7">
        <v>41515</v>
      </c>
      <c r="C110" s="45">
        <f t="shared" si="20"/>
        <v>0.99103769039231981</v>
      </c>
      <c r="D110" s="45">
        <f t="shared" si="21"/>
        <v>0.62349185914187721</v>
      </c>
      <c r="E110" s="45">
        <f t="shared" si="22"/>
        <v>0.91204275728687512</v>
      </c>
      <c r="F110" s="45">
        <f t="shared" si="24"/>
        <v>0.67704656391946838</v>
      </c>
      <c r="G110" s="28">
        <f>'PollyVote Forecast'!R116</f>
        <v>1.4741685644585756</v>
      </c>
      <c r="H110" s="32">
        <f>'Combined polls'!R109</f>
        <v>1.4024999999999999</v>
      </c>
      <c r="I110" s="32">
        <f t="shared" si="14"/>
        <v>1.4025000000000001</v>
      </c>
      <c r="J110" s="32">
        <f>PollyTix!R118</f>
        <v>1.4249999999999998</v>
      </c>
      <c r="K110" s="32">
        <f>Wahlumfrage!R109</f>
        <v>1.3800000000000003</v>
      </c>
      <c r="L110" s="33">
        <f t="shared" si="12"/>
        <v>1.4874999999999998</v>
      </c>
      <c r="M110" s="33">
        <f>IF(ISERROR(VLOOKUP($B110&amp;M$3,'Individual polls'!$A$3:$T$103,20,0)),M109,VLOOKUP($B110&amp;M$3,'Individual polls'!$A$3:$T$103,20,0))</f>
        <v>1.4749999999999999</v>
      </c>
      <c r="N110" s="33">
        <f>IF(ISERROR(VLOOKUP($B110&amp;N$3,'Individual polls'!$A$3:$T$103,20,0)),N109,VLOOKUP($B110&amp;N$3,'Individual polls'!$A$3:$T$103,20,0))</f>
        <v>1.1499999999999997</v>
      </c>
      <c r="O110" s="33">
        <f>IF(ISERROR(VLOOKUP($B110&amp;O$3,'Individual polls'!$A$3:$T$103,20,0)),O109,VLOOKUP($B110&amp;O$3,'Individual polls'!$A$3:$T$103,20,0))</f>
        <v>1.175</v>
      </c>
      <c r="P110" s="33">
        <f>IF(ISERROR(VLOOKUP($B110&amp;P$3,'Individual polls'!$A$3:$T$103,20,0)),P109,VLOOKUP($B110&amp;P$3,'Individual polls'!$A$3:$T$103,20,0))</f>
        <v>1.825</v>
      </c>
      <c r="Q110" s="33">
        <f>IF(ISERROR(VLOOKUP($B110&amp;Q$3,'Individual polls'!$A$3:$T$103,20,0)),Q109,VLOOKUP($B110&amp;Q$3,'Individual polls'!$A$3:$T$103,20,0))</f>
        <v>1.8999999999999997</v>
      </c>
      <c r="R110" s="33">
        <f>IF(ISERROR(VLOOKUP($B110&amp;R$3,'Individual polls'!$A$3:$T$103,20,0)),R109,VLOOKUP($B110&amp;R$3,'Individual polls'!$A$3:$T$103,20,0))</f>
        <v>1.3999999999999997</v>
      </c>
      <c r="S110" s="40">
        <f>'Combined models'!S73</f>
        <v>1.2092472957640692</v>
      </c>
      <c r="T110" s="40">
        <f t="shared" si="23"/>
        <v>1.6163371209085635</v>
      </c>
      <c r="U110" s="40">
        <f>'Jerome et al'!R63</f>
        <v>1.375</v>
      </c>
      <c r="V110" s="40">
        <f>'Gschwend &amp; Norpoth'!R63</f>
        <v>1.9956019643687584</v>
      </c>
      <c r="W110" s="40">
        <f>'Kayser &amp; Leininger'!R37</f>
        <v>1.4447465192654962</v>
      </c>
      <c r="X110" s="40">
        <f>Election.de!R73</f>
        <v>1.6499999999999997</v>
      </c>
      <c r="Y110" s="38"/>
      <c r="Z110" s="42">
        <f>'Combined experts'!S37</f>
        <v>1.7432696924374995</v>
      </c>
      <c r="AA110" s="42">
        <f t="shared" si="18"/>
        <v>1.7432696924375</v>
      </c>
      <c r="AB110" s="42">
        <f>Journalists!R37</f>
        <v>1.7211634979999995</v>
      </c>
      <c r="AC110" s="42">
        <f>Scholars!R37</f>
        <v>1.7653758868750002</v>
      </c>
      <c r="AD110" s="42">
        <f>Journalists!S37</f>
        <v>2.2954704189433079</v>
      </c>
      <c r="AE110" s="42">
        <f>Scholars!S37</f>
        <v>2.059233210078939</v>
      </c>
      <c r="AF110" s="36">
        <f>'Combined markets'!S116</f>
        <v>2.2084323860227584</v>
      </c>
      <c r="AG110" s="36">
        <f t="shared" si="13"/>
        <v>2.3643749999999994</v>
      </c>
      <c r="AH110" s="36">
        <f>Eix!R116</f>
        <v>4.03125</v>
      </c>
      <c r="AI110" s="36">
        <f>Prognosys!R102</f>
        <v>2.1025</v>
      </c>
      <c r="AJ110" s="36">
        <f>'Wahlfieber I'!R57</f>
        <v>1.9174999999999993</v>
      </c>
      <c r="AK110" s="36">
        <f>'Wahlfieber II'!R25</f>
        <v>1.825</v>
      </c>
      <c r="AL110" s="36">
        <f>Politikprognosen!R27</f>
        <v>2.1349999999999993</v>
      </c>
      <c r="AM110" s="36">
        <f>Spiegel!R26</f>
        <v>2.1749999999999998</v>
      </c>
    </row>
    <row r="111" spans="1:39">
      <c r="A111" s="24">
        <f t="shared" si="19"/>
        <v>23</v>
      </c>
      <c r="B111" s="7">
        <v>41516</v>
      </c>
      <c r="C111" s="45">
        <f t="shared" si="20"/>
        <v>0.96441066435331435</v>
      </c>
      <c r="D111" s="45">
        <f t="shared" si="21"/>
        <v>0.6137158773157454</v>
      </c>
      <c r="E111" s="45">
        <f t="shared" si="22"/>
        <v>0.94031478404614222</v>
      </c>
      <c r="F111" s="45">
        <f t="shared" si="24"/>
        <v>0.65885579613952017</v>
      </c>
      <c r="G111" s="28">
        <f>'PollyVote Forecast'!R117</f>
        <v>1.4345608632255549</v>
      </c>
      <c r="H111" s="32">
        <f>'Combined polls'!R110</f>
        <v>1.3899999999999997</v>
      </c>
      <c r="I111" s="32">
        <f t="shared" si="14"/>
        <v>1.3900000000000003</v>
      </c>
      <c r="J111" s="32">
        <f>PollyTix!R119</f>
        <v>1.4000000000000004</v>
      </c>
      <c r="K111" s="32">
        <f>Wahlumfrage!R110</f>
        <v>1.3800000000000003</v>
      </c>
      <c r="L111" s="33">
        <f t="shared" si="12"/>
        <v>1.4874999999999998</v>
      </c>
      <c r="M111" s="33">
        <f>IF(ISERROR(VLOOKUP($B111&amp;M$3,'Individual polls'!$A$3:$T$103,20,0)),M110,VLOOKUP($B111&amp;M$3,'Individual polls'!$A$3:$T$103,20,0))</f>
        <v>1.4749999999999999</v>
      </c>
      <c r="N111" s="33">
        <f>IF(ISERROR(VLOOKUP($B111&amp;N$3,'Individual polls'!$A$3:$T$103,20,0)),N110,VLOOKUP($B111&amp;N$3,'Individual polls'!$A$3:$T$103,20,0))</f>
        <v>1.1499999999999997</v>
      </c>
      <c r="O111" s="33">
        <f>IF(ISERROR(VLOOKUP($B111&amp;O$3,'Individual polls'!$A$3:$T$103,20,0)),O110,VLOOKUP($B111&amp;O$3,'Individual polls'!$A$3:$T$103,20,0))</f>
        <v>1.175</v>
      </c>
      <c r="P111" s="33">
        <f>IF(ISERROR(VLOOKUP($B111&amp;P$3,'Individual polls'!$A$3:$T$103,20,0)),P110,VLOOKUP($B111&amp;P$3,'Individual polls'!$A$3:$T$103,20,0))</f>
        <v>1.825</v>
      </c>
      <c r="Q111" s="33">
        <f>IF(ISERROR(VLOOKUP($B111&amp;Q$3,'Individual polls'!$A$3:$T$103,20,0)),Q110,VLOOKUP($B111&amp;Q$3,'Individual polls'!$A$3:$T$103,20,0))</f>
        <v>1.8999999999999997</v>
      </c>
      <c r="R111" s="33">
        <f>IF(ISERROR(VLOOKUP($B111&amp;R$3,'Individual polls'!$A$3:$T$103,20,0)),R110,VLOOKUP($B111&amp;R$3,'Individual polls'!$A$3:$T$103,20,0))</f>
        <v>1.3999999999999997</v>
      </c>
      <c r="S111" s="40">
        <f>'Combined models'!S74</f>
        <v>1.1093873762941708</v>
      </c>
      <c r="T111" s="40">
        <f t="shared" si="23"/>
        <v>1.5256176841681557</v>
      </c>
      <c r="U111" s="40">
        <f>'Jerome et al'!R64</f>
        <v>1.3750000000000002</v>
      </c>
      <c r="V111" s="40">
        <f>'Gschwend &amp; Norpoth'!R64</f>
        <v>1.9809211059365379</v>
      </c>
      <c r="W111" s="40">
        <f>'Kayser &amp; Leininger'!R38</f>
        <v>1.4215496307360851</v>
      </c>
      <c r="X111" s="40">
        <f>Election.de!R74</f>
        <v>1.3249999999999995</v>
      </c>
      <c r="Y111" s="38"/>
      <c r="Z111" s="42">
        <f>'Combined experts'!S38</f>
        <v>1.7432696924374995</v>
      </c>
      <c r="AA111" s="42">
        <f t="shared" si="18"/>
        <v>1.7432696924375</v>
      </c>
      <c r="AB111" s="42">
        <f>Journalists!R38</f>
        <v>1.7211634979999995</v>
      </c>
      <c r="AC111" s="42">
        <f>Scholars!R38</f>
        <v>1.7653758868750002</v>
      </c>
      <c r="AD111" s="42">
        <f>Journalists!S38</f>
        <v>2.2954704189433079</v>
      </c>
      <c r="AE111" s="42">
        <f>Scholars!S38</f>
        <v>2.059233210078939</v>
      </c>
      <c r="AF111" s="36">
        <f>'Combined markets'!S117</f>
        <v>2.1471905154938002</v>
      </c>
      <c r="AG111" s="36">
        <f t="shared" si="13"/>
        <v>2.3374999999999999</v>
      </c>
      <c r="AH111" s="36">
        <f>Eix!R117</f>
        <v>4.0924999999999994</v>
      </c>
      <c r="AI111" s="36">
        <f>Prognosys!R103</f>
        <v>2.1074999999999999</v>
      </c>
      <c r="AJ111" s="36">
        <f>'Wahlfieber I'!R58</f>
        <v>1.7912499999999996</v>
      </c>
      <c r="AK111" s="36">
        <f>'Wahlfieber II'!R26</f>
        <v>1.9249999999999998</v>
      </c>
      <c r="AL111" s="36">
        <f>Politikprognosen!R28</f>
        <v>1.9587499999999995</v>
      </c>
      <c r="AM111" s="36">
        <f>Spiegel!R27</f>
        <v>2.15</v>
      </c>
    </row>
    <row r="112" spans="1:39">
      <c r="A112" s="24">
        <f t="shared" si="19"/>
        <v>22</v>
      </c>
      <c r="B112" s="7">
        <v>41517</v>
      </c>
      <c r="C112" s="45">
        <f t="shared" si="20"/>
        <v>0.94636258554108366</v>
      </c>
      <c r="D112" s="45">
        <f t="shared" si="21"/>
        <v>0.5904945259777451</v>
      </c>
      <c r="E112" s="45">
        <f t="shared" si="22"/>
        <v>0.93378540043574343</v>
      </c>
      <c r="F112" s="45">
        <f t="shared" si="24"/>
        <v>0.64652590206623695</v>
      </c>
      <c r="G112" s="28">
        <f>'PollyVote Forecast'!R118</f>
        <v>1.4077143459923618</v>
      </c>
      <c r="H112" s="32">
        <f>'Combined polls'!R111</f>
        <v>1.3431250000000006</v>
      </c>
      <c r="I112" s="32">
        <f t="shared" si="14"/>
        <v>1.3431250000000001</v>
      </c>
      <c r="J112" s="32">
        <f>PollyTix!R120</f>
        <v>1.3062500000000001</v>
      </c>
      <c r="K112" s="32">
        <f>Wahlumfrage!R111</f>
        <v>1.3800000000000003</v>
      </c>
      <c r="L112" s="33">
        <f t="shared" si="12"/>
        <v>1.4874999999999998</v>
      </c>
      <c r="M112" s="33">
        <f>IF(ISERROR(VLOOKUP($B112&amp;M$3,'Individual polls'!$A$3:$T$103,20,0)),M111,VLOOKUP($B112&amp;M$3,'Individual polls'!$A$3:$T$103,20,0))</f>
        <v>1.4749999999999999</v>
      </c>
      <c r="N112" s="33">
        <f>IF(ISERROR(VLOOKUP($B112&amp;N$3,'Individual polls'!$A$3:$T$103,20,0)),N111,VLOOKUP($B112&amp;N$3,'Individual polls'!$A$3:$T$103,20,0))</f>
        <v>1.1499999999999997</v>
      </c>
      <c r="O112" s="33">
        <f>IF(ISERROR(VLOOKUP($B112&amp;O$3,'Individual polls'!$A$3:$T$103,20,0)),O111,VLOOKUP($B112&amp;O$3,'Individual polls'!$A$3:$T$103,20,0))</f>
        <v>1.175</v>
      </c>
      <c r="P112" s="33">
        <f>IF(ISERROR(VLOOKUP($B112&amp;P$3,'Individual polls'!$A$3:$T$103,20,0)),P111,VLOOKUP($B112&amp;P$3,'Individual polls'!$A$3:$T$103,20,0))</f>
        <v>1.825</v>
      </c>
      <c r="Q112" s="33">
        <f>IF(ISERROR(VLOOKUP($B112&amp;Q$3,'Individual polls'!$A$3:$T$103,20,0)),Q111,VLOOKUP($B112&amp;Q$3,'Individual polls'!$A$3:$T$103,20,0))</f>
        <v>1.8999999999999997</v>
      </c>
      <c r="R112" s="33">
        <f>IF(ISERROR(VLOOKUP($B112&amp;R$3,'Individual polls'!$A$3:$T$103,20,0)),R111,VLOOKUP($B112&amp;R$3,'Individual polls'!$A$3:$T$103,20,0))</f>
        <v>1.3999999999999997</v>
      </c>
      <c r="S112" s="40">
        <f>'Combined models'!S75</f>
        <v>1.0979550919139676</v>
      </c>
      <c r="T112" s="40">
        <f t="shared" si="23"/>
        <v>1.5075351845675282</v>
      </c>
      <c r="U112" s="40">
        <f>'Jerome et al'!R65</f>
        <v>1.3750000000000002</v>
      </c>
      <c r="V112" s="40">
        <f>'Gschwend &amp; Norpoth'!R65</f>
        <v>1.9482064512770294</v>
      </c>
      <c r="W112" s="40">
        <f>'Kayser &amp; Leininger'!R39</f>
        <v>1.3819342869930835</v>
      </c>
      <c r="X112" s="40">
        <f>Election.de!R75</f>
        <v>1.3249999999999995</v>
      </c>
      <c r="Y112" s="38"/>
      <c r="Z112" s="42">
        <f>'Combined experts'!S39</f>
        <v>1.7432696924374995</v>
      </c>
      <c r="AA112" s="42">
        <f t="shared" si="18"/>
        <v>1.7432696924375</v>
      </c>
      <c r="AB112" s="42">
        <f>Journalists!R39</f>
        <v>1.7211634979999995</v>
      </c>
      <c r="AC112" s="42">
        <f>Scholars!R39</f>
        <v>1.7653758868750002</v>
      </c>
      <c r="AD112" s="42">
        <f>Journalists!S39</f>
        <v>2.2954704189433079</v>
      </c>
      <c r="AE112" s="42">
        <f>Scholars!S39</f>
        <v>2.059233210078939</v>
      </c>
      <c r="AF112" s="36">
        <f>'Combined markets'!S118</f>
        <v>2.2249924478106213</v>
      </c>
      <c r="AG112" s="36">
        <f t="shared" si="13"/>
        <v>2.3839583333333332</v>
      </c>
      <c r="AH112" s="36">
        <f>Eix!R118</f>
        <v>4.5862499999999997</v>
      </c>
      <c r="AI112" s="36">
        <f>Prognosys!R104</f>
        <v>2.0250000000000004</v>
      </c>
      <c r="AJ112" s="36">
        <f>'Wahlfieber I'!R59</f>
        <v>1.7912499999999996</v>
      </c>
      <c r="AK112" s="36">
        <f>'Wahlfieber II'!R27</f>
        <v>1.8875000000000002</v>
      </c>
      <c r="AL112" s="36">
        <f>Politikprognosen!R29</f>
        <v>1.86375</v>
      </c>
      <c r="AM112" s="36">
        <f>Spiegel!R28</f>
        <v>2.15</v>
      </c>
    </row>
    <row r="113" spans="1:39">
      <c r="A113" s="24">
        <f t="shared" si="19"/>
        <v>21</v>
      </c>
      <c r="B113" s="7">
        <v>41518</v>
      </c>
      <c r="C113" s="45">
        <f t="shared" si="20"/>
        <v>0.87727583842853107</v>
      </c>
      <c r="D113" s="45">
        <f t="shared" si="21"/>
        <v>0.59133448976113856</v>
      </c>
      <c r="E113" s="45">
        <f t="shared" si="22"/>
        <v>0.92890823081016127</v>
      </c>
      <c r="F113" s="45">
        <f t="shared" si="24"/>
        <v>0.63794011985321486</v>
      </c>
      <c r="G113" s="28">
        <f>'PollyVote Forecast'!R119</f>
        <v>1.3890200775118409</v>
      </c>
      <c r="H113" s="32">
        <f>'Combined polls'!R112</f>
        <v>1.2793749999999995</v>
      </c>
      <c r="I113" s="32">
        <f t="shared" si="14"/>
        <v>1.2793749999999995</v>
      </c>
      <c r="J113" s="32">
        <f>PollyTix!R121</f>
        <v>1.2999999999999998</v>
      </c>
      <c r="K113" s="32">
        <f>Wahlumfrage!R112</f>
        <v>1.2587499999999994</v>
      </c>
      <c r="L113" s="33">
        <f t="shared" si="12"/>
        <v>1.5833333333333333</v>
      </c>
      <c r="M113" s="33">
        <f>IF(ISERROR(VLOOKUP($B113&amp;M$3,'Individual polls'!$A$3:$T$103,20,0)),M112,VLOOKUP($B113&amp;M$3,'Individual polls'!$A$3:$T$103,20,0))</f>
        <v>1.4749999999999999</v>
      </c>
      <c r="N113" s="33">
        <f>IF(ISERROR(VLOOKUP($B113&amp;N$3,'Individual polls'!$A$3:$T$103,20,0)),N112,VLOOKUP($B113&amp;N$3,'Individual polls'!$A$3:$T$103,20,0))</f>
        <v>1.7249999999999999</v>
      </c>
      <c r="O113" s="33">
        <f>IF(ISERROR(VLOOKUP($B113&amp;O$3,'Individual polls'!$A$3:$T$103,20,0)),O112,VLOOKUP($B113&amp;O$3,'Individual polls'!$A$3:$T$103,20,0))</f>
        <v>1.175</v>
      </c>
      <c r="P113" s="33">
        <f>IF(ISERROR(VLOOKUP($B113&amp;P$3,'Individual polls'!$A$3:$T$103,20,0)),P112,VLOOKUP($B113&amp;P$3,'Individual polls'!$A$3:$T$103,20,0))</f>
        <v>1.825</v>
      </c>
      <c r="Q113" s="33">
        <f>IF(ISERROR(VLOOKUP($B113&amp;Q$3,'Individual polls'!$A$3:$T$103,20,0)),Q112,VLOOKUP($B113&amp;Q$3,'Individual polls'!$A$3:$T$103,20,0))</f>
        <v>1.8999999999999997</v>
      </c>
      <c r="R113" s="33">
        <f>IF(ISERROR(VLOOKUP($B113&amp;R$3,'Individual polls'!$A$3:$T$103,20,0)),R112,VLOOKUP($B113&amp;R$3,'Individual polls'!$A$3:$T$103,20,0))</f>
        <v>1.3999999999999997</v>
      </c>
      <c r="S113" s="40">
        <f>'Combined models'!S76</f>
        <v>1.0925615197784895</v>
      </c>
      <c r="T113" s="40">
        <f t="shared" si="23"/>
        <v>1.4953254061495247</v>
      </c>
      <c r="U113" s="40">
        <f>'Jerome et al'!R66</f>
        <v>1.3750000000000002</v>
      </c>
      <c r="V113" s="40">
        <f>'Gschwend &amp; Norpoth'!R66</f>
        <v>1.9261861637883577</v>
      </c>
      <c r="W113" s="40">
        <f>'Kayser &amp; Leininger'!R40</f>
        <v>1.3551154608097413</v>
      </c>
      <c r="X113" s="40">
        <f>Election.de!R76</f>
        <v>1.3249999999999995</v>
      </c>
      <c r="Y113" s="38"/>
      <c r="Z113" s="42">
        <f>'Combined experts'!S40</f>
        <v>1.7432696924374995</v>
      </c>
      <c r="AA113" s="42">
        <f t="shared" si="18"/>
        <v>1.7432696924375</v>
      </c>
      <c r="AB113" s="42">
        <f>Journalists!R40</f>
        <v>1.7211634979999995</v>
      </c>
      <c r="AC113" s="42">
        <f>Scholars!R40</f>
        <v>1.7653758868750002</v>
      </c>
      <c r="AD113" s="42">
        <f>Journalists!S40</f>
        <v>2.2954704189433079</v>
      </c>
      <c r="AE113" s="42">
        <f>Scholars!S40</f>
        <v>2.059233210078939</v>
      </c>
      <c r="AF113" s="36">
        <f>'Combined markets'!S119</f>
        <v>2.1852126365978171</v>
      </c>
      <c r="AG113" s="36">
        <f t="shared" si="13"/>
        <v>2.348958333333333</v>
      </c>
      <c r="AH113" s="36">
        <f>Eix!R119</f>
        <v>4.4375</v>
      </c>
      <c r="AI113" s="36">
        <f>Prognosys!R105</f>
        <v>2.0099999999999998</v>
      </c>
      <c r="AJ113" s="36">
        <f>'Wahlfieber I'!R60</f>
        <v>1.8274999999999992</v>
      </c>
      <c r="AK113" s="36">
        <f>'Wahlfieber II'!R28</f>
        <v>1.8174999999999994</v>
      </c>
      <c r="AL113" s="36">
        <f>Politikprognosen!R30</f>
        <v>1.8512500000000003</v>
      </c>
      <c r="AM113" s="36">
        <f>Spiegel!R29</f>
        <v>2.15</v>
      </c>
    </row>
    <row r="114" spans="1:39">
      <c r="A114" s="24">
        <f t="shared" si="19"/>
        <v>20</v>
      </c>
      <c r="B114" s="7">
        <v>41519</v>
      </c>
      <c r="C114" s="45">
        <f t="shared" si="20"/>
        <v>0.94161984298284418</v>
      </c>
      <c r="D114" s="45">
        <f t="shared" si="21"/>
        <v>0.55869238803983723</v>
      </c>
      <c r="E114" s="45">
        <f t="shared" si="22"/>
        <v>0.95789736645004875</v>
      </c>
      <c r="F114" s="45">
        <f t="shared" si="24"/>
        <v>0.65409733191478969</v>
      </c>
      <c r="G114" s="28">
        <f>'PollyVote Forecast'!R120</f>
        <v>1.4242000125115517</v>
      </c>
      <c r="H114" s="32">
        <f>'Combined polls'!R113</f>
        <v>1.2668749999999995</v>
      </c>
      <c r="I114" s="32">
        <f t="shared" si="14"/>
        <v>1.2668749999999998</v>
      </c>
      <c r="J114" s="32">
        <f>PollyTix!R122</f>
        <v>1.2750000000000004</v>
      </c>
      <c r="K114" s="32">
        <f>Wahlumfrage!R113</f>
        <v>1.2587499999999994</v>
      </c>
      <c r="L114" s="33">
        <f t="shared" si="12"/>
        <v>1.5125</v>
      </c>
      <c r="M114" s="33">
        <f>IF(ISERROR(VLOOKUP($B114&amp;M$3,'Individual polls'!$A$3:$T$103,20,0)),M113,VLOOKUP($B114&amp;M$3,'Individual polls'!$A$3:$T$103,20,0))</f>
        <v>1.4749999999999999</v>
      </c>
      <c r="N114" s="33">
        <f>IF(ISERROR(VLOOKUP($B114&amp;N$3,'Individual polls'!$A$3:$T$103,20,0)),N113,VLOOKUP($B114&amp;N$3,'Individual polls'!$A$3:$T$103,20,0))</f>
        <v>1.7249999999999999</v>
      </c>
      <c r="O114" s="33">
        <f>IF(ISERROR(VLOOKUP($B114&amp;O$3,'Individual polls'!$A$3:$T$103,20,0)),O113,VLOOKUP($B114&amp;O$3,'Individual polls'!$A$3:$T$103,20,0))</f>
        <v>1.175</v>
      </c>
      <c r="P114" s="33">
        <f>IF(ISERROR(VLOOKUP($B114&amp;P$3,'Individual polls'!$A$3:$T$103,20,0)),P113,VLOOKUP($B114&amp;P$3,'Individual polls'!$A$3:$T$103,20,0))</f>
        <v>1.825</v>
      </c>
      <c r="Q114" s="33">
        <f>IF(ISERROR(VLOOKUP($B114&amp;Q$3,'Individual polls'!$A$3:$T$103,20,0)),Q113,VLOOKUP($B114&amp;Q$3,'Individual polls'!$A$3:$T$103,20,0))</f>
        <v>1.4749999999999999</v>
      </c>
      <c r="R114" s="33">
        <f>IF(ISERROR(VLOOKUP($B114&amp;R$3,'Individual polls'!$A$3:$T$103,20,0)),R113,VLOOKUP($B114&amp;R$3,'Individual polls'!$A$3:$T$103,20,0))</f>
        <v>1.3999999999999997</v>
      </c>
      <c r="S114" s="40">
        <f>'Combined models'!S77</f>
        <v>1.0853494016543541</v>
      </c>
      <c r="T114" s="40">
        <f t="shared" si="23"/>
        <v>1.4867981293127599</v>
      </c>
      <c r="U114" s="40">
        <f>'Jerome et al'!R67</f>
        <v>1.375</v>
      </c>
      <c r="V114" s="40">
        <f>'Gschwend &amp; Norpoth'!R67</f>
        <v>1.9102784376624522</v>
      </c>
      <c r="W114" s="40">
        <f>'Kayser &amp; Leininger'!R41</f>
        <v>1.3369140795885883</v>
      </c>
      <c r="X114" s="40">
        <f>Election.de!R77</f>
        <v>1.3249999999999995</v>
      </c>
      <c r="Y114" s="38"/>
      <c r="Z114" s="42">
        <f>'Combined experts'!S41</f>
        <v>1.7432696924374995</v>
      </c>
      <c r="AA114" s="42">
        <f t="shared" si="18"/>
        <v>1.7432696924375</v>
      </c>
      <c r="AB114" s="42">
        <f>Journalists!R41</f>
        <v>1.7211634979999995</v>
      </c>
      <c r="AC114" s="42">
        <f>Scholars!R41</f>
        <v>1.7653758868750002</v>
      </c>
      <c r="AD114" s="42">
        <f>Journalists!S41</f>
        <v>2.2954704189433079</v>
      </c>
      <c r="AE114" s="42">
        <f>Scholars!S41</f>
        <v>2.059233210078939</v>
      </c>
      <c r="AF114" s="36">
        <f>'Combined markets'!S120</f>
        <v>2.2441770633706013</v>
      </c>
      <c r="AG114" s="36">
        <f t="shared" si="13"/>
        <v>2.5491666666666668</v>
      </c>
      <c r="AH114" s="36">
        <f>Eix!R120</f>
        <v>4.3599999999999994</v>
      </c>
      <c r="AI114" s="36">
        <f>Prognosys!R106</f>
        <v>1.9674999999999996</v>
      </c>
      <c r="AJ114" s="36">
        <f>'Wahlfieber I'!R61</f>
        <v>1.7774999999999996</v>
      </c>
      <c r="AK114" s="36">
        <f>'Wahlfieber II'!R29</f>
        <v>1.7675000000000001</v>
      </c>
      <c r="AL114" s="36">
        <f>Politikprognosen!R31</f>
        <v>3.2725000000000004</v>
      </c>
      <c r="AM114" s="36">
        <f>Spiegel!R30</f>
        <v>2.15</v>
      </c>
    </row>
    <row r="115" spans="1:39">
      <c r="A115" s="24">
        <f t="shared" si="19"/>
        <v>19</v>
      </c>
      <c r="B115" s="7">
        <v>41520</v>
      </c>
      <c r="C115" s="45">
        <f t="shared" si="20"/>
        <v>0.9192550246586001</v>
      </c>
      <c r="D115" s="45">
        <f t="shared" si="21"/>
        <v>0.58511235130820949</v>
      </c>
      <c r="E115" s="45">
        <f t="shared" si="22"/>
        <v>0.92942779814335352</v>
      </c>
      <c r="F115" s="45">
        <f t="shared" si="24"/>
        <v>0.63856158454958301</v>
      </c>
      <c r="G115" s="28">
        <f>'PollyVote Forecast'!R121</f>
        <v>1.3903732247961327</v>
      </c>
      <c r="H115" s="32">
        <f>'Combined polls'!R114</f>
        <v>1.2637499999999997</v>
      </c>
      <c r="I115" s="32">
        <f t="shared" si="14"/>
        <v>1.2637499999999999</v>
      </c>
      <c r="J115" s="32">
        <f>PollyTix!R123</f>
        <v>1.2687500000000003</v>
      </c>
      <c r="K115" s="32">
        <f>Wahlumfrage!R114</f>
        <v>1.2587499999999994</v>
      </c>
      <c r="L115" s="33">
        <f t="shared" si="12"/>
        <v>1.5125</v>
      </c>
      <c r="M115" s="33">
        <f>IF(ISERROR(VLOOKUP($B115&amp;M$3,'Individual polls'!$A$3:$T$103,20,0)),M114,VLOOKUP($B115&amp;M$3,'Individual polls'!$A$3:$T$103,20,0))</f>
        <v>1.4749999999999999</v>
      </c>
      <c r="N115" s="33">
        <f>IF(ISERROR(VLOOKUP($B115&amp;N$3,'Individual polls'!$A$3:$T$103,20,0)),N114,VLOOKUP($B115&amp;N$3,'Individual polls'!$A$3:$T$103,20,0))</f>
        <v>1.7249999999999999</v>
      </c>
      <c r="O115" s="33">
        <f>IF(ISERROR(VLOOKUP($B115&amp;O$3,'Individual polls'!$A$3:$T$103,20,0)),O114,VLOOKUP($B115&amp;O$3,'Individual polls'!$A$3:$T$103,20,0))</f>
        <v>1.175</v>
      </c>
      <c r="P115" s="33">
        <f>IF(ISERROR(VLOOKUP($B115&amp;P$3,'Individual polls'!$A$3:$T$103,20,0)),P114,VLOOKUP($B115&amp;P$3,'Individual polls'!$A$3:$T$103,20,0))</f>
        <v>1.825</v>
      </c>
      <c r="Q115" s="33">
        <f>IF(ISERROR(VLOOKUP($B115&amp;Q$3,'Individual polls'!$A$3:$T$103,20,0)),Q114,VLOOKUP($B115&amp;Q$3,'Individual polls'!$A$3:$T$103,20,0))</f>
        <v>1.4749999999999999</v>
      </c>
      <c r="R115" s="33">
        <f>IF(ISERROR(VLOOKUP($B115&amp;R$3,'Individual polls'!$A$3:$T$103,20,0)),R114,VLOOKUP($B115&amp;R$3,'Individual polls'!$A$3:$T$103,20,0))</f>
        <v>1.3999999999999997</v>
      </c>
      <c r="S115" s="40">
        <f>'Combined models'!S78</f>
        <v>1.0960213152077745</v>
      </c>
      <c r="T115" s="40">
        <f t="shared" si="23"/>
        <v>1.4959453844328461</v>
      </c>
      <c r="U115" s="40">
        <f>'Jerome et al'!R68</f>
        <v>1.375</v>
      </c>
      <c r="V115" s="40">
        <f>'Gschwend &amp; Norpoth'!R68</f>
        <v>1.9197624165376099</v>
      </c>
      <c r="W115" s="40">
        <f>'Kayser &amp; Leininger'!R42</f>
        <v>1.3640191211937751</v>
      </c>
      <c r="X115" s="40">
        <f>Election.de!R78</f>
        <v>1.3249999999999995</v>
      </c>
      <c r="Y115" s="38"/>
      <c r="Z115" s="42">
        <f>'Combined experts'!S42</f>
        <v>1.7432696924374995</v>
      </c>
      <c r="AA115" s="42">
        <f t="shared" si="18"/>
        <v>1.7432696924375</v>
      </c>
      <c r="AB115" s="42">
        <f>Journalists!R42</f>
        <v>1.7211634979999995</v>
      </c>
      <c r="AC115" s="42">
        <f>Scholars!R42</f>
        <v>1.7653758868750002</v>
      </c>
      <c r="AD115" s="42">
        <f>Journalists!S42</f>
        <v>2.2954704189433079</v>
      </c>
      <c r="AE115" s="42">
        <f>Scholars!S42</f>
        <v>2.059233210078939</v>
      </c>
      <c r="AF115" s="36">
        <f>'Combined markets'!S121</f>
        <v>2.1497009072627464</v>
      </c>
      <c r="AG115" s="36">
        <f t="shared" si="13"/>
        <v>2.3762499999999998</v>
      </c>
      <c r="AH115" s="36">
        <f>Eix!R121</f>
        <v>4.4787499999999998</v>
      </c>
      <c r="AI115" s="36">
        <f>Prognosys!R107</f>
        <v>1.9674999999999994</v>
      </c>
      <c r="AJ115" s="36">
        <f>'Wahlfieber I'!R62</f>
        <v>1.7562499999999996</v>
      </c>
      <c r="AK115" s="36">
        <f>'Wahlfieber II'!R30</f>
        <v>1.7000000000000002</v>
      </c>
      <c r="AL115" s="36">
        <f>Politikprognosen!R32</f>
        <v>2.2049999999999992</v>
      </c>
      <c r="AM115" s="36">
        <f>Spiegel!R31</f>
        <v>2.15</v>
      </c>
    </row>
    <row r="116" spans="1:39">
      <c r="A116" s="24">
        <f t="shared" si="19"/>
        <v>18</v>
      </c>
      <c r="B116" s="7">
        <v>41521</v>
      </c>
      <c r="C116" s="45">
        <f t="shared" si="20"/>
        <v>0.99235662712694639</v>
      </c>
      <c r="D116" s="45">
        <f t="shared" si="21"/>
        <v>0.56470797987069854</v>
      </c>
      <c r="E116" s="45">
        <f t="shared" si="22"/>
        <v>0.93695061624458764</v>
      </c>
      <c r="F116" s="45">
        <f t="shared" si="24"/>
        <v>0.63806834922984712</v>
      </c>
      <c r="G116" s="28">
        <f>'PollyVote Forecast'!R122</f>
        <v>1.3892992779777247</v>
      </c>
      <c r="H116" s="32">
        <f>'Combined polls'!R115</f>
        <v>1.2762500000000001</v>
      </c>
      <c r="I116" s="32">
        <f t="shared" si="14"/>
        <v>1.2762499999999997</v>
      </c>
      <c r="J116" s="32">
        <f>PollyTix!R124</f>
        <v>1.2937499999999997</v>
      </c>
      <c r="K116" s="32">
        <f>Wahlumfrage!R115</f>
        <v>1.2587499999999994</v>
      </c>
      <c r="L116" s="33">
        <f t="shared" si="12"/>
        <v>1.3999999999999997</v>
      </c>
      <c r="M116" s="33">
        <f>IF(ISERROR(VLOOKUP($B116&amp;M$3,'Individual polls'!$A$3:$T$103,20,0)),M115,VLOOKUP($B116&amp;M$3,'Individual polls'!$A$3:$T$103,20,0))</f>
        <v>1.2249999999999999</v>
      </c>
      <c r="N116" s="33">
        <f>IF(ISERROR(VLOOKUP($B116&amp;N$3,'Individual polls'!$A$3:$T$103,20,0)),N115,VLOOKUP($B116&amp;N$3,'Individual polls'!$A$3:$T$103,20,0))</f>
        <v>1.7249999999999999</v>
      </c>
      <c r="O116" s="33">
        <f>IF(ISERROR(VLOOKUP($B116&amp;O$3,'Individual polls'!$A$3:$T$103,20,0)),O115,VLOOKUP($B116&amp;O$3,'Individual polls'!$A$3:$T$103,20,0))</f>
        <v>1.175</v>
      </c>
      <c r="P116" s="33">
        <f>IF(ISERROR(VLOOKUP($B116&amp;P$3,'Individual polls'!$A$3:$T$103,20,0)),P115,VLOOKUP($B116&amp;P$3,'Individual polls'!$A$3:$T$103,20,0))</f>
        <v>1.3999999999999997</v>
      </c>
      <c r="Q116" s="33">
        <f>IF(ISERROR(VLOOKUP($B116&amp;Q$3,'Individual polls'!$A$3:$T$103,20,0)),Q115,VLOOKUP($B116&amp;Q$3,'Individual polls'!$A$3:$T$103,20,0))</f>
        <v>1.4749999999999999</v>
      </c>
      <c r="R116" s="33">
        <f>IF(ISERROR(VLOOKUP($B116&amp;R$3,'Individual polls'!$A$3:$T$103,20,0)),R115,VLOOKUP($B116&amp;R$3,'Individual polls'!$A$3:$T$103,20,0))</f>
        <v>1.3999999999999997</v>
      </c>
      <c r="S116" s="40">
        <f>'Combined models'!S79</f>
        <v>1.0883043991412611</v>
      </c>
      <c r="T116" s="40">
        <f t="shared" si="23"/>
        <v>1.4827881575511479</v>
      </c>
      <c r="U116" s="40">
        <f>'Jerome et al'!R69</f>
        <v>1.3750000000000002</v>
      </c>
      <c r="V116" s="40">
        <f>'Gschwend &amp; Norpoth'!R69</f>
        <v>1.8961004258889964</v>
      </c>
      <c r="W116" s="40">
        <f>'Kayser &amp; Leininger'!R43</f>
        <v>1.3350522043155952</v>
      </c>
      <c r="X116" s="40">
        <f>Election.de!R79</f>
        <v>1.3249999999999995</v>
      </c>
      <c r="Y116" s="38"/>
      <c r="Z116" s="42">
        <f>'Combined experts'!S43</f>
        <v>1.7432696924374995</v>
      </c>
      <c r="AA116" s="42">
        <f t="shared" si="18"/>
        <v>1.7432696924375</v>
      </c>
      <c r="AB116" s="42">
        <f>Journalists!R43</f>
        <v>1.7211634979999995</v>
      </c>
      <c r="AC116" s="42">
        <f>Scholars!R43</f>
        <v>1.7653758868750002</v>
      </c>
      <c r="AD116" s="42">
        <f>Journalists!S43</f>
        <v>2.2954704189433079</v>
      </c>
      <c r="AE116" s="42">
        <f>Scholars!S43</f>
        <v>2.059233210078939</v>
      </c>
      <c r="AF116" s="36">
        <f>'Combined markets'!S122</f>
        <v>2.1447431609710108</v>
      </c>
      <c r="AG116" s="36">
        <f t="shared" si="13"/>
        <v>2.4602083333333331</v>
      </c>
      <c r="AH116" s="36">
        <f>Eix!R122</f>
        <v>4.5649999999999995</v>
      </c>
      <c r="AI116" s="36">
        <f>Prognosys!R108</f>
        <v>1.9999999999999996</v>
      </c>
      <c r="AJ116" s="36">
        <f>'Wahlfieber I'!R63</f>
        <v>1.7374999999999994</v>
      </c>
      <c r="AK116" s="36">
        <f>'Wahlfieber II'!R31</f>
        <v>1.9874999999999996</v>
      </c>
      <c r="AL116" s="36">
        <f>Politikprognosen!R33</f>
        <v>2.32125</v>
      </c>
      <c r="AM116" s="36">
        <f>Spiegel!R32</f>
        <v>2.15</v>
      </c>
    </row>
    <row r="117" spans="1:39">
      <c r="A117" s="24">
        <f t="shared" si="19"/>
        <v>17</v>
      </c>
      <c r="B117" s="7">
        <v>41522</v>
      </c>
      <c r="C117" s="45">
        <f t="shared" si="20"/>
        <v>1.0091468359562361</v>
      </c>
      <c r="D117" s="45">
        <f t="shared" si="21"/>
        <v>0.57944910731382648</v>
      </c>
      <c r="E117" s="45">
        <f t="shared" si="22"/>
        <v>0.90795409234635249</v>
      </c>
      <c r="F117" s="45">
        <f t="shared" si="24"/>
        <v>0.61796587287407367</v>
      </c>
      <c r="G117" s="28">
        <f>'PollyVote Forecast'!R123</f>
        <v>1.3455291146083144</v>
      </c>
      <c r="H117" s="32">
        <f>'Combined polls'!R116</f>
        <v>1.2449999999999994</v>
      </c>
      <c r="I117" s="32">
        <f t="shared" si="14"/>
        <v>1.2449999999999997</v>
      </c>
      <c r="J117" s="32">
        <f>PollyTix!R125</f>
        <v>1.2312499999999997</v>
      </c>
      <c r="K117" s="32">
        <f>Wahlumfrage!R116</f>
        <v>1.2587499999999994</v>
      </c>
      <c r="L117" s="33">
        <f t="shared" si="12"/>
        <v>1.333333333333333</v>
      </c>
      <c r="M117" s="33">
        <f>IF(ISERROR(VLOOKUP($B117&amp;M$3,'Individual polls'!$A$3:$T$103,20,0)),M116,VLOOKUP($B117&amp;M$3,'Individual polls'!$A$3:$T$103,20,0))</f>
        <v>1.2249999999999999</v>
      </c>
      <c r="N117" s="33">
        <f>IF(ISERROR(VLOOKUP($B117&amp;N$3,'Individual polls'!$A$3:$T$103,20,0)),N116,VLOOKUP($B117&amp;N$3,'Individual polls'!$A$3:$T$103,20,0))</f>
        <v>1.7249999999999999</v>
      </c>
      <c r="O117" s="33">
        <f>IF(ISERROR(VLOOKUP($B117&amp;O$3,'Individual polls'!$A$3:$T$103,20,0)),O116,VLOOKUP($B117&amp;O$3,'Individual polls'!$A$3:$T$103,20,0))</f>
        <v>0.77500000000000002</v>
      </c>
      <c r="P117" s="33">
        <f>IF(ISERROR(VLOOKUP($B117&amp;P$3,'Individual polls'!$A$3:$T$103,20,0)),P116,VLOOKUP($B117&amp;P$3,'Individual polls'!$A$3:$T$103,20,0))</f>
        <v>1.3999999999999997</v>
      </c>
      <c r="Q117" s="33">
        <f>IF(ISERROR(VLOOKUP($B117&amp;Q$3,'Individual polls'!$A$3:$T$103,20,0)),Q116,VLOOKUP($B117&amp;Q$3,'Individual polls'!$A$3:$T$103,20,0))</f>
        <v>1.4749999999999999</v>
      </c>
      <c r="R117" s="33">
        <f>IF(ISERROR(VLOOKUP($B117&amp;R$3,'Individual polls'!$A$3:$T$103,20,0)),R116,VLOOKUP($B117&amp;R$3,'Individual polls'!$A$3:$T$103,20,0))</f>
        <v>1.3999999999999997</v>
      </c>
      <c r="S117" s="40">
        <f>'Combined models'!S80</f>
        <v>1.089091620831445</v>
      </c>
      <c r="T117" s="40">
        <f t="shared" si="23"/>
        <v>1.481935183673408</v>
      </c>
      <c r="U117" s="40">
        <f>'Jerome et al'!R70</f>
        <v>1.3750000000000002</v>
      </c>
      <c r="V117" s="40">
        <f>'Gschwend &amp; Norpoth'!R70</f>
        <v>1.8930196066883611</v>
      </c>
      <c r="W117" s="40">
        <f>'Kayser &amp; Leininger'!R44</f>
        <v>1.3347211280052715</v>
      </c>
      <c r="X117" s="40">
        <f>Election.de!R80</f>
        <v>1.3249999999999995</v>
      </c>
      <c r="Y117" s="38"/>
      <c r="Z117" s="42">
        <f>'Combined experts'!S44</f>
        <v>1.7432696924374995</v>
      </c>
      <c r="AA117" s="42">
        <f t="shared" si="18"/>
        <v>1.7432696924375</v>
      </c>
      <c r="AB117" s="42">
        <f>Journalists!R44</f>
        <v>1.7211634979999995</v>
      </c>
      <c r="AC117" s="42">
        <f>Scholars!R44</f>
        <v>1.7653758868750002</v>
      </c>
      <c r="AD117" s="42">
        <f>Journalists!S44</f>
        <v>2.2954704189433079</v>
      </c>
      <c r="AE117" s="42">
        <f>Scholars!S44</f>
        <v>2.059233210078939</v>
      </c>
      <c r="AF117" s="36">
        <f>'Combined markets'!S123</f>
        <v>2.0111764607750744</v>
      </c>
      <c r="AG117" s="36">
        <f t="shared" si="13"/>
        <v>2.3220833333333331</v>
      </c>
      <c r="AH117" s="36">
        <f>Eix!R123</f>
        <v>4.47</v>
      </c>
      <c r="AI117" s="36">
        <f>Prognosys!R109</f>
        <v>1.8849999999999998</v>
      </c>
      <c r="AJ117" s="36">
        <f>'Wahlfieber I'!R64</f>
        <v>1.62</v>
      </c>
      <c r="AK117" s="36">
        <f>'Wahlfieber II'!R32</f>
        <v>1.9474999999999993</v>
      </c>
      <c r="AL117" s="36">
        <f>Politikprognosen!R34</f>
        <v>1.8724999999999996</v>
      </c>
      <c r="AM117" s="36">
        <f>Spiegel!R33</f>
        <v>2.1375000000000002</v>
      </c>
    </row>
    <row r="118" spans="1:39">
      <c r="A118" s="24">
        <f t="shared" si="19"/>
        <v>16</v>
      </c>
      <c r="B118" s="7">
        <v>41523</v>
      </c>
      <c r="C118" s="45">
        <f t="shared" si="20"/>
        <v>0.98238997648417203</v>
      </c>
      <c r="D118" s="45">
        <f t="shared" si="21"/>
        <v>0.5741822693606119</v>
      </c>
      <c r="E118" s="45">
        <f t="shared" si="22"/>
        <v>0.89493230093326115</v>
      </c>
      <c r="F118" s="45">
        <f t="shared" si="24"/>
        <v>0.62775168433272233</v>
      </c>
      <c r="G118" s="28">
        <f>'PollyVote Forecast'!R124</f>
        <v>1.3098533019788958</v>
      </c>
      <c r="H118" s="32">
        <f>'Combined polls'!R117</f>
        <v>1.2199999999999991</v>
      </c>
      <c r="I118" s="32">
        <f t="shared" si="14"/>
        <v>1.2199999999999993</v>
      </c>
      <c r="J118" s="32">
        <f>PollyTix!R126</f>
        <v>1.1812499999999995</v>
      </c>
      <c r="K118" s="32">
        <f>Wahlumfrage!R117</f>
        <v>1.2587499999999994</v>
      </c>
      <c r="L118" s="33">
        <f t="shared" si="12"/>
        <v>1.333333333333333</v>
      </c>
      <c r="M118" s="33">
        <f>IF(ISERROR(VLOOKUP($B118&amp;M$3,'Individual polls'!$A$3:$T$103,20,0)),M117,VLOOKUP($B118&amp;M$3,'Individual polls'!$A$3:$T$103,20,0))</f>
        <v>1.2249999999999999</v>
      </c>
      <c r="N118" s="33">
        <f>IF(ISERROR(VLOOKUP($B118&amp;N$3,'Individual polls'!$A$3:$T$103,20,0)),N117,VLOOKUP($B118&amp;N$3,'Individual polls'!$A$3:$T$103,20,0))</f>
        <v>1.7249999999999999</v>
      </c>
      <c r="O118" s="33">
        <f>IF(ISERROR(VLOOKUP($B118&amp;O$3,'Individual polls'!$A$3:$T$103,20,0)),O117,VLOOKUP($B118&amp;O$3,'Individual polls'!$A$3:$T$103,20,0))</f>
        <v>0.77500000000000002</v>
      </c>
      <c r="P118" s="33">
        <f>IF(ISERROR(VLOOKUP($B118&amp;P$3,'Individual polls'!$A$3:$T$103,20,0)),P117,VLOOKUP($B118&amp;P$3,'Individual polls'!$A$3:$T$103,20,0))</f>
        <v>1.3999999999999997</v>
      </c>
      <c r="Q118" s="33">
        <f>IF(ISERROR(VLOOKUP($B118&amp;Q$3,'Individual polls'!$A$3:$T$103,20,0)),Q117,VLOOKUP($B118&amp;Q$3,'Individual polls'!$A$3:$T$103,20,0))</f>
        <v>1.4749999999999999</v>
      </c>
      <c r="R118" s="33">
        <f>IF(ISERROR(VLOOKUP($B118&amp;R$3,'Individual polls'!$A$3:$T$103,20,0)),R117,VLOOKUP($B118&amp;R$3,'Individual polls'!$A$3:$T$103,20,0))</f>
        <v>1.3999999999999997</v>
      </c>
      <c r="S118" s="40">
        <f>'Combined models'!S81</f>
        <v>1.0714690353514125</v>
      </c>
      <c r="T118" s="40">
        <f t="shared" si="23"/>
        <v>1.4636339537783396</v>
      </c>
      <c r="U118" s="40">
        <f>'Jerome et al'!R71</f>
        <v>1.3750000000000002</v>
      </c>
      <c r="V118" s="40">
        <f>'Gschwend &amp; Norpoth'!R71</f>
        <v>1.8620148729908603</v>
      </c>
      <c r="W118" s="40">
        <f>'Kayser &amp; Leininger'!R45</f>
        <v>1.2925209421224988</v>
      </c>
      <c r="X118" s="40">
        <f>Election.de!R81</f>
        <v>1.3249999999999995</v>
      </c>
      <c r="Y118" s="38"/>
      <c r="Z118" s="42">
        <f>'Combined experts'!S45</f>
        <v>1.6980817490000004</v>
      </c>
      <c r="AA118" s="42">
        <f t="shared" si="18"/>
        <v>1.698081749</v>
      </c>
      <c r="AB118" s="42">
        <f>Journalists!R45</f>
        <v>1.7211634979999995</v>
      </c>
      <c r="AC118" s="42">
        <f>Scholars!R45</f>
        <v>1.6750000000000003</v>
      </c>
      <c r="AD118" s="42">
        <f>Journalists!S45</f>
        <v>2.2954704189433079</v>
      </c>
      <c r="AE118" s="42">
        <f>Scholars!S45</f>
        <v>1.8776870083321702</v>
      </c>
      <c r="AF118" s="36">
        <f>'Combined markets'!S124</f>
        <v>1.9771511248887146</v>
      </c>
      <c r="AG118" s="36">
        <f t="shared" si="13"/>
        <v>2.28125</v>
      </c>
      <c r="AH118" s="36">
        <f>Eix!R124</f>
        <v>4.1662500000000007</v>
      </c>
      <c r="AI118" s="36">
        <f>Prognosys!R110</f>
        <v>1.8450000000000002</v>
      </c>
      <c r="AJ118" s="36">
        <f>'Wahlfieber I'!R65</f>
        <v>1.5599999999999996</v>
      </c>
      <c r="AK118" s="36">
        <f>'Wahlfieber II'!R33</f>
        <v>1.9025000000000001</v>
      </c>
      <c r="AL118" s="36">
        <f>Politikprognosen!R35</f>
        <v>2.0762500000000004</v>
      </c>
      <c r="AM118" s="36">
        <f>Spiegel!R34</f>
        <v>2.1375000000000002</v>
      </c>
    </row>
    <row r="119" spans="1:39">
      <c r="A119" s="24">
        <f t="shared" si="19"/>
        <v>15</v>
      </c>
      <c r="B119" s="7">
        <v>41524</v>
      </c>
      <c r="C119" s="45">
        <f t="shared" si="20"/>
        <v>0.91175202331150773</v>
      </c>
      <c r="D119" s="45">
        <f t="shared" si="21"/>
        <v>0.57129556972720263</v>
      </c>
      <c r="E119" s="45">
        <f t="shared" si="22"/>
        <v>0.88794219769128557</v>
      </c>
      <c r="F119" s="45">
        <f t="shared" si="24"/>
        <v>0.61008880316774894</v>
      </c>
      <c r="G119" s="28">
        <f>'PollyVote Forecast'!R125</f>
        <v>1.2156693644153433</v>
      </c>
      <c r="H119" s="32">
        <f>'Combined polls'!R118</f>
        <v>1.1543749999999995</v>
      </c>
      <c r="I119" s="32">
        <f t="shared" si="14"/>
        <v>1.1543749999999995</v>
      </c>
      <c r="J119" s="32">
        <f>PollyTix!R127</f>
        <v>1.0499999999999994</v>
      </c>
      <c r="K119" s="32">
        <f>Wahlumfrage!R118</f>
        <v>1.2587499999999994</v>
      </c>
      <c r="L119" s="33">
        <f t="shared" si="12"/>
        <v>1.333333333333333</v>
      </c>
      <c r="M119" s="33">
        <f>IF(ISERROR(VLOOKUP($B119&amp;M$3,'Individual polls'!$A$3:$T$103,20,0)),M118,VLOOKUP($B119&amp;M$3,'Individual polls'!$A$3:$T$103,20,0))</f>
        <v>1.2249999999999999</v>
      </c>
      <c r="N119" s="33">
        <f>IF(ISERROR(VLOOKUP($B119&amp;N$3,'Individual polls'!$A$3:$T$103,20,0)),N118,VLOOKUP($B119&amp;N$3,'Individual polls'!$A$3:$T$103,20,0))</f>
        <v>1.7249999999999999</v>
      </c>
      <c r="O119" s="33">
        <f>IF(ISERROR(VLOOKUP($B119&amp;O$3,'Individual polls'!$A$3:$T$103,20,0)),O118,VLOOKUP($B119&amp;O$3,'Individual polls'!$A$3:$T$103,20,0))</f>
        <v>0.77500000000000002</v>
      </c>
      <c r="P119" s="33">
        <f>IF(ISERROR(VLOOKUP($B119&amp;P$3,'Individual polls'!$A$3:$T$103,20,0)),P118,VLOOKUP($B119&amp;P$3,'Individual polls'!$A$3:$T$103,20,0))</f>
        <v>1.3999999999999997</v>
      </c>
      <c r="Q119" s="33">
        <f>IF(ISERROR(VLOOKUP($B119&amp;Q$3,'Individual polls'!$A$3:$T$103,20,0)),Q118,VLOOKUP($B119&amp;Q$3,'Individual polls'!$A$3:$T$103,20,0))</f>
        <v>1.4749999999999999</v>
      </c>
      <c r="R119" s="33">
        <f>IF(ISERROR(VLOOKUP($B119&amp;R$3,'Individual polls'!$A$3:$T$103,20,0)),R118,VLOOKUP($B119&amp;R$3,'Individual polls'!$A$3:$T$103,20,0))</f>
        <v>1.3999999999999997</v>
      </c>
      <c r="S119" s="40">
        <f>'Combined models'!S82</f>
        <v>0.92019383780100705</v>
      </c>
      <c r="T119" s="40">
        <f t="shared" si="23"/>
        <v>1.3690861494995645</v>
      </c>
      <c r="U119" s="40">
        <f>'Jerome et al'!R72</f>
        <v>1.3750000000000002</v>
      </c>
      <c r="V119" s="40">
        <f>'Gschwend &amp; Norpoth'!R72</f>
        <v>1.8197836700013497</v>
      </c>
      <c r="W119" s="40">
        <f>'Kayser &amp; Leininger'!R46</f>
        <v>1.2565609279969092</v>
      </c>
      <c r="X119" s="40">
        <f>Election.de!R82</f>
        <v>1.0249999999999999</v>
      </c>
      <c r="Y119" s="38"/>
      <c r="Z119" s="42">
        <f>'Combined experts'!S46</f>
        <v>1.6</v>
      </c>
      <c r="AA119" s="42">
        <f t="shared" si="18"/>
        <v>1.6</v>
      </c>
      <c r="AB119" s="42">
        <f>Journalists!R46</f>
        <v>1.5249999999999999</v>
      </c>
      <c r="AC119" s="42">
        <f>Scholars!R46</f>
        <v>1.6750000000000003</v>
      </c>
      <c r="AD119" s="42">
        <f>Journalists!S46</f>
        <v>2.1075340221252108</v>
      </c>
      <c r="AE119" s="42">
        <f>Scholars!S46</f>
        <v>1.8776870083321702</v>
      </c>
      <c r="AF119" s="36">
        <f>'Combined markets'!S125</f>
        <v>1.8735203992979719</v>
      </c>
      <c r="AG119" s="36">
        <f t="shared" si="13"/>
        <v>2.1279166666666667</v>
      </c>
      <c r="AH119" s="36">
        <f>Eix!R125</f>
        <v>3.7337500000000006</v>
      </c>
      <c r="AI119" s="36">
        <f>Prognosys!R111</f>
        <v>1.8449999999999991</v>
      </c>
      <c r="AJ119" s="36">
        <f>'Wahlfieber I'!R66</f>
        <v>1.5999999999999999</v>
      </c>
      <c r="AK119" s="36">
        <f>'Wahlfieber II'!R34</f>
        <v>1.5775000000000001</v>
      </c>
      <c r="AL119" s="36">
        <f>Politikprognosen!R36</f>
        <v>1.8862500000000002</v>
      </c>
      <c r="AM119" s="36">
        <f>Spiegel!R35</f>
        <v>2.125</v>
      </c>
    </row>
    <row r="120" spans="1:39">
      <c r="A120" s="24">
        <f t="shared" si="19"/>
        <v>14</v>
      </c>
      <c r="B120" s="7">
        <v>41525</v>
      </c>
      <c r="C120" s="45">
        <f t="shared" si="20"/>
        <v>0.9690550869648159</v>
      </c>
      <c r="D120" s="45">
        <f t="shared" si="21"/>
        <v>0.56899723629290044</v>
      </c>
      <c r="E120" s="45">
        <f t="shared" si="22"/>
        <v>0.8863871494360509</v>
      </c>
      <c r="F120" s="45">
        <f t="shared" si="24"/>
        <v>0.58966831900412187</v>
      </c>
      <c r="G120" s="28">
        <f>'PollyVote Forecast'!R126</f>
        <v>1.174979292944839</v>
      </c>
      <c r="H120" s="32">
        <f>'Combined polls'!R119</f>
        <v>1.0399999999999996</v>
      </c>
      <c r="I120" s="32">
        <f t="shared" si="14"/>
        <v>1.0399999999999996</v>
      </c>
      <c r="J120" s="32">
        <f>PollyTix!R128</f>
        <v>1.0499999999999994</v>
      </c>
      <c r="K120" s="32">
        <f>Wahlumfrage!R119</f>
        <v>1.0299999999999998</v>
      </c>
      <c r="L120" s="33">
        <f t="shared" si="12"/>
        <v>1.2124999999999997</v>
      </c>
      <c r="M120" s="33">
        <f>IF(ISERROR(VLOOKUP($B120&amp;M$3,'Individual polls'!$A$3:$T$103,20,0)),M119,VLOOKUP($B120&amp;M$3,'Individual polls'!$A$3:$T$103,20,0))</f>
        <v>1.2249999999999999</v>
      </c>
      <c r="N120" s="33">
        <f>IF(ISERROR(VLOOKUP($B120&amp;N$3,'Individual polls'!$A$3:$T$103,20,0)),N119,VLOOKUP($B120&amp;N$3,'Individual polls'!$A$3:$T$103,20,0))</f>
        <v>0.99999999999999989</v>
      </c>
      <c r="O120" s="33">
        <f>IF(ISERROR(VLOOKUP($B120&amp;O$3,'Individual polls'!$A$3:$T$103,20,0)),O119,VLOOKUP($B120&amp;O$3,'Individual polls'!$A$3:$T$103,20,0))</f>
        <v>0.77500000000000002</v>
      </c>
      <c r="P120" s="33">
        <f>IF(ISERROR(VLOOKUP($B120&amp;P$3,'Individual polls'!$A$3:$T$103,20,0)),P119,VLOOKUP($B120&amp;P$3,'Individual polls'!$A$3:$T$103,20,0))</f>
        <v>1.3999999999999997</v>
      </c>
      <c r="Q120" s="33">
        <f>IF(ISERROR(VLOOKUP($B120&amp;Q$3,'Individual polls'!$A$3:$T$103,20,0)),Q119,VLOOKUP($B120&amp;Q$3,'Individual polls'!$A$3:$T$103,20,0))</f>
        <v>1.4749999999999999</v>
      </c>
      <c r="R120" s="33">
        <f>IF(ISERROR(VLOOKUP($B120&amp;R$3,'Individual polls'!$A$3:$T$103,20,0)),R119,VLOOKUP($B120&amp;R$3,'Individual polls'!$A$3:$T$103,20,0))</f>
        <v>1.3999999999999997</v>
      </c>
      <c r="S120" s="40">
        <f>'Combined models'!S83</f>
        <v>0.88897863153835366</v>
      </c>
      <c r="T120" s="40">
        <f t="shared" si="23"/>
        <v>1.3255824993541481</v>
      </c>
      <c r="U120" s="40">
        <f>'Jerome et al'!R73</f>
        <v>1.375</v>
      </c>
      <c r="V120" s="40">
        <f>'Gschwend &amp; Norpoth'!R73</f>
        <v>1.741389132983143</v>
      </c>
      <c r="W120" s="40">
        <f>'Kayser &amp; Leininger'!R47</f>
        <v>1.1609408644334496</v>
      </c>
      <c r="X120" s="40">
        <f>Election.de!R83</f>
        <v>1.0249999999999999</v>
      </c>
      <c r="Y120" s="38"/>
      <c r="Z120" s="42">
        <f>'Combined experts'!S47</f>
        <v>1.6</v>
      </c>
      <c r="AA120" s="42">
        <f t="shared" si="18"/>
        <v>1.6</v>
      </c>
      <c r="AB120" s="42">
        <f>Journalists!R47</f>
        <v>1.5249999999999999</v>
      </c>
      <c r="AC120" s="42">
        <f>Scholars!R47</f>
        <v>1.6750000000000003</v>
      </c>
      <c r="AD120" s="42">
        <f>Journalists!S47</f>
        <v>2.1075340221252108</v>
      </c>
      <c r="AE120" s="42">
        <f>Scholars!S47</f>
        <v>1.8776870083321702</v>
      </c>
      <c r="AF120" s="36">
        <f>'Combined markets'!S126</f>
        <v>1.8102126474326039</v>
      </c>
      <c r="AG120" s="36">
        <f t="shared" si="13"/>
        <v>2.0649999999999995</v>
      </c>
      <c r="AH120" s="36">
        <f>Eix!R126</f>
        <v>3.4562499999999994</v>
      </c>
      <c r="AI120" s="36">
        <f>Prognosys!R112</f>
        <v>1.8399999999999999</v>
      </c>
      <c r="AJ120" s="36">
        <f>'Wahlfieber I'!R67</f>
        <v>1.5499999999999992</v>
      </c>
      <c r="AK120" s="36">
        <f>'Wahlfieber II'!R35</f>
        <v>1.5349999999999997</v>
      </c>
      <c r="AL120" s="36">
        <f>Politikprognosen!R37</f>
        <v>1.8837499999999996</v>
      </c>
      <c r="AM120" s="36">
        <f>Spiegel!R36</f>
        <v>2.125</v>
      </c>
    </row>
    <row r="121" spans="1:39">
      <c r="A121" s="24">
        <f t="shared" si="19"/>
        <v>13</v>
      </c>
      <c r="B121" s="7">
        <v>41526</v>
      </c>
      <c r="C121" s="45">
        <f t="shared" si="20"/>
        <v>0.96871583125828298</v>
      </c>
      <c r="D121" s="45">
        <f t="shared" si="21"/>
        <v>0.56746503543862103</v>
      </c>
      <c r="E121" s="45">
        <f t="shared" si="22"/>
        <v>0.89145019717988228</v>
      </c>
      <c r="F121" s="45">
        <f t="shared" si="24"/>
        <v>0.58541059808651952</v>
      </c>
      <c r="G121" s="28">
        <f>'PollyVote Forecast'!R127</f>
        <v>1.1664953134735154</v>
      </c>
      <c r="H121" s="32">
        <f>'Combined polls'!R120</f>
        <v>1.0174999999999994</v>
      </c>
      <c r="I121" s="32">
        <f t="shared" si="14"/>
        <v>1.0174999999999996</v>
      </c>
      <c r="J121" s="32">
        <f>PollyTix!R129</f>
        <v>1.0049999999999992</v>
      </c>
      <c r="K121" s="32">
        <f>Wahlumfrage!R120</f>
        <v>1.0299999999999998</v>
      </c>
      <c r="L121" s="33">
        <f t="shared" si="12"/>
        <v>1.2041666666666664</v>
      </c>
      <c r="M121" s="33">
        <f>IF(ISERROR(VLOOKUP($B121&amp;M$3,'Individual polls'!$A$3:$T$103,20,0)),M120,VLOOKUP($B121&amp;M$3,'Individual polls'!$A$3:$T$103,20,0))</f>
        <v>1.2249999999999999</v>
      </c>
      <c r="N121" s="33">
        <f>IF(ISERROR(VLOOKUP($B121&amp;N$3,'Individual polls'!$A$3:$T$103,20,0)),N120,VLOOKUP($B121&amp;N$3,'Individual polls'!$A$3:$T$103,20,0))</f>
        <v>0.99999999999999989</v>
      </c>
      <c r="O121" s="33">
        <f>IF(ISERROR(VLOOKUP($B121&amp;O$3,'Individual polls'!$A$3:$T$103,20,0)),O120,VLOOKUP($B121&amp;O$3,'Individual polls'!$A$3:$T$103,20,0))</f>
        <v>0.77500000000000002</v>
      </c>
      <c r="P121" s="33">
        <f>IF(ISERROR(VLOOKUP($B121&amp;P$3,'Individual polls'!$A$3:$T$103,20,0)),P120,VLOOKUP($B121&amp;P$3,'Individual polls'!$A$3:$T$103,20,0))</f>
        <v>1.3999999999999997</v>
      </c>
      <c r="Q121" s="33">
        <f>IF(ISERROR(VLOOKUP($B121&amp;Q$3,'Individual polls'!$A$3:$T$103,20,0)),Q120,VLOOKUP($B121&amp;Q$3,'Individual polls'!$A$3:$T$103,20,0))</f>
        <v>1.4249999999999996</v>
      </c>
      <c r="R121" s="33">
        <f>IF(ISERROR(VLOOKUP($B121&amp;R$3,'Individual polls'!$A$3:$T$103,20,0)),R120,VLOOKUP($B121&amp;R$3,'Individual polls'!$A$3:$T$103,20,0))</f>
        <v>1.3999999999999997</v>
      </c>
      <c r="S121" s="40">
        <f>'Combined models'!S84</f>
        <v>0.87505385126363389</v>
      </c>
      <c r="T121" s="40">
        <f t="shared" si="23"/>
        <v>1.3085367159755452</v>
      </c>
      <c r="U121" s="40">
        <f>'Jerome et al'!R74</f>
        <v>1.3750000000000002</v>
      </c>
      <c r="V121" s="40">
        <f>'Gschwend &amp; Norpoth'!R74</f>
        <v>1.7126699446002034</v>
      </c>
      <c r="W121" s="40">
        <f>'Kayser &amp; Leininger'!R48</f>
        <v>1.1214769193019771</v>
      </c>
      <c r="X121" s="40">
        <f>Election.de!R84</f>
        <v>1.0249999999999999</v>
      </c>
      <c r="Y121" s="38"/>
      <c r="Z121" s="42">
        <f>'Combined experts'!S48</f>
        <v>1.6</v>
      </c>
      <c r="AA121" s="42">
        <f t="shared" si="18"/>
        <v>1.6</v>
      </c>
      <c r="AB121" s="42">
        <f>Journalists!R48</f>
        <v>1.5249999999999999</v>
      </c>
      <c r="AC121" s="42">
        <f>Scholars!R48</f>
        <v>1.6750000000000003</v>
      </c>
      <c r="AD121" s="42">
        <f>Journalists!S48</f>
        <v>2.1075340221252108</v>
      </c>
      <c r="AE121" s="42">
        <f>Scholars!S48</f>
        <v>1.8776870083321702</v>
      </c>
      <c r="AF121" s="36">
        <f>'Combined markets'!S127</f>
        <v>1.7490802994759169</v>
      </c>
      <c r="AG121" s="36">
        <f t="shared" si="13"/>
        <v>2.055625</v>
      </c>
      <c r="AH121" s="36">
        <f>Eix!R127</f>
        <v>3.3287499999999999</v>
      </c>
      <c r="AI121" s="36">
        <f>Prognosys!R113</f>
        <v>1.8425000000000002</v>
      </c>
      <c r="AJ121" s="36">
        <f>'Wahlfieber I'!R68</f>
        <v>1.5499999999999992</v>
      </c>
      <c r="AK121" s="36">
        <f>'Wahlfieber II'!R36</f>
        <v>1.6074999999999995</v>
      </c>
      <c r="AL121" s="36">
        <f>Politikprognosen!R38</f>
        <v>1.8800000000000006</v>
      </c>
      <c r="AM121" s="36">
        <f>Spiegel!R37</f>
        <v>2.125</v>
      </c>
    </row>
    <row r="122" spans="1:39">
      <c r="A122" s="24">
        <f t="shared" si="19"/>
        <v>12</v>
      </c>
      <c r="B122" s="7">
        <v>41527</v>
      </c>
      <c r="C122" s="45">
        <f t="shared" si="20"/>
        <v>1.0526303943310187</v>
      </c>
      <c r="D122" s="45">
        <f t="shared" si="21"/>
        <v>0.56585231397532365</v>
      </c>
      <c r="E122" s="45">
        <f t="shared" si="22"/>
        <v>0.91738432888105748</v>
      </c>
      <c r="F122" s="45">
        <f t="shared" si="24"/>
        <v>0.60090372122427183</v>
      </c>
      <c r="G122" s="28">
        <f>'PollyVote Forecast'!R128</f>
        <v>1.1973670735515336</v>
      </c>
      <c r="H122" s="32">
        <f>'Combined polls'!R121</f>
        <v>1.0174999999999994</v>
      </c>
      <c r="I122" s="32">
        <f t="shared" si="14"/>
        <v>1.0174999999999996</v>
      </c>
      <c r="J122" s="32">
        <f>PollyTix!R130</f>
        <v>1.0049999999999992</v>
      </c>
      <c r="K122" s="32">
        <f>Wahlumfrage!R121</f>
        <v>1.0299999999999998</v>
      </c>
      <c r="L122" s="33">
        <f t="shared" si="12"/>
        <v>1.1375</v>
      </c>
      <c r="M122" s="33">
        <f>IF(ISERROR(VLOOKUP($B122&amp;M$3,'Individual polls'!$A$3:$T$103,20,0)),M121,VLOOKUP($B122&amp;M$3,'Individual polls'!$A$3:$T$103,20,0))</f>
        <v>1.2249999999999999</v>
      </c>
      <c r="N122" s="33">
        <f>IF(ISERROR(VLOOKUP($B122&amp;N$3,'Individual polls'!$A$3:$T$103,20,0)),N121,VLOOKUP($B122&amp;N$3,'Individual polls'!$A$3:$T$103,20,0))</f>
        <v>0.99999999999999989</v>
      </c>
      <c r="O122" s="33">
        <f>IF(ISERROR(VLOOKUP($B122&amp;O$3,'Individual polls'!$A$3:$T$103,20,0)),O121,VLOOKUP($B122&amp;O$3,'Individual polls'!$A$3:$T$103,20,0))</f>
        <v>0.77500000000000002</v>
      </c>
      <c r="P122" s="33">
        <f>IF(ISERROR(VLOOKUP($B122&amp;P$3,'Individual polls'!$A$3:$T$103,20,0)),P121,VLOOKUP($B122&amp;P$3,'Individual polls'!$A$3:$T$103,20,0))</f>
        <v>1.3999999999999997</v>
      </c>
      <c r="Q122" s="33">
        <f>IF(ISERROR(VLOOKUP($B122&amp;Q$3,'Individual polls'!$A$3:$T$103,20,0)),Q121,VLOOKUP($B122&amp;Q$3,'Individual polls'!$A$3:$T$103,20,0))</f>
        <v>1.4249999999999996</v>
      </c>
      <c r="R122" s="33">
        <f>IF(ISERROR(VLOOKUP($B122&amp;R$3,'Individual polls'!$A$3:$T$103,20,0)),R121,VLOOKUP($B122&amp;R$3,'Individual polls'!$A$3:$T$103,20,0))</f>
        <v>0.99999999999999989</v>
      </c>
      <c r="S122" s="40">
        <f>'Combined models'!S85</f>
        <v>0.87364300264670391</v>
      </c>
      <c r="T122" s="40">
        <f t="shared" si="23"/>
        <v>1.3051967816062149</v>
      </c>
      <c r="U122" s="40">
        <f>'Jerome et al'!R75</f>
        <v>1.3750000000000002</v>
      </c>
      <c r="V122" s="40">
        <f>'Gschwend &amp; Norpoth'!R75</f>
        <v>1.7081114355805216</v>
      </c>
      <c r="W122" s="40">
        <f>'Kayser &amp; Leininger'!R49</f>
        <v>1.1126756908443378</v>
      </c>
      <c r="X122" s="40">
        <f>Election.de!R85</f>
        <v>1.0249999999999999</v>
      </c>
      <c r="Y122" s="38"/>
      <c r="Z122" s="42">
        <f>'Combined experts'!S49</f>
        <v>1.6</v>
      </c>
      <c r="AA122" s="42">
        <f t="shared" si="18"/>
        <v>1.6</v>
      </c>
      <c r="AB122" s="42">
        <f>Journalists!R49</f>
        <v>1.5249999999999999</v>
      </c>
      <c r="AC122" s="42">
        <f>Scholars!R49</f>
        <v>1.6750000000000003</v>
      </c>
      <c r="AD122" s="42">
        <f>Journalists!S49</f>
        <v>2.1075340221252108</v>
      </c>
      <c r="AE122" s="42">
        <f>Scholars!S49</f>
        <v>1.8776870083321702</v>
      </c>
      <c r="AF122" s="36">
        <f>'Combined markets'!S128</f>
        <v>1.8502482704692151</v>
      </c>
      <c r="AG122" s="36">
        <f t="shared" si="13"/>
        <v>2.1160416666666664</v>
      </c>
      <c r="AH122" s="36">
        <f>Eix!R128</f>
        <v>3.3137500000000002</v>
      </c>
      <c r="AI122" s="36">
        <f>Prognosys!R114</f>
        <v>1.8099999999999998</v>
      </c>
      <c r="AJ122" s="36">
        <f>'Wahlfieber I'!R69</f>
        <v>1.5499999999999992</v>
      </c>
      <c r="AK122" s="36">
        <f>'Wahlfieber II'!R37</f>
        <v>1.4174999999999993</v>
      </c>
      <c r="AL122" s="36">
        <f>Politikprognosen!R39</f>
        <v>2.48</v>
      </c>
      <c r="AM122" s="36">
        <f>Spiegel!R38</f>
        <v>2.125</v>
      </c>
    </row>
    <row r="123" spans="1:39">
      <c r="A123" s="24">
        <f t="shared" si="19"/>
        <v>11</v>
      </c>
      <c r="B123" s="7">
        <v>41528</v>
      </c>
      <c r="C123" s="45">
        <f t="shared" si="20"/>
        <v>1.0517896881930311</v>
      </c>
      <c r="D123" s="45">
        <f t="shared" si="21"/>
        <v>0.56926761474365084</v>
      </c>
      <c r="E123" s="45">
        <f t="shared" si="22"/>
        <v>0.81843638784898642</v>
      </c>
      <c r="F123" s="45">
        <f t="shared" si="24"/>
        <v>0.6004237964097372</v>
      </c>
      <c r="G123" s="28">
        <f>'PollyVote Forecast'!R129</f>
        <v>1.1964107703195728</v>
      </c>
      <c r="H123" s="32">
        <f>'Combined polls'!R122</f>
        <v>0.97499999999999931</v>
      </c>
      <c r="I123" s="32">
        <f t="shared" si="14"/>
        <v>0.97499999999999976</v>
      </c>
      <c r="J123" s="32">
        <f>PollyTix!R131</f>
        <v>0.91999999999999971</v>
      </c>
      <c r="K123" s="32">
        <f>Wahlumfrage!R122</f>
        <v>1.0299999999999998</v>
      </c>
      <c r="L123" s="33">
        <f t="shared" si="12"/>
        <v>1.1375</v>
      </c>
      <c r="M123" s="33">
        <f>IF(ISERROR(VLOOKUP($B123&amp;M$3,'Individual polls'!$A$3:$T$103,20,0)),M122,VLOOKUP($B123&amp;M$3,'Individual polls'!$A$3:$T$103,20,0))</f>
        <v>1.2249999999999999</v>
      </c>
      <c r="N123" s="33">
        <f>IF(ISERROR(VLOOKUP($B123&amp;N$3,'Individual polls'!$A$3:$T$103,20,0)),N122,VLOOKUP($B123&amp;N$3,'Individual polls'!$A$3:$T$103,20,0))</f>
        <v>0.99999999999999989</v>
      </c>
      <c r="O123" s="33">
        <f>IF(ISERROR(VLOOKUP($B123&amp;O$3,'Individual polls'!$A$3:$T$103,20,0)),O122,VLOOKUP($B123&amp;O$3,'Individual polls'!$A$3:$T$103,20,0))</f>
        <v>0.77500000000000002</v>
      </c>
      <c r="P123" s="33">
        <f>IF(ISERROR(VLOOKUP($B123&amp;P$3,'Individual polls'!$A$3:$T$103,20,0)),P122,VLOOKUP($B123&amp;P$3,'Individual polls'!$A$3:$T$103,20,0))</f>
        <v>1.3999999999999997</v>
      </c>
      <c r="Q123" s="33">
        <f>IF(ISERROR(VLOOKUP($B123&amp;Q$3,'Individual polls'!$A$3:$T$103,20,0)),Q122,VLOOKUP($B123&amp;Q$3,'Individual polls'!$A$3:$T$103,20,0))</f>
        <v>1.4249999999999996</v>
      </c>
      <c r="R123" s="33">
        <f>IF(ISERROR(VLOOKUP($B123&amp;R$3,'Individual polls'!$A$3:$T$103,20,0)),R122,VLOOKUP($B123&amp;R$3,'Individual polls'!$A$3:$T$103,20,0))</f>
        <v>0.99999999999999989</v>
      </c>
      <c r="S123" s="40">
        <f>'Combined models'!S86</f>
        <v>0.97005226326368499</v>
      </c>
      <c r="T123" s="40">
        <f t="shared" si="23"/>
        <v>1.4618249971313937</v>
      </c>
      <c r="U123" s="40">
        <f>'Jerome et al'!R76</f>
        <v>1.375</v>
      </c>
      <c r="V123" s="40">
        <f>'Gschwend &amp; Norpoth'!R76</f>
        <v>1.7118291911016519</v>
      </c>
      <c r="W123" s="40">
        <f>'Kayser &amp; Leininger'!R50</f>
        <v>1.1472957945553157</v>
      </c>
      <c r="X123" s="40">
        <f>Election.de!R86</f>
        <v>1.0249999999999999</v>
      </c>
      <c r="Y123" s="40">
        <f>'Selb &amp; Munzert'!R3</f>
        <v>2.0500000000000003</v>
      </c>
      <c r="Z123" s="42">
        <f>'Combined experts'!S50</f>
        <v>1.6</v>
      </c>
      <c r="AA123" s="42">
        <f t="shared" si="18"/>
        <v>1.6</v>
      </c>
      <c r="AB123" s="42">
        <f>Journalists!R50</f>
        <v>1.5249999999999999</v>
      </c>
      <c r="AC123" s="42">
        <f>Scholars!R50</f>
        <v>1.6750000000000003</v>
      </c>
      <c r="AD123" s="42">
        <f>Journalists!S50</f>
        <v>2.1075340221252108</v>
      </c>
      <c r="AE123" s="42">
        <f>Scholars!S50</f>
        <v>1.8776870083321702</v>
      </c>
      <c r="AF123" s="36">
        <f>'Combined markets'!S129</f>
        <v>1.7918322744883184</v>
      </c>
      <c r="AG123" s="36">
        <f t="shared" si="13"/>
        <v>2.1016666666666666</v>
      </c>
      <c r="AH123" s="36">
        <f>Eix!R129</f>
        <v>3.4037499999999992</v>
      </c>
      <c r="AI123" s="36">
        <f>Prognosys!R115</f>
        <v>1.76</v>
      </c>
      <c r="AJ123" s="36">
        <f>'Wahlfieber I'!R70</f>
        <v>1.4662499999999996</v>
      </c>
      <c r="AK123" s="36">
        <f>'Wahlfieber II'!R38</f>
        <v>1.3774999999999997</v>
      </c>
      <c r="AL123" s="36">
        <f>Politikprognosen!R40</f>
        <v>2.4899999999999993</v>
      </c>
      <c r="AM123" s="36">
        <f>Spiegel!R39</f>
        <v>2.1125000000000003</v>
      </c>
    </row>
    <row r="124" spans="1:39">
      <c r="A124" s="24">
        <f t="shared" si="19"/>
        <v>10</v>
      </c>
      <c r="B124" s="7">
        <v>41529</v>
      </c>
      <c r="C124" s="45">
        <f t="shared" si="20"/>
        <v>0.98750292088399672</v>
      </c>
      <c r="D124" s="45">
        <f t="shared" si="21"/>
        <v>0.58576342501881784</v>
      </c>
      <c r="E124" s="45">
        <f t="shared" si="22"/>
        <v>0.8083574071348788</v>
      </c>
      <c r="F124" s="45">
        <f t="shared" si="24"/>
        <v>0.59056915792616493</v>
      </c>
      <c r="G124" s="28">
        <f>'PollyVote Forecast'!R130</f>
        <v>1.1767743140534292</v>
      </c>
      <c r="H124" s="32">
        <f>'Combined polls'!R123</f>
        <v>0.95500000000000007</v>
      </c>
      <c r="I124" s="32">
        <f t="shared" si="14"/>
        <v>0.9562499999999996</v>
      </c>
      <c r="J124" s="32">
        <f>PollyTix!R132</f>
        <v>0.8824999999999994</v>
      </c>
      <c r="K124" s="32">
        <f>Wahlumfrage!R123</f>
        <v>1.0299999999999998</v>
      </c>
      <c r="L124" s="33">
        <f t="shared" si="12"/>
        <v>1.1916666666666664</v>
      </c>
      <c r="M124" s="33">
        <f>IF(ISERROR(VLOOKUP($B124&amp;M$3,'Individual polls'!$A$3:$T$103,20,0)),M123,VLOOKUP($B124&amp;M$3,'Individual polls'!$A$3:$T$103,20,0))</f>
        <v>1.2249999999999999</v>
      </c>
      <c r="N124" s="33">
        <f>IF(ISERROR(VLOOKUP($B124&amp;N$3,'Individual polls'!$A$3:$T$103,20,0)),N123,VLOOKUP($B124&amp;N$3,'Individual polls'!$A$3:$T$103,20,0))</f>
        <v>0.99999999999999989</v>
      </c>
      <c r="O124" s="33">
        <f>IF(ISERROR(VLOOKUP($B124&amp;O$3,'Individual polls'!$A$3:$T$103,20,0)),O123,VLOOKUP($B124&amp;O$3,'Individual polls'!$A$3:$T$103,20,0))</f>
        <v>1.0999999999999999</v>
      </c>
      <c r="P124" s="33">
        <f>IF(ISERROR(VLOOKUP($B124&amp;P$3,'Individual polls'!$A$3:$T$103,20,0)),P123,VLOOKUP($B124&amp;P$3,'Individual polls'!$A$3:$T$103,20,0))</f>
        <v>1.3999999999999997</v>
      </c>
      <c r="Q124" s="33">
        <f>IF(ISERROR(VLOOKUP($B124&amp;Q$3,'Individual polls'!$A$3:$T$103,20,0)),Q123,VLOOKUP($B124&amp;Q$3,'Individual polls'!$A$3:$T$103,20,0))</f>
        <v>1.4249999999999996</v>
      </c>
      <c r="R124" s="33">
        <f>IF(ISERROR(VLOOKUP($B124&amp;R$3,'Individual polls'!$A$3:$T$103,20,0)),R123,VLOOKUP($B124&amp;R$3,'Individual polls'!$A$3:$T$103,20,0))</f>
        <v>0.99999999999999989</v>
      </c>
      <c r="S124" s="40">
        <f>'Combined models'!S87</f>
        <v>0.96500995791400213</v>
      </c>
      <c r="T124" s="40">
        <f t="shared" si="23"/>
        <v>1.4557599196429187</v>
      </c>
      <c r="U124" s="40">
        <f>'Jerome et al'!R77</f>
        <v>1.375</v>
      </c>
      <c r="V124" s="40">
        <f>'Gschwend &amp; Norpoth'!R77</f>
        <v>1.7002252702595571</v>
      </c>
      <c r="W124" s="40">
        <f>'Kayser &amp; Leininger'!R51</f>
        <v>1.1285743279550364</v>
      </c>
      <c r="X124" s="40">
        <f>Election.de!R87</f>
        <v>1.0249999999999999</v>
      </c>
      <c r="Y124" s="40">
        <f>'Selb &amp; Munzert'!R4</f>
        <v>2.0500000000000003</v>
      </c>
      <c r="Z124" s="42">
        <f>'Combined experts'!S51</f>
        <v>1.6</v>
      </c>
      <c r="AA124" s="42">
        <f t="shared" si="18"/>
        <v>1.6</v>
      </c>
      <c r="AB124" s="42">
        <f>Journalists!R51</f>
        <v>1.5249999999999999</v>
      </c>
      <c r="AC124" s="42">
        <f>Scholars!R51</f>
        <v>1.6750000000000003</v>
      </c>
      <c r="AD124" s="42">
        <f>Journalists!S51</f>
        <v>2.1075340221252108</v>
      </c>
      <c r="AE124" s="42">
        <f>Scholars!S51</f>
        <v>1.8776870083321702</v>
      </c>
      <c r="AF124" s="36">
        <f>'Combined markets'!S130</f>
        <v>1.7224323197411793</v>
      </c>
      <c r="AG124" s="36">
        <f t="shared" si="13"/>
        <v>2.0089583333333332</v>
      </c>
      <c r="AH124" s="36">
        <f>Eix!R130</f>
        <v>3.1975000000000007</v>
      </c>
      <c r="AI124" s="36">
        <f>Prognosys!R116</f>
        <v>1.6824999999999997</v>
      </c>
      <c r="AJ124" s="36">
        <f>'Wahlfieber I'!R71</f>
        <v>1.3737499999999996</v>
      </c>
      <c r="AK124" s="36">
        <f>'Wahlfieber II'!R39</f>
        <v>1.2174999999999998</v>
      </c>
      <c r="AL124" s="36">
        <f>Politikprognosen!R41</f>
        <v>2.4949999999999992</v>
      </c>
      <c r="AM124" s="36">
        <f>Spiegel!R40</f>
        <v>2.0874999999999999</v>
      </c>
    </row>
    <row r="125" spans="1:39">
      <c r="A125" s="24">
        <f t="shared" si="19"/>
        <v>9</v>
      </c>
      <c r="B125" s="7">
        <v>41530</v>
      </c>
      <c r="C125" s="45">
        <f t="shared" si="20"/>
        <v>0.97453295696540676</v>
      </c>
      <c r="D125" s="45">
        <f t="shared" si="21"/>
        <v>0.550496594296082</v>
      </c>
      <c r="E125" s="45">
        <f t="shared" si="22"/>
        <v>0.80193821548322353</v>
      </c>
      <c r="F125" s="45">
        <f t="shared" si="24"/>
        <v>0.58281256246933566</v>
      </c>
      <c r="G125" s="28">
        <f>'PollyVote Forecast'!R131</f>
        <v>1.1613184403837762</v>
      </c>
      <c r="H125" s="32">
        <f>'Combined polls'!R124</f>
        <v>0.95249999999999924</v>
      </c>
      <c r="I125" s="32">
        <f t="shared" si="14"/>
        <v>0.95250000000000001</v>
      </c>
      <c r="J125" s="32">
        <f>PollyTix!R133</f>
        <v>0.87500000000000022</v>
      </c>
      <c r="K125" s="32">
        <f>Wahlumfrage!R124</f>
        <v>1.0299999999999998</v>
      </c>
      <c r="L125" s="33">
        <f t="shared" si="12"/>
        <v>1.1916666666666664</v>
      </c>
      <c r="M125" s="33">
        <f>IF(ISERROR(VLOOKUP($B125&amp;M$3,'Individual polls'!$A$3:$T$103,20,0)),M124,VLOOKUP($B125&amp;M$3,'Individual polls'!$A$3:$T$103,20,0))</f>
        <v>1.2249999999999999</v>
      </c>
      <c r="N125" s="33">
        <f>IF(ISERROR(VLOOKUP($B125&amp;N$3,'Individual polls'!$A$3:$T$103,20,0)),N124,VLOOKUP($B125&amp;N$3,'Individual polls'!$A$3:$T$103,20,0))</f>
        <v>0.99999999999999989</v>
      </c>
      <c r="O125" s="33">
        <f>IF(ISERROR(VLOOKUP($B125&amp;O$3,'Individual polls'!$A$3:$T$103,20,0)),O124,VLOOKUP($B125&amp;O$3,'Individual polls'!$A$3:$T$103,20,0))</f>
        <v>1.0999999999999999</v>
      </c>
      <c r="P125" s="33">
        <f>IF(ISERROR(VLOOKUP($B125&amp;P$3,'Individual polls'!$A$3:$T$103,20,0)),P124,VLOOKUP($B125&amp;P$3,'Individual polls'!$A$3:$T$103,20,0))</f>
        <v>1.3999999999999997</v>
      </c>
      <c r="Q125" s="33">
        <f>IF(ISERROR(VLOOKUP($B125&amp;Q$3,'Individual polls'!$A$3:$T$103,20,0)),Q124,VLOOKUP($B125&amp;Q$3,'Individual polls'!$A$3:$T$103,20,0))</f>
        <v>1.4249999999999996</v>
      </c>
      <c r="R125" s="33">
        <f>IF(ISERROR(VLOOKUP($B125&amp;R$3,'Individual polls'!$A$3:$T$103,20,0)),R124,VLOOKUP($B125&amp;R$3,'Individual polls'!$A$3:$T$103,20,0))</f>
        <v>0.99999999999999989</v>
      </c>
      <c r="S125" s="40">
        <f>'Combined models'!S88</f>
        <v>0.95844636451239373</v>
      </c>
      <c r="T125" s="40">
        <f t="shared" si="23"/>
        <v>1.4481395423760932</v>
      </c>
      <c r="U125" s="40">
        <f>'Jerome et al'!R78</f>
        <v>1.375</v>
      </c>
      <c r="V125" s="40">
        <f>'Gschwend &amp; Norpoth'!R78</f>
        <v>1.6822577431973185</v>
      </c>
      <c r="W125" s="40">
        <f>'Kayser &amp; Leininger'!R52</f>
        <v>1.1084399686831472</v>
      </c>
      <c r="X125" s="40">
        <f>Election.de!R88</f>
        <v>1.0249999999999999</v>
      </c>
      <c r="Y125" s="40">
        <f>'Selb &amp; Munzert'!R5</f>
        <v>2.0500000000000003</v>
      </c>
      <c r="Z125" s="42">
        <f>'Combined experts'!S52</f>
        <v>1.6</v>
      </c>
      <c r="AA125" s="42">
        <f t="shared" si="18"/>
        <v>1.6</v>
      </c>
      <c r="AB125" s="42">
        <f>Journalists!R52</f>
        <v>1.5249999999999999</v>
      </c>
      <c r="AC125" s="42">
        <f>Scholars!R52</f>
        <v>1.6750000000000003</v>
      </c>
      <c r="AD125" s="42">
        <f>Journalists!S52</f>
        <v>2.1075340221252108</v>
      </c>
      <c r="AE125" s="42">
        <f>Scholars!S52</f>
        <v>1.8776870083321702</v>
      </c>
      <c r="AF125" s="36">
        <f>'Combined markets'!S131</f>
        <v>1.7186030096961493</v>
      </c>
      <c r="AG125" s="36">
        <f t="shared" si="13"/>
        <v>2.1095833333333331</v>
      </c>
      <c r="AH125" s="36">
        <f>Eix!R131</f>
        <v>3.38375</v>
      </c>
      <c r="AI125" s="36">
        <f>Prognosys!R117</f>
        <v>1.6974999999999998</v>
      </c>
      <c r="AJ125" s="36">
        <f>'Wahlfieber I'!R72</f>
        <v>1.3737499999999996</v>
      </c>
      <c r="AK125" s="36">
        <f>'Wahlfieber II'!R40</f>
        <v>1.5175000000000001</v>
      </c>
      <c r="AL125" s="36">
        <f>Politikprognosen!R42</f>
        <v>2.61</v>
      </c>
      <c r="AM125" s="36">
        <f>Spiegel!R41</f>
        <v>2.0750000000000002</v>
      </c>
    </row>
    <row r="126" spans="1:39">
      <c r="A126" s="24">
        <f t="shared" si="19"/>
        <v>8</v>
      </c>
      <c r="B126" s="7">
        <v>41531</v>
      </c>
      <c r="C126" s="45">
        <f t="shared" si="20"/>
        <v>0.93843858515594103</v>
      </c>
      <c r="D126" s="45">
        <f t="shared" si="21"/>
        <v>0.55973604870615035</v>
      </c>
      <c r="E126" s="45">
        <f t="shared" si="22"/>
        <v>0.7700406208733539</v>
      </c>
      <c r="F126" s="45">
        <f t="shared" si="24"/>
        <v>0.62049796896591414</v>
      </c>
      <c r="G126" s="28">
        <f>'PollyVote Forecast'!R132</f>
        <v>1.1183059806441629</v>
      </c>
      <c r="H126" s="32">
        <f>'Combined polls'!R125</f>
        <v>0.93562500000000004</v>
      </c>
      <c r="I126" s="32">
        <f t="shared" si="14"/>
        <v>0.95437499999999997</v>
      </c>
      <c r="J126" s="32">
        <f>PollyTix!R134</f>
        <v>0.87875000000000003</v>
      </c>
      <c r="K126" s="32">
        <f>Wahlumfrage!R125</f>
        <v>1.0299999999999998</v>
      </c>
      <c r="L126" s="33">
        <f t="shared" si="12"/>
        <v>1.1916666666666664</v>
      </c>
      <c r="M126" s="33">
        <f>IF(ISERROR(VLOOKUP($B126&amp;M$3,'Individual polls'!$A$3:$T$103,20,0)),M125,VLOOKUP($B126&amp;M$3,'Individual polls'!$A$3:$T$103,20,0))</f>
        <v>1.2249999999999999</v>
      </c>
      <c r="N126" s="33">
        <f>IF(ISERROR(VLOOKUP($B126&amp;N$3,'Individual polls'!$A$3:$T$103,20,0)),N125,VLOOKUP($B126&amp;N$3,'Individual polls'!$A$3:$T$103,20,0))</f>
        <v>0.99999999999999989</v>
      </c>
      <c r="O126" s="33">
        <f>IF(ISERROR(VLOOKUP($B126&amp;O$3,'Individual polls'!$A$3:$T$103,20,0)),O125,VLOOKUP($B126&amp;O$3,'Individual polls'!$A$3:$T$103,20,0))</f>
        <v>1.0999999999999999</v>
      </c>
      <c r="P126" s="33">
        <f>IF(ISERROR(VLOOKUP($B126&amp;P$3,'Individual polls'!$A$3:$T$103,20,0)),P125,VLOOKUP($B126&amp;P$3,'Individual polls'!$A$3:$T$103,20,0))</f>
        <v>1.3999999999999997</v>
      </c>
      <c r="Q126" s="33">
        <f>IF(ISERROR(VLOOKUP($B126&amp;Q$3,'Individual polls'!$A$3:$T$103,20,0)),Q125,VLOOKUP($B126&amp;Q$3,'Individual polls'!$A$3:$T$103,20,0))</f>
        <v>1.4249999999999996</v>
      </c>
      <c r="R126" s="33">
        <f>IF(ISERROR(VLOOKUP($B126&amp;R$3,'Individual polls'!$A$3:$T$103,20,0)),R125,VLOOKUP($B126&amp;R$3,'Individual polls'!$A$3:$T$103,20,0))</f>
        <v>0.99999999999999989</v>
      </c>
      <c r="S126" s="40">
        <f>'Combined models'!S89</f>
        <v>0.92424873609549296</v>
      </c>
      <c r="T126" s="40">
        <f t="shared" si="23"/>
        <v>1.4522688158656074</v>
      </c>
      <c r="U126" s="40">
        <f>'Jerome et al'!R79</f>
        <v>1.375</v>
      </c>
      <c r="V126" s="40">
        <f>'Gschwend &amp; Norpoth'!R79</f>
        <v>1.6695903082033237</v>
      </c>
      <c r="W126" s="40">
        <f>'Kayser &amp; Leininger'!R53</f>
        <v>1.0917537711247136</v>
      </c>
      <c r="X126" s="40">
        <f>Election.de!R89</f>
        <v>1.0750000000000002</v>
      </c>
      <c r="Y126" s="40">
        <f>'Selb &amp; Munzert'!R6</f>
        <v>2.0500000000000003</v>
      </c>
      <c r="Z126" s="42">
        <f>'Combined experts'!S53</f>
        <v>1.3724999999999996</v>
      </c>
      <c r="AA126" s="42">
        <f t="shared" si="18"/>
        <v>1.3724999999999996</v>
      </c>
      <c r="AB126" s="42">
        <f>Journalists!R53</f>
        <v>1.3062499999999999</v>
      </c>
      <c r="AC126" s="42">
        <f>Scholars!R53</f>
        <v>1.4387499999999995</v>
      </c>
      <c r="AD126" s="42">
        <f>Journalists!S53</f>
        <v>1.8634484378670417</v>
      </c>
      <c r="AE126" s="42">
        <f>Scholars!S53</f>
        <v>1.7410951273854494</v>
      </c>
      <c r="AF126" s="36">
        <f>'Combined markets'!S132</f>
        <v>1.6320161049231237</v>
      </c>
      <c r="AG126" s="36">
        <f t="shared" si="13"/>
        <v>1.9979166666666666</v>
      </c>
      <c r="AH126" s="36">
        <f>Eix!R132</f>
        <v>3.0325000000000002</v>
      </c>
      <c r="AI126" s="36">
        <f>Prognosys!R118</f>
        <v>1.5524999999999995</v>
      </c>
      <c r="AJ126" s="36">
        <f>'Wahlfieber I'!R73</f>
        <v>1.3737499999999996</v>
      </c>
      <c r="AK126" s="36">
        <f>'Wahlfieber II'!R41</f>
        <v>1.3524999999999991</v>
      </c>
      <c r="AL126" s="36">
        <f>Politikprognosen!R43</f>
        <v>2.6137500000000005</v>
      </c>
      <c r="AM126" s="36">
        <f>Spiegel!R42</f>
        <v>2.0625</v>
      </c>
    </row>
    <row r="127" spans="1:39">
      <c r="A127" s="24">
        <f t="shared" si="19"/>
        <v>7</v>
      </c>
      <c r="B127" s="7">
        <v>41532</v>
      </c>
      <c r="C127" s="45">
        <f t="shared" si="20"/>
        <v>0.96891825510980401</v>
      </c>
      <c r="D127" s="45">
        <f t="shared" si="21"/>
        <v>0.57213100025600128</v>
      </c>
      <c r="E127" s="45">
        <f t="shared" si="22"/>
        <v>0.78794750181754958</v>
      </c>
      <c r="F127" s="45">
        <f t="shared" si="24"/>
        <v>0.622730890528293</v>
      </c>
      <c r="G127" s="28">
        <f>'PollyVote Forecast'!R133</f>
        <v>1.1223303121688559</v>
      </c>
      <c r="H127" s="32">
        <f>'Combined polls'!R126</f>
        <v>0.95625000000000016</v>
      </c>
      <c r="I127" s="32">
        <f t="shared" si="14"/>
        <v>0.95749999999999968</v>
      </c>
      <c r="J127" s="32">
        <f>PollyTix!R135</f>
        <v>0.875</v>
      </c>
      <c r="K127" s="32">
        <f>Wahlumfrage!R126</f>
        <v>1.0399999999999994</v>
      </c>
      <c r="L127" s="33">
        <f t="shared" si="12"/>
        <v>1.158333333333333</v>
      </c>
      <c r="M127" s="33">
        <f>IF(ISERROR(VLOOKUP($B127&amp;M$3,'Individual polls'!$A$3:$T$103,20,0)),M126,VLOOKUP($B127&amp;M$3,'Individual polls'!$A$3:$T$103,20,0))</f>
        <v>1.2249999999999999</v>
      </c>
      <c r="N127" s="33">
        <f>IF(ISERROR(VLOOKUP($B127&amp;N$3,'Individual polls'!$A$3:$T$103,20,0)),N126,VLOOKUP($B127&amp;N$3,'Individual polls'!$A$3:$T$103,20,0))</f>
        <v>0.82500000000000007</v>
      </c>
      <c r="O127" s="33">
        <f>IF(ISERROR(VLOOKUP($B127&amp;O$3,'Individual polls'!$A$3:$T$103,20,0)),O126,VLOOKUP($B127&amp;O$3,'Individual polls'!$A$3:$T$103,20,0))</f>
        <v>1.0999999999999999</v>
      </c>
      <c r="P127" s="33">
        <f>IF(ISERROR(VLOOKUP($B127&amp;P$3,'Individual polls'!$A$3:$T$103,20,0)),P126,VLOOKUP($B127&amp;P$3,'Individual polls'!$A$3:$T$103,20,0))</f>
        <v>1.3999999999999997</v>
      </c>
      <c r="Q127" s="33">
        <f>IF(ISERROR(VLOOKUP($B127&amp;Q$3,'Individual polls'!$A$3:$T$103,20,0)),Q126,VLOOKUP($B127&amp;Q$3,'Individual polls'!$A$3:$T$103,20,0))</f>
        <v>1.3999999999999997</v>
      </c>
      <c r="R127" s="33">
        <f>IF(ISERROR(VLOOKUP($B127&amp;R$3,'Individual polls'!$A$3:$T$103,20,0)),R126,VLOOKUP($B127&amp;R$3,'Individual polls'!$A$3:$T$103,20,0))</f>
        <v>0.99999999999999989</v>
      </c>
      <c r="S127" s="40">
        <f>'Combined models'!S90</f>
        <v>0.91710894281672284</v>
      </c>
      <c r="T127" s="40">
        <f t="shared" si="23"/>
        <v>1.4243719404909456</v>
      </c>
      <c r="U127" s="40">
        <f>'Jerome et al'!R80</f>
        <v>1.3750000000000004</v>
      </c>
      <c r="V127" s="40">
        <f>'Gschwend &amp; Norpoth'!R80</f>
        <v>1.6040737266750116</v>
      </c>
      <c r="W127" s="40">
        <f>'Kayser &amp; Leininger'!R54</f>
        <v>1.0177859757797156</v>
      </c>
      <c r="X127" s="40">
        <f>Election.de!R90</f>
        <v>1.0750000000000002</v>
      </c>
      <c r="Y127" s="40">
        <f>'Selb &amp; Munzert'!R7</f>
        <v>2.0500000000000003</v>
      </c>
      <c r="Z127" s="42">
        <f>'Combined experts'!S54</f>
        <v>1.3724999999999996</v>
      </c>
      <c r="AA127" s="42">
        <f t="shared" si="18"/>
        <v>1.3724999999999996</v>
      </c>
      <c r="AB127" s="42">
        <f>Journalists!R54</f>
        <v>1.3062499999999999</v>
      </c>
      <c r="AC127" s="42">
        <f>Scholars!R54</f>
        <v>1.4387499999999995</v>
      </c>
      <c r="AD127" s="42">
        <f>Journalists!S54</f>
        <v>1.8634484378670417</v>
      </c>
      <c r="AE127" s="42">
        <f>Scholars!S54</f>
        <v>1.7410951273854494</v>
      </c>
      <c r="AF127" s="36">
        <f>'Combined markets'!S133</f>
        <v>1.607689016252696</v>
      </c>
      <c r="AG127" s="36">
        <f t="shared" si="13"/>
        <v>1.9616666666666669</v>
      </c>
      <c r="AH127" s="36">
        <f>Eix!R133</f>
        <v>2.9975000000000005</v>
      </c>
      <c r="AI127" s="36">
        <f>Prognosys!R119</f>
        <v>1.4749999999999996</v>
      </c>
      <c r="AJ127" s="36">
        <f>'Wahlfieber I'!R74</f>
        <v>1.3549999999999998</v>
      </c>
      <c r="AK127" s="36">
        <f>'Wahlfieber II'!R42</f>
        <v>1.3125000000000004</v>
      </c>
      <c r="AL127" s="36">
        <f>Politikprognosen!R44</f>
        <v>2.5800000000000005</v>
      </c>
      <c r="AM127" s="36">
        <f>Spiegel!R43</f>
        <v>2.0500000000000003</v>
      </c>
    </row>
    <row r="128" spans="1:39">
      <c r="A128" s="24">
        <f t="shared" si="19"/>
        <v>6</v>
      </c>
      <c r="B128" s="7">
        <v>41533</v>
      </c>
      <c r="C128" s="45">
        <f t="shared" si="20"/>
        <v>0.94158244036995631</v>
      </c>
      <c r="D128" s="45">
        <f t="shared" si="21"/>
        <v>0.60487560582980426</v>
      </c>
      <c r="E128" s="45">
        <f t="shared" si="22"/>
        <v>0.77061346705185041</v>
      </c>
      <c r="F128" s="45">
        <f t="shared" si="24"/>
        <v>0.6051619612956276</v>
      </c>
      <c r="G128" s="28">
        <f>'PollyVote Forecast'!R134</f>
        <v>1.0906663267618657</v>
      </c>
      <c r="H128" s="32">
        <f>'Combined polls'!R127</f>
        <v>0.94999999999999973</v>
      </c>
      <c r="I128" s="32">
        <f t="shared" si="14"/>
        <v>0.95124999999999971</v>
      </c>
      <c r="J128" s="32">
        <f>PollyTix!R136</f>
        <v>0.86250000000000004</v>
      </c>
      <c r="K128" s="32">
        <f>Wahlumfrage!R127</f>
        <v>1.0399999999999994</v>
      </c>
      <c r="L128" s="33">
        <f t="shared" si="12"/>
        <v>1.158333333333333</v>
      </c>
      <c r="M128" s="33">
        <f>IF(ISERROR(VLOOKUP($B128&amp;M$3,'Individual polls'!$A$3:$T$103,20,0)),M127,VLOOKUP($B128&amp;M$3,'Individual polls'!$A$3:$T$103,20,0))</f>
        <v>1.2249999999999999</v>
      </c>
      <c r="N128" s="33">
        <f>IF(ISERROR(VLOOKUP($B128&amp;N$3,'Individual polls'!$A$3:$T$103,20,0)),N127,VLOOKUP($B128&amp;N$3,'Individual polls'!$A$3:$T$103,20,0))</f>
        <v>0.82500000000000007</v>
      </c>
      <c r="O128" s="33">
        <f>IF(ISERROR(VLOOKUP($B128&amp;O$3,'Individual polls'!$A$3:$T$103,20,0)),O127,VLOOKUP($B128&amp;O$3,'Individual polls'!$A$3:$T$103,20,0))</f>
        <v>1.0999999999999999</v>
      </c>
      <c r="P128" s="33">
        <f>IF(ISERROR(VLOOKUP($B128&amp;P$3,'Individual polls'!$A$3:$T$103,20,0)),P127,VLOOKUP($B128&amp;P$3,'Individual polls'!$A$3:$T$103,20,0))</f>
        <v>1.3999999999999997</v>
      </c>
      <c r="Q128" s="33">
        <f>IF(ISERROR(VLOOKUP($B128&amp;Q$3,'Individual polls'!$A$3:$T$103,20,0)),Q127,VLOOKUP($B128&amp;Q$3,'Individual polls'!$A$3:$T$103,20,0))</f>
        <v>1.3999999999999997</v>
      </c>
      <c r="R128" s="33">
        <f>IF(ISERROR(VLOOKUP($B128&amp;R$3,'Individual polls'!$A$3:$T$103,20,0)),R127,VLOOKUP($B128&amp;R$3,'Individual polls'!$A$3:$T$103,20,0))</f>
        <v>0.99999999999999989</v>
      </c>
      <c r="S128" s="40">
        <f>'Combined models'!S91</f>
        <v>0.90896807783132871</v>
      </c>
      <c r="T128" s="40">
        <f t="shared" si="23"/>
        <v>1.4153221730401977</v>
      </c>
      <c r="U128" s="40">
        <f>'Jerome et al'!R81</f>
        <v>1.375</v>
      </c>
      <c r="V128" s="40">
        <f>'Gschwend &amp; Norpoth'!R81</f>
        <v>1.5837379605406272</v>
      </c>
      <c r="W128" s="40">
        <f>'Kayser &amp; Leininger'!R55</f>
        <v>0.9928729046603606</v>
      </c>
      <c r="X128" s="40">
        <f>Election.de!R91</f>
        <v>1.0750000000000002</v>
      </c>
      <c r="Y128" s="40">
        <f>'Selb &amp; Munzert'!R8</f>
        <v>2.0500000000000003</v>
      </c>
      <c r="Z128" s="42">
        <f>'Combined experts'!S55</f>
        <v>1.3724999999999996</v>
      </c>
      <c r="AA128" s="42">
        <f t="shared" si="18"/>
        <v>1.3724999999999996</v>
      </c>
      <c r="AB128" s="42">
        <f>Journalists!R55</f>
        <v>1.3062499999999999</v>
      </c>
      <c r="AC128" s="42">
        <f>Scholars!R55</f>
        <v>1.4387499999999995</v>
      </c>
      <c r="AD128" s="42">
        <f>Journalists!S55</f>
        <v>1.8634484378670417</v>
      </c>
      <c r="AE128" s="42">
        <f>Scholars!S55</f>
        <v>1.7410951273854494</v>
      </c>
      <c r="AF128" s="36">
        <f>'Combined markets'!S134</f>
        <v>1.4470676887214569</v>
      </c>
      <c r="AG128" s="36">
        <f t="shared" si="13"/>
        <v>1.8031249999999999</v>
      </c>
      <c r="AH128" s="36">
        <f>Eix!R134</f>
        <v>2.9987500000000002</v>
      </c>
      <c r="AI128" s="36">
        <f>Prognosys!R120</f>
        <v>1.4700000000000002</v>
      </c>
      <c r="AJ128" s="36">
        <f>'Wahlfieber I'!R75</f>
        <v>1.2487499999999998</v>
      </c>
      <c r="AK128" s="36">
        <f>'Wahlfieber II'!R43</f>
        <v>1.2224999999999995</v>
      </c>
      <c r="AL128" s="36">
        <f>Politikprognosen!R45</f>
        <v>1.8287500000000001</v>
      </c>
      <c r="AM128" s="36">
        <f>Spiegel!R44</f>
        <v>2.0500000000000003</v>
      </c>
    </row>
    <row r="129" spans="1:39">
      <c r="A129" s="24">
        <f t="shared" si="19"/>
        <v>5</v>
      </c>
      <c r="B129" s="7">
        <v>41534</v>
      </c>
      <c r="C129" s="45">
        <f t="shared" si="20"/>
        <v>0.92363726162609749</v>
      </c>
      <c r="D129" s="45">
        <f t="shared" si="21"/>
        <v>0.611582288357301</v>
      </c>
      <c r="E129" s="45">
        <f t="shared" si="22"/>
        <v>0.76350517448337152</v>
      </c>
      <c r="F129" s="45">
        <f t="shared" si="24"/>
        <v>0.59362846290098126</v>
      </c>
      <c r="G129" s="28">
        <f>'PollyVote Forecast'!R135</f>
        <v>1.0698798280502295</v>
      </c>
      <c r="H129" s="32">
        <f>'Combined polls'!R128</f>
        <v>0.9562499999999996</v>
      </c>
      <c r="I129" s="32">
        <f t="shared" si="14"/>
        <v>0.95749999999999957</v>
      </c>
      <c r="J129" s="32">
        <f>PollyTix!R137</f>
        <v>0.87499999999999989</v>
      </c>
      <c r="K129" s="32">
        <f>Wahlumfrage!R128</f>
        <v>1.0399999999999994</v>
      </c>
      <c r="L129" s="33">
        <f t="shared" si="12"/>
        <v>1.1583333333333332</v>
      </c>
      <c r="M129" s="33">
        <f>IF(ISERROR(VLOOKUP($B129&amp;M$3,'Individual polls'!$A$3:$T$103,20,0)),M128,VLOOKUP($B129&amp;M$3,'Individual polls'!$A$3:$T$103,20,0))</f>
        <v>1.2250000000000001</v>
      </c>
      <c r="N129" s="33">
        <f>IF(ISERROR(VLOOKUP($B129&amp;N$3,'Individual polls'!$A$3:$T$103,20,0)),N128,VLOOKUP($B129&amp;N$3,'Individual polls'!$A$3:$T$103,20,0))</f>
        <v>0.82500000000000007</v>
      </c>
      <c r="O129" s="33">
        <f>IF(ISERROR(VLOOKUP($B129&amp;O$3,'Individual polls'!$A$3:$T$103,20,0)),O128,VLOOKUP($B129&amp;O$3,'Individual polls'!$A$3:$T$103,20,0))</f>
        <v>1.0999999999999999</v>
      </c>
      <c r="P129" s="33">
        <f>IF(ISERROR(VLOOKUP($B129&amp;P$3,'Individual polls'!$A$3:$T$103,20,0)),P128,VLOOKUP($B129&amp;P$3,'Individual polls'!$A$3:$T$103,20,0))</f>
        <v>1.3999999999999997</v>
      </c>
      <c r="Q129" s="33">
        <f>IF(ISERROR(VLOOKUP($B129&amp;Q$3,'Individual polls'!$A$3:$T$103,20,0)),Q128,VLOOKUP($B129&amp;Q$3,'Individual polls'!$A$3:$T$103,20,0))</f>
        <v>1.3999999999999997</v>
      </c>
      <c r="R129" s="33">
        <f>IF(ISERROR(VLOOKUP($B129&amp;R$3,'Individual polls'!$A$3:$T$103,20,0)),R128,VLOOKUP($B129&amp;R$3,'Individual polls'!$A$3:$T$103,20,0))</f>
        <v>0.99999999999999989</v>
      </c>
      <c r="S129" s="40">
        <f>'Combined models'!S92</f>
        <v>0.90182750295057823</v>
      </c>
      <c r="T129" s="40">
        <f t="shared" si="23"/>
        <v>1.4012738404479936</v>
      </c>
      <c r="U129" s="40">
        <f>'Jerome et al'!R82</f>
        <v>1.375</v>
      </c>
      <c r="V129" s="40">
        <f>'Gschwend &amp; Norpoth'!R82</f>
        <v>1.5530821839218996</v>
      </c>
      <c r="W129" s="40">
        <f>'Kayser &amp; Leininger'!R56</f>
        <v>0.95328701831806706</v>
      </c>
      <c r="X129" s="40">
        <f>Election.de!R92</f>
        <v>1.0750000000000002</v>
      </c>
      <c r="Y129" s="40">
        <f>'Selb &amp; Munzert'!R9</f>
        <v>2.0500000000000003</v>
      </c>
      <c r="Z129" s="42">
        <f>'Combined experts'!S56</f>
        <v>1.3724999999999996</v>
      </c>
      <c r="AA129" s="42">
        <f t="shared" si="18"/>
        <v>1.3724999999999996</v>
      </c>
      <c r="AB129" s="42">
        <f>Journalists!R56</f>
        <v>1.3062499999999999</v>
      </c>
      <c r="AC129" s="42">
        <f>Scholars!R56</f>
        <v>1.4387499999999995</v>
      </c>
      <c r="AD129" s="42">
        <f>Journalists!S56</f>
        <v>1.8634484378670417</v>
      </c>
      <c r="AE129" s="42">
        <f>Scholars!S56</f>
        <v>1.7410951273854494</v>
      </c>
      <c r="AF129" s="36">
        <f>'Combined markets'!S135</f>
        <v>1.4460530104301403</v>
      </c>
      <c r="AG129" s="36">
        <f t="shared" si="13"/>
        <v>1.7493636562365262</v>
      </c>
      <c r="AH129" s="36">
        <f>Eix!R135</f>
        <v>2.9587500000000007</v>
      </c>
      <c r="AI129" s="36">
        <f>Prognosys!R121</f>
        <v>1.3799999999999997</v>
      </c>
      <c r="AJ129" s="36">
        <f>'Wahlfieber I'!R76</f>
        <v>1.2862499999999999</v>
      </c>
      <c r="AK129" s="36">
        <f>'Wahlfieber II'!R44</f>
        <v>1.2699999999999994</v>
      </c>
      <c r="AL129" s="36">
        <f>Politikprognosen!R46</f>
        <v>1.5511819374191576</v>
      </c>
      <c r="AM129" s="36">
        <f>Spiegel!R45</f>
        <v>2.0500000000000003</v>
      </c>
    </row>
    <row r="130" spans="1:39">
      <c r="A130" s="24">
        <f t="shared" si="19"/>
        <v>4</v>
      </c>
      <c r="B130" s="7">
        <v>41535</v>
      </c>
      <c r="C130" s="45">
        <f t="shared" si="20"/>
        <v>0.94690365806121068</v>
      </c>
      <c r="D130" s="45">
        <f t="shared" si="21"/>
        <v>0.59733792487263637</v>
      </c>
      <c r="E130" s="45">
        <f t="shared" si="22"/>
        <v>0.75788084177503778</v>
      </c>
      <c r="F130" s="45">
        <f t="shared" si="24"/>
        <v>0.58450136641325701</v>
      </c>
      <c r="G130" s="28">
        <f>'PollyVote Forecast'!R136</f>
        <v>1.053430319593097</v>
      </c>
      <c r="H130" s="32">
        <f>'Combined polls'!R129</f>
        <v>0.93250000000000011</v>
      </c>
      <c r="I130" s="32">
        <f t="shared" si="14"/>
        <v>0.95750000000000002</v>
      </c>
      <c r="J130" s="32">
        <f>PollyTix!R138</f>
        <v>0.87500000000000056</v>
      </c>
      <c r="K130" s="32">
        <f>Wahlumfrage!R129</f>
        <v>1.0399999999999994</v>
      </c>
      <c r="L130" s="33">
        <f t="shared" si="12"/>
        <v>1.1125</v>
      </c>
      <c r="M130" s="33">
        <f>IF(ISERROR(VLOOKUP($B130&amp;M$3,'Individual polls'!$A$3:$T$103,20,0)),M129,VLOOKUP($B130&amp;M$3,'Individual polls'!$A$3:$T$103,20,0))</f>
        <v>1.2250000000000001</v>
      </c>
      <c r="N130" s="33">
        <f>IF(ISERROR(VLOOKUP($B130&amp;N$3,'Individual polls'!$A$3:$T$103,20,0)),N129,VLOOKUP($B130&amp;N$3,'Individual polls'!$A$3:$T$103,20,0))</f>
        <v>0.82500000000000007</v>
      </c>
      <c r="O130" s="33">
        <f>IF(ISERROR(VLOOKUP($B130&amp;O$3,'Individual polls'!$A$3:$T$103,20,0)),O129,VLOOKUP($B130&amp;O$3,'Individual polls'!$A$3:$T$103,20,0))</f>
        <v>1.0999999999999999</v>
      </c>
      <c r="P130" s="33">
        <f>IF(ISERROR(VLOOKUP($B130&amp;P$3,'Individual polls'!$A$3:$T$103,20,0)),P129,VLOOKUP($B130&amp;P$3,'Individual polls'!$A$3:$T$103,20,0))</f>
        <v>1.1250000000000002</v>
      </c>
      <c r="Q130" s="33">
        <f>IF(ISERROR(VLOOKUP($B130&amp;Q$3,'Individual polls'!$A$3:$T$103,20,0)),Q129,VLOOKUP($B130&amp;Q$3,'Individual polls'!$A$3:$T$103,20,0))</f>
        <v>1.3999999999999997</v>
      </c>
      <c r="R130" s="33">
        <f>IF(ISERROR(VLOOKUP($B130&amp;R$3,'Individual polls'!$A$3:$T$103,20,0)),R129,VLOOKUP($B130&amp;R$3,'Individual polls'!$A$3:$T$103,20,0))</f>
        <v>0.99999999999999989</v>
      </c>
      <c r="S130" s="40">
        <f>'Combined models'!S93</f>
        <v>0.88705620066448732</v>
      </c>
      <c r="T130" s="40">
        <f t="shared" si="23"/>
        <v>1.3899682661536221</v>
      </c>
      <c r="U130" s="40">
        <f>'Jerome et al'!R83</f>
        <v>1.3750000000000002</v>
      </c>
      <c r="V130" s="40">
        <f>'Gschwend &amp; Norpoth'!R83</f>
        <v>1.5307105896580746</v>
      </c>
      <c r="W130" s="40">
        <f>'Kayser &amp; Leininger'!R57</f>
        <v>0.91913074111003512</v>
      </c>
      <c r="X130" s="40">
        <f>Election.de!R93</f>
        <v>1.0750000000000002</v>
      </c>
      <c r="Y130" s="40">
        <f>'Selb &amp; Munzert'!R10</f>
        <v>2.0500000000000003</v>
      </c>
      <c r="Z130" s="42">
        <f>'Combined experts'!S57</f>
        <v>1.3724999999999996</v>
      </c>
      <c r="AA130" s="42">
        <f t="shared" si="18"/>
        <v>1.3724999999999996</v>
      </c>
      <c r="AB130" s="42">
        <f>Journalists!R57</f>
        <v>1.3062499999999999</v>
      </c>
      <c r="AC130" s="42">
        <f>Scholars!R57</f>
        <v>1.4387499999999995</v>
      </c>
      <c r="AD130" s="42">
        <f>Journalists!S57</f>
        <v>1.8634484378670417</v>
      </c>
      <c r="AE130" s="42">
        <f>Scholars!S57</f>
        <v>1.7410951273854494</v>
      </c>
      <c r="AF130" s="36">
        <f>'Combined markets'!S136</f>
        <v>1.3555268658991588</v>
      </c>
      <c r="AG130" s="36">
        <f t="shared" si="13"/>
        <v>1.7635416666666661</v>
      </c>
      <c r="AH130" s="36">
        <f>Eix!R136</f>
        <v>2.8449999999999993</v>
      </c>
      <c r="AI130" s="36">
        <f>Prognosys!R122</f>
        <v>1.4075000000000002</v>
      </c>
      <c r="AJ130" s="36">
        <f>'Wahlfieber I'!R77</f>
        <v>1.2862499999999999</v>
      </c>
      <c r="AK130" s="36">
        <f>'Wahlfieber II'!R45</f>
        <v>1.2399999999999998</v>
      </c>
      <c r="AL130" s="36">
        <f>Politikprognosen!R47</f>
        <v>1.7899999999999994</v>
      </c>
      <c r="AM130" s="36">
        <f>Spiegel!R46</f>
        <v>2.0125000000000002</v>
      </c>
    </row>
    <row r="131" spans="1:39">
      <c r="A131" s="24">
        <f t="shared" si="19"/>
        <v>3</v>
      </c>
      <c r="B131" s="7">
        <v>41536</v>
      </c>
      <c r="C131" s="45">
        <f t="shared" si="20"/>
        <v>0.98189245238138934</v>
      </c>
      <c r="D131" s="45">
        <f t="shared" si="21"/>
        <v>0.60901885376928555</v>
      </c>
      <c r="E131" s="45">
        <f t="shared" si="22"/>
        <v>0.74857417699109352</v>
      </c>
      <c r="F131" s="45">
        <f t="shared" si="24"/>
        <v>0.57431864801420029</v>
      </c>
      <c r="G131" s="28">
        <f>'PollyVote Forecast'!R137</f>
        <v>1.0350782935520479</v>
      </c>
      <c r="H131" s="32">
        <f>'Combined polls'!R130</f>
        <v>0.93250000000000022</v>
      </c>
      <c r="I131" s="32">
        <f t="shared" si="14"/>
        <v>0.9574999999999998</v>
      </c>
      <c r="J131" s="32">
        <f>PollyTix!R139</f>
        <v>0.87500000000000011</v>
      </c>
      <c r="K131" s="32">
        <f>Wahlumfrage!R130</f>
        <v>1.0399999999999994</v>
      </c>
      <c r="L131" s="33">
        <f t="shared" si="12"/>
        <v>1.0541666666666667</v>
      </c>
      <c r="M131" s="33">
        <f>IF(ISERROR(VLOOKUP($B131&amp;M$3,'Individual polls'!$A$3:$T$103,20,0)),M130,VLOOKUP($B131&amp;M$3,'Individual polls'!$A$3:$T$103,20,0))</f>
        <v>1.2250000000000001</v>
      </c>
      <c r="N131" s="33">
        <f>IF(ISERROR(VLOOKUP($B131&amp;N$3,'Individual polls'!$A$3:$T$103,20,0)),N130,VLOOKUP($B131&amp;N$3,'Individual polls'!$A$3:$T$103,20,0))</f>
        <v>0.82500000000000007</v>
      </c>
      <c r="O131" s="33">
        <f>IF(ISERROR(VLOOKUP($B131&amp;O$3,'Individual polls'!$A$3:$T$103,20,0)),O130,VLOOKUP($B131&amp;O$3,'Individual polls'!$A$3:$T$103,20,0))</f>
        <v>1.0999999999999999</v>
      </c>
      <c r="P131" s="33">
        <f>IF(ISERROR(VLOOKUP($B131&amp;P$3,'Individual polls'!$A$3:$T$103,20,0)),P130,VLOOKUP($B131&amp;P$3,'Individual polls'!$A$3:$T$103,20,0))</f>
        <v>1.1250000000000002</v>
      </c>
      <c r="Q131" s="33">
        <f>IF(ISERROR(VLOOKUP($B131&amp;Q$3,'Individual polls'!$A$3:$T$103,20,0)),Q130,VLOOKUP($B131&amp;Q$3,'Individual polls'!$A$3:$T$103,20,0))</f>
        <v>1.05</v>
      </c>
      <c r="R131" s="33">
        <f>IF(ISERROR(VLOOKUP($B131&amp;R$3,'Individual polls'!$A$3:$T$103,20,0)),R130,VLOOKUP($B131&amp;R$3,'Individual polls'!$A$3:$T$103,20,0))</f>
        <v>0.99999999999999989</v>
      </c>
      <c r="S131" s="40">
        <f>'Combined models'!S94</f>
        <v>0.8798102107376542</v>
      </c>
      <c r="T131" s="40">
        <f t="shared" si="23"/>
        <v>1.3827331016313742</v>
      </c>
      <c r="U131" s="40">
        <f>'Jerome et al'!R84</f>
        <v>1.375</v>
      </c>
      <c r="V131" s="40">
        <f>'Gschwend &amp; Norpoth'!R84</f>
        <v>1.5139226838208386</v>
      </c>
      <c r="W131" s="40">
        <f>'Kayser &amp; Leininger'!R58</f>
        <v>0.8997428243360317</v>
      </c>
      <c r="X131" s="40">
        <f>Election.de!R94</f>
        <v>1.0750000000000002</v>
      </c>
      <c r="Y131" s="40">
        <f>'Selb &amp; Munzert'!R11</f>
        <v>2.0500000000000003</v>
      </c>
      <c r="Z131" s="42">
        <f>'Combined experts'!S58</f>
        <v>1.3724999999999996</v>
      </c>
      <c r="AA131" s="42">
        <f t="shared" si="18"/>
        <v>1.3724999999999996</v>
      </c>
      <c r="AB131" s="42">
        <f>Journalists!R58</f>
        <v>1.3062499999999999</v>
      </c>
      <c r="AC131" s="42">
        <f>Scholars!R58</f>
        <v>1.4387499999999995</v>
      </c>
      <c r="AD131" s="42">
        <f>Journalists!S58</f>
        <v>1.8634484378670417</v>
      </c>
      <c r="AE131" s="42">
        <f>Scholars!S58</f>
        <v>1.7410951273854494</v>
      </c>
      <c r="AF131" s="36">
        <f>'Combined markets'!S137</f>
        <v>1.4359739114252466</v>
      </c>
      <c r="AG131" s="36">
        <f t="shared" si="13"/>
        <v>1.699583333333333</v>
      </c>
      <c r="AH131" s="36">
        <f>Eix!R137</f>
        <v>2.90625</v>
      </c>
      <c r="AI131" s="36">
        <f>Prognosys!R123</f>
        <v>1.3074999999999997</v>
      </c>
      <c r="AJ131" s="36">
        <f>'Wahlfieber I'!R78</f>
        <v>1.2862499999999999</v>
      </c>
      <c r="AK131" s="36">
        <f>'Wahlfieber II'!R46</f>
        <v>1.1074999999999995</v>
      </c>
      <c r="AL131" s="36">
        <f>Politikprognosen!R48</f>
        <v>1.5775000000000003</v>
      </c>
      <c r="AM131" s="36">
        <f>Spiegel!R47</f>
        <v>2.0125000000000002</v>
      </c>
    </row>
    <row r="132" spans="1:39">
      <c r="A132" s="24">
        <f t="shared" si="19"/>
        <v>2</v>
      </c>
      <c r="B132" s="7">
        <v>41537</v>
      </c>
      <c r="C132" s="45">
        <f t="shared" si="20"/>
        <v>1.0816565038987607</v>
      </c>
      <c r="D132" s="45">
        <f t="shared" si="21"/>
        <v>0.5636096708895415</v>
      </c>
      <c r="E132" s="45">
        <f t="shared" si="22"/>
        <v>0.69879748502468797</v>
      </c>
      <c r="F132" s="45">
        <f t="shared" si="24"/>
        <v>0.62772148388368521</v>
      </c>
      <c r="G132" s="28">
        <f>'PollyVote Forecast'!R138</f>
        <v>0.96447704930972811</v>
      </c>
      <c r="H132" s="32">
        <f>'Combined polls'!R131</f>
        <v>0.91999999999999993</v>
      </c>
      <c r="I132" s="32">
        <f t="shared" si="14"/>
        <v>0.94499999999999984</v>
      </c>
      <c r="J132" s="32">
        <f>PollyTix!R140</f>
        <v>0.8500000000000002</v>
      </c>
      <c r="K132" s="32">
        <f>Wahlumfrage!R131</f>
        <v>1.0399999999999994</v>
      </c>
      <c r="L132" s="33">
        <f t="shared" ref="L132:L133" si="25">AVERAGE(M132:R132)</f>
        <v>0.89166666666666661</v>
      </c>
      <c r="M132" s="33">
        <f>IF(ISERROR(VLOOKUP($B132&amp;M$3,'Individual polls'!$A$3:$T$103,20,0)),M131,VLOOKUP($B132&amp;M$3,'Individual polls'!$A$3:$T$103,20,0))</f>
        <v>0.62500000000000011</v>
      </c>
      <c r="N132" s="33">
        <f>IF(ISERROR(VLOOKUP($B132&amp;N$3,'Individual polls'!$A$3:$T$103,20,0)),N131,VLOOKUP($B132&amp;N$3,'Individual polls'!$A$3:$T$103,20,0))</f>
        <v>0.82500000000000007</v>
      </c>
      <c r="O132" s="33">
        <f>IF(ISERROR(VLOOKUP($B132&amp;O$3,'Individual polls'!$A$3:$T$103,20,0)),O131,VLOOKUP($B132&amp;O$3,'Individual polls'!$A$3:$T$103,20,0))</f>
        <v>1.0999999999999999</v>
      </c>
      <c r="P132" s="33">
        <f>IF(ISERROR(VLOOKUP($B132&amp;P$3,'Individual polls'!$A$3:$T$103,20,0)),P131,VLOOKUP($B132&amp;P$3,'Individual polls'!$A$3:$T$103,20,0))</f>
        <v>0.75000000000000011</v>
      </c>
      <c r="Q132" s="33">
        <f>IF(ISERROR(VLOOKUP($B132&amp;Q$3,'Individual polls'!$A$3:$T$103,20,0)),Q131,VLOOKUP($B132&amp;Q$3,'Individual polls'!$A$3:$T$103,20,0))</f>
        <v>1.05</v>
      </c>
      <c r="R132" s="33">
        <f>IF(ISERROR(VLOOKUP($B132&amp;R$3,'Individual polls'!$A$3:$T$103,20,0)),R131,VLOOKUP($B132&amp;R$3,'Individual polls'!$A$3:$T$103,20,0))</f>
        <v>0.99999999999999989</v>
      </c>
      <c r="S132" s="40">
        <f>'Combined models'!S95</f>
        <v>0.87699630421213692</v>
      </c>
      <c r="T132" s="40">
        <f t="shared" si="23"/>
        <v>1.3801953641485327</v>
      </c>
      <c r="U132" s="40">
        <f>'Jerome et al'!R85</f>
        <v>1.3750000000000002</v>
      </c>
      <c r="V132" s="40">
        <f>'Gschwend &amp; Norpoth'!R85</f>
        <v>1.504553153634574</v>
      </c>
      <c r="W132" s="40">
        <f>'Kayser &amp; Leininger'!R59</f>
        <v>0.89642366710808896</v>
      </c>
      <c r="X132" s="40">
        <f>Election.de!R95</f>
        <v>1.0750000000000002</v>
      </c>
      <c r="Y132" s="40">
        <f>'Selb &amp; Munzert'!R12</f>
        <v>2.0500000000000003</v>
      </c>
      <c r="Z132" s="42">
        <f>'Combined experts'!S59</f>
        <v>1.0725</v>
      </c>
      <c r="AA132" s="42">
        <f t="shared" si="18"/>
        <v>1.0962500000000002</v>
      </c>
      <c r="AB132" s="42">
        <f>Journalists!R59</f>
        <v>1.0962500000000002</v>
      </c>
      <c r="AC132" s="42">
        <f>Scholars!R59</f>
        <v>1.0962500000000002</v>
      </c>
      <c r="AD132" s="42">
        <f>Journalists!S59</f>
        <v>1.6129807692307689</v>
      </c>
      <c r="AE132" s="42">
        <f>Scholars!S59</f>
        <v>1.4599650326001676</v>
      </c>
      <c r="AF132" s="36">
        <f>'Combined markets'!S138</f>
        <v>1.4247663132296786</v>
      </c>
      <c r="AG132" s="36">
        <f t="shared" ref="AG132:AG133" si="26">AVERAGE(AH132:AM132)</f>
        <v>1.7112500000000004</v>
      </c>
      <c r="AH132" s="36">
        <f>Eix!R138</f>
        <v>2.9712500000000004</v>
      </c>
      <c r="AI132" s="36">
        <f>Prognosys!R124</f>
        <v>1.3074999999999997</v>
      </c>
      <c r="AJ132" s="36">
        <f>'Wahlfieber I'!R79</f>
        <v>1.34375</v>
      </c>
      <c r="AK132" s="36">
        <f>'Wahlfieber II'!R47</f>
        <v>1.08</v>
      </c>
      <c r="AL132" s="36">
        <f>Politikprognosen!R49</f>
        <v>1.5775000000000006</v>
      </c>
      <c r="AM132" s="36">
        <f>Spiegel!R48</f>
        <v>1.9875</v>
      </c>
    </row>
    <row r="133" spans="1:39">
      <c r="A133" s="24">
        <f>DATE(2013,9,22)-B133</f>
        <v>1</v>
      </c>
      <c r="B133" s="7">
        <v>41538</v>
      </c>
      <c r="C133" s="45">
        <f t="shared" si="20"/>
        <v>1.0524131809276409</v>
      </c>
      <c r="D133" s="45">
        <f t="shared" si="21"/>
        <v>0.58394146463172281</v>
      </c>
      <c r="E133" s="45">
        <f t="shared" si="22"/>
        <v>0.69980728210000287</v>
      </c>
      <c r="F133" s="45">
        <f t="shared" si="24"/>
        <v>0.61075060447515239</v>
      </c>
      <c r="G133" s="28">
        <f>'PollyVote Forecast'!R139</f>
        <v>0.93840175299381312</v>
      </c>
      <c r="H133" s="32">
        <f>'Combined polls'!R132</f>
        <v>0.8949999999999998</v>
      </c>
      <c r="I133" s="32">
        <f t="shared" ref="I133" si="27">AVERAGE(J133:K133)</f>
        <v>0.91999999999999948</v>
      </c>
      <c r="J133" s="32">
        <f>PollyTix!R141</f>
        <v>0.79999999999999949</v>
      </c>
      <c r="K133" s="32">
        <f>Wahlumfrage!R132</f>
        <v>1.0399999999999994</v>
      </c>
      <c r="L133" s="33">
        <f t="shared" si="25"/>
        <v>0.89166666666666661</v>
      </c>
      <c r="M133" s="33">
        <f>IF(ISERROR(VLOOKUP($B133&amp;M$3,'Individual polls'!$A$3:$T$103,20,0)),M132,VLOOKUP($B133&amp;M$3,'Individual polls'!$A$3:$T$103,20,0))</f>
        <v>0.62500000000000011</v>
      </c>
      <c r="N133" s="33">
        <f>IF(ISERROR(VLOOKUP($B133&amp;N$3,'Individual polls'!$A$3:$T$103,20,0)),N132,VLOOKUP($B133&amp;N$3,'Individual polls'!$A$3:$T$103,20,0))</f>
        <v>0.82500000000000007</v>
      </c>
      <c r="O133" s="33">
        <f>IF(ISERROR(VLOOKUP($B133&amp;O$3,'Individual polls'!$A$3:$T$103,20,0)),O132,VLOOKUP($B133&amp;O$3,'Individual polls'!$A$3:$T$103,20,0))</f>
        <v>1.0999999999999999</v>
      </c>
      <c r="P133" s="33">
        <f>IF(ISERROR(VLOOKUP($B133&amp;P$3,'Individual polls'!$A$3:$T$103,20,0)),P132,VLOOKUP($B133&amp;P$3,'Individual polls'!$A$3:$T$103,20,0))</f>
        <v>0.75000000000000011</v>
      </c>
      <c r="Q133" s="33">
        <f>IF(ISERROR(VLOOKUP($B133&amp;Q$3,'Individual polls'!$A$3:$T$103,20,0)),Q132,VLOOKUP($B133&amp;Q$3,'Individual polls'!$A$3:$T$103,20,0))</f>
        <v>1.05</v>
      </c>
      <c r="R133" s="33">
        <f>IF(ISERROR(VLOOKUP($B133&amp;R$3,'Individual polls'!$A$3:$T$103,20,0)),R132,VLOOKUP($B133&amp;R$3,'Individual polls'!$A$3:$T$103,20,0))</f>
        <v>0.99999999999999989</v>
      </c>
      <c r="S133" s="40">
        <f>'Combined models'!S96</f>
        <v>0.85668473343198048</v>
      </c>
      <c r="T133" s="40">
        <f t="shared" si="23"/>
        <v>1.3409431096198781</v>
      </c>
      <c r="U133" s="40">
        <f>'Jerome et al'!R86</f>
        <v>1.3750000000000002</v>
      </c>
      <c r="V133" s="40">
        <f>'Gschwend &amp; Norpoth'!R86</f>
        <v>1.4164541318214046</v>
      </c>
      <c r="W133" s="40">
        <f>'Kayser &amp; Leininger'!R60</f>
        <v>0.78826141627798529</v>
      </c>
      <c r="X133" s="40">
        <f>Election.de!R96</f>
        <v>1.0750000000000002</v>
      </c>
      <c r="Y133" s="40">
        <f>'Selb &amp; Munzert'!R13</f>
        <v>2.0500000000000003</v>
      </c>
      <c r="Z133" s="42">
        <f>'Combined experts'!S60</f>
        <v>1.0725</v>
      </c>
      <c r="AA133" s="42">
        <f t="shared" si="18"/>
        <v>1.0962500000000002</v>
      </c>
      <c r="AB133" s="42">
        <f>Journalists!R60</f>
        <v>1.0962500000000002</v>
      </c>
      <c r="AC133" s="42">
        <f>Scholars!R60</f>
        <v>1.0962500000000002</v>
      </c>
      <c r="AD133" s="42">
        <f>Journalists!S60</f>
        <v>1.6129807692307689</v>
      </c>
      <c r="AE133" s="42">
        <f>Scholars!S60</f>
        <v>1.4599650326001676</v>
      </c>
      <c r="AF133" s="36">
        <f>'Combined markets'!S139</f>
        <v>1.296736609393049</v>
      </c>
      <c r="AG133" s="36">
        <f t="shared" si="26"/>
        <v>1.6070133906069497</v>
      </c>
      <c r="AH133" s="36">
        <f>Eix!R139</f>
        <v>2.7312499999999993</v>
      </c>
      <c r="AI133" s="36">
        <f>Prognosys!R125</f>
        <v>1.2049999999999992</v>
      </c>
      <c r="AJ133" s="36">
        <f>'Wahlfieber I'!R80</f>
        <v>1.31125</v>
      </c>
      <c r="AK133" s="36">
        <f>'Wahlfieber II'!R48</f>
        <v>0.88749999999999951</v>
      </c>
      <c r="AL133" s="36">
        <f>Politikprognosen!R50</f>
        <v>1.5695803436416997</v>
      </c>
      <c r="AM133" s="36">
        <f>Spiegel!R49</f>
        <v>1.9375</v>
      </c>
    </row>
    <row r="134" spans="1:39" s="11" customFormat="1">
      <c r="A134" s="5"/>
      <c r="B134" s="5" t="s">
        <v>51</v>
      </c>
      <c r="C134" s="46">
        <f t="shared" ref="C134:K134" si="28">AVERAGE(C76:C133)</f>
        <v>0.95772157009343883</v>
      </c>
      <c r="D134" s="46">
        <f t="shared" si="28"/>
        <v>0.588983592030214</v>
      </c>
      <c r="E134" s="46">
        <f t="shared" si="28"/>
        <v>0.86932874899352597</v>
      </c>
      <c r="F134" s="46">
        <f t="shared" si="28"/>
        <v>0.64242775147939934</v>
      </c>
      <c r="G134" s="29">
        <f t="shared" si="28"/>
        <v>1.3713776126583075</v>
      </c>
      <c r="H134" s="34">
        <f t="shared" si="28"/>
        <v>1.2718534482758619</v>
      </c>
      <c r="I134" s="34">
        <f t="shared" si="28"/>
        <v>1.2744181034482756</v>
      </c>
      <c r="J134" s="34">
        <f t="shared" si="28"/>
        <v>1.2734698275862062</v>
      </c>
      <c r="K134" s="34">
        <f t="shared" si="28"/>
        <v>1.2753663793103458</v>
      </c>
      <c r="L134" s="34">
        <f t="shared" ref="L134" si="29">AVERAGE(L76:L133)</f>
        <v>1.4379310344827574</v>
      </c>
      <c r="M134" s="34">
        <f t="shared" ref="M134" si="30">AVERAGE(M76:M133)</f>
        <v>1.5612068965517223</v>
      </c>
      <c r="N134" s="34">
        <f t="shared" ref="N134" si="31">AVERAGE(N76:N133)</f>
        <v>1.3573275862068965</v>
      </c>
      <c r="O134" s="34">
        <f t="shared" ref="O134" si="32">AVERAGE(O76:O133)</f>
        <v>1.2827586206896531</v>
      </c>
      <c r="P134" s="34">
        <f t="shared" ref="P134" si="33">AVERAGE(P76:P133)</f>
        <v>1.4931034482758638</v>
      </c>
      <c r="Q134" s="34">
        <f t="shared" ref="Q134" si="34">AVERAGE(Q76:Q133)</f>
        <v>1.6051724137931023</v>
      </c>
      <c r="R134" s="34">
        <f t="shared" ref="R134" si="35">AVERAGE(R76:R133)</f>
        <v>1.3280172413793099</v>
      </c>
      <c r="S134" s="39">
        <f t="shared" ref="S134:AM134" si="36">AVERAGE(S76:S133)</f>
        <v>1.1358957934740304</v>
      </c>
      <c r="T134" s="39">
        <f t="shared" si="36"/>
        <v>1.5742557846849681</v>
      </c>
      <c r="U134" s="39">
        <f t="shared" si="36"/>
        <v>1.375</v>
      </c>
      <c r="V134" s="39">
        <f t="shared" si="36"/>
        <v>1.9418895132208143</v>
      </c>
      <c r="W134" s="39">
        <f t="shared" si="36"/>
        <v>1.3107853681147239</v>
      </c>
      <c r="X134" s="39">
        <f t="shared" si="36"/>
        <v>1.5487068965517254</v>
      </c>
      <c r="Y134" s="39">
        <f t="shared" si="36"/>
        <v>2.0500000000000003</v>
      </c>
      <c r="Z134" s="43">
        <f t="shared" si="36"/>
        <v>1.6742575209116373</v>
      </c>
      <c r="AA134" s="43">
        <f t="shared" si="36"/>
        <v>1.6854213140150853</v>
      </c>
      <c r="AB134" s="43">
        <f t="shared" si="36"/>
        <v>1.6656397665862079</v>
      </c>
      <c r="AC134" s="43">
        <f t="shared" si="36"/>
        <v>1.7052028614439656</v>
      </c>
      <c r="AD134" s="43">
        <f t="shared" si="36"/>
        <v>2.2386377696537831</v>
      </c>
      <c r="AE134" s="43">
        <f t="shared" si="36"/>
        <v>2.0196088743987688</v>
      </c>
      <c r="AF134" s="37">
        <f t="shared" si="36"/>
        <v>2.0802691538617957</v>
      </c>
      <c r="AG134" s="37">
        <f t="shared" si="36"/>
        <v>2.3334474862861225</v>
      </c>
      <c r="AH134" s="37">
        <f t="shared" si="36"/>
        <v>3.9049353448275865</v>
      </c>
      <c r="AI134" s="37">
        <f t="shared" si="36"/>
        <v>2.0206465517241381</v>
      </c>
      <c r="AJ134" s="37">
        <f t="shared" si="36"/>
        <v>1.8047844827586206</v>
      </c>
      <c r="AK134" s="37">
        <f t="shared" si="36"/>
        <v>1.6777717391304348</v>
      </c>
      <c r="AL134" s="37">
        <f t="shared" si="36"/>
        <v>2.014213587343697</v>
      </c>
      <c r="AM134" s="37">
        <f t="shared" si="36"/>
        <v>2.1396276595744674</v>
      </c>
    </row>
    <row r="137" spans="1:39">
      <c r="G137" s="12"/>
    </row>
    <row r="140" spans="1:39">
      <c r="L140" s="1"/>
    </row>
    <row r="141" spans="1:39">
      <c r="L141" s="1"/>
    </row>
    <row r="142" spans="1:39">
      <c r="L142" s="1"/>
    </row>
    <row r="143" spans="1:39">
      <c r="L143" s="1"/>
    </row>
    <row r="144" spans="1:39">
      <c r="L144" s="1"/>
    </row>
    <row r="145" spans="12:12">
      <c r="L1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R463"/>
  <sheetViews>
    <sheetView workbookViewId="0">
      <pane xSplit="1" ySplit="2" topLeftCell="B3" activePane="bottomRight" state="frozen"/>
      <selection activeCell="D11" sqref="D11"/>
      <selection pane="topRight" activeCell="D11" sqref="D11"/>
      <selection pane="bottomLeft" activeCell="D11" sqref="D11"/>
      <selection pane="bottomRight" activeCell="U63" sqref="U63"/>
    </sheetView>
  </sheetViews>
  <sheetFormatPr baseColWidth="10" defaultColWidth="17.1640625" defaultRowHeight="12.75" customHeight="1" x14ac:dyDescent="0"/>
  <cols>
    <col min="1" max="1" width="8.6640625" bestFit="1" customWidth="1"/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5.8320312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47" t="s">
        <v>18</v>
      </c>
      <c r="C1" s="47" t="s">
        <v>18</v>
      </c>
      <c r="D1" s="47" t="s">
        <v>18</v>
      </c>
      <c r="E1" s="47" t="s">
        <v>18</v>
      </c>
      <c r="F1" s="47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/>
    </row>
    <row r="2" spans="1:18" ht="12.75" customHeight="1">
      <c r="A2" t="s">
        <v>13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41528</v>
      </c>
      <c r="B3" s="47">
        <v>38.1</v>
      </c>
      <c r="C3" s="47">
        <v>28.2</v>
      </c>
      <c r="D3" s="47">
        <v>13.5</v>
      </c>
      <c r="E3" s="47">
        <v>5.4</v>
      </c>
      <c r="F3" s="47">
        <v>7.7</v>
      </c>
      <c r="G3" s="4">
        <f>(100-SUM($B3:$F3))*'PollyVote Forecast'!G128/SUM('PollyVote Forecast'!$G128:$I128)</f>
        <v>1.9208556711025264</v>
      </c>
      <c r="H3" s="4">
        <f>(100-SUM($B3:$F3))*'PollyVote Forecast'!H128/SUM('PollyVote Forecast'!$G128:$I128)</f>
        <v>2.6608661386758756</v>
      </c>
      <c r="I3" s="4">
        <f>(100-SUM($B3:$F3))*'PollyVote Forecast'!I128/SUM('PollyVote Forecast'!$G128:$I128)</f>
        <v>2.5182781902215923</v>
      </c>
      <c r="J3" s="4">
        <f>ABS(B3-Election_result!B$2)</f>
        <v>3.3999999999999986</v>
      </c>
      <c r="K3" s="4">
        <f>ABS(C3-Election_result!C$2)</f>
        <v>2.5</v>
      </c>
      <c r="L3" s="4">
        <f>ABS(D3-Election_result!D$2)</f>
        <v>5.0999999999999996</v>
      </c>
      <c r="M3" s="4">
        <f>ABS(E3-Election_result!E$2)</f>
        <v>0.60000000000000053</v>
      </c>
      <c r="N3" s="4">
        <f>ABS(F3-Election_result!F$2)</f>
        <v>0.89999999999999947</v>
      </c>
      <c r="O3" s="4">
        <f>ABS(G3-Election_result!G$2)</f>
        <v>0.27914432889747376</v>
      </c>
      <c r="P3" s="4">
        <f>ABS(H3-Election_result!H$2)</f>
        <v>2.0391338613241246</v>
      </c>
      <c r="Q3" s="4">
        <f>ABS(I3-Election_result!I$2)</f>
        <v>1.5817218097784074</v>
      </c>
      <c r="R3" s="4">
        <f>AVERAGE(J3:Q3)</f>
        <v>2.0500000000000003</v>
      </c>
    </row>
    <row r="4" spans="1:18" ht="12.75" customHeight="1">
      <c r="A4" s="3">
        <v>41529</v>
      </c>
      <c r="B4" s="47">
        <v>38.1</v>
      </c>
      <c r="C4" s="47">
        <v>28.2</v>
      </c>
      <c r="D4" s="47">
        <v>13.5</v>
      </c>
      <c r="E4" s="47">
        <v>5.4</v>
      </c>
      <c r="F4" s="47">
        <v>7.7</v>
      </c>
      <c r="G4" s="4">
        <f>(100-SUM($B4:$F4))*'PollyVote Forecast'!G129/SUM('PollyVote Forecast'!$G129:$I129)</f>
        <v>1.9031902125010971</v>
      </c>
      <c r="H4" s="4">
        <f>(100-SUM($B4:$F4))*'PollyVote Forecast'!H129/SUM('PollyVote Forecast'!$G129:$I129)</f>
        <v>2.6481021484026019</v>
      </c>
      <c r="I4" s="4">
        <f>(100-SUM($B4:$F4))*'PollyVote Forecast'!I129/SUM('PollyVote Forecast'!$G129:$I129)</f>
        <v>2.5487076390962953</v>
      </c>
      <c r="J4" s="4">
        <f>ABS(B4-Election_result!B$2)</f>
        <v>3.3999999999999986</v>
      </c>
      <c r="K4" s="4">
        <f>ABS(C4-Election_result!C$2)</f>
        <v>2.5</v>
      </c>
      <c r="L4" s="4">
        <f>ABS(D4-Election_result!D$2)</f>
        <v>5.0999999999999996</v>
      </c>
      <c r="M4" s="4">
        <f>ABS(E4-Election_result!E$2)</f>
        <v>0.60000000000000053</v>
      </c>
      <c r="N4" s="4">
        <f>ABS(F4-Election_result!F$2)</f>
        <v>0.89999999999999947</v>
      </c>
      <c r="O4" s="4">
        <f>ABS(G4-Election_result!G$2)</f>
        <v>0.29680978749890308</v>
      </c>
      <c r="P4" s="4">
        <f>ABS(H4-Election_result!H$2)</f>
        <v>2.0518978515973982</v>
      </c>
      <c r="Q4" s="4">
        <f>ABS(I4-Election_result!I$2)</f>
        <v>1.5512923609037044</v>
      </c>
      <c r="R4" s="4">
        <f t="shared" ref="R4:R14" si="0">AVERAGE(J4:Q4)</f>
        <v>2.0500000000000003</v>
      </c>
    </row>
    <row r="5" spans="1:18" ht="12.75" customHeight="1">
      <c r="A5" s="3">
        <v>41530</v>
      </c>
      <c r="B5" s="47">
        <v>38.1</v>
      </c>
      <c r="C5" s="47">
        <v>28.2</v>
      </c>
      <c r="D5" s="47">
        <v>13.5</v>
      </c>
      <c r="E5" s="47">
        <v>5.4</v>
      </c>
      <c r="F5" s="47">
        <v>7.7</v>
      </c>
      <c r="G5" s="4">
        <f>(100-SUM($B5:$F5))*'PollyVote Forecast'!G130/SUM('PollyVote Forecast'!$G130:$I130)</f>
        <v>1.9096742373797493</v>
      </c>
      <c r="H5" s="4">
        <f>(100-SUM($B5:$F5))*'PollyVote Forecast'!H130/SUM('PollyVote Forecast'!$G130:$I130)</f>
        <v>2.636445879098142</v>
      </c>
      <c r="I5" s="4">
        <f>(100-SUM($B5:$F5))*'PollyVote Forecast'!I130/SUM('PollyVote Forecast'!$G130:$I130)</f>
        <v>2.5538798835221033</v>
      </c>
      <c r="J5" s="4">
        <f>ABS(B5-Election_result!B$2)</f>
        <v>3.3999999999999986</v>
      </c>
      <c r="K5" s="4">
        <f>ABS(C5-Election_result!C$2)</f>
        <v>2.5</v>
      </c>
      <c r="L5" s="4">
        <f>ABS(D5-Election_result!D$2)</f>
        <v>5.0999999999999996</v>
      </c>
      <c r="M5" s="4">
        <f>ABS(E5-Election_result!E$2)</f>
        <v>0.60000000000000053</v>
      </c>
      <c r="N5" s="4">
        <f>ABS(F5-Election_result!F$2)</f>
        <v>0.89999999999999947</v>
      </c>
      <c r="O5" s="4">
        <f>ABS(G5-Election_result!G$2)</f>
        <v>0.29032576262025089</v>
      </c>
      <c r="P5" s="4">
        <f>ABS(H5-Election_result!H$2)</f>
        <v>2.0635541209018582</v>
      </c>
      <c r="Q5" s="4">
        <f>ABS(I5-Election_result!I$2)</f>
        <v>1.5461201164778964</v>
      </c>
      <c r="R5" s="4">
        <f t="shared" si="0"/>
        <v>2.0500000000000003</v>
      </c>
    </row>
    <row r="6" spans="1:18" ht="12.75" customHeight="1">
      <c r="A6" s="3">
        <v>41531</v>
      </c>
      <c r="B6" s="47">
        <v>38.1</v>
      </c>
      <c r="C6" s="47">
        <v>28.2</v>
      </c>
      <c r="D6" s="47">
        <v>13.5</v>
      </c>
      <c r="E6" s="47">
        <v>5.4</v>
      </c>
      <c r="F6" s="47">
        <v>7.7</v>
      </c>
      <c r="G6" s="4">
        <f>(100-SUM($B6:$F6))*'PollyVote Forecast'!G131/SUM('PollyVote Forecast'!$G131:$I131)</f>
        <v>1.8585756442419521</v>
      </c>
      <c r="H6" s="4">
        <f>(100-SUM($B6:$F6))*'PollyVote Forecast'!H131/SUM('PollyVote Forecast'!$G131:$I131)</f>
        <v>2.6458187645951616</v>
      </c>
      <c r="I6" s="4">
        <f>(100-SUM($B6:$F6))*'PollyVote Forecast'!I131/SUM('PollyVote Forecast'!$G131:$I131)</f>
        <v>2.5956055911628808</v>
      </c>
      <c r="J6" s="4">
        <f>ABS(B6-Election_result!B$2)</f>
        <v>3.3999999999999986</v>
      </c>
      <c r="K6" s="4">
        <f>ABS(C6-Election_result!C$2)</f>
        <v>2.5</v>
      </c>
      <c r="L6" s="4">
        <f>ABS(D6-Election_result!D$2)</f>
        <v>5.0999999999999996</v>
      </c>
      <c r="M6" s="4">
        <f>ABS(E6-Election_result!E$2)</f>
        <v>0.60000000000000053</v>
      </c>
      <c r="N6" s="4">
        <f>ABS(F6-Election_result!F$2)</f>
        <v>0.89999999999999947</v>
      </c>
      <c r="O6" s="4">
        <f>ABS(G6-Election_result!G$2)</f>
        <v>0.34142435575804808</v>
      </c>
      <c r="P6" s="4">
        <f>ABS(H6-Election_result!H$2)</f>
        <v>2.0541812354048385</v>
      </c>
      <c r="Q6" s="4">
        <f>ABS(I6-Election_result!I$2)</f>
        <v>1.5043944088371188</v>
      </c>
      <c r="R6" s="4">
        <f t="shared" si="0"/>
        <v>2.0500000000000003</v>
      </c>
    </row>
    <row r="7" spans="1:18" ht="12.75" customHeight="1">
      <c r="A7" s="3">
        <v>41532</v>
      </c>
      <c r="B7" s="47">
        <v>38.1</v>
      </c>
      <c r="C7" s="47">
        <v>28.2</v>
      </c>
      <c r="D7" s="47">
        <v>13.5</v>
      </c>
      <c r="E7" s="47">
        <v>5.4</v>
      </c>
      <c r="F7" s="47">
        <v>7.7</v>
      </c>
      <c r="G7" s="4">
        <f>(100-SUM($B7:$F7))*'PollyVote Forecast'!G132/SUM('PollyVote Forecast'!$G132:$I132)</f>
        <v>1.9196027024189299</v>
      </c>
      <c r="H7" s="4">
        <f>(100-SUM($B7:$F7))*'PollyVote Forecast'!H132/SUM('PollyVote Forecast'!$G132:$I132)</f>
        <v>2.6481494364347777</v>
      </c>
      <c r="I7" s="4">
        <f>(100-SUM($B7:$F7))*'PollyVote Forecast'!I132/SUM('PollyVote Forecast'!$G132:$I132)</f>
        <v>2.5322478611462866</v>
      </c>
      <c r="J7" s="4">
        <f>ABS(B7-Election_result!B$2)</f>
        <v>3.3999999999999986</v>
      </c>
      <c r="K7" s="4">
        <f>ABS(C7-Election_result!C$2)</f>
        <v>2.5</v>
      </c>
      <c r="L7" s="4">
        <f>ABS(D7-Election_result!D$2)</f>
        <v>5.0999999999999996</v>
      </c>
      <c r="M7" s="4">
        <f>ABS(E7-Election_result!E$2)</f>
        <v>0.60000000000000053</v>
      </c>
      <c r="N7" s="4">
        <f>ABS(F7-Election_result!F$2)</f>
        <v>0.89999999999999947</v>
      </c>
      <c r="O7" s="4">
        <f>ABS(G7-Election_result!G$2)</f>
        <v>0.28039729758107024</v>
      </c>
      <c r="P7" s="4">
        <f>ABS(H7-Election_result!H$2)</f>
        <v>2.0518505635652224</v>
      </c>
      <c r="Q7" s="4">
        <f>ABS(I7-Election_result!I$2)</f>
        <v>1.567752138853713</v>
      </c>
      <c r="R7" s="4">
        <f t="shared" si="0"/>
        <v>2.0500000000000003</v>
      </c>
    </row>
    <row r="8" spans="1:18" ht="12.75" customHeight="1">
      <c r="A8" s="3">
        <v>41533</v>
      </c>
      <c r="B8" s="47">
        <v>38.1</v>
      </c>
      <c r="C8" s="47">
        <v>28.2</v>
      </c>
      <c r="D8" s="47">
        <v>13.5</v>
      </c>
      <c r="E8" s="47">
        <v>5.4</v>
      </c>
      <c r="F8" s="47">
        <v>7.7</v>
      </c>
      <c r="G8" s="4">
        <f>(100-SUM($B8:$F8))*'PollyVote Forecast'!G133/SUM('PollyVote Forecast'!$G133:$I133)</f>
        <v>1.9441657947272917</v>
      </c>
      <c r="H8" s="4">
        <f>(100-SUM($B8:$F8))*'PollyVote Forecast'!H133/SUM('PollyVote Forecast'!$G133:$I133)</f>
        <v>2.6438452627579876</v>
      </c>
      <c r="I8" s="4">
        <f>(100-SUM($B8:$F8))*'PollyVote Forecast'!I133/SUM('PollyVote Forecast'!$G133:$I133)</f>
        <v>2.5119889425147153</v>
      </c>
      <c r="J8" s="4">
        <f>ABS(B8-Election_result!B$2)</f>
        <v>3.3999999999999986</v>
      </c>
      <c r="K8" s="4">
        <f>ABS(C8-Election_result!C$2)</f>
        <v>2.5</v>
      </c>
      <c r="L8" s="4">
        <f>ABS(D8-Election_result!D$2)</f>
        <v>5.0999999999999996</v>
      </c>
      <c r="M8" s="4">
        <f>ABS(E8-Election_result!E$2)</f>
        <v>0.60000000000000053</v>
      </c>
      <c r="N8" s="4">
        <f>ABS(F8-Election_result!F$2)</f>
        <v>0.89999999999999947</v>
      </c>
      <c r="O8" s="4">
        <f>ABS(G8-Election_result!G$2)</f>
        <v>0.2558342052727085</v>
      </c>
      <c r="P8" s="4">
        <f>ABS(H8-Election_result!H$2)</f>
        <v>2.0561547372420126</v>
      </c>
      <c r="Q8" s="4">
        <f>ABS(I8-Election_result!I$2)</f>
        <v>1.5880110574852844</v>
      </c>
      <c r="R8" s="4">
        <f t="shared" si="0"/>
        <v>2.0500000000000003</v>
      </c>
    </row>
    <row r="9" spans="1:18" ht="12.75" customHeight="1">
      <c r="A9" s="3">
        <v>41534</v>
      </c>
      <c r="B9" s="47">
        <v>38.1</v>
      </c>
      <c r="C9" s="47">
        <v>28.2</v>
      </c>
      <c r="D9" s="47">
        <v>13.5</v>
      </c>
      <c r="E9" s="47">
        <v>5.4</v>
      </c>
      <c r="F9" s="47">
        <v>7.7</v>
      </c>
      <c r="G9" s="4">
        <f>(100-SUM($B9:$F9))*'PollyVote Forecast'!G134/SUM('PollyVote Forecast'!$G134:$I134)</f>
        <v>1.9376902429430782</v>
      </c>
      <c r="H9" s="4">
        <f>(100-SUM($B9:$F9))*'PollyVote Forecast'!H134/SUM('PollyVote Forecast'!$G134:$I134)</f>
        <v>2.6348430488782051</v>
      </c>
      <c r="I9" s="4">
        <f>(100-SUM($B9:$F9))*'PollyVote Forecast'!I134/SUM('PollyVote Forecast'!$G134:$I134)</f>
        <v>2.5274667081787108</v>
      </c>
      <c r="J9" s="4">
        <f>ABS(B9-Election_result!B$2)</f>
        <v>3.3999999999999986</v>
      </c>
      <c r="K9" s="4">
        <f>ABS(C9-Election_result!C$2)</f>
        <v>2.5</v>
      </c>
      <c r="L9" s="4">
        <f>ABS(D9-Election_result!D$2)</f>
        <v>5.0999999999999996</v>
      </c>
      <c r="M9" s="4">
        <f>ABS(E9-Election_result!E$2)</f>
        <v>0.60000000000000053</v>
      </c>
      <c r="N9" s="4">
        <f>ABS(F9-Election_result!F$2)</f>
        <v>0.89999999999999947</v>
      </c>
      <c r="O9" s="4">
        <f>ABS(G9-Election_result!G$2)</f>
        <v>0.26230975705692194</v>
      </c>
      <c r="P9" s="4">
        <f>ABS(H9-Election_result!H$2)</f>
        <v>2.0651569511217951</v>
      </c>
      <c r="Q9" s="4">
        <f>ABS(I9-Election_result!I$2)</f>
        <v>1.5725332918212889</v>
      </c>
      <c r="R9" s="4">
        <f t="shared" si="0"/>
        <v>2.0500000000000003</v>
      </c>
    </row>
    <row r="10" spans="1:18" ht="12.75" customHeight="1">
      <c r="A10" s="3">
        <v>41535</v>
      </c>
      <c r="B10" s="47">
        <v>38.1</v>
      </c>
      <c r="C10" s="47">
        <v>28.2</v>
      </c>
      <c r="D10" s="47">
        <v>13.5</v>
      </c>
      <c r="E10" s="47">
        <v>5.4</v>
      </c>
      <c r="F10" s="47">
        <v>7.7</v>
      </c>
      <c r="G10" s="4">
        <f>(100-SUM($B10:$F10))*'PollyVote Forecast'!G135/SUM('PollyVote Forecast'!$G135:$I135)</f>
        <v>1.9175198612669679</v>
      </c>
      <c r="H10" s="4">
        <f>(100-SUM($B10:$F10))*'PollyVote Forecast'!H135/SUM('PollyVote Forecast'!$G135:$I135)</f>
        <v>2.6626781412186098</v>
      </c>
      <c r="I10" s="4">
        <f>(100-SUM($B10:$F10))*'PollyVote Forecast'!I135/SUM('PollyVote Forecast'!$G135:$I135)</f>
        <v>2.5198019975144161</v>
      </c>
      <c r="J10" s="4">
        <f>ABS(B10-Election_result!B$2)</f>
        <v>3.3999999999999986</v>
      </c>
      <c r="K10" s="4">
        <f>ABS(C10-Election_result!C$2)</f>
        <v>2.5</v>
      </c>
      <c r="L10" s="4">
        <f>ABS(D10-Election_result!D$2)</f>
        <v>5.0999999999999996</v>
      </c>
      <c r="M10" s="4">
        <f>ABS(E10-Election_result!E$2)</f>
        <v>0.60000000000000053</v>
      </c>
      <c r="N10" s="4">
        <f>ABS(F10-Election_result!F$2)</f>
        <v>0.89999999999999947</v>
      </c>
      <c r="O10" s="4">
        <f>ABS(G10-Election_result!G$2)</f>
        <v>0.28248013873303224</v>
      </c>
      <c r="P10" s="4">
        <f>ABS(H10-Election_result!H$2)</f>
        <v>2.0373218587813904</v>
      </c>
      <c r="Q10" s="4">
        <f>ABS(I10-Election_result!I$2)</f>
        <v>1.5801980024855835</v>
      </c>
      <c r="R10" s="4">
        <f t="shared" si="0"/>
        <v>2.0500000000000003</v>
      </c>
    </row>
    <row r="11" spans="1:18" ht="12.75" customHeight="1">
      <c r="A11" s="3">
        <v>41536</v>
      </c>
      <c r="B11" s="47">
        <v>38.1</v>
      </c>
      <c r="C11" s="47">
        <v>28.2</v>
      </c>
      <c r="D11" s="47">
        <v>13.5</v>
      </c>
      <c r="E11" s="47">
        <v>5.4</v>
      </c>
      <c r="F11" s="47">
        <v>7.7</v>
      </c>
      <c r="G11" s="4">
        <f>(100-SUM($B11:$F11))*'PollyVote Forecast'!G136/SUM('PollyVote Forecast'!$G136:$I136)</f>
        <v>1.9190628793172184</v>
      </c>
      <c r="H11" s="4">
        <f>(100-SUM($B11:$F11))*'PollyVote Forecast'!H136/SUM('PollyVote Forecast'!$G136:$I136)</f>
        <v>2.6116413643177259</v>
      </c>
      <c r="I11" s="4">
        <f>(100-SUM($B11:$F11))*'PollyVote Forecast'!I136/SUM('PollyVote Forecast'!$G136:$I136)</f>
        <v>2.5692957563650496</v>
      </c>
      <c r="J11" s="4">
        <f>ABS(B11-Election_result!B$2)</f>
        <v>3.3999999999999986</v>
      </c>
      <c r="K11" s="4">
        <f>ABS(C11-Election_result!C$2)</f>
        <v>2.5</v>
      </c>
      <c r="L11" s="4">
        <f>ABS(D11-Election_result!D$2)</f>
        <v>5.0999999999999996</v>
      </c>
      <c r="M11" s="4">
        <f>ABS(E11-Election_result!E$2)</f>
        <v>0.60000000000000053</v>
      </c>
      <c r="N11" s="4">
        <f>ABS(F11-Election_result!F$2)</f>
        <v>0.89999999999999947</v>
      </c>
      <c r="O11" s="4">
        <f>ABS(G11-Election_result!G$2)</f>
        <v>0.28093712068278176</v>
      </c>
      <c r="P11" s="4">
        <f>ABS(H11-Election_result!H$2)</f>
        <v>2.0883586356822743</v>
      </c>
      <c r="Q11" s="4">
        <f>ABS(I11-Election_result!I$2)</f>
        <v>1.5307042436349501</v>
      </c>
      <c r="R11" s="4">
        <f t="shared" si="0"/>
        <v>2.0500000000000003</v>
      </c>
    </row>
    <row r="12" spans="1:18" ht="12.75" customHeight="1">
      <c r="A12" s="3">
        <v>41537</v>
      </c>
      <c r="B12" s="47">
        <v>38.1</v>
      </c>
      <c r="C12" s="47">
        <v>28.2</v>
      </c>
      <c r="D12" s="47">
        <v>13.5</v>
      </c>
      <c r="E12" s="47">
        <v>5.4</v>
      </c>
      <c r="F12" s="47">
        <v>7.7</v>
      </c>
      <c r="G12" s="4">
        <f>(100-SUM($B12:$F12))*'PollyVote Forecast'!G137/SUM('PollyVote Forecast'!$G137:$I137)</f>
        <v>1.8922468971228259</v>
      </c>
      <c r="H12" s="4">
        <f>(100-SUM($B12:$F12))*'PollyVote Forecast'!H137/SUM('PollyVote Forecast'!$G137:$I137)</f>
        <v>2.6700918385293062</v>
      </c>
      <c r="I12" s="4">
        <f>(100-SUM($B12:$F12))*'PollyVote Forecast'!I137/SUM('PollyVote Forecast'!$G137:$I137)</f>
        <v>2.5376612643478618</v>
      </c>
      <c r="J12" s="4">
        <f>ABS(B12-Election_result!B$2)</f>
        <v>3.3999999999999986</v>
      </c>
      <c r="K12" s="4">
        <f>ABS(C12-Election_result!C$2)</f>
        <v>2.5</v>
      </c>
      <c r="L12" s="4">
        <f>ABS(D12-Election_result!D$2)</f>
        <v>5.0999999999999996</v>
      </c>
      <c r="M12" s="4">
        <f>ABS(E12-Election_result!E$2)</f>
        <v>0.60000000000000053</v>
      </c>
      <c r="N12" s="4">
        <f>ABS(F12-Election_result!F$2)</f>
        <v>0.89999999999999947</v>
      </c>
      <c r="O12" s="4">
        <f>ABS(G12-Election_result!G$2)</f>
        <v>0.30775310287717428</v>
      </c>
      <c r="P12" s="4">
        <f>ABS(H12-Election_result!H$2)</f>
        <v>2.029908161470694</v>
      </c>
      <c r="Q12" s="4">
        <f>ABS(I12-Election_result!I$2)</f>
        <v>1.5623387356521379</v>
      </c>
      <c r="R12" s="4">
        <f t="shared" si="0"/>
        <v>2.0500000000000003</v>
      </c>
    </row>
    <row r="13" spans="1:18" ht="12.75" customHeight="1">
      <c r="A13" s="3">
        <v>41538</v>
      </c>
      <c r="B13" s="47">
        <v>38.1</v>
      </c>
      <c r="C13" s="47">
        <v>28.2</v>
      </c>
      <c r="D13" s="47">
        <v>13.5</v>
      </c>
      <c r="E13" s="47">
        <v>5.4</v>
      </c>
      <c r="F13" s="47">
        <v>7.7</v>
      </c>
      <c r="G13" s="4">
        <f>(100-SUM($B13:$F13))*'PollyVote Forecast'!G138/SUM('PollyVote Forecast'!$G138:$I138)</f>
        <v>1.8423859401556406</v>
      </c>
      <c r="H13" s="4">
        <f>(100-SUM($B13:$F13))*'PollyVote Forecast'!H138/SUM('PollyVote Forecast'!$G138:$I138)</f>
        <v>2.6957776829310105</v>
      </c>
      <c r="I13" s="4">
        <f>(100-SUM($B13:$F13))*'PollyVote Forecast'!I138/SUM('PollyVote Forecast'!$G138:$I138)</f>
        <v>2.5618363769133432</v>
      </c>
      <c r="J13" s="4">
        <f>ABS(B13-Election_result!B$2)</f>
        <v>3.3999999999999986</v>
      </c>
      <c r="K13" s="4">
        <f>ABS(C13-Election_result!C$2)</f>
        <v>2.5</v>
      </c>
      <c r="L13" s="4">
        <f>ABS(D13-Election_result!D$2)</f>
        <v>5.0999999999999996</v>
      </c>
      <c r="M13" s="4">
        <f>ABS(E13-Election_result!E$2)</f>
        <v>0.60000000000000053</v>
      </c>
      <c r="N13" s="4">
        <f>ABS(F13-Election_result!F$2)</f>
        <v>0.89999999999999947</v>
      </c>
      <c r="O13" s="4">
        <f>ABS(G13-Election_result!G$2)</f>
        <v>0.35761405984435957</v>
      </c>
      <c r="P13" s="4">
        <f>ABS(H13-Election_result!H$2)</f>
        <v>2.0042223170689897</v>
      </c>
      <c r="Q13" s="4">
        <f>ABS(I13-Election_result!I$2)</f>
        <v>1.5381636230866564</v>
      </c>
      <c r="R13" s="4">
        <f t="shared" si="0"/>
        <v>2.0500000000000003</v>
      </c>
    </row>
    <row r="14" spans="1:18" ht="12.75" customHeight="1">
      <c r="A14" s="3">
        <v>41539</v>
      </c>
      <c r="B14" s="47">
        <v>38.1</v>
      </c>
      <c r="C14" s="47">
        <v>28.2</v>
      </c>
      <c r="D14" s="47">
        <v>13.5</v>
      </c>
      <c r="E14" s="47">
        <v>5.4</v>
      </c>
      <c r="F14" s="47">
        <v>7.7</v>
      </c>
      <c r="G14" s="4">
        <f>(100-SUM($B14:$F14))*'PollyVote Forecast'!G139/SUM('PollyVote Forecast'!$G139:$I139)</f>
        <v>1.8039776932126441</v>
      </c>
      <c r="H14" s="4">
        <f>(100-SUM($B14:$F14))*'PollyVote Forecast'!H139/SUM('PollyVote Forecast'!$G139:$I139)</f>
        <v>2.7161520731528821</v>
      </c>
      <c r="I14" s="4">
        <f>(100-SUM($B14:$F14))*'PollyVote Forecast'!I139/SUM('PollyVote Forecast'!$G139:$I139)</f>
        <v>2.5798702336344674</v>
      </c>
      <c r="J14" s="4">
        <f>ABS(B14-Election_result!B$2)</f>
        <v>3.3999999999999986</v>
      </c>
      <c r="K14" s="4">
        <f>ABS(C14-Election_result!C$2)</f>
        <v>2.5</v>
      </c>
      <c r="L14" s="4">
        <f>ABS(D14-Election_result!D$2)</f>
        <v>5.0999999999999996</v>
      </c>
      <c r="M14" s="4">
        <f>ABS(E14-Election_result!E$2)</f>
        <v>0.60000000000000053</v>
      </c>
      <c r="N14" s="4">
        <f>ABS(F14-Election_result!F$2)</f>
        <v>0.89999999999999947</v>
      </c>
      <c r="O14" s="4">
        <f>ABS(G14-Election_result!G$2)</f>
        <v>0.39602230678735606</v>
      </c>
      <c r="P14" s="4">
        <f>ABS(H14-Election_result!H$2)</f>
        <v>1.9838479268471181</v>
      </c>
      <c r="Q14" s="4">
        <f>ABS(I14-Election_result!I$2)</f>
        <v>1.5201297663655322</v>
      </c>
      <c r="R14" s="4">
        <f t="shared" si="0"/>
        <v>2.0500000000000003</v>
      </c>
    </row>
    <row r="15" spans="1:18" ht="12.75" customHeight="1">
      <c r="A15" s="3"/>
    </row>
    <row r="16" spans="1:18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  <row r="37" spans="1:1" ht="12.75" customHeight="1">
      <c r="A37" s="3"/>
    </row>
    <row r="38" spans="1:1" ht="12.75" customHeight="1">
      <c r="A38" s="3"/>
    </row>
    <row r="39" spans="1:1" ht="12.75" customHeight="1">
      <c r="A39" s="3"/>
    </row>
    <row r="40" spans="1:1" ht="12.75" customHeight="1">
      <c r="A40" s="3"/>
    </row>
    <row r="41" spans="1:1" ht="12.75" customHeight="1">
      <c r="A41" s="3"/>
    </row>
    <row r="42" spans="1:1" ht="12.75" customHeight="1">
      <c r="A42" s="3"/>
    </row>
    <row r="43" spans="1:1" ht="12.75" customHeight="1">
      <c r="A43" s="3"/>
    </row>
    <row r="44" spans="1:1" ht="12.75" customHeight="1">
      <c r="A44" s="3"/>
    </row>
    <row r="45" spans="1:1" ht="12.75" customHeight="1">
      <c r="A45" s="3"/>
    </row>
    <row r="46" spans="1:1" ht="12.75" customHeight="1">
      <c r="A46" s="3"/>
    </row>
    <row r="47" spans="1:1" ht="12.75" customHeight="1">
      <c r="A47" s="3"/>
    </row>
    <row r="48" spans="1:1" ht="12.75" customHeight="1">
      <c r="A48" s="3"/>
    </row>
    <row r="49" spans="1:1" ht="12.75" customHeight="1">
      <c r="A49" s="3"/>
    </row>
    <row r="50" spans="1:1" ht="12.75" customHeight="1">
      <c r="A50" s="3"/>
    </row>
    <row r="51" spans="1:1" ht="12.75" customHeight="1">
      <c r="A51" s="3"/>
    </row>
    <row r="52" spans="1:1" ht="12.75" customHeight="1">
      <c r="A52" s="3"/>
    </row>
    <row r="53" spans="1:1" ht="12.75" customHeight="1">
      <c r="A53" s="3"/>
    </row>
    <row r="54" spans="1:1" ht="12.75" customHeight="1">
      <c r="A54" s="3"/>
    </row>
    <row r="55" spans="1:1" ht="12.75" customHeight="1">
      <c r="A55" s="3"/>
    </row>
    <row r="56" spans="1:1" ht="12.75" customHeight="1">
      <c r="A56" s="3"/>
    </row>
    <row r="57" spans="1:1" ht="12.75" customHeight="1">
      <c r="A57" s="3"/>
    </row>
    <row r="58" spans="1:1" ht="12.75" customHeight="1">
      <c r="A58" s="3"/>
    </row>
    <row r="59" spans="1:1" ht="12.75" customHeight="1">
      <c r="A59" s="3"/>
    </row>
    <row r="60" spans="1:1" ht="12.75" customHeight="1">
      <c r="A60" s="3"/>
    </row>
    <row r="61" spans="1:1" ht="12.75" customHeight="1">
      <c r="A61" s="3"/>
    </row>
    <row r="62" spans="1:1" ht="12.75" customHeight="1">
      <c r="A62" s="3"/>
    </row>
    <row r="63" spans="1:1" ht="12.75" customHeight="1">
      <c r="A63" s="3"/>
    </row>
    <row r="64" spans="1:1" ht="12.75" customHeight="1">
      <c r="A64" s="3"/>
    </row>
    <row r="65" spans="1:1" ht="12.75" customHeight="1">
      <c r="A65" s="3"/>
    </row>
    <row r="66" spans="1:1" ht="12.75" customHeight="1">
      <c r="A66" s="3"/>
    </row>
    <row r="67" spans="1:1" ht="12.75" customHeight="1">
      <c r="A67" s="3"/>
    </row>
    <row r="68" spans="1:1" ht="12.75" customHeight="1">
      <c r="A68" s="3"/>
    </row>
    <row r="69" spans="1:1" ht="12.75" customHeight="1">
      <c r="A69" s="3"/>
    </row>
    <row r="70" spans="1:1" ht="12.75" customHeight="1">
      <c r="A70" s="3"/>
    </row>
    <row r="71" spans="1:1" ht="12.75" customHeight="1">
      <c r="A71" s="3"/>
    </row>
    <row r="72" spans="1:1" ht="12.75" customHeight="1">
      <c r="A72" s="3"/>
    </row>
    <row r="73" spans="1:1" ht="12.75" customHeight="1">
      <c r="A73" s="3"/>
    </row>
    <row r="74" spans="1:1" ht="12.75" customHeight="1">
      <c r="A74" s="3"/>
    </row>
    <row r="75" spans="1:1" ht="12.75" customHeight="1">
      <c r="A75" s="3"/>
    </row>
    <row r="76" spans="1:1" ht="12.75" customHeight="1">
      <c r="A76" s="3"/>
    </row>
    <row r="77" spans="1:1" ht="12.75" customHeight="1">
      <c r="A77" s="3"/>
    </row>
    <row r="78" spans="1:1" ht="12.75" customHeight="1">
      <c r="A78" s="3"/>
    </row>
    <row r="79" spans="1:1" ht="12.75" customHeight="1">
      <c r="A79" s="3"/>
    </row>
    <row r="80" spans="1:1" ht="12.75" customHeight="1">
      <c r="A80" s="3"/>
    </row>
    <row r="81" spans="1:1" ht="12.75" customHeight="1">
      <c r="A81" s="3"/>
    </row>
    <row r="82" spans="1:1" ht="12.75" customHeight="1">
      <c r="A82" s="3"/>
    </row>
    <row r="83" spans="1:1" ht="12.75" customHeight="1">
      <c r="A83" s="3"/>
    </row>
    <row r="84" spans="1:1" ht="12.75" customHeight="1">
      <c r="A84" s="3"/>
    </row>
    <row r="85" spans="1:1" ht="12.75" customHeight="1">
      <c r="A85" s="3"/>
    </row>
    <row r="86" spans="1:1" ht="12.75" customHeight="1">
      <c r="A86" s="3"/>
    </row>
    <row r="87" spans="1:1" ht="12.75" customHeight="1">
      <c r="A87" s="3"/>
    </row>
    <row r="88" spans="1:1" ht="12.75" customHeight="1">
      <c r="A88" s="3"/>
    </row>
    <row r="89" spans="1:1" ht="12.75" customHeight="1">
      <c r="A89" s="3"/>
    </row>
    <row r="90" spans="1:1" ht="12.75" customHeight="1">
      <c r="A90" s="3"/>
    </row>
    <row r="91" spans="1:1" ht="12.75" customHeight="1">
      <c r="A91" s="3"/>
    </row>
    <row r="92" spans="1:1" ht="12.75" customHeight="1">
      <c r="A92" s="3"/>
    </row>
    <row r="93" spans="1:1" ht="12.75" customHeight="1">
      <c r="A93" s="3"/>
    </row>
    <row r="94" spans="1:1" ht="12.75" customHeight="1">
      <c r="A94" s="3"/>
    </row>
    <row r="95" spans="1:1" ht="12.75" customHeight="1">
      <c r="A95" s="3"/>
    </row>
    <row r="96" spans="1:1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S510"/>
  <sheetViews>
    <sheetView workbookViewId="0">
      <pane xSplit="1" ySplit="2" topLeftCell="B3" activePane="bottomRight" state="frozen"/>
      <selection activeCell="T1" sqref="T1:Z1048576"/>
      <selection pane="topRight" activeCell="T1" sqref="T1:Z1048576"/>
      <selection pane="bottomLeft" activeCell="T1" sqref="T1:Z1048576"/>
      <selection pane="bottomRight" activeCell="AM86" sqref="AM86"/>
    </sheetView>
  </sheetViews>
  <sheetFormatPr baseColWidth="10" defaultRowHeight="12" x14ac:dyDescent="0"/>
  <cols>
    <col min="2" max="2" width="10.83203125" style="1"/>
    <col min="3" max="3" width="8.83203125" style="1" bestFit="1" customWidth="1"/>
    <col min="4" max="5" width="5.83203125" style="1" bestFit="1" customWidth="1"/>
    <col min="6" max="6" width="4.6640625" style="1" bestFit="1" customWidth="1"/>
    <col min="7" max="7" width="5.1640625" style="1" bestFit="1" customWidth="1"/>
    <col min="8" max="8" width="6.5" style="1" bestFit="1" customWidth="1"/>
    <col min="9" max="9" width="4.5" style="1" bestFit="1" customWidth="1"/>
    <col min="10" max="10" width="7.5" style="1" bestFit="1" customWidth="1"/>
    <col min="11" max="11" width="8.83203125" style="1" bestFit="1" customWidth="1"/>
    <col min="12" max="12" width="4.6640625" bestFit="1" customWidth="1"/>
    <col min="13" max="13" width="5.83203125" bestFit="1" customWidth="1"/>
    <col min="14" max="14" width="4.6640625" bestFit="1" customWidth="1"/>
    <col min="15" max="15" width="5.1640625" bestFit="1" customWidth="1"/>
    <col min="16" max="16" width="6.5" bestFit="1" customWidth="1"/>
    <col min="17" max="17" width="4.5" bestFit="1" customWidth="1"/>
    <col min="18" max="18" width="7.5" bestFit="1" customWidth="1"/>
    <col min="19" max="19" width="4.83203125" bestFit="1" customWidth="1"/>
  </cols>
  <sheetData>
    <row r="1" spans="1:19" s="2" customForma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/>
    </row>
    <row r="2" spans="1:19" ht="24">
      <c r="A2" s="2" t="s">
        <v>13</v>
      </c>
      <c r="B2" s="1" t="s">
        <v>29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20</v>
      </c>
    </row>
    <row r="3" spans="1:19">
      <c r="A3" s="3">
        <v>41481</v>
      </c>
      <c r="B3" s="1">
        <v>2</v>
      </c>
      <c r="C3" s="4">
        <f>AVERAGE(Scholars!B3,Journalists!B3)</f>
        <v>38.6</v>
      </c>
      <c r="D3" s="4">
        <f>AVERAGE(Scholars!C3,Journalists!C3)</f>
        <v>26.35</v>
      </c>
      <c r="E3" s="4">
        <f>AVERAGE(Scholars!D3,Journalists!D3)</f>
        <v>13.35</v>
      </c>
      <c r="F3" s="4">
        <f>AVERAGE(Scholars!E3,Journalists!E3)</f>
        <v>5.9499999999999993</v>
      </c>
      <c r="G3" s="4">
        <f>AVERAGE(Scholars!F3,Journalists!F3)</f>
        <v>6.75</v>
      </c>
      <c r="H3" s="4">
        <f>AVERAGE(Scholars!G3,Journalists!G3)</f>
        <v>2.6</v>
      </c>
      <c r="I3" s="4">
        <f>AVERAGE(Scholars!H3,Journalists!H3)</f>
        <v>2.4500000000000002</v>
      </c>
      <c r="J3" s="4">
        <f>AVERAGE(Scholars!I3,Journalists!I3)</f>
        <v>4.0999999999999996</v>
      </c>
      <c r="K3" s="4">
        <f>ABS(C3-Election_result!B$2)</f>
        <v>2.8999999999999986</v>
      </c>
      <c r="L3" s="4">
        <f>ABS(D3-Election_result!C$2)</f>
        <v>0.65000000000000213</v>
      </c>
      <c r="M3" s="4">
        <f>ABS(E3-Election_result!D$2)</f>
        <v>4.9499999999999993</v>
      </c>
      <c r="N3" s="4">
        <f>ABS(F3-Election_result!E$2)</f>
        <v>1.1499999999999995</v>
      </c>
      <c r="O3" s="4">
        <f>ABS(G3-Election_result!F$2)</f>
        <v>1.8499999999999996</v>
      </c>
      <c r="P3" s="4">
        <f>ABS(H3-Election_result!G$2)</f>
        <v>0.39999999999999991</v>
      </c>
      <c r="Q3" s="4">
        <f>ABS(I3-Election_result!H$2)</f>
        <v>2.25</v>
      </c>
      <c r="R3" s="4">
        <f>ABS(J3-Election_result!I$2)</f>
        <v>0</v>
      </c>
      <c r="S3" s="4">
        <f>AVERAGE(K3:R3)</f>
        <v>1.7687499999999998</v>
      </c>
    </row>
    <row r="4" spans="1:19">
      <c r="A4" s="3">
        <v>41482</v>
      </c>
      <c r="B4" s="1">
        <v>2</v>
      </c>
      <c r="C4" s="4">
        <f>AVERAGE(Scholars!B4,Journalists!B4)</f>
        <v>38.6</v>
      </c>
      <c r="D4" s="4">
        <f>AVERAGE(Scholars!C4,Journalists!C4)</f>
        <v>26.35</v>
      </c>
      <c r="E4" s="4">
        <f>AVERAGE(Scholars!D4,Journalists!D4)</f>
        <v>13.35</v>
      </c>
      <c r="F4" s="4">
        <f>AVERAGE(Scholars!E4,Journalists!E4)</f>
        <v>5.9499999999999993</v>
      </c>
      <c r="G4" s="4">
        <f>AVERAGE(Scholars!F4,Journalists!F4)</f>
        <v>6.75</v>
      </c>
      <c r="H4" s="4">
        <f>AVERAGE(Scholars!G4,Journalists!G4)</f>
        <v>2.6</v>
      </c>
      <c r="I4" s="4">
        <f>AVERAGE(Scholars!H4,Journalists!H4)</f>
        <v>2.4500000000000002</v>
      </c>
      <c r="J4" s="4">
        <f>AVERAGE(Scholars!I4,Journalists!I4)</f>
        <v>4.0999999999999996</v>
      </c>
      <c r="K4" s="4">
        <f>ABS(C4-Election_result!B$2)</f>
        <v>2.8999999999999986</v>
      </c>
      <c r="L4" s="4">
        <f>ABS(D4-Election_result!C$2)</f>
        <v>0.65000000000000213</v>
      </c>
      <c r="M4" s="4">
        <f>ABS(E4-Election_result!D$2)</f>
        <v>4.9499999999999993</v>
      </c>
      <c r="N4" s="4">
        <f>ABS(F4-Election_result!E$2)</f>
        <v>1.1499999999999995</v>
      </c>
      <c r="O4" s="4">
        <f>ABS(G4-Election_result!F$2)</f>
        <v>1.8499999999999996</v>
      </c>
      <c r="P4" s="4">
        <f>ABS(H4-Election_result!G$2)</f>
        <v>0.39999999999999991</v>
      </c>
      <c r="Q4" s="4">
        <f>ABS(I4-Election_result!H$2)</f>
        <v>2.25</v>
      </c>
      <c r="R4" s="4">
        <f>ABS(J4-Election_result!I$2)</f>
        <v>0</v>
      </c>
      <c r="S4" s="4">
        <f t="shared" ref="S4:S61" si="0">AVERAGE(K4:R4)</f>
        <v>1.7687499999999998</v>
      </c>
    </row>
    <row r="5" spans="1:19">
      <c r="A5" s="3">
        <v>41483</v>
      </c>
      <c r="B5" s="1">
        <v>2</v>
      </c>
      <c r="C5" s="4">
        <f>AVERAGE(Scholars!B5,Journalists!B5)</f>
        <v>38.6</v>
      </c>
      <c r="D5" s="4">
        <f>AVERAGE(Scholars!C5,Journalists!C5)</f>
        <v>26.35</v>
      </c>
      <c r="E5" s="4">
        <f>AVERAGE(Scholars!D5,Journalists!D5)</f>
        <v>13.35</v>
      </c>
      <c r="F5" s="4">
        <f>AVERAGE(Scholars!E5,Journalists!E5)</f>
        <v>5.9499999999999993</v>
      </c>
      <c r="G5" s="4">
        <f>AVERAGE(Scholars!F5,Journalists!F5)</f>
        <v>6.75</v>
      </c>
      <c r="H5" s="4">
        <f>AVERAGE(Scholars!G5,Journalists!G5)</f>
        <v>2.6</v>
      </c>
      <c r="I5" s="4">
        <f>AVERAGE(Scholars!H5,Journalists!H5)</f>
        <v>2.4500000000000002</v>
      </c>
      <c r="J5" s="4">
        <f>AVERAGE(Scholars!I5,Journalists!I5)</f>
        <v>4.0999999999999996</v>
      </c>
      <c r="K5" s="4">
        <f>ABS(C5-Election_result!B$2)</f>
        <v>2.8999999999999986</v>
      </c>
      <c r="L5" s="4">
        <f>ABS(D5-Election_result!C$2)</f>
        <v>0.65000000000000213</v>
      </c>
      <c r="M5" s="4">
        <f>ABS(E5-Election_result!D$2)</f>
        <v>4.9499999999999993</v>
      </c>
      <c r="N5" s="4">
        <f>ABS(F5-Election_result!E$2)</f>
        <v>1.1499999999999995</v>
      </c>
      <c r="O5" s="4">
        <f>ABS(G5-Election_result!F$2)</f>
        <v>1.8499999999999996</v>
      </c>
      <c r="P5" s="4">
        <f>ABS(H5-Election_result!G$2)</f>
        <v>0.39999999999999991</v>
      </c>
      <c r="Q5" s="4">
        <f>ABS(I5-Election_result!H$2)</f>
        <v>2.25</v>
      </c>
      <c r="R5" s="4">
        <f>ABS(J5-Election_result!I$2)</f>
        <v>0</v>
      </c>
      <c r="S5" s="4">
        <f t="shared" si="0"/>
        <v>1.7687499999999998</v>
      </c>
    </row>
    <row r="6" spans="1:19">
      <c r="A6" s="3">
        <v>41484</v>
      </c>
      <c r="B6" s="1">
        <v>2</v>
      </c>
      <c r="C6" s="4">
        <f>AVERAGE(Scholars!B6,Journalists!B6)</f>
        <v>38.6</v>
      </c>
      <c r="D6" s="4">
        <f>AVERAGE(Scholars!C6,Journalists!C6)</f>
        <v>26.35</v>
      </c>
      <c r="E6" s="4">
        <f>AVERAGE(Scholars!D6,Journalists!D6)</f>
        <v>13.35</v>
      </c>
      <c r="F6" s="4">
        <f>AVERAGE(Scholars!E6,Journalists!E6)</f>
        <v>5.9499999999999993</v>
      </c>
      <c r="G6" s="4">
        <f>AVERAGE(Scholars!F6,Journalists!F6)</f>
        <v>6.75</v>
      </c>
      <c r="H6" s="4">
        <f>AVERAGE(Scholars!G6,Journalists!G6)</f>
        <v>2.6</v>
      </c>
      <c r="I6" s="4">
        <f>AVERAGE(Scholars!H6,Journalists!H6)</f>
        <v>2.4500000000000002</v>
      </c>
      <c r="J6" s="4">
        <f>AVERAGE(Scholars!I6,Journalists!I6)</f>
        <v>4.0999999999999996</v>
      </c>
      <c r="K6" s="4">
        <f>ABS(C6-Election_result!B$2)</f>
        <v>2.8999999999999986</v>
      </c>
      <c r="L6" s="4">
        <f>ABS(D6-Election_result!C$2)</f>
        <v>0.65000000000000213</v>
      </c>
      <c r="M6" s="4">
        <f>ABS(E6-Election_result!D$2)</f>
        <v>4.9499999999999993</v>
      </c>
      <c r="N6" s="4">
        <f>ABS(F6-Election_result!E$2)</f>
        <v>1.1499999999999995</v>
      </c>
      <c r="O6" s="4">
        <f>ABS(G6-Election_result!F$2)</f>
        <v>1.8499999999999996</v>
      </c>
      <c r="P6" s="4">
        <f>ABS(H6-Election_result!G$2)</f>
        <v>0.39999999999999991</v>
      </c>
      <c r="Q6" s="4">
        <f>ABS(I6-Election_result!H$2)</f>
        <v>2.25</v>
      </c>
      <c r="R6" s="4">
        <f>ABS(J6-Election_result!I$2)</f>
        <v>0</v>
      </c>
      <c r="S6" s="4">
        <f t="shared" si="0"/>
        <v>1.7687499999999998</v>
      </c>
    </row>
    <row r="7" spans="1:19">
      <c r="A7" s="3">
        <v>41485</v>
      </c>
      <c r="B7" s="1">
        <v>2</v>
      </c>
      <c r="C7" s="4">
        <f>AVERAGE(Scholars!B7,Journalists!B7)</f>
        <v>38.6</v>
      </c>
      <c r="D7" s="4">
        <f>AVERAGE(Scholars!C7,Journalists!C7)</f>
        <v>26.35</v>
      </c>
      <c r="E7" s="4">
        <f>AVERAGE(Scholars!D7,Journalists!D7)</f>
        <v>13.35</v>
      </c>
      <c r="F7" s="4">
        <f>AVERAGE(Scholars!E7,Journalists!E7)</f>
        <v>5.9499999999999993</v>
      </c>
      <c r="G7" s="4">
        <f>AVERAGE(Scholars!F7,Journalists!F7)</f>
        <v>6.75</v>
      </c>
      <c r="H7" s="4">
        <f>AVERAGE(Scholars!G7,Journalists!G7)</f>
        <v>2.6</v>
      </c>
      <c r="I7" s="4">
        <f>AVERAGE(Scholars!H7,Journalists!H7)</f>
        <v>2.4500000000000002</v>
      </c>
      <c r="J7" s="4">
        <f>AVERAGE(Scholars!I7,Journalists!I7)</f>
        <v>4.0999999999999996</v>
      </c>
      <c r="K7" s="4">
        <f>ABS(C7-Election_result!B$2)</f>
        <v>2.8999999999999986</v>
      </c>
      <c r="L7" s="4">
        <f>ABS(D7-Election_result!C$2)</f>
        <v>0.65000000000000213</v>
      </c>
      <c r="M7" s="4">
        <f>ABS(E7-Election_result!D$2)</f>
        <v>4.9499999999999993</v>
      </c>
      <c r="N7" s="4">
        <f>ABS(F7-Election_result!E$2)</f>
        <v>1.1499999999999995</v>
      </c>
      <c r="O7" s="4">
        <f>ABS(G7-Election_result!F$2)</f>
        <v>1.8499999999999996</v>
      </c>
      <c r="P7" s="4">
        <f>ABS(H7-Election_result!G$2)</f>
        <v>0.39999999999999991</v>
      </c>
      <c r="Q7" s="4">
        <f>ABS(I7-Election_result!H$2)</f>
        <v>2.25</v>
      </c>
      <c r="R7" s="4">
        <f>ABS(J7-Election_result!I$2)</f>
        <v>0</v>
      </c>
      <c r="S7" s="4">
        <f t="shared" si="0"/>
        <v>1.7687499999999998</v>
      </c>
    </row>
    <row r="8" spans="1:19">
      <c r="A8" s="3">
        <v>41486</v>
      </c>
      <c r="B8" s="1">
        <v>2</v>
      </c>
      <c r="C8" s="4">
        <f>AVERAGE(Scholars!B8,Journalists!B8)</f>
        <v>38.6</v>
      </c>
      <c r="D8" s="4">
        <f>AVERAGE(Scholars!C8,Journalists!C8)</f>
        <v>26.35</v>
      </c>
      <c r="E8" s="4">
        <f>AVERAGE(Scholars!D8,Journalists!D8)</f>
        <v>13.35</v>
      </c>
      <c r="F8" s="4">
        <f>AVERAGE(Scholars!E8,Journalists!E8)</f>
        <v>5.9499999999999993</v>
      </c>
      <c r="G8" s="4">
        <f>AVERAGE(Scholars!F8,Journalists!F8)</f>
        <v>6.75</v>
      </c>
      <c r="H8" s="4">
        <f>AVERAGE(Scholars!G8,Journalists!G8)</f>
        <v>2.6</v>
      </c>
      <c r="I8" s="4">
        <f>AVERAGE(Scholars!H8,Journalists!H8)</f>
        <v>2.4500000000000002</v>
      </c>
      <c r="J8" s="4">
        <f>AVERAGE(Scholars!I8,Journalists!I8)</f>
        <v>4.0999999999999996</v>
      </c>
      <c r="K8" s="4">
        <f>ABS(C8-Election_result!B$2)</f>
        <v>2.8999999999999986</v>
      </c>
      <c r="L8" s="4">
        <f>ABS(D8-Election_result!C$2)</f>
        <v>0.65000000000000213</v>
      </c>
      <c r="M8" s="4">
        <f>ABS(E8-Election_result!D$2)</f>
        <v>4.9499999999999993</v>
      </c>
      <c r="N8" s="4">
        <f>ABS(F8-Election_result!E$2)</f>
        <v>1.1499999999999995</v>
      </c>
      <c r="O8" s="4">
        <f>ABS(G8-Election_result!F$2)</f>
        <v>1.8499999999999996</v>
      </c>
      <c r="P8" s="4">
        <f>ABS(H8-Election_result!G$2)</f>
        <v>0.39999999999999991</v>
      </c>
      <c r="Q8" s="4">
        <f>ABS(I8-Election_result!H$2)</f>
        <v>2.25</v>
      </c>
      <c r="R8" s="4">
        <f>ABS(J8-Election_result!I$2)</f>
        <v>0</v>
      </c>
      <c r="S8" s="4">
        <f t="shared" si="0"/>
        <v>1.7687499999999998</v>
      </c>
    </row>
    <row r="9" spans="1:19">
      <c r="A9" s="3">
        <v>41487</v>
      </c>
      <c r="B9" s="1">
        <v>2</v>
      </c>
      <c r="C9" s="4">
        <f>AVERAGE(Scholars!B9,Journalists!B9)</f>
        <v>38.6</v>
      </c>
      <c r="D9" s="4">
        <f>AVERAGE(Scholars!C9,Journalists!C9)</f>
        <v>26.35</v>
      </c>
      <c r="E9" s="4">
        <f>AVERAGE(Scholars!D9,Journalists!D9)</f>
        <v>13.35</v>
      </c>
      <c r="F9" s="4">
        <f>AVERAGE(Scholars!E9,Journalists!E9)</f>
        <v>5.9499999999999993</v>
      </c>
      <c r="G9" s="4">
        <f>AVERAGE(Scholars!F9,Journalists!F9)</f>
        <v>6.75</v>
      </c>
      <c r="H9" s="4">
        <f>AVERAGE(Scholars!G9,Journalists!G9)</f>
        <v>2.6</v>
      </c>
      <c r="I9" s="4">
        <f>AVERAGE(Scholars!H9,Journalists!H9)</f>
        <v>2.4500000000000002</v>
      </c>
      <c r="J9" s="4">
        <f>AVERAGE(Scholars!I9,Journalists!I9)</f>
        <v>4.0999999999999996</v>
      </c>
      <c r="K9" s="4">
        <f>ABS(C9-Election_result!B$2)</f>
        <v>2.8999999999999986</v>
      </c>
      <c r="L9" s="4">
        <f>ABS(D9-Election_result!C$2)</f>
        <v>0.65000000000000213</v>
      </c>
      <c r="M9" s="4">
        <f>ABS(E9-Election_result!D$2)</f>
        <v>4.9499999999999993</v>
      </c>
      <c r="N9" s="4">
        <f>ABS(F9-Election_result!E$2)</f>
        <v>1.1499999999999995</v>
      </c>
      <c r="O9" s="4">
        <f>ABS(G9-Election_result!F$2)</f>
        <v>1.8499999999999996</v>
      </c>
      <c r="P9" s="4">
        <f>ABS(H9-Election_result!G$2)</f>
        <v>0.39999999999999991</v>
      </c>
      <c r="Q9" s="4">
        <f>ABS(I9-Election_result!H$2)</f>
        <v>2.25</v>
      </c>
      <c r="R9" s="4">
        <f>ABS(J9-Election_result!I$2)</f>
        <v>0</v>
      </c>
      <c r="S9" s="4">
        <f t="shared" si="0"/>
        <v>1.7687499999999998</v>
      </c>
    </row>
    <row r="10" spans="1:19">
      <c r="A10" s="3">
        <v>41488</v>
      </c>
      <c r="B10" s="1">
        <v>2</v>
      </c>
      <c r="C10" s="4">
        <f>AVERAGE(Scholars!B10,Journalists!B10)</f>
        <v>38.6</v>
      </c>
      <c r="D10" s="4">
        <f>AVERAGE(Scholars!C10,Journalists!C10)</f>
        <v>26.35</v>
      </c>
      <c r="E10" s="4">
        <f>AVERAGE(Scholars!D10,Journalists!D10)</f>
        <v>13.35</v>
      </c>
      <c r="F10" s="4">
        <f>AVERAGE(Scholars!E10,Journalists!E10)</f>
        <v>5.9499999999999993</v>
      </c>
      <c r="G10" s="4">
        <f>AVERAGE(Scholars!F10,Journalists!F10)</f>
        <v>6.75</v>
      </c>
      <c r="H10" s="4">
        <f>AVERAGE(Scholars!G10,Journalists!G10)</f>
        <v>2.6</v>
      </c>
      <c r="I10" s="4">
        <f>AVERAGE(Scholars!H10,Journalists!H10)</f>
        <v>2.4500000000000002</v>
      </c>
      <c r="J10" s="4">
        <f>AVERAGE(Scholars!I10,Journalists!I10)</f>
        <v>4.0999999999999996</v>
      </c>
      <c r="K10" s="4">
        <f>ABS(C10-Election_result!B$2)</f>
        <v>2.8999999999999986</v>
      </c>
      <c r="L10" s="4">
        <f>ABS(D10-Election_result!C$2)</f>
        <v>0.65000000000000213</v>
      </c>
      <c r="M10" s="4">
        <f>ABS(E10-Election_result!D$2)</f>
        <v>4.9499999999999993</v>
      </c>
      <c r="N10" s="4">
        <f>ABS(F10-Election_result!E$2)</f>
        <v>1.1499999999999995</v>
      </c>
      <c r="O10" s="4">
        <f>ABS(G10-Election_result!F$2)</f>
        <v>1.8499999999999996</v>
      </c>
      <c r="P10" s="4">
        <f>ABS(H10-Election_result!G$2)</f>
        <v>0.39999999999999991</v>
      </c>
      <c r="Q10" s="4">
        <f>ABS(I10-Election_result!H$2)</f>
        <v>2.25</v>
      </c>
      <c r="R10" s="4">
        <f>ABS(J10-Election_result!I$2)</f>
        <v>0</v>
      </c>
      <c r="S10" s="4">
        <f t="shared" si="0"/>
        <v>1.7687499999999998</v>
      </c>
    </row>
    <row r="11" spans="1:19">
      <c r="A11" s="3">
        <v>41489</v>
      </c>
      <c r="B11" s="1">
        <v>2</v>
      </c>
      <c r="C11" s="4">
        <f>AVERAGE(Scholars!B11,Journalists!B11)</f>
        <v>38.6</v>
      </c>
      <c r="D11" s="4">
        <f>AVERAGE(Scholars!C11,Journalists!C11)</f>
        <v>26.35</v>
      </c>
      <c r="E11" s="4">
        <f>AVERAGE(Scholars!D11,Journalists!D11)</f>
        <v>13.35</v>
      </c>
      <c r="F11" s="4">
        <f>AVERAGE(Scholars!E11,Journalists!E11)</f>
        <v>5.9499999999999993</v>
      </c>
      <c r="G11" s="4">
        <f>AVERAGE(Scholars!F11,Journalists!F11)</f>
        <v>6.75</v>
      </c>
      <c r="H11" s="4">
        <f>AVERAGE(Scholars!G11,Journalists!G11)</f>
        <v>2.6</v>
      </c>
      <c r="I11" s="4">
        <f>AVERAGE(Scholars!H11,Journalists!H11)</f>
        <v>2.4500000000000002</v>
      </c>
      <c r="J11" s="4">
        <f>AVERAGE(Scholars!I11,Journalists!I11)</f>
        <v>4.0999999999999996</v>
      </c>
      <c r="K11" s="4">
        <f>ABS(C11-Election_result!B$2)</f>
        <v>2.8999999999999986</v>
      </c>
      <c r="L11" s="4">
        <f>ABS(D11-Election_result!C$2)</f>
        <v>0.65000000000000213</v>
      </c>
      <c r="M11" s="4">
        <f>ABS(E11-Election_result!D$2)</f>
        <v>4.9499999999999993</v>
      </c>
      <c r="N11" s="4">
        <f>ABS(F11-Election_result!E$2)</f>
        <v>1.1499999999999995</v>
      </c>
      <c r="O11" s="4">
        <f>ABS(G11-Election_result!F$2)</f>
        <v>1.8499999999999996</v>
      </c>
      <c r="P11" s="4">
        <f>ABS(H11-Election_result!G$2)</f>
        <v>0.39999999999999991</v>
      </c>
      <c r="Q11" s="4">
        <f>ABS(I11-Election_result!H$2)</f>
        <v>2.25</v>
      </c>
      <c r="R11" s="4">
        <f>ABS(J11-Election_result!I$2)</f>
        <v>0</v>
      </c>
      <c r="S11" s="4">
        <f t="shared" si="0"/>
        <v>1.7687499999999998</v>
      </c>
    </row>
    <row r="12" spans="1:19">
      <c r="A12" s="3">
        <v>41490</v>
      </c>
      <c r="B12" s="1">
        <v>2</v>
      </c>
      <c r="C12" s="4">
        <f>AVERAGE(Scholars!B12,Journalists!B12)</f>
        <v>38.6</v>
      </c>
      <c r="D12" s="4">
        <f>AVERAGE(Scholars!C12,Journalists!C12)</f>
        <v>26.35</v>
      </c>
      <c r="E12" s="4">
        <f>AVERAGE(Scholars!D12,Journalists!D12)</f>
        <v>13.35</v>
      </c>
      <c r="F12" s="4">
        <f>AVERAGE(Scholars!E12,Journalists!E12)</f>
        <v>5.9499999999999993</v>
      </c>
      <c r="G12" s="4">
        <f>AVERAGE(Scholars!F12,Journalists!F12)</f>
        <v>6.75</v>
      </c>
      <c r="H12" s="4">
        <f>AVERAGE(Scholars!G12,Journalists!G12)</f>
        <v>2.6</v>
      </c>
      <c r="I12" s="4">
        <f>AVERAGE(Scholars!H12,Journalists!H12)</f>
        <v>2.4500000000000002</v>
      </c>
      <c r="J12" s="4">
        <f>AVERAGE(Scholars!I12,Journalists!I12)</f>
        <v>4.0999999999999996</v>
      </c>
      <c r="K12" s="4">
        <f>ABS(C12-Election_result!B$2)</f>
        <v>2.8999999999999986</v>
      </c>
      <c r="L12" s="4">
        <f>ABS(D12-Election_result!C$2)</f>
        <v>0.65000000000000213</v>
      </c>
      <c r="M12" s="4">
        <f>ABS(E12-Election_result!D$2)</f>
        <v>4.9499999999999993</v>
      </c>
      <c r="N12" s="4">
        <f>ABS(F12-Election_result!E$2)</f>
        <v>1.1499999999999995</v>
      </c>
      <c r="O12" s="4">
        <f>ABS(G12-Election_result!F$2)</f>
        <v>1.8499999999999996</v>
      </c>
      <c r="P12" s="4">
        <f>ABS(H12-Election_result!G$2)</f>
        <v>0.39999999999999991</v>
      </c>
      <c r="Q12" s="4">
        <f>ABS(I12-Election_result!H$2)</f>
        <v>2.25</v>
      </c>
      <c r="R12" s="4">
        <f>ABS(J12-Election_result!I$2)</f>
        <v>0</v>
      </c>
      <c r="S12" s="4">
        <f t="shared" si="0"/>
        <v>1.7687499999999998</v>
      </c>
    </row>
    <row r="13" spans="1:19">
      <c r="A13" s="3">
        <v>41491</v>
      </c>
      <c r="B13" s="1">
        <v>2</v>
      </c>
      <c r="C13" s="4">
        <f>AVERAGE(Scholars!B13,Journalists!B13)</f>
        <v>38.6</v>
      </c>
      <c r="D13" s="4">
        <f>AVERAGE(Scholars!C13,Journalists!C13)</f>
        <v>26.35</v>
      </c>
      <c r="E13" s="4">
        <f>AVERAGE(Scholars!D13,Journalists!D13)</f>
        <v>13.35</v>
      </c>
      <c r="F13" s="4">
        <f>AVERAGE(Scholars!E13,Journalists!E13)</f>
        <v>5.9499999999999993</v>
      </c>
      <c r="G13" s="4">
        <f>AVERAGE(Scholars!F13,Journalists!F13)</f>
        <v>6.75</v>
      </c>
      <c r="H13" s="4">
        <f>AVERAGE(Scholars!G13,Journalists!G13)</f>
        <v>2.6</v>
      </c>
      <c r="I13" s="4">
        <f>AVERAGE(Scholars!H13,Journalists!H13)</f>
        <v>2.4500000000000002</v>
      </c>
      <c r="J13" s="4">
        <f>AVERAGE(Scholars!I13,Journalists!I13)</f>
        <v>4.0999999999999996</v>
      </c>
      <c r="K13" s="4">
        <f>ABS(C13-Election_result!B$2)</f>
        <v>2.8999999999999986</v>
      </c>
      <c r="L13" s="4">
        <f>ABS(D13-Election_result!C$2)</f>
        <v>0.65000000000000213</v>
      </c>
      <c r="M13" s="4">
        <f>ABS(E13-Election_result!D$2)</f>
        <v>4.9499999999999993</v>
      </c>
      <c r="N13" s="4">
        <f>ABS(F13-Election_result!E$2)</f>
        <v>1.1499999999999995</v>
      </c>
      <c r="O13" s="4">
        <f>ABS(G13-Election_result!F$2)</f>
        <v>1.8499999999999996</v>
      </c>
      <c r="P13" s="4">
        <f>ABS(H13-Election_result!G$2)</f>
        <v>0.39999999999999991</v>
      </c>
      <c r="Q13" s="4">
        <f>ABS(I13-Election_result!H$2)</f>
        <v>2.25</v>
      </c>
      <c r="R13" s="4">
        <f>ABS(J13-Election_result!I$2)</f>
        <v>0</v>
      </c>
      <c r="S13" s="4">
        <f t="shared" si="0"/>
        <v>1.7687499999999998</v>
      </c>
    </row>
    <row r="14" spans="1:19">
      <c r="A14" s="3">
        <v>41492</v>
      </c>
      <c r="B14" s="1">
        <v>2</v>
      </c>
      <c r="C14" s="4">
        <f>AVERAGE(Scholars!B14,Journalists!B14)</f>
        <v>38.6</v>
      </c>
      <c r="D14" s="4">
        <f>AVERAGE(Scholars!C14,Journalists!C14)</f>
        <v>26.35</v>
      </c>
      <c r="E14" s="4">
        <f>AVERAGE(Scholars!D14,Journalists!D14)</f>
        <v>13.35</v>
      </c>
      <c r="F14" s="4">
        <f>AVERAGE(Scholars!E14,Journalists!E14)</f>
        <v>5.9499999999999993</v>
      </c>
      <c r="G14" s="4">
        <f>AVERAGE(Scholars!F14,Journalists!F14)</f>
        <v>6.75</v>
      </c>
      <c r="H14" s="4">
        <f>AVERAGE(Scholars!G14,Journalists!G14)</f>
        <v>2.6</v>
      </c>
      <c r="I14" s="4">
        <f>AVERAGE(Scholars!H14,Journalists!H14)</f>
        <v>2.4500000000000002</v>
      </c>
      <c r="J14" s="4">
        <f>AVERAGE(Scholars!I14,Journalists!I14)</f>
        <v>4.0999999999999996</v>
      </c>
      <c r="K14" s="4">
        <f>ABS(C14-Election_result!B$2)</f>
        <v>2.8999999999999986</v>
      </c>
      <c r="L14" s="4">
        <f>ABS(D14-Election_result!C$2)</f>
        <v>0.65000000000000213</v>
      </c>
      <c r="M14" s="4">
        <f>ABS(E14-Election_result!D$2)</f>
        <v>4.9499999999999993</v>
      </c>
      <c r="N14" s="4">
        <f>ABS(F14-Election_result!E$2)</f>
        <v>1.1499999999999995</v>
      </c>
      <c r="O14" s="4">
        <f>ABS(G14-Election_result!F$2)</f>
        <v>1.8499999999999996</v>
      </c>
      <c r="P14" s="4">
        <f>ABS(H14-Election_result!G$2)</f>
        <v>0.39999999999999991</v>
      </c>
      <c r="Q14" s="4">
        <f>ABS(I14-Election_result!H$2)</f>
        <v>2.25</v>
      </c>
      <c r="R14" s="4">
        <f>ABS(J14-Election_result!I$2)</f>
        <v>0</v>
      </c>
      <c r="S14" s="4">
        <f t="shared" si="0"/>
        <v>1.7687499999999998</v>
      </c>
    </row>
    <row r="15" spans="1:19">
      <c r="A15" s="3">
        <v>41493</v>
      </c>
      <c r="B15" s="1">
        <v>2</v>
      </c>
      <c r="C15" s="4">
        <f>AVERAGE(Scholars!B15,Journalists!B15)</f>
        <v>38.6</v>
      </c>
      <c r="D15" s="4">
        <f>AVERAGE(Scholars!C15,Journalists!C15)</f>
        <v>26.35</v>
      </c>
      <c r="E15" s="4">
        <f>AVERAGE(Scholars!D15,Journalists!D15)</f>
        <v>13.35</v>
      </c>
      <c r="F15" s="4">
        <f>AVERAGE(Scholars!E15,Journalists!E15)</f>
        <v>5.9499999999999993</v>
      </c>
      <c r="G15" s="4">
        <f>AVERAGE(Scholars!F15,Journalists!F15)</f>
        <v>6.75</v>
      </c>
      <c r="H15" s="4">
        <f>AVERAGE(Scholars!G15,Journalists!G15)</f>
        <v>2.6</v>
      </c>
      <c r="I15" s="4">
        <f>AVERAGE(Scholars!H15,Journalists!H15)</f>
        <v>2.4500000000000002</v>
      </c>
      <c r="J15" s="4">
        <f>AVERAGE(Scholars!I15,Journalists!I15)</f>
        <v>4.0999999999999996</v>
      </c>
      <c r="K15" s="4">
        <f>ABS(C15-Election_result!B$2)</f>
        <v>2.8999999999999986</v>
      </c>
      <c r="L15" s="4">
        <f>ABS(D15-Election_result!C$2)</f>
        <v>0.65000000000000213</v>
      </c>
      <c r="M15" s="4">
        <f>ABS(E15-Election_result!D$2)</f>
        <v>4.9499999999999993</v>
      </c>
      <c r="N15" s="4">
        <f>ABS(F15-Election_result!E$2)</f>
        <v>1.1499999999999995</v>
      </c>
      <c r="O15" s="4">
        <f>ABS(G15-Election_result!F$2)</f>
        <v>1.8499999999999996</v>
      </c>
      <c r="P15" s="4">
        <f>ABS(H15-Election_result!G$2)</f>
        <v>0.39999999999999991</v>
      </c>
      <c r="Q15" s="4">
        <f>ABS(I15-Election_result!H$2)</f>
        <v>2.25</v>
      </c>
      <c r="R15" s="4">
        <f>ABS(J15-Election_result!I$2)</f>
        <v>0</v>
      </c>
      <c r="S15" s="4">
        <f t="shared" si="0"/>
        <v>1.7687499999999998</v>
      </c>
    </row>
    <row r="16" spans="1:19">
      <c r="A16" s="3">
        <v>41494</v>
      </c>
      <c r="B16" s="1">
        <v>2</v>
      </c>
      <c r="C16" s="4">
        <f>AVERAGE(Scholars!B16,Journalists!B16)</f>
        <v>38.6</v>
      </c>
      <c r="D16" s="4">
        <f>AVERAGE(Scholars!C16,Journalists!C16)</f>
        <v>26.35</v>
      </c>
      <c r="E16" s="4">
        <f>AVERAGE(Scholars!D16,Journalists!D16)</f>
        <v>13.35</v>
      </c>
      <c r="F16" s="4">
        <f>AVERAGE(Scholars!E16,Journalists!E16)</f>
        <v>5.9499999999999993</v>
      </c>
      <c r="G16" s="4">
        <f>AVERAGE(Scholars!F16,Journalists!F16)</f>
        <v>6.75</v>
      </c>
      <c r="H16" s="4">
        <f>AVERAGE(Scholars!G16,Journalists!G16)</f>
        <v>2.6</v>
      </c>
      <c r="I16" s="4">
        <f>AVERAGE(Scholars!H16,Journalists!H16)</f>
        <v>2.4500000000000002</v>
      </c>
      <c r="J16" s="4">
        <f>AVERAGE(Scholars!I16,Journalists!I16)</f>
        <v>4.0999999999999996</v>
      </c>
      <c r="K16" s="4">
        <f>ABS(C16-Election_result!B$2)</f>
        <v>2.8999999999999986</v>
      </c>
      <c r="L16" s="4">
        <f>ABS(D16-Election_result!C$2)</f>
        <v>0.65000000000000213</v>
      </c>
      <c r="M16" s="4">
        <f>ABS(E16-Election_result!D$2)</f>
        <v>4.9499999999999993</v>
      </c>
      <c r="N16" s="4">
        <f>ABS(F16-Election_result!E$2)</f>
        <v>1.1499999999999995</v>
      </c>
      <c r="O16" s="4">
        <f>ABS(G16-Election_result!F$2)</f>
        <v>1.8499999999999996</v>
      </c>
      <c r="P16" s="4">
        <f>ABS(H16-Election_result!G$2)</f>
        <v>0.39999999999999991</v>
      </c>
      <c r="Q16" s="4">
        <f>ABS(I16-Election_result!H$2)</f>
        <v>2.25</v>
      </c>
      <c r="R16" s="4">
        <f>ABS(J16-Election_result!I$2)</f>
        <v>0</v>
      </c>
      <c r="S16" s="4">
        <f t="shared" si="0"/>
        <v>1.7687499999999998</v>
      </c>
    </row>
    <row r="17" spans="1:19">
      <c r="A17" s="3">
        <v>41495</v>
      </c>
      <c r="B17" s="1">
        <v>2</v>
      </c>
      <c r="C17" s="4">
        <f>AVERAGE(Scholars!B17,Journalists!B17)</f>
        <v>38.6</v>
      </c>
      <c r="D17" s="4">
        <f>AVERAGE(Scholars!C17,Journalists!C17)</f>
        <v>26.35</v>
      </c>
      <c r="E17" s="4">
        <f>AVERAGE(Scholars!D17,Journalists!D17)</f>
        <v>13.35</v>
      </c>
      <c r="F17" s="4">
        <f>AVERAGE(Scholars!E17,Journalists!E17)</f>
        <v>5.9499999999999993</v>
      </c>
      <c r="G17" s="4">
        <f>AVERAGE(Scholars!F17,Journalists!F17)</f>
        <v>6.75</v>
      </c>
      <c r="H17" s="4">
        <f>AVERAGE(Scholars!G17,Journalists!G17)</f>
        <v>2.6</v>
      </c>
      <c r="I17" s="4">
        <f>AVERAGE(Scholars!H17,Journalists!H17)</f>
        <v>2.4500000000000002</v>
      </c>
      <c r="J17" s="4">
        <f>AVERAGE(Scholars!I17,Journalists!I17)</f>
        <v>4.0999999999999996</v>
      </c>
      <c r="K17" s="4">
        <f>ABS(C17-Election_result!B$2)</f>
        <v>2.8999999999999986</v>
      </c>
      <c r="L17" s="4">
        <f>ABS(D17-Election_result!C$2)</f>
        <v>0.65000000000000213</v>
      </c>
      <c r="M17" s="4">
        <f>ABS(E17-Election_result!D$2)</f>
        <v>4.9499999999999993</v>
      </c>
      <c r="N17" s="4">
        <f>ABS(F17-Election_result!E$2)</f>
        <v>1.1499999999999995</v>
      </c>
      <c r="O17" s="4">
        <f>ABS(G17-Election_result!F$2)</f>
        <v>1.8499999999999996</v>
      </c>
      <c r="P17" s="4">
        <f>ABS(H17-Election_result!G$2)</f>
        <v>0.39999999999999991</v>
      </c>
      <c r="Q17" s="4">
        <f>ABS(I17-Election_result!H$2)</f>
        <v>2.25</v>
      </c>
      <c r="R17" s="4">
        <f>ABS(J17-Election_result!I$2)</f>
        <v>0</v>
      </c>
      <c r="S17" s="4">
        <f t="shared" si="0"/>
        <v>1.7687499999999998</v>
      </c>
    </row>
    <row r="18" spans="1:19">
      <c r="A18" s="3">
        <v>41496</v>
      </c>
      <c r="B18" s="1">
        <v>2</v>
      </c>
      <c r="C18" s="4">
        <f>AVERAGE(Scholars!B18,Journalists!B18)</f>
        <v>38.6</v>
      </c>
      <c r="D18" s="4">
        <f>AVERAGE(Scholars!C18,Journalists!C18)</f>
        <v>26.35</v>
      </c>
      <c r="E18" s="4">
        <f>AVERAGE(Scholars!D18,Journalists!D18)</f>
        <v>13.35</v>
      </c>
      <c r="F18" s="4">
        <f>AVERAGE(Scholars!E18,Journalists!E18)</f>
        <v>5.9499999999999993</v>
      </c>
      <c r="G18" s="4">
        <f>AVERAGE(Scholars!F18,Journalists!F18)</f>
        <v>6.75</v>
      </c>
      <c r="H18" s="4">
        <f>AVERAGE(Scholars!G18,Journalists!G18)</f>
        <v>2.6</v>
      </c>
      <c r="I18" s="4">
        <f>AVERAGE(Scholars!H18,Journalists!H18)</f>
        <v>2.4500000000000002</v>
      </c>
      <c r="J18" s="4">
        <f>AVERAGE(Scholars!I18,Journalists!I18)</f>
        <v>4.0999999999999996</v>
      </c>
      <c r="K18" s="4">
        <f>ABS(C18-Election_result!B$2)</f>
        <v>2.8999999999999986</v>
      </c>
      <c r="L18" s="4">
        <f>ABS(D18-Election_result!C$2)</f>
        <v>0.65000000000000213</v>
      </c>
      <c r="M18" s="4">
        <f>ABS(E18-Election_result!D$2)</f>
        <v>4.9499999999999993</v>
      </c>
      <c r="N18" s="4">
        <f>ABS(F18-Election_result!E$2)</f>
        <v>1.1499999999999995</v>
      </c>
      <c r="O18" s="4">
        <f>ABS(G18-Election_result!F$2)</f>
        <v>1.8499999999999996</v>
      </c>
      <c r="P18" s="4">
        <f>ABS(H18-Election_result!G$2)</f>
        <v>0.39999999999999991</v>
      </c>
      <c r="Q18" s="4">
        <f>ABS(I18-Election_result!H$2)</f>
        <v>2.25</v>
      </c>
      <c r="R18" s="4">
        <f>ABS(J18-Election_result!I$2)</f>
        <v>0</v>
      </c>
      <c r="S18" s="4">
        <f t="shared" si="0"/>
        <v>1.7687499999999998</v>
      </c>
    </row>
    <row r="19" spans="1:19">
      <c r="A19" s="3">
        <v>41497</v>
      </c>
      <c r="B19" s="1">
        <v>2</v>
      </c>
      <c r="C19" s="4">
        <f>AVERAGE(Scholars!B19,Journalists!B19)</f>
        <v>38.6</v>
      </c>
      <c r="D19" s="4">
        <f>AVERAGE(Scholars!C19,Journalists!C19)</f>
        <v>26.35</v>
      </c>
      <c r="E19" s="4">
        <f>AVERAGE(Scholars!D19,Journalists!D19)</f>
        <v>13.35</v>
      </c>
      <c r="F19" s="4">
        <f>AVERAGE(Scholars!E19,Journalists!E19)</f>
        <v>5.9499999999999993</v>
      </c>
      <c r="G19" s="4">
        <f>AVERAGE(Scholars!F19,Journalists!F19)</f>
        <v>6.75</v>
      </c>
      <c r="H19" s="4">
        <f>AVERAGE(Scholars!G19,Journalists!G19)</f>
        <v>2.6</v>
      </c>
      <c r="I19" s="4">
        <f>AVERAGE(Scholars!H19,Journalists!H19)</f>
        <v>2.4500000000000002</v>
      </c>
      <c r="J19" s="4">
        <f>AVERAGE(Scholars!I19,Journalists!I19)</f>
        <v>4.0999999999999996</v>
      </c>
      <c r="K19" s="4">
        <f>ABS(C19-Election_result!B$2)</f>
        <v>2.8999999999999986</v>
      </c>
      <c r="L19" s="4">
        <f>ABS(D19-Election_result!C$2)</f>
        <v>0.65000000000000213</v>
      </c>
      <c r="M19" s="4">
        <f>ABS(E19-Election_result!D$2)</f>
        <v>4.9499999999999993</v>
      </c>
      <c r="N19" s="4">
        <f>ABS(F19-Election_result!E$2)</f>
        <v>1.1499999999999995</v>
      </c>
      <c r="O19" s="4">
        <f>ABS(G19-Election_result!F$2)</f>
        <v>1.8499999999999996</v>
      </c>
      <c r="P19" s="4">
        <f>ABS(H19-Election_result!G$2)</f>
        <v>0.39999999999999991</v>
      </c>
      <c r="Q19" s="4">
        <f>ABS(I19-Election_result!H$2)</f>
        <v>2.25</v>
      </c>
      <c r="R19" s="4">
        <f>ABS(J19-Election_result!I$2)</f>
        <v>0</v>
      </c>
      <c r="S19" s="4">
        <f t="shared" si="0"/>
        <v>1.7687499999999998</v>
      </c>
    </row>
    <row r="20" spans="1:19">
      <c r="A20" s="3">
        <v>41498</v>
      </c>
      <c r="B20" s="1">
        <v>2</v>
      </c>
      <c r="C20" s="4">
        <f>AVERAGE(Scholars!B20,Journalists!B20)</f>
        <v>38.6</v>
      </c>
      <c r="D20" s="4">
        <f>AVERAGE(Scholars!C20,Journalists!C20)</f>
        <v>26.35</v>
      </c>
      <c r="E20" s="4">
        <f>AVERAGE(Scholars!D20,Journalists!D20)</f>
        <v>13.35</v>
      </c>
      <c r="F20" s="4">
        <f>AVERAGE(Scholars!E20,Journalists!E20)</f>
        <v>5.9499999999999993</v>
      </c>
      <c r="G20" s="4">
        <f>AVERAGE(Scholars!F20,Journalists!F20)</f>
        <v>6.75</v>
      </c>
      <c r="H20" s="4">
        <f>AVERAGE(Scholars!G20,Journalists!G20)</f>
        <v>2.6</v>
      </c>
      <c r="I20" s="4">
        <f>AVERAGE(Scholars!H20,Journalists!H20)</f>
        <v>2.4500000000000002</v>
      </c>
      <c r="J20" s="4">
        <f>AVERAGE(Scholars!I20,Journalists!I20)</f>
        <v>4.0999999999999996</v>
      </c>
      <c r="K20" s="4">
        <f>ABS(C20-Election_result!B$2)</f>
        <v>2.8999999999999986</v>
      </c>
      <c r="L20" s="4">
        <f>ABS(D20-Election_result!C$2)</f>
        <v>0.65000000000000213</v>
      </c>
      <c r="M20" s="4">
        <f>ABS(E20-Election_result!D$2)</f>
        <v>4.9499999999999993</v>
      </c>
      <c r="N20" s="4">
        <f>ABS(F20-Election_result!E$2)</f>
        <v>1.1499999999999995</v>
      </c>
      <c r="O20" s="4">
        <f>ABS(G20-Election_result!F$2)</f>
        <v>1.8499999999999996</v>
      </c>
      <c r="P20" s="4">
        <f>ABS(H20-Election_result!G$2)</f>
        <v>0.39999999999999991</v>
      </c>
      <c r="Q20" s="4">
        <f>ABS(I20-Election_result!H$2)</f>
        <v>2.25</v>
      </c>
      <c r="R20" s="4">
        <f>ABS(J20-Election_result!I$2)</f>
        <v>0</v>
      </c>
      <c r="S20" s="4">
        <f t="shared" si="0"/>
        <v>1.7687499999999998</v>
      </c>
    </row>
    <row r="21" spans="1:19">
      <c r="A21" s="3">
        <v>41499</v>
      </c>
      <c r="B21" s="1">
        <v>2</v>
      </c>
      <c r="C21" s="4">
        <f>AVERAGE(Scholars!B21,Journalists!B21)</f>
        <v>38.6</v>
      </c>
      <c r="D21" s="4">
        <f>AVERAGE(Scholars!C21,Journalists!C21)</f>
        <v>26.35</v>
      </c>
      <c r="E21" s="4">
        <f>AVERAGE(Scholars!D21,Journalists!D21)</f>
        <v>13.35</v>
      </c>
      <c r="F21" s="4">
        <f>AVERAGE(Scholars!E21,Journalists!E21)</f>
        <v>5.9499999999999993</v>
      </c>
      <c r="G21" s="4">
        <f>AVERAGE(Scholars!F21,Journalists!F21)</f>
        <v>6.75</v>
      </c>
      <c r="H21" s="4">
        <f>AVERAGE(Scholars!G21,Journalists!G21)</f>
        <v>2.6</v>
      </c>
      <c r="I21" s="4">
        <f>AVERAGE(Scholars!H21,Journalists!H21)</f>
        <v>2.4500000000000002</v>
      </c>
      <c r="J21" s="4">
        <f>AVERAGE(Scholars!I21,Journalists!I21)</f>
        <v>4.0999999999999996</v>
      </c>
      <c r="K21" s="4">
        <f>ABS(C21-Election_result!B$2)</f>
        <v>2.8999999999999986</v>
      </c>
      <c r="L21" s="4">
        <f>ABS(D21-Election_result!C$2)</f>
        <v>0.65000000000000213</v>
      </c>
      <c r="M21" s="4">
        <f>ABS(E21-Election_result!D$2)</f>
        <v>4.9499999999999993</v>
      </c>
      <c r="N21" s="4">
        <f>ABS(F21-Election_result!E$2)</f>
        <v>1.1499999999999995</v>
      </c>
      <c r="O21" s="4">
        <f>ABS(G21-Election_result!F$2)</f>
        <v>1.8499999999999996</v>
      </c>
      <c r="P21" s="4">
        <f>ABS(H21-Election_result!G$2)</f>
        <v>0.39999999999999991</v>
      </c>
      <c r="Q21" s="4">
        <f>ABS(I21-Election_result!H$2)</f>
        <v>2.25</v>
      </c>
      <c r="R21" s="4">
        <f>ABS(J21-Election_result!I$2)</f>
        <v>0</v>
      </c>
      <c r="S21" s="4">
        <f t="shared" si="0"/>
        <v>1.7687499999999998</v>
      </c>
    </row>
    <row r="22" spans="1:19">
      <c r="A22" s="3">
        <v>41500</v>
      </c>
      <c r="B22" s="1">
        <v>2</v>
      </c>
      <c r="C22" s="4">
        <f>AVERAGE(Scholars!B22,Journalists!B22)</f>
        <v>38.6</v>
      </c>
      <c r="D22" s="4">
        <f>AVERAGE(Scholars!C22,Journalists!C22)</f>
        <v>26.35</v>
      </c>
      <c r="E22" s="4">
        <f>AVERAGE(Scholars!D22,Journalists!D22)</f>
        <v>13.35</v>
      </c>
      <c r="F22" s="4">
        <f>AVERAGE(Scholars!E22,Journalists!E22)</f>
        <v>5.9499999999999993</v>
      </c>
      <c r="G22" s="4">
        <f>AVERAGE(Scholars!F22,Journalists!F22)</f>
        <v>6.75</v>
      </c>
      <c r="H22" s="4">
        <f>AVERAGE(Scholars!G22,Journalists!G22)</f>
        <v>2.6</v>
      </c>
      <c r="I22" s="4">
        <f>AVERAGE(Scholars!H22,Journalists!H22)</f>
        <v>2.4500000000000002</v>
      </c>
      <c r="J22" s="4">
        <f>AVERAGE(Scholars!I22,Journalists!I22)</f>
        <v>4.0999999999999996</v>
      </c>
      <c r="K22" s="4">
        <f>ABS(C22-Election_result!B$2)</f>
        <v>2.8999999999999986</v>
      </c>
      <c r="L22" s="4">
        <f>ABS(D22-Election_result!C$2)</f>
        <v>0.65000000000000213</v>
      </c>
      <c r="M22" s="4">
        <f>ABS(E22-Election_result!D$2)</f>
        <v>4.9499999999999993</v>
      </c>
      <c r="N22" s="4">
        <f>ABS(F22-Election_result!E$2)</f>
        <v>1.1499999999999995</v>
      </c>
      <c r="O22" s="4">
        <f>ABS(G22-Election_result!F$2)</f>
        <v>1.8499999999999996</v>
      </c>
      <c r="P22" s="4">
        <f>ABS(H22-Election_result!G$2)</f>
        <v>0.39999999999999991</v>
      </c>
      <c r="Q22" s="4">
        <f>ABS(I22-Election_result!H$2)</f>
        <v>2.25</v>
      </c>
      <c r="R22" s="4">
        <f>ABS(J22-Election_result!I$2)</f>
        <v>0</v>
      </c>
      <c r="S22" s="4">
        <f t="shared" si="0"/>
        <v>1.7687499999999998</v>
      </c>
    </row>
    <row r="23" spans="1:19">
      <c r="A23" s="3">
        <v>41501</v>
      </c>
      <c r="B23" s="1">
        <v>2</v>
      </c>
      <c r="C23" s="4">
        <f>AVERAGE(Scholars!B23,Journalists!B23)</f>
        <v>38.6</v>
      </c>
      <c r="D23" s="4">
        <f>AVERAGE(Scholars!C23,Journalists!C23)</f>
        <v>26.35</v>
      </c>
      <c r="E23" s="4">
        <f>AVERAGE(Scholars!D23,Journalists!D23)</f>
        <v>13.35</v>
      </c>
      <c r="F23" s="4">
        <f>AVERAGE(Scholars!E23,Journalists!E23)</f>
        <v>5.9499999999999993</v>
      </c>
      <c r="G23" s="4">
        <f>AVERAGE(Scholars!F23,Journalists!F23)</f>
        <v>6.75</v>
      </c>
      <c r="H23" s="4">
        <f>AVERAGE(Scholars!G23,Journalists!G23)</f>
        <v>2.6</v>
      </c>
      <c r="I23" s="4">
        <f>AVERAGE(Scholars!H23,Journalists!H23)</f>
        <v>2.4500000000000002</v>
      </c>
      <c r="J23" s="4">
        <f>AVERAGE(Scholars!I23,Journalists!I23)</f>
        <v>4.0999999999999996</v>
      </c>
      <c r="K23" s="4">
        <f>ABS(C23-Election_result!B$2)</f>
        <v>2.8999999999999986</v>
      </c>
      <c r="L23" s="4">
        <f>ABS(D23-Election_result!C$2)</f>
        <v>0.65000000000000213</v>
      </c>
      <c r="M23" s="4">
        <f>ABS(E23-Election_result!D$2)</f>
        <v>4.9499999999999993</v>
      </c>
      <c r="N23" s="4">
        <f>ABS(F23-Election_result!E$2)</f>
        <v>1.1499999999999995</v>
      </c>
      <c r="O23" s="4">
        <f>ABS(G23-Election_result!F$2)</f>
        <v>1.8499999999999996</v>
      </c>
      <c r="P23" s="4">
        <f>ABS(H23-Election_result!G$2)</f>
        <v>0.39999999999999991</v>
      </c>
      <c r="Q23" s="4">
        <f>ABS(I23-Election_result!H$2)</f>
        <v>2.25</v>
      </c>
      <c r="R23" s="4">
        <f>ABS(J23-Election_result!I$2)</f>
        <v>0</v>
      </c>
      <c r="S23" s="4">
        <f t="shared" si="0"/>
        <v>1.7687499999999998</v>
      </c>
    </row>
    <row r="24" spans="1:19">
      <c r="A24" s="3">
        <v>41502</v>
      </c>
      <c r="B24" s="1">
        <v>2</v>
      </c>
      <c r="C24" s="4">
        <f>AVERAGE(Scholars!B24,Journalists!B24)</f>
        <v>38.6</v>
      </c>
      <c r="D24" s="4">
        <f>AVERAGE(Scholars!C24,Journalists!C24)</f>
        <v>26.35</v>
      </c>
      <c r="E24" s="4">
        <f>AVERAGE(Scholars!D24,Journalists!D24)</f>
        <v>13.35</v>
      </c>
      <c r="F24" s="4">
        <f>AVERAGE(Scholars!E24,Journalists!E24)</f>
        <v>5.9499999999999993</v>
      </c>
      <c r="G24" s="4">
        <f>AVERAGE(Scholars!F24,Journalists!F24)</f>
        <v>6.75</v>
      </c>
      <c r="H24" s="4">
        <f>AVERAGE(Scholars!G24,Journalists!G24)</f>
        <v>2.6</v>
      </c>
      <c r="I24" s="4">
        <f>AVERAGE(Scholars!H24,Journalists!H24)</f>
        <v>2.4500000000000002</v>
      </c>
      <c r="J24" s="4">
        <f>AVERAGE(Scholars!I24,Journalists!I24)</f>
        <v>4.0999999999999996</v>
      </c>
      <c r="K24" s="4">
        <f>ABS(C24-Election_result!B$2)</f>
        <v>2.8999999999999986</v>
      </c>
      <c r="L24" s="4">
        <f>ABS(D24-Election_result!C$2)</f>
        <v>0.65000000000000213</v>
      </c>
      <c r="M24" s="4">
        <f>ABS(E24-Election_result!D$2)</f>
        <v>4.9499999999999993</v>
      </c>
      <c r="N24" s="4">
        <f>ABS(F24-Election_result!E$2)</f>
        <v>1.1499999999999995</v>
      </c>
      <c r="O24" s="4">
        <f>ABS(G24-Election_result!F$2)</f>
        <v>1.8499999999999996</v>
      </c>
      <c r="P24" s="4">
        <f>ABS(H24-Election_result!G$2)</f>
        <v>0.39999999999999991</v>
      </c>
      <c r="Q24" s="4">
        <f>ABS(I24-Election_result!H$2)</f>
        <v>2.25</v>
      </c>
      <c r="R24" s="4">
        <f>ABS(J24-Election_result!I$2)</f>
        <v>0</v>
      </c>
      <c r="S24" s="4">
        <f t="shared" si="0"/>
        <v>1.7687499999999998</v>
      </c>
    </row>
    <row r="25" spans="1:19">
      <c r="A25" s="3">
        <v>41503</v>
      </c>
      <c r="B25" s="1">
        <v>2</v>
      </c>
      <c r="C25" s="4">
        <f>AVERAGE(Scholars!B25,Journalists!B25)</f>
        <v>38.6</v>
      </c>
      <c r="D25" s="4">
        <f>AVERAGE(Scholars!C25,Journalists!C25)</f>
        <v>26.35</v>
      </c>
      <c r="E25" s="4">
        <f>AVERAGE(Scholars!D25,Journalists!D25)</f>
        <v>13.35</v>
      </c>
      <c r="F25" s="4">
        <f>AVERAGE(Scholars!E25,Journalists!E25)</f>
        <v>5.9499999999999993</v>
      </c>
      <c r="G25" s="4">
        <f>AVERAGE(Scholars!F25,Journalists!F25)</f>
        <v>6.75</v>
      </c>
      <c r="H25" s="4">
        <f>AVERAGE(Scholars!G25,Journalists!G25)</f>
        <v>2.6</v>
      </c>
      <c r="I25" s="4">
        <f>AVERAGE(Scholars!H25,Journalists!H25)</f>
        <v>2.4500000000000002</v>
      </c>
      <c r="J25" s="4">
        <f>AVERAGE(Scholars!I25,Journalists!I25)</f>
        <v>4.0999999999999996</v>
      </c>
      <c r="K25" s="4">
        <f>ABS(C25-Election_result!B$2)</f>
        <v>2.8999999999999986</v>
      </c>
      <c r="L25" s="4">
        <f>ABS(D25-Election_result!C$2)</f>
        <v>0.65000000000000213</v>
      </c>
      <c r="M25" s="4">
        <f>ABS(E25-Election_result!D$2)</f>
        <v>4.9499999999999993</v>
      </c>
      <c r="N25" s="4">
        <f>ABS(F25-Election_result!E$2)</f>
        <v>1.1499999999999995</v>
      </c>
      <c r="O25" s="4">
        <f>ABS(G25-Election_result!F$2)</f>
        <v>1.8499999999999996</v>
      </c>
      <c r="P25" s="4">
        <f>ABS(H25-Election_result!G$2)</f>
        <v>0.39999999999999991</v>
      </c>
      <c r="Q25" s="4">
        <f>ABS(I25-Election_result!H$2)</f>
        <v>2.25</v>
      </c>
      <c r="R25" s="4">
        <f>ABS(J25-Election_result!I$2)</f>
        <v>0</v>
      </c>
      <c r="S25" s="4">
        <f t="shared" si="0"/>
        <v>1.7687499999999998</v>
      </c>
    </row>
    <row r="26" spans="1:19">
      <c r="A26" s="3">
        <v>41504</v>
      </c>
      <c r="B26" s="1">
        <v>2</v>
      </c>
      <c r="C26" s="4">
        <f>AVERAGE(Scholars!B26,Journalists!B26)</f>
        <v>38.6</v>
      </c>
      <c r="D26" s="4">
        <f>AVERAGE(Scholars!C26,Journalists!C26)</f>
        <v>26.35</v>
      </c>
      <c r="E26" s="4">
        <f>AVERAGE(Scholars!D26,Journalists!D26)</f>
        <v>13.35</v>
      </c>
      <c r="F26" s="4">
        <f>AVERAGE(Scholars!E26,Journalists!E26)</f>
        <v>5.9499999999999993</v>
      </c>
      <c r="G26" s="4">
        <f>AVERAGE(Scholars!F26,Journalists!F26)</f>
        <v>6.75</v>
      </c>
      <c r="H26" s="4">
        <f>AVERAGE(Scholars!G26,Journalists!G26)</f>
        <v>2.6</v>
      </c>
      <c r="I26" s="4">
        <f>AVERAGE(Scholars!H26,Journalists!H26)</f>
        <v>2.4500000000000002</v>
      </c>
      <c r="J26" s="4">
        <f>AVERAGE(Scholars!I26,Journalists!I26)</f>
        <v>4.0999999999999996</v>
      </c>
      <c r="K26" s="4">
        <f>ABS(C26-Election_result!B$2)</f>
        <v>2.8999999999999986</v>
      </c>
      <c r="L26" s="4">
        <f>ABS(D26-Election_result!C$2)</f>
        <v>0.65000000000000213</v>
      </c>
      <c r="M26" s="4">
        <f>ABS(E26-Election_result!D$2)</f>
        <v>4.9499999999999993</v>
      </c>
      <c r="N26" s="4">
        <f>ABS(F26-Election_result!E$2)</f>
        <v>1.1499999999999995</v>
      </c>
      <c r="O26" s="4">
        <f>ABS(G26-Election_result!F$2)</f>
        <v>1.8499999999999996</v>
      </c>
      <c r="P26" s="4">
        <f>ABS(H26-Election_result!G$2)</f>
        <v>0.39999999999999991</v>
      </c>
      <c r="Q26" s="4">
        <f>ABS(I26-Election_result!H$2)</f>
        <v>2.25</v>
      </c>
      <c r="R26" s="4">
        <f>ABS(J26-Election_result!I$2)</f>
        <v>0</v>
      </c>
      <c r="S26" s="4">
        <f t="shared" si="0"/>
        <v>1.7687499999999998</v>
      </c>
    </row>
    <row r="27" spans="1:19">
      <c r="A27" s="3">
        <v>41505</v>
      </c>
      <c r="B27" s="1">
        <v>2</v>
      </c>
      <c r="C27" s="4">
        <f>AVERAGE(Scholars!B27,Journalists!B27)</f>
        <v>39.322220295000001</v>
      </c>
      <c r="D27" s="4">
        <f>AVERAGE(Scholars!C27,Journalists!C27)</f>
        <v>26.152113679999999</v>
      </c>
      <c r="E27" s="4">
        <f>AVERAGE(Scholars!D27,Journalists!D27)</f>
        <v>13.279506340000001</v>
      </c>
      <c r="F27" s="4">
        <f>AVERAGE(Scholars!E27,Journalists!E27)</f>
        <v>6.0599231544999999</v>
      </c>
      <c r="G27" s="4">
        <f>AVERAGE(Scholars!F27,Journalists!F27)</f>
        <v>6.9823123205000002</v>
      </c>
      <c r="H27" s="4">
        <f>AVERAGE(Scholars!G27,Journalists!G27)</f>
        <v>2.5815355945</v>
      </c>
      <c r="I27" s="4">
        <f>AVERAGE(Scholars!H27,Journalists!H27)</f>
        <v>2.3569339789999999</v>
      </c>
      <c r="J27" s="4">
        <f>AVERAGE(Scholars!I27,Journalists!I27)</f>
        <v>3.2654546350000002</v>
      </c>
      <c r="K27" s="4">
        <f>ABS(C27-Election_result!B$2)</f>
        <v>2.177779704999999</v>
      </c>
      <c r="L27" s="4">
        <f>ABS(D27-Election_result!C$2)</f>
        <v>0.45211368000000007</v>
      </c>
      <c r="M27" s="4">
        <f>ABS(E27-Election_result!D$2)</f>
        <v>4.8795063400000007</v>
      </c>
      <c r="N27" s="4">
        <f>ABS(F27-Election_result!E$2)</f>
        <v>1.2599231545</v>
      </c>
      <c r="O27" s="4">
        <f>ABS(G27-Election_result!F$2)</f>
        <v>1.6176876794999995</v>
      </c>
      <c r="P27" s="4">
        <f>ABS(H27-Election_result!G$2)</f>
        <v>0.38153559449999985</v>
      </c>
      <c r="Q27" s="4">
        <f>ABS(I27-Election_result!H$2)</f>
        <v>2.3430660210000003</v>
      </c>
      <c r="R27" s="4">
        <f>ABS(J27-Election_result!I$2)</f>
        <v>0.83454536499999943</v>
      </c>
      <c r="S27" s="4">
        <f t="shared" si="0"/>
        <v>1.7432696924374995</v>
      </c>
    </row>
    <row r="28" spans="1:19">
      <c r="A28" s="3">
        <v>41506</v>
      </c>
      <c r="B28" s="1">
        <v>2</v>
      </c>
      <c r="C28" s="4">
        <f>AVERAGE(Scholars!B28,Journalists!B28)</f>
        <v>39.322220295000001</v>
      </c>
      <c r="D28" s="4">
        <f>AVERAGE(Scholars!C28,Journalists!C28)</f>
        <v>26.152113679999999</v>
      </c>
      <c r="E28" s="4">
        <f>AVERAGE(Scholars!D28,Journalists!D28)</f>
        <v>13.279506340000001</v>
      </c>
      <c r="F28" s="4">
        <f>AVERAGE(Scholars!E28,Journalists!E28)</f>
        <v>6.0599231544999999</v>
      </c>
      <c r="G28" s="4">
        <f>AVERAGE(Scholars!F28,Journalists!F28)</f>
        <v>6.9823123205000002</v>
      </c>
      <c r="H28" s="4">
        <f>AVERAGE(Scholars!G28,Journalists!G28)</f>
        <v>2.5815355945</v>
      </c>
      <c r="I28" s="4">
        <f>AVERAGE(Scholars!H28,Journalists!H28)</f>
        <v>2.3569339789999999</v>
      </c>
      <c r="J28" s="4">
        <f>AVERAGE(Scholars!I28,Journalists!I28)</f>
        <v>3.2654546350000002</v>
      </c>
      <c r="K28" s="4">
        <f>ABS(C28-Election_result!B$2)</f>
        <v>2.177779704999999</v>
      </c>
      <c r="L28" s="4">
        <f>ABS(D28-Election_result!C$2)</f>
        <v>0.45211368000000007</v>
      </c>
      <c r="M28" s="4">
        <f>ABS(E28-Election_result!D$2)</f>
        <v>4.8795063400000007</v>
      </c>
      <c r="N28" s="4">
        <f>ABS(F28-Election_result!E$2)</f>
        <v>1.2599231545</v>
      </c>
      <c r="O28" s="4">
        <f>ABS(G28-Election_result!F$2)</f>
        <v>1.6176876794999995</v>
      </c>
      <c r="P28" s="4">
        <f>ABS(H28-Election_result!G$2)</f>
        <v>0.38153559449999985</v>
      </c>
      <c r="Q28" s="4">
        <f>ABS(I28-Election_result!H$2)</f>
        <v>2.3430660210000003</v>
      </c>
      <c r="R28" s="4">
        <f>ABS(J28-Election_result!I$2)</f>
        <v>0.83454536499999943</v>
      </c>
      <c r="S28" s="4">
        <f t="shared" si="0"/>
        <v>1.7432696924374995</v>
      </c>
    </row>
    <row r="29" spans="1:19">
      <c r="A29" s="3">
        <v>41507</v>
      </c>
      <c r="B29" s="1">
        <v>2</v>
      </c>
      <c r="C29" s="4">
        <f>AVERAGE(Scholars!B29,Journalists!B29)</f>
        <v>39.322220295000001</v>
      </c>
      <c r="D29" s="4">
        <f>AVERAGE(Scholars!C29,Journalists!C29)</f>
        <v>26.152113679999999</v>
      </c>
      <c r="E29" s="4">
        <f>AVERAGE(Scholars!D29,Journalists!D29)</f>
        <v>13.279506340000001</v>
      </c>
      <c r="F29" s="4">
        <f>AVERAGE(Scholars!E29,Journalists!E29)</f>
        <v>6.0599231544999999</v>
      </c>
      <c r="G29" s="4">
        <f>AVERAGE(Scholars!F29,Journalists!F29)</f>
        <v>6.9823123205000002</v>
      </c>
      <c r="H29" s="4">
        <f>AVERAGE(Scholars!G29,Journalists!G29)</f>
        <v>2.5815355945</v>
      </c>
      <c r="I29" s="4">
        <f>AVERAGE(Scholars!H29,Journalists!H29)</f>
        <v>2.3569339789999999</v>
      </c>
      <c r="J29" s="4">
        <f>AVERAGE(Scholars!I29,Journalists!I29)</f>
        <v>3.2654546350000002</v>
      </c>
      <c r="K29" s="4">
        <f>ABS(C29-Election_result!B$2)</f>
        <v>2.177779704999999</v>
      </c>
      <c r="L29" s="4">
        <f>ABS(D29-Election_result!C$2)</f>
        <v>0.45211368000000007</v>
      </c>
      <c r="M29" s="4">
        <f>ABS(E29-Election_result!D$2)</f>
        <v>4.8795063400000007</v>
      </c>
      <c r="N29" s="4">
        <f>ABS(F29-Election_result!E$2)</f>
        <v>1.2599231545</v>
      </c>
      <c r="O29" s="4">
        <f>ABS(G29-Election_result!F$2)</f>
        <v>1.6176876794999995</v>
      </c>
      <c r="P29" s="4">
        <f>ABS(H29-Election_result!G$2)</f>
        <v>0.38153559449999985</v>
      </c>
      <c r="Q29" s="4">
        <f>ABS(I29-Election_result!H$2)</f>
        <v>2.3430660210000003</v>
      </c>
      <c r="R29" s="4">
        <f>ABS(J29-Election_result!I$2)</f>
        <v>0.83454536499999943</v>
      </c>
      <c r="S29" s="4">
        <f t="shared" si="0"/>
        <v>1.7432696924374995</v>
      </c>
    </row>
    <row r="30" spans="1:19">
      <c r="A30" s="3">
        <v>41508</v>
      </c>
      <c r="B30" s="1">
        <v>2</v>
      </c>
      <c r="C30" s="4">
        <f>AVERAGE(Scholars!B30,Journalists!B30)</f>
        <v>39.322220295000001</v>
      </c>
      <c r="D30" s="4">
        <f>AVERAGE(Scholars!C30,Journalists!C30)</f>
        <v>26.152113679999999</v>
      </c>
      <c r="E30" s="4">
        <f>AVERAGE(Scholars!D30,Journalists!D30)</f>
        <v>13.279506340000001</v>
      </c>
      <c r="F30" s="4">
        <f>AVERAGE(Scholars!E30,Journalists!E30)</f>
        <v>6.0599231544999999</v>
      </c>
      <c r="G30" s="4">
        <f>AVERAGE(Scholars!F30,Journalists!F30)</f>
        <v>6.9823123205000002</v>
      </c>
      <c r="H30" s="4">
        <f>AVERAGE(Scholars!G30,Journalists!G30)</f>
        <v>2.5815355945</v>
      </c>
      <c r="I30" s="4">
        <f>AVERAGE(Scholars!H30,Journalists!H30)</f>
        <v>2.3569339789999999</v>
      </c>
      <c r="J30" s="4">
        <f>AVERAGE(Scholars!I30,Journalists!I30)</f>
        <v>3.2654546350000002</v>
      </c>
      <c r="K30" s="4">
        <f>ABS(C30-Election_result!B$2)</f>
        <v>2.177779704999999</v>
      </c>
      <c r="L30" s="4">
        <f>ABS(D30-Election_result!C$2)</f>
        <v>0.45211368000000007</v>
      </c>
      <c r="M30" s="4">
        <f>ABS(E30-Election_result!D$2)</f>
        <v>4.8795063400000007</v>
      </c>
      <c r="N30" s="4">
        <f>ABS(F30-Election_result!E$2)</f>
        <v>1.2599231545</v>
      </c>
      <c r="O30" s="4">
        <f>ABS(G30-Election_result!F$2)</f>
        <v>1.6176876794999995</v>
      </c>
      <c r="P30" s="4">
        <f>ABS(H30-Election_result!G$2)</f>
        <v>0.38153559449999985</v>
      </c>
      <c r="Q30" s="4">
        <f>ABS(I30-Election_result!H$2)</f>
        <v>2.3430660210000003</v>
      </c>
      <c r="R30" s="4">
        <f>ABS(J30-Election_result!I$2)</f>
        <v>0.83454536499999943</v>
      </c>
      <c r="S30" s="4">
        <f t="shared" si="0"/>
        <v>1.7432696924374995</v>
      </c>
    </row>
    <row r="31" spans="1:19">
      <c r="A31" s="3">
        <v>41509</v>
      </c>
      <c r="B31" s="1">
        <v>2</v>
      </c>
      <c r="C31" s="4">
        <f>AVERAGE(Scholars!B31,Journalists!B31)</f>
        <v>39.322220295000001</v>
      </c>
      <c r="D31" s="4">
        <f>AVERAGE(Scholars!C31,Journalists!C31)</f>
        <v>26.152113679999999</v>
      </c>
      <c r="E31" s="4">
        <f>AVERAGE(Scholars!D31,Journalists!D31)</f>
        <v>13.279506340000001</v>
      </c>
      <c r="F31" s="4">
        <f>AVERAGE(Scholars!E31,Journalists!E31)</f>
        <v>6.0599231544999999</v>
      </c>
      <c r="G31" s="4">
        <f>AVERAGE(Scholars!F31,Journalists!F31)</f>
        <v>6.9823123205000002</v>
      </c>
      <c r="H31" s="4">
        <f>AVERAGE(Scholars!G31,Journalists!G31)</f>
        <v>2.5815355945</v>
      </c>
      <c r="I31" s="4">
        <f>AVERAGE(Scholars!H31,Journalists!H31)</f>
        <v>2.3569339789999999</v>
      </c>
      <c r="J31" s="4">
        <f>AVERAGE(Scholars!I31,Journalists!I31)</f>
        <v>3.2654546350000002</v>
      </c>
      <c r="K31" s="4">
        <f>ABS(C31-Election_result!B$2)</f>
        <v>2.177779704999999</v>
      </c>
      <c r="L31" s="4">
        <f>ABS(D31-Election_result!C$2)</f>
        <v>0.45211368000000007</v>
      </c>
      <c r="M31" s="4">
        <f>ABS(E31-Election_result!D$2)</f>
        <v>4.8795063400000007</v>
      </c>
      <c r="N31" s="4">
        <f>ABS(F31-Election_result!E$2)</f>
        <v>1.2599231545</v>
      </c>
      <c r="O31" s="4">
        <f>ABS(G31-Election_result!F$2)</f>
        <v>1.6176876794999995</v>
      </c>
      <c r="P31" s="4">
        <f>ABS(H31-Election_result!G$2)</f>
        <v>0.38153559449999985</v>
      </c>
      <c r="Q31" s="4">
        <f>ABS(I31-Election_result!H$2)</f>
        <v>2.3430660210000003</v>
      </c>
      <c r="R31" s="4">
        <f>ABS(J31-Election_result!I$2)</f>
        <v>0.83454536499999943</v>
      </c>
      <c r="S31" s="4">
        <f t="shared" si="0"/>
        <v>1.7432696924374995</v>
      </c>
    </row>
    <row r="32" spans="1:19">
      <c r="A32" s="3">
        <v>41510</v>
      </c>
      <c r="B32" s="1">
        <v>2</v>
      </c>
      <c r="C32" s="4">
        <f>AVERAGE(Scholars!B32,Journalists!B32)</f>
        <v>39.322220295000001</v>
      </c>
      <c r="D32" s="4">
        <f>AVERAGE(Scholars!C32,Journalists!C32)</f>
        <v>26.152113679999999</v>
      </c>
      <c r="E32" s="4">
        <f>AVERAGE(Scholars!D32,Journalists!D32)</f>
        <v>13.279506340000001</v>
      </c>
      <c r="F32" s="4">
        <f>AVERAGE(Scholars!E32,Journalists!E32)</f>
        <v>6.0599231544999999</v>
      </c>
      <c r="G32" s="4">
        <f>AVERAGE(Scholars!F32,Journalists!F32)</f>
        <v>6.9823123205000002</v>
      </c>
      <c r="H32" s="4">
        <f>AVERAGE(Scholars!G32,Journalists!G32)</f>
        <v>2.5815355945</v>
      </c>
      <c r="I32" s="4">
        <f>AVERAGE(Scholars!H32,Journalists!H32)</f>
        <v>2.3569339789999999</v>
      </c>
      <c r="J32" s="4">
        <f>AVERAGE(Scholars!I32,Journalists!I32)</f>
        <v>3.2654546350000002</v>
      </c>
      <c r="K32" s="4">
        <f>ABS(C32-Election_result!B$2)</f>
        <v>2.177779704999999</v>
      </c>
      <c r="L32" s="4">
        <f>ABS(D32-Election_result!C$2)</f>
        <v>0.45211368000000007</v>
      </c>
      <c r="M32" s="4">
        <f>ABS(E32-Election_result!D$2)</f>
        <v>4.8795063400000007</v>
      </c>
      <c r="N32" s="4">
        <f>ABS(F32-Election_result!E$2)</f>
        <v>1.2599231545</v>
      </c>
      <c r="O32" s="4">
        <f>ABS(G32-Election_result!F$2)</f>
        <v>1.6176876794999995</v>
      </c>
      <c r="P32" s="4">
        <f>ABS(H32-Election_result!G$2)</f>
        <v>0.38153559449999985</v>
      </c>
      <c r="Q32" s="4">
        <f>ABS(I32-Election_result!H$2)</f>
        <v>2.3430660210000003</v>
      </c>
      <c r="R32" s="4">
        <f>ABS(J32-Election_result!I$2)</f>
        <v>0.83454536499999943</v>
      </c>
      <c r="S32" s="4">
        <f t="shared" si="0"/>
        <v>1.7432696924374995</v>
      </c>
    </row>
    <row r="33" spans="1:19">
      <c r="A33" s="3">
        <v>41511</v>
      </c>
      <c r="B33" s="1">
        <v>2</v>
      </c>
      <c r="C33" s="4">
        <f>AVERAGE(Scholars!B33,Journalists!B33)</f>
        <v>39.322220295000001</v>
      </c>
      <c r="D33" s="4">
        <f>AVERAGE(Scholars!C33,Journalists!C33)</f>
        <v>26.152113679999999</v>
      </c>
      <c r="E33" s="4">
        <f>AVERAGE(Scholars!D33,Journalists!D33)</f>
        <v>13.279506340000001</v>
      </c>
      <c r="F33" s="4">
        <f>AVERAGE(Scholars!E33,Journalists!E33)</f>
        <v>6.0599231544999999</v>
      </c>
      <c r="G33" s="4">
        <f>AVERAGE(Scholars!F33,Journalists!F33)</f>
        <v>6.9823123205000002</v>
      </c>
      <c r="H33" s="4">
        <f>AVERAGE(Scholars!G33,Journalists!G33)</f>
        <v>2.5815355945</v>
      </c>
      <c r="I33" s="4">
        <f>AVERAGE(Scholars!H33,Journalists!H33)</f>
        <v>2.3569339789999999</v>
      </c>
      <c r="J33" s="4">
        <f>AVERAGE(Scholars!I33,Journalists!I33)</f>
        <v>3.2654546350000002</v>
      </c>
      <c r="K33" s="4">
        <f>ABS(C33-Election_result!B$2)</f>
        <v>2.177779704999999</v>
      </c>
      <c r="L33" s="4">
        <f>ABS(D33-Election_result!C$2)</f>
        <v>0.45211368000000007</v>
      </c>
      <c r="M33" s="4">
        <f>ABS(E33-Election_result!D$2)</f>
        <v>4.8795063400000007</v>
      </c>
      <c r="N33" s="4">
        <f>ABS(F33-Election_result!E$2)</f>
        <v>1.2599231545</v>
      </c>
      <c r="O33" s="4">
        <f>ABS(G33-Election_result!F$2)</f>
        <v>1.6176876794999995</v>
      </c>
      <c r="P33" s="4">
        <f>ABS(H33-Election_result!G$2)</f>
        <v>0.38153559449999985</v>
      </c>
      <c r="Q33" s="4">
        <f>ABS(I33-Election_result!H$2)</f>
        <v>2.3430660210000003</v>
      </c>
      <c r="R33" s="4">
        <f>ABS(J33-Election_result!I$2)</f>
        <v>0.83454536499999943</v>
      </c>
      <c r="S33" s="4">
        <f t="shared" si="0"/>
        <v>1.7432696924374995</v>
      </c>
    </row>
    <row r="34" spans="1:19">
      <c r="A34" s="3">
        <v>41512</v>
      </c>
      <c r="B34" s="1">
        <v>2</v>
      </c>
      <c r="C34" s="4">
        <f>AVERAGE(Scholars!B34,Journalists!B34)</f>
        <v>39.322220295000001</v>
      </c>
      <c r="D34" s="4">
        <f>AVERAGE(Scholars!C34,Journalists!C34)</f>
        <v>26.152113679999999</v>
      </c>
      <c r="E34" s="4">
        <f>AVERAGE(Scholars!D34,Journalists!D34)</f>
        <v>13.279506340000001</v>
      </c>
      <c r="F34" s="4">
        <f>AVERAGE(Scholars!E34,Journalists!E34)</f>
        <v>6.0599231544999999</v>
      </c>
      <c r="G34" s="4">
        <f>AVERAGE(Scholars!F34,Journalists!F34)</f>
        <v>6.9823123205000002</v>
      </c>
      <c r="H34" s="4">
        <f>AVERAGE(Scholars!G34,Journalists!G34)</f>
        <v>2.5815355945</v>
      </c>
      <c r="I34" s="4">
        <f>AVERAGE(Scholars!H34,Journalists!H34)</f>
        <v>2.3569339789999999</v>
      </c>
      <c r="J34" s="4">
        <f>AVERAGE(Scholars!I34,Journalists!I34)</f>
        <v>3.2654546350000002</v>
      </c>
      <c r="K34" s="4">
        <f>ABS(C34-Election_result!B$2)</f>
        <v>2.177779704999999</v>
      </c>
      <c r="L34" s="4">
        <f>ABS(D34-Election_result!C$2)</f>
        <v>0.45211368000000007</v>
      </c>
      <c r="M34" s="4">
        <f>ABS(E34-Election_result!D$2)</f>
        <v>4.8795063400000007</v>
      </c>
      <c r="N34" s="4">
        <f>ABS(F34-Election_result!E$2)</f>
        <v>1.2599231545</v>
      </c>
      <c r="O34" s="4">
        <f>ABS(G34-Election_result!F$2)</f>
        <v>1.6176876794999995</v>
      </c>
      <c r="P34" s="4">
        <f>ABS(H34-Election_result!G$2)</f>
        <v>0.38153559449999985</v>
      </c>
      <c r="Q34" s="4">
        <f>ABS(I34-Election_result!H$2)</f>
        <v>2.3430660210000003</v>
      </c>
      <c r="R34" s="4">
        <f>ABS(J34-Election_result!I$2)</f>
        <v>0.83454536499999943</v>
      </c>
      <c r="S34" s="4">
        <f t="shared" si="0"/>
        <v>1.7432696924374995</v>
      </c>
    </row>
    <row r="35" spans="1:19">
      <c r="A35" s="3">
        <v>41513</v>
      </c>
      <c r="B35" s="1">
        <v>2</v>
      </c>
      <c r="C35" s="4">
        <f>AVERAGE(Scholars!B35,Journalists!B35)</f>
        <v>39.322220295000001</v>
      </c>
      <c r="D35" s="4">
        <f>AVERAGE(Scholars!C35,Journalists!C35)</f>
        <v>26.152113679999999</v>
      </c>
      <c r="E35" s="4">
        <f>AVERAGE(Scholars!D35,Journalists!D35)</f>
        <v>13.279506340000001</v>
      </c>
      <c r="F35" s="4">
        <f>AVERAGE(Scholars!E35,Journalists!E35)</f>
        <v>6.0599231544999999</v>
      </c>
      <c r="G35" s="4">
        <f>AVERAGE(Scholars!F35,Journalists!F35)</f>
        <v>6.9823123205000002</v>
      </c>
      <c r="H35" s="4">
        <f>AVERAGE(Scholars!G35,Journalists!G35)</f>
        <v>2.5815355945</v>
      </c>
      <c r="I35" s="4">
        <f>AVERAGE(Scholars!H35,Journalists!H35)</f>
        <v>2.3569339789999999</v>
      </c>
      <c r="J35" s="4">
        <f>AVERAGE(Scholars!I35,Journalists!I35)</f>
        <v>3.2654546350000002</v>
      </c>
      <c r="K35" s="4">
        <f>ABS(C35-Election_result!B$2)</f>
        <v>2.177779704999999</v>
      </c>
      <c r="L35" s="4">
        <f>ABS(D35-Election_result!C$2)</f>
        <v>0.45211368000000007</v>
      </c>
      <c r="M35" s="4">
        <f>ABS(E35-Election_result!D$2)</f>
        <v>4.8795063400000007</v>
      </c>
      <c r="N35" s="4">
        <f>ABS(F35-Election_result!E$2)</f>
        <v>1.2599231545</v>
      </c>
      <c r="O35" s="4">
        <f>ABS(G35-Election_result!F$2)</f>
        <v>1.6176876794999995</v>
      </c>
      <c r="P35" s="4">
        <f>ABS(H35-Election_result!G$2)</f>
        <v>0.38153559449999985</v>
      </c>
      <c r="Q35" s="4">
        <f>ABS(I35-Election_result!H$2)</f>
        <v>2.3430660210000003</v>
      </c>
      <c r="R35" s="4">
        <f>ABS(J35-Election_result!I$2)</f>
        <v>0.83454536499999943</v>
      </c>
      <c r="S35" s="4">
        <f t="shared" si="0"/>
        <v>1.7432696924374995</v>
      </c>
    </row>
    <row r="36" spans="1:19">
      <c r="A36" s="3">
        <v>41514</v>
      </c>
      <c r="B36" s="1">
        <v>2</v>
      </c>
      <c r="C36" s="4">
        <f>AVERAGE(Scholars!B36,Journalists!B36)</f>
        <v>39.322220295000001</v>
      </c>
      <c r="D36" s="4">
        <f>AVERAGE(Scholars!C36,Journalists!C36)</f>
        <v>26.152113679999999</v>
      </c>
      <c r="E36" s="4">
        <f>AVERAGE(Scholars!D36,Journalists!D36)</f>
        <v>13.279506340000001</v>
      </c>
      <c r="F36" s="4">
        <f>AVERAGE(Scholars!E36,Journalists!E36)</f>
        <v>6.0599231544999999</v>
      </c>
      <c r="G36" s="4">
        <f>AVERAGE(Scholars!F36,Journalists!F36)</f>
        <v>6.9823123205000002</v>
      </c>
      <c r="H36" s="4">
        <f>AVERAGE(Scholars!G36,Journalists!G36)</f>
        <v>2.5815355945</v>
      </c>
      <c r="I36" s="4">
        <f>AVERAGE(Scholars!H36,Journalists!H36)</f>
        <v>2.3569339789999999</v>
      </c>
      <c r="J36" s="4">
        <f>AVERAGE(Scholars!I36,Journalists!I36)</f>
        <v>3.2654546350000002</v>
      </c>
      <c r="K36" s="4">
        <f>ABS(C36-Election_result!B$2)</f>
        <v>2.177779704999999</v>
      </c>
      <c r="L36" s="4">
        <f>ABS(D36-Election_result!C$2)</f>
        <v>0.45211368000000007</v>
      </c>
      <c r="M36" s="4">
        <f>ABS(E36-Election_result!D$2)</f>
        <v>4.8795063400000007</v>
      </c>
      <c r="N36" s="4">
        <f>ABS(F36-Election_result!E$2)</f>
        <v>1.2599231545</v>
      </c>
      <c r="O36" s="4">
        <f>ABS(G36-Election_result!F$2)</f>
        <v>1.6176876794999995</v>
      </c>
      <c r="P36" s="4">
        <f>ABS(H36-Election_result!G$2)</f>
        <v>0.38153559449999985</v>
      </c>
      <c r="Q36" s="4">
        <f>ABS(I36-Election_result!H$2)</f>
        <v>2.3430660210000003</v>
      </c>
      <c r="R36" s="4">
        <f>ABS(J36-Election_result!I$2)</f>
        <v>0.83454536499999943</v>
      </c>
      <c r="S36" s="4">
        <f t="shared" si="0"/>
        <v>1.7432696924374995</v>
      </c>
    </row>
    <row r="37" spans="1:19">
      <c r="A37" s="3">
        <v>41515</v>
      </c>
      <c r="B37" s="1">
        <v>2</v>
      </c>
      <c r="C37" s="4">
        <f>AVERAGE(Scholars!B37,Journalists!B37)</f>
        <v>39.322220295000001</v>
      </c>
      <c r="D37" s="4">
        <f>AVERAGE(Scholars!C37,Journalists!C37)</f>
        <v>26.152113679999999</v>
      </c>
      <c r="E37" s="4">
        <f>AVERAGE(Scholars!D37,Journalists!D37)</f>
        <v>13.279506340000001</v>
      </c>
      <c r="F37" s="4">
        <f>AVERAGE(Scholars!E37,Journalists!E37)</f>
        <v>6.0599231544999999</v>
      </c>
      <c r="G37" s="4">
        <f>AVERAGE(Scholars!F37,Journalists!F37)</f>
        <v>6.9823123205000002</v>
      </c>
      <c r="H37" s="4">
        <f>AVERAGE(Scholars!G37,Journalists!G37)</f>
        <v>2.5815355945</v>
      </c>
      <c r="I37" s="4">
        <f>AVERAGE(Scholars!H37,Journalists!H37)</f>
        <v>2.3569339789999999</v>
      </c>
      <c r="J37" s="4">
        <f>AVERAGE(Scholars!I37,Journalists!I37)</f>
        <v>3.2654546350000002</v>
      </c>
      <c r="K37" s="4">
        <f>ABS(C37-Election_result!B$2)</f>
        <v>2.177779704999999</v>
      </c>
      <c r="L37" s="4">
        <f>ABS(D37-Election_result!C$2)</f>
        <v>0.45211368000000007</v>
      </c>
      <c r="M37" s="4">
        <f>ABS(E37-Election_result!D$2)</f>
        <v>4.8795063400000007</v>
      </c>
      <c r="N37" s="4">
        <f>ABS(F37-Election_result!E$2)</f>
        <v>1.2599231545</v>
      </c>
      <c r="O37" s="4">
        <f>ABS(G37-Election_result!F$2)</f>
        <v>1.6176876794999995</v>
      </c>
      <c r="P37" s="4">
        <f>ABS(H37-Election_result!G$2)</f>
        <v>0.38153559449999985</v>
      </c>
      <c r="Q37" s="4">
        <f>ABS(I37-Election_result!H$2)</f>
        <v>2.3430660210000003</v>
      </c>
      <c r="R37" s="4">
        <f>ABS(J37-Election_result!I$2)</f>
        <v>0.83454536499999943</v>
      </c>
      <c r="S37" s="4">
        <f t="shared" si="0"/>
        <v>1.7432696924374995</v>
      </c>
    </row>
    <row r="38" spans="1:19">
      <c r="A38" s="3">
        <v>41516</v>
      </c>
      <c r="B38" s="1">
        <v>2</v>
      </c>
      <c r="C38" s="4">
        <f>AVERAGE(Scholars!B38,Journalists!B38)</f>
        <v>39.322220295000001</v>
      </c>
      <c r="D38" s="4">
        <f>AVERAGE(Scholars!C38,Journalists!C38)</f>
        <v>26.152113679999999</v>
      </c>
      <c r="E38" s="4">
        <f>AVERAGE(Scholars!D38,Journalists!D38)</f>
        <v>13.279506340000001</v>
      </c>
      <c r="F38" s="4">
        <f>AVERAGE(Scholars!E38,Journalists!E38)</f>
        <v>6.0599231544999999</v>
      </c>
      <c r="G38" s="4">
        <f>AVERAGE(Scholars!F38,Journalists!F38)</f>
        <v>6.9823123205000002</v>
      </c>
      <c r="H38" s="4">
        <f>AVERAGE(Scholars!G38,Journalists!G38)</f>
        <v>2.5815355945</v>
      </c>
      <c r="I38" s="4">
        <f>AVERAGE(Scholars!H38,Journalists!H38)</f>
        <v>2.3569339789999999</v>
      </c>
      <c r="J38" s="4">
        <f>AVERAGE(Scholars!I38,Journalists!I38)</f>
        <v>3.2654546350000002</v>
      </c>
      <c r="K38" s="4">
        <f>ABS(C38-Election_result!B$2)</f>
        <v>2.177779704999999</v>
      </c>
      <c r="L38" s="4">
        <f>ABS(D38-Election_result!C$2)</f>
        <v>0.45211368000000007</v>
      </c>
      <c r="M38" s="4">
        <f>ABS(E38-Election_result!D$2)</f>
        <v>4.8795063400000007</v>
      </c>
      <c r="N38" s="4">
        <f>ABS(F38-Election_result!E$2)</f>
        <v>1.2599231545</v>
      </c>
      <c r="O38" s="4">
        <f>ABS(G38-Election_result!F$2)</f>
        <v>1.6176876794999995</v>
      </c>
      <c r="P38" s="4">
        <f>ABS(H38-Election_result!G$2)</f>
        <v>0.38153559449999985</v>
      </c>
      <c r="Q38" s="4">
        <f>ABS(I38-Election_result!H$2)</f>
        <v>2.3430660210000003</v>
      </c>
      <c r="R38" s="4">
        <f>ABS(J38-Election_result!I$2)</f>
        <v>0.83454536499999943</v>
      </c>
      <c r="S38" s="4">
        <f t="shared" si="0"/>
        <v>1.7432696924374995</v>
      </c>
    </row>
    <row r="39" spans="1:19">
      <c r="A39" s="3">
        <v>41517</v>
      </c>
      <c r="B39" s="1">
        <v>2</v>
      </c>
      <c r="C39" s="4">
        <f>AVERAGE(Scholars!B39,Journalists!B39)</f>
        <v>39.322220295000001</v>
      </c>
      <c r="D39" s="4">
        <f>AVERAGE(Scholars!C39,Journalists!C39)</f>
        <v>26.152113679999999</v>
      </c>
      <c r="E39" s="4">
        <f>AVERAGE(Scholars!D39,Journalists!D39)</f>
        <v>13.279506340000001</v>
      </c>
      <c r="F39" s="4">
        <f>AVERAGE(Scholars!E39,Journalists!E39)</f>
        <v>6.0599231544999999</v>
      </c>
      <c r="G39" s="4">
        <f>AVERAGE(Scholars!F39,Journalists!F39)</f>
        <v>6.9823123205000002</v>
      </c>
      <c r="H39" s="4">
        <f>AVERAGE(Scholars!G39,Journalists!G39)</f>
        <v>2.5815355945</v>
      </c>
      <c r="I39" s="4">
        <f>AVERAGE(Scholars!H39,Journalists!H39)</f>
        <v>2.3569339789999999</v>
      </c>
      <c r="J39" s="4">
        <f>AVERAGE(Scholars!I39,Journalists!I39)</f>
        <v>3.2654546350000002</v>
      </c>
      <c r="K39" s="4">
        <f>ABS(C39-Election_result!B$2)</f>
        <v>2.177779704999999</v>
      </c>
      <c r="L39" s="4">
        <f>ABS(D39-Election_result!C$2)</f>
        <v>0.45211368000000007</v>
      </c>
      <c r="M39" s="4">
        <f>ABS(E39-Election_result!D$2)</f>
        <v>4.8795063400000007</v>
      </c>
      <c r="N39" s="4">
        <f>ABS(F39-Election_result!E$2)</f>
        <v>1.2599231545</v>
      </c>
      <c r="O39" s="4">
        <f>ABS(G39-Election_result!F$2)</f>
        <v>1.6176876794999995</v>
      </c>
      <c r="P39" s="4">
        <f>ABS(H39-Election_result!G$2)</f>
        <v>0.38153559449999985</v>
      </c>
      <c r="Q39" s="4">
        <f>ABS(I39-Election_result!H$2)</f>
        <v>2.3430660210000003</v>
      </c>
      <c r="R39" s="4">
        <f>ABS(J39-Election_result!I$2)</f>
        <v>0.83454536499999943</v>
      </c>
      <c r="S39" s="4">
        <f t="shared" si="0"/>
        <v>1.7432696924374995</v>
      </c>
    </row>
    <row r="40" spans="1:19">
      <c r="A40" s="3">
        <v>41518</v>
      </c>
      <c r="B40" s="1">
        <v>2</v>
      </c>
      <c r="C40" s="4">
        <f>AVERAGE(Scholars!B40,Journalists!B40)</f>
        <v>39.322220295000001</v>
      </c>
      <c r="D40" s="4">
        <f>AVERAGE(Scholars!C40,Journalists!C40)</f>
        <v>26.152113679999999</v>
      </c>
      <c r="E40" s="4">
        <f>AVERAGE(Scholars!D40,Journalists!D40)</f>
        <v>13.279506340000001</v>
      </c>
      <c r="F40" s="4">
        <f>AVERAGE(Scholars!E40,Journalists!E40)</f>
        <v>6.0599231544999999</v>
      </c>
      <c r="G40" s="4">
        <f>AVERAGE(Scholars!F40,Journalists!F40)</f>
        <v>6.9823123205000002</v>
      </c>
      <c r="H40" s="4">
        <f>AVERAGE(Scholars!G40,Journalists!G40)</f>
        <v>2.5815355945</v>
      </c>
      <c r="I40" s="4">
        <f>AVERAGE(Scholars!H40,Journalists!H40)</f>
        <v>2.3569339789999999</v>
      </c>
      <c r="J40" s="4">
        <f>AVERAGE(Scholars!I40,Journalists!I40)</f>
        <v>3.2654546350000002</v>
      </c>
      <c r="K40" s="4">
        <f>ABS(C40-Election_result!B$2)</f>
        <v>2.177779704999999</v>
      </c>
      <c r="L40" s="4">
        <f>ABS(D40-Election_result!C$2)</f>
        <v>0.45211368000000007</v>
      </c>
      <c r="M40" s="4">
        <f>ABS(E40-Election_result!D$2)</f>
        <v>4.8795063400000007</v>
      </c>
      <c r="N40" s="4">
        <f>ABS(F40-Election_result!E$2)</f>
        <v>1.2599231545</v>
      </c>
      <c r="O40" s="4">
        <f>ABS(G40-Election_result!F$2)</f>
        <v>1.6176876794999995</v>
      </c>
      <c r="P40" s="4">
        <f>ABS(H40-Election_result!G$2)</f>
        <v>0.38153559449999985</v>
      </c>
      <c r="Q40" s="4">
        <f>ABS(I40-Election_result!H$2)</f>
        <v>2.3430660210000003</v>
      </c>
      <c r="R40" s="4">
        <f>ABS(J40-Election_result!I$2)</f>
        <v>0.83454536499999943</v>
      </c>
      <c r="S40" s="4">
        <f t="shared" si="0"/>
        <v>1.7432696924374995</v>
      </c>
    </row>
    <row r="41" spans="1:19">
      <c r="A41" s="3">
        <v>41519</v>
      </c>
      <c r="B41" s="1">
        <v>2</v>
      </c>
      <c r="C41" s="4">
        <f>AVERAGE(Scholars!B41,Journalists!B41)</f>
        <v>39.322220295000001</v>
      </c>
      <c r="D41" s="4">
        <f>AVERAGE(Scholars!C41,Journalists!C41)</f>
        <v>26.152113679999999</v>
      </c>
      <c r="E41" s="4">
        <f>AVERAGE(Scholars!D41,Journalists!D41)</f>
        <v>13.279506340000001</v>
      </c>
      <c r="F41" s="4">
        <f>AVERAGE(Scholars!E41,Journalists!E41)</f>
        <v>6.0599231544999999</v>
      </c>
      <c r="G41" s="4">
        <f>AVERAGE(Scholars!F41,Journalists!F41)</f>
        <v>6.9823123205000002</v>
      </c>
      <c r="H41" s="4">
        <f>AVERAGE(Scholars!G41,Journalists!G41)</f>
        <v>2.5815355945</v>
      </c>
      <c r="I41" s="4">
        <f>AVERAGE(Scholars!H41,Journalists!H41)</f>
        <v>2.3569339789999999</v>
      </c>
      <c r="J41" s="4">
        <f>AVERAGE(Scholars!I41,Journalists!I41)</f>
        <v>3.2654546350000002</v>
      </c>
      <c r="K41" s="4">
        <f>ABS(C41-Election_result!B$2)</f>
        <v>2.177779704999999</v>
      </c>
      <c r="L41" s="4">
        <f>ABS(D41-Election_result!C$2)</f>
        <v>0.45211368000000007</v>
      </c>
      <c r="M41" s="4">
        <f>ABS(E41-Election_result!D$2)</f>
        <v>4.8795063400000007</v>
      </c>
      <c r="N41" s="4">
        <f>ABS(F41-Election_result!E$2)</f>
        <v>1.2599231545</v>
      </c>
      <c r="O41" s="4">
        <f>ABS(G41-Election_result!F$2)</f>
        <v>1.6176876794999995</v>
      </c>
      <c r="P41" s="4">
        <f>ABS(H41-Election_result!G$2)</f>
        <v>0.38153559449999985</v>
      </c>
      <c r="Q41" s="4">
        <f>ABS(I41-Election_result!H$2)</f>
        <v>2.3430660210000003</v>
      </c>
      <c r="R41" s="4">
        <f>ABS(J41-Election_result!I$2)</f>
        <v>0.83454536499999943</v>
      </c>
      <c r="S41" s="4">
        <f t="shared" si="0"/>
        <v>1.7432696924374995</v>
      </c>
    </row>
    <row r="42" spans="1:19">
      <c r="A42" s="3">
        <v>41520</v>
      </c>
      <c r="B42" s="1">
        <v>2</v>
      </c>
      <c r="C42" s="4">
        <f>AVERAGE(Scholars!B42,Journalists!B42)</f>
        <v>39.322220295000001</v>
      </c>
      <c r="D42" s="4">
        <f>AVERAGE(Scholars!C42,Journalists!C42)</f>
        <v>26.152113679999999</v>
      </c>
      <c r="E42" s="4">
        <f>AVERAGE(Scholars!D42,Journalists!D42)</f>
        <v>13.279506340000001</v>
      </c>
      <c r="F42" s="4">
        <f>AVERAGE(Scholars!E42,Journalists!E42)</f>
        <v>6.0599231544999999</v>
      </c>
      <c r="G42" s="4">
        <f>AVERAGE(Scholars!F42,Journalists!F42)</f>
        <v>6.9823123205000002</v>
      </c>
      <c r="H42" s="4">
        <f>AVERAGE(Scholars!G42,Journalists!G42)</f>
        <v>2.5815355945</v>
      </c>
      <c r="I42" s="4">
        <f>AVERAGE(Scholars!H42,Journalists!H42)</f>
        <v>2.3569339789999999</v>
      </c>
      <c r="J42" s="4">
        <f>AVERAGE(Scholars!I42,Journalists!I42)</f>
        <v>3.2654546350000002</v>
      </c>
      <c r="K42" s="4">
        <f>ABS(C42-Election_result!B$2)</f>
        <v>2.177779704999999</v>
      </c>
      <c r="L42" s="4">
        <f>ABS(D42-Election_result!C$2)</f>
        <v>0.45211368000000007</v>
      </c>
      <c r="M42" s="4">
        <f>ABS(E42-Election_result!D$2)</f>
        <v>4.8795063400000007</v>
      </c>
      <c r="N42" s="4">
        <f>ABS(F42-Election_result!E$2)</f>
        <v>1.2599231545</v>
      </c>
      <c r="O42" s="4">
        <f>ABS(G42-Election_result!F$2)</f>
        <v>1.6176876794999995</v>
      </c>
      <c r="P42" s="4">
        <f>ABS(H42-Election_result!G$2)</f>
        <v>0.38153559449999985</v>
      </c>
      <c r="Q42" s="4">
        <f>ABS(I42-Election_result!H$2)</f>
        <v>2.3430660210000003</v>
      </c>
      <c r="R42" s="4">
        <f>ABS(J42-Election_result!I$2)</f>
        <v>0.83454536499999943</v>
      </c>
      <c r="S42" s="4">
        <f t="shared" si="0"/>
        <v>1.7432696924374995</v>
      </c>
    </row>
    <row r="43" spans="1:19">
      <c r="A43" s="3">
        <v>41521</v>
      </c>
      <c r="B43" s="1">
        <v>2</v>
      </c>
      <c r="C43" s="4">
        <f>AVERAGE(Scholars!B43,Journalists!B43)</f>
        <v>39.322220295000001</v>
      </c>
      <c r="D43" s="4">
        <f>AVERAGE(Scholars!C43,Journalists!C43)</f>
        <v>26.152113679999999</v>
      </c>
      <c r="E43" s="4">
        <f>AVERAGE(Scholars!D43,Journalists!D43)</f>
        <v>13.279506340000001</v>
      </c>
      <c r="F43" s="4">
        <f>AVERAGE(Scholars!E43,Journalists!E43)</f>
        <v>6.0599231544999999</v>
      </c>
      <c r="G43" s="4">
        <f>AVERAGE(Scholars!F43,Journalists!F43)</f>
        <v>6.9823123205000002</v>
      </c>
      <c r="H43" s="4">
        <f>AVERAGE(Scholars!G43,Journalists!G43)</f>
        <v>2.5815355945</v>
      </c>
      <c r="I43" s="4">
        <f>AVERAGE(Scholars!H43,Journalists!H43)</f>
        <v>2.3569339789999999</v>
      </c>
      <c r="J43" s="4">
        <f>AVERAGE(Scholars!I43,Journalists!I43)</f>
        <v>3.2654546350000002</v>
      </c>
      <c r="K43" s="4">
        <f>ABS(C43-Election_result!B$2)</f>
        <v>2.177779704999999</v>
      </c>
      <c r="L43" s="4">
        <f>ABS(D43-Election_result!C$2)</f>
        <v>0.45211368000000007</v>
      </c>
      <c r="M43" s="4">
        <f>ABS(E43-Election_result!D$2)</f>
        <v>4.8795063400000007</v>
      </c>
      <c r="N43" s="4">
        <f>ABS(F43-Election_result!E$2)</f>
        <v>1.2599231545</v>
      </c>
      <c r="O43" s="4">
        <f>ABS(G43-Election_result!F$2)</f>
        <v>1.6176876794999995</v>
      </c>
      <c r="P43" s="4">
        <f>ABS(H43-Election_result!G$2)</f>
        <v>0.38153559449999985</v>
      </c>
      <c r="Q43" s="4">
        <f>ABS(I43-Election_result!H$2)</f>
        <v>2.3430660210000003</v>
      </c>
      <c r="R43" s="4">
        <f>ABS(J43-Election_result!I$2)</f>
        <v>0.83454536499999943</v>
      </c>
      <c r="S43" s="4">
        <f t="shared" si="0"/>
        <v>1.7432696924374995</v>
      </c>
    </row>
    <row r="44" spans="1:19">
      <c r="A44" s="3">
        <v>41522</v>
      </c>
      <c r="B44" s="1">
        <v>2</v>
      </c>
      <c r="C44" s="4">
        <f>AVERAGE(Scholars!B44,Journalists!B44)</f>
        <v>39.322220295000001</v>
      </c>
      <c r="D44" s="4">
        <f>AVERAGE(Scholars!C44,Journalists!C44)</f>
        <v>26.152113679999999</v>
      </c>
      <c r="E44" s="4">
        <f>AVERAGE(Scholars!D44,Journalists!D44)</f>
        <v>13.279506340000001</v>
      </c>
      <c r="F44" s="4">
        <f>AVERAGE(Scholars!E44,Journalists!E44)</f>
        <v>6.0599231544999999</v>
      </c>
      <c r="G44" s="4">
        <f>AVERAGE(Scholars!F44,Journalists!F44)</f>
        <v>6.9823123205000002</v>
      </c>
      <c r="H44" s="4">
        <f>AVERAGE(Scholars!G44,Journalists!G44)</f>
        <v>2.5815355945</v>
      </c>
      <c r="I44" s="4">
        <f>AVERAGE(Scholars!H44,Journalists!H44)</f>
        <v>2.3569339789999999</v>
      </c>
      <c r="J44" s="4">
        <f>AVERAGE(Scholars!I44,Journalists!I44)</f>
        <v>3.2654546350000002</v>
      </c>
      <c r="K44" s="4">
        <f>ABS(C44-Election_result!B$2)</f>
        <v>2.177779704999999</v>
      </c>
      <c r="L44" s="4">
        <f>ABS(D44-Election_result!C$2)</f>
        <v>0.45211368000000007</v>
      </c>
      <c r="M44" s="4">
        <f>ABS(E44-Election_result!D$2)</f>
        <v>4.8795063400000007</v>
      </c>
      <c r="N44" s="4">
        <f>ABS(F44-Election_result!E$2)</f>
        <v>1.2599231545</v>
      </c>
      <c r="O44" s="4">
        <f>ABS(G44-Election_result!F$2)</f>
        <v>1.6176876794999995</v>
      </c>
      <c r="P44" s="4">
        <f>ABS(H44-Election_result!G$2)</f>
        <v>0.38153559449999985</v>
      </c>
      <c r="Q44" s="4">
        <f>ABS(I44-Election_result!H$2)</f>
        <v>2.3430660210000003</v>
      </c>
      <c r="R44" s="4">
        <f>ABS(J44-Election_result!I$2)</f>
        <v>0.83454536499999943</v>
      </c>
      <c r="S44" s="4">
        <f t="shared" si="0"/>
        <v>1.7432696924374995</v>
      </c>
    </row>
    <row r="45" spans="1:19">
      <c r="A45" s="3">
        <v>41523</v>
      </c>
      <c r="B45" s="1">
        <v>2</v>
      </c>
      <c r="C45" s="4">
        <f>AVERAGE(Scholars!B45,Journalists!B45)</f>
        <v>39.136233634999996</v>
      </c>
      <c r="D45" s="4">
        <f>AVERAGE(Scholars!C45,Journalists!C45)</f>
        <v>26.385196284999999</v>
      </c>
      <c r="E45" s="4">
        <f>AVERAGE(Scholars!D45,Journalists!D45)</f>
        <v>12.805878674999999</v>
      </c>
      <c r="F45" s="4">
        <f>AVERAGE(Scholars!E45,Journalists!E45)</f>
        <v>6.1440049060000002</v>
      </c>
      <c r="G45" s="4">
        <f>AVERAGE(Scholars!F45,Journalists!F45)</f>
        <v>7.1654639280000003</v>
      </c>
      <c r="H45" s="4">
        <f>AVERAGE(Scholars!G45,Journalists!G45)</f>
        <v>2.5572471290000003</v>
      </c>
      <c r="I45" s="4">
        <f>AVERAGE(Scholars!H45,Journalists!H45)</f>
        <v>2.6026531115</v>
      </c>
      <c r="J45" s="4">
        <f>AVERAGE(Scholars!I45,Journalists!I45)</f>
        <v>3.2033223285000001</v>
      </c>
      <c r="K45" s="4">
        <f>ABS(C45-Election_result!B$2)</f>
        <v>2.3637663650000036</v>
      </c>
      <c r="L45" s="4">
        <f>ABS(D45-Election_result!C$2)</f>
        <v>0.68519628499999996</v>
      </c>
      <c r="M45" s="4">
        <f>ABS(E45-Election_result!D$2)</f>
        <v>4.4058786749999985</v>
      </c>
      <c r="N45" s="4">
        <f>ABS(F45-Election_result!E$2)</f>
        <v>1.3440049060000003</v>
      </c>
      <c r="O45" s="4">
        <f>ABS(G45-Election_result!F$2)</f>
        <v>1.4345360719999993</v>
      </c>
      <c r="P45" s="4">
        <f>ABS(H45-Election_result!G$2)</f>
        <v>0.35724712900000011</v>
      </c>
      <c r="Q45" s="4">
        <f>ABS(I45-Election_result!H$2)</f>
        <v>2.0973468885000002</v>
      </c>
      <c r="R45" s="4">
        <f>ABS(J45-Election_result!I$2)</f>
        <v>0.89667767149999955</v>
      </c>
      <c r="S45" s="4">
        <f t="shared" si="0"/>
        <v>1.6980817490000004</v>
      </c>
    </row>
    <row r="46" spans="1:19">
      <c r="A46" s="3">
        <v>41524</v>
      </c>
      <c r="B46" s="1">
        <v>2</v>
      </c>
      <c r="C46" s="4">
        <f>AVERAGE(Scholars!B46,Journalists!B46)</f>
        <v>38.75</v>
      </c>
      <c r="D46" s="4">
        <f>AVERAGE(Scholars!C46,Journalists!C46)</f>
        <v>26.5</v>
      </c>
      <c r="E46" s="4">
        <f>AVERAGE(Scholars!D46,Journalists!D46)</f>
        <v>12.149999999999999</v>
      </c>
      <c r="F46" s="4">
        <f>AVERAGE(Scholars!E46,Journalists!E46)</f>
        <v>6.25</v>
      </c>
      <c r="G46" s="4">
        <f>AVERAGE(Scholars!F46,Journalists!F46)</f>
        <v>7.5</v>
      </c>
      <c r="H46" s="4">
        <f>AVERAGE(Scholars!G46,Journalists!G46)</f>
        <v>2.6</v>
      </c>
      <c r="I46" s="4">
        <f>AVERAGE(Scholars!H46,Journalists!H46)</f>
        <v>2.9</v>
      </c>
      <c r="J46" s="4">
        <f>AVERAGE(Scholars!I46,Journalists!I46)</f>
        <v>3.35</v>
      </c>
      <c r="K46" s="4">
        <f>ABS(C46-Election_result!B$2)</f>
        <v>2.75</v>
      </c>
      <c r="L46" s="4">
        <f>ABS(D46-Election_result!C$2)</f>
        <v>0.80000000000000071</v>
      </c>
      <c r="M46" s="4">
        <f>ABS(E46-Election_result!D$2)</f>
        <v>3.7499999999999982</v>
      </c>
      <c r="N46" s="4">
        <f>ABS(F46-Election_result!E$2)</f>
        <v>1.4500000000000002</v>
      </c>
      <c r="O46" s="4">
        <f>ABS(G46-Election_result!F$2)</f>
        <v>1.0999999999999996</v>
      </c>
      <c r="P46" s="4">
        <f>ABS(H46-Election_result!G$2)</f>
        <v>0.39999999999999991</v>
      </c>
      <c r="Q46" s="4">
        <f>ABS(I46-Election_result!H$2)</f>
        <v>1.8000000000000003</v>
      </c>
      <c r="R46" s="4">
        <f>ABS(J46-Election_result!I$2)</f>
        <v>0.74999999999999956</v>
      </c>
      <c r="S46" s="4">
        <f t="shared" si="0"/>
        <v>1.6</v>
      </c>
    </row>
    <row r="47" spans="1:19">
      <c r="A47" s="3">
        <v>41525</v>
      </c>
      <c r="B47" s="1">
        <v>2</v>
      </c>
      <c r="C47" s="4">
        <f>AVERAGE(Scholars!B47,Journalists!B47)</f>
        <v>38.75</v>
      </c>
      <c r="D47" s="4">
        <f>AVERAGE(Scholars!C47,Journalists!C47)</f>
        <v>26.5</v>
      </c>
      <c r="E47" s="4">
        <f>AVERAGE(Scholars!D47,Journalists!D47)</f>
        <v>12.149999999999999</v>
      </c>
      <c r="F47" s="4">
        <f>AVERAGE(Scholars!E47,Journalists!E47)</f>
        <v>6.25</v>
      </c>
      <c r="G47" s="4">
        <f>AVERAGE(Scholars!F47,Journalists!F47)</f>
        <v>7.5</v>
      </c>
      <c r="H47" s="4">
        <f>AVERAGE(Scholars!G47,Journalists!G47)</f>
        <v>2.6</v>
      </c>
      <c r="I47" s="4">
        <f>AVERAGE(Scholars!H47,Journalists!H47)</f>
        <v>2.9</v>
      </c>
      <c r="J47" s="4">
        <f>AVERAGE(Scholars!I47,Journalists!I47)</f>
        <v>3.35</v>
      </c>
      <c r="K47" s="4">
        <f>ABS(C47-Election_result!B$2)</f>
        <v>2.75</v>
      </c>
      <c r="L47" s="4">
        <f>ABS(D47-Election_result!C$2)</f>
        <v>0.80000000000000071</v>
      </c>
      <c r="M47" s="4">
        <f>ABS(E47-Election_result!D$2)</f>
        <v>3.7499999999999982</v>
      </c>
      <c r="N47" s="4">
        <f>ABS(F47-Election_result!E$2)</f>
        <v>1.4500000000000002</v>
      </c>
      <c r="O47" s="4">
        <f>ABS(G47-Election_result!F$2)</f>
        <v>1.0999999999999996</v>
      </c>
      <c r="P47" s="4">
        <f>ABS(H47-Election_result!G$2)</f>
        <v>0.39999999999999991</v>
      </c>
      <c r="Q47" s="4">
        <f>ABS(I47-Election_result!H$2)</f>
        <v>1.8000000000000003</v>
      </c>
      <c r="R47" s="4">
        <f>ABS(J47-Election_result!I$2)</f>
        <v>0.74999999999999956</v>
      </c>
      <c r="S47" s="4">
        <f t="shared" si="0"/>
        <v>1.6</v>
      </c>
    </row>
    <row r="48" spans="1:19">
      <c r="A48" s="3">
        <v>41526</v>
      </c>
      <c r="B48" s="1">
        <v>2</v>
      </c>
      <c r="C48" s="4">
        <f>AVERAGE(Scholars!B48,Journalists!B48)</f>
        <v>38.75</v>
      </c>
      <c r="D48" s="4">
        <f>AVERAGE(Scholars!C48,Journalists!C48)</f>
        <v>26.5</v>
      </c>
      <c r="E48" s="4">
        <f>AVERAGE(Scholars!D48,Journalists!D48)</f>
        <v>12.149999999999999</v>
      </c>
      <c r="F48" s="4">
        <f>AVERAGE(Scholars!E48,Journalists!E48)</f>
        <v>6.25</v>
      </c>
      <c r="G48" s="4">
        <f>AVERAGE(Scholars!F48,Journalists!F48)</f>
        <v>7.5</v>
      </c>
      <c r="H48" s="4">
        <f>AVERAGE(Scholars!G48,Journalists!G48)</f>
        <v>2.6</v>
      </c>
      <c r="I48" s="4">
        <f>AVERAGE(Scholars!H48,Journalists!H48)</f>
        <v>2.9</v>
      </c>
      <c r="J48" s="4">
        <f>AVERAGE(Scholars!I48,Journalists!I48)</f>
        <v>3.35</v>
      </c>
      <c r="K48" s="4">
        <f>ABS(C48-Election_result!B$2)</f>
        <v>2.75</v>
      </c>
      <c r="L48" s="4">
        <f>ABS(D48-Election_result!C$2)</f>
        <v>0.80000000000000071</v>
      </c>
      <c r="M48" s="4">
        <f>ABS(E48-Election_result!D$2)</f>
        <v>3.7499999999999982</v>
      </c>
      <c r="N48" s="4">
        <f>ABS(F48-Election_result!E$2)</f>
        <v>1.4500000000000002</v>
      </c>
      <c r="O48" s="4">
        <f>ABS(G48-Election_result!F$2)</f>
        <v>1.0999999999999996</v>
      </c>
      <c r="P48" s="4">
        <f>ABS(H48-Election_result!G$2)</f>
        <v>0.39999999999999991</v>
      </c>
      <c r="Q48" s="4">
        <f>ABS(I48-Election_result!H$2)</f>
        <v>1.8000000000000003</v>
      </c>
      <c r="R48" s="4">
        <f>ABS(J48-Election_result!I$2)</f>
        <v>0.74999999999999956</v>
      </c>
      <c r="S48" s="4">
        <f t="shared" si="0"/>
        <v>1.6</v>
      </c>
    </row>
    <row r="49" spans="1:19">
      <c r="A49" s="3">
        <v>41527</v>
      </c>
      <c r="B49" s="1">
        <v>2</v>
      </c>
      <c r="C49" s="4">
        <f>AVERAGE(Scholars!B49,Journalists!B49)</f>
        <v>38.75</v>
      </c>
      <c r="D49" s="4">
        <f>AVERAGE(Scholars!C49,Journalists!C49)</f>
        <v>26.5</v>
      </c>
      <c r="E49" s="4">
        <f>AVERAGE(Scholars!D49,Journalists!D49)</f>
        <v>12.149999999999999</v>
      </c>
      <c r="F49" s="4">
        <f>AVERAGE(Scholars!E49,Journalists!E49)</f>
        <v>6.25</v>
      </c>
      <c r="G49" s="4">
        <f>AVERAGE(Scholars!F49,Journalists!F49)</f>
        <v>7.5</v>
      </c>
      <c r="H49" s="4">
        <f>AVERAGE(Scholars!G49,Journalists!G49)</f>
        <v>2.6</v>
      </c>
      <c r="I49" s="4">
        <f>AVERAGE(Scholars!H49,Journalists!H49)</f>
        <v>2.9</v>
      </c>
      <c r="J49" s="4">
        <f>AVERAGE(Scholars!I49,Journalists!I49)</f>
        <v>3.35</v>
      </c>
      <c r="K49" s="4">
        <f>ABS(C49-Election_result!B$2)</f>
        <v>2.75</v>
      </c>
      <c r="L49" s="4">
        <f>ABS(D49-Election_result!C$2)</f>
        <v>0.80000000000000071</v>
      </c>
      <c r="M49" s="4">
        <f>ABS(E49-Election_result!D$2)</f>
        <v>3.7499999999999982</v>
      </c>
      <c r="N49" s="4">
        <f>ABS(F49-Election_result!E$2)</f>
        <v>1.4500000000000002</v>
      </c>
      <c r="O49" s="4">
        <f>ABS(G49-Election_result!F$2)</f>
        <v>1.0999999999999996</v>
      </c>
      <c r="P49" s="4">
        <f>ABS(H49-Election_result!G$2)</f>
        <v>0.39999999999999991</v>
      </c>
      <c r="Q49" s="4">
        <f>ABS(I49-Election_result!H$2)</f>
        <v>1.8000000000000003</v>
      </c>
      <c r="R49" s="4">
        <f>ABS(J49-Election_result!I$2)</f>
        <v>0.74999999999999956</v>
      </c>
      <c r="S49" s="4">
        <f t="shared" si="0"/>
        <v>1.6</v>
      </c>
    </row>
    <row r="50" spans="1:19">
      <c r="A50" s="3">
        <v>41528</v>
      </c>
      <c r="B50" s="1">
        <v>2</v>
      </c>
      <c r="C50" s="4">
        <f>AVERAGE(Scholars!B50,Journalists!B50)</f>
        <v>38.75</v>
      </c>
      <c r="D50" s="4">
        <f>AVERAGE(Scholars!C50,Journalists!C50)</f>
        <v>26.5</v>
      </c>
      <c r="E50" s="4">
        <f>AVERAGE(Scholars!D50,Journalists!D50)</f>
        <v>12.149999999999999</v>
      </c>
      <c r="F50" s="4">
        <f>AVERAGE(Scholars!E50,Journalists!E50)</f>
        <v>6.25</v>
      </c>
      <c r="G50" s="4">
        <f>AVERAGE(Scholars!F50,Journalists!F50)</f>
        <v>7.5</v>
      </c>
      <c r="H50" s="4">
        <f>AVERAGE(Scholars!G50,Journalists!G50)</f>
        <v>2.6</v>
      </c>
      <c r="I50" s="4">
        <f>AVERAGE(Scholars!H50,Journalists!H50)</f>
        <v>2.9</v>
      </c>
      <c r="J50" s="4">
        <f>AVERAGE(Scholars!I50,Journalists!I50)</f>
        <v>3.35</v>
      </c>
      <c r="K50" s="4">
        <f>ABS(C50-Election_result!B$2)</f>
        <v>2.75</v>
      </c>
      <c r="L50" s="4">
        <f>ABS(D50-Election_result!C$2)</f>
        <v>0.80000000000000071</v>
      </c>
      <c r="M50" s="4">
        <f>ABS(E50-Election_result!D$2)</f>
        <v>3.7499999999999982</v>
      </c>
      <c r="N50" s="4">
        <f>ABS(F50-Election_result!E$2)</f>
        <v>1.4500000000000002</v>
      </c>
      <c r="O50" s="4">
        <f>ABS(G50-Election_result!F$2)</f>
        <v>1.0999999999999996</v>
      </c>
      <c r="P50" s="4">
        <f>ABS(H50-Election_result!G$2)</f>
        <v>0.39999999999999991</v>
      </c>
      <c r="Q50" s="4">
        <f>ABS(I50-Election_result!H$2)</f>
        <v>1.8000000000000003</v>
      </c>
      <c r="R50" s="4">
        <f>ABS(J50-Election_result!I$2)</f>
        <v>0.74999999999999956</v>
      </c>
      <c r="S50" s="4">
        <f t="shared" si="0"/>
        <v>1.6</v>
      </c>
    </row>
    <row r="51" spans="1:19">
      <c r="A51" s="3">
        <v>41529</v>
      </c>
      <c r="B51" s="1">
        <v>2</v>
      </c>
      <c r="C51" s="4">
        <f>AVERAGE(Scholars!B51,Journalists!B51)</f>
        <v>38.75</v>
      </c>
      <c r="D51" s="4">
        <f>AVERAGE(Scholars!C51,Journalists!C51)</f>
        <v>26.5</v>
      </c>
      <c r="E51" s="4">
        <f>AVERAGE(Scholars!D51,Journalists!D51)</f>
        <v>12.149999999999999</v>
      </c>
      <c r="F51" s="4">
        <f>AVERAGE(Scholars!E51,Journalists!E51)</f>
        <v>6.25</v>
      </c>
      <c r="G51" s="4">
        <f>AVERAGE(Scholars!F51,Journalists!F51)</f>
        <v>7.5</v>
      </c>
      <c r="H51" s="4">
        <f>AVERAGE(Scholars!G51,Journalists!G51)</f>
        <v>2.6</v>
      </c>
      <c r="I51" s="4">
        <f>AVERAGE(Scholars!H51,Journalists!H51)</f>
        <v>2.9</v>
      </c>
      <c r="J51" s="4">
        <f>AVERAGE(Scholars!I51,Journalists!I51)</f>
        <v>3.35</v>
      </c>
      <c r="K51" s="4">
        <f>ABS(C51-Election_result!B$2)</f>
        <v>2.75</v>
      </c>
      <c r="L51" s="4">
        <f>ABS(D51-Election_result!C$2)</f>
        <v>0.80000000000000071</v>
      </c>
      <c r="M51" s="4">
        <f>ABS(E51-Election_result!D$2)</f>
        <v>3.7499999999999982</v>
      </c>
      <c r="N51" s="4">
        <f>ABS(F51-Election_result!E$2)</f>
        <v>1.4500000000000002</v>
      </c>
      <c r="O51" s="4">
        <f>ABS(G51-Election_result!F$2)</f>
        <v>1.0999999999999996</v>
      </c>
      <c r="P51" s="4">
        <f>ABS(H51-Election_result!G$2)</f>
        <v>0.39999999999999991</v>
      </c>
      <c r="Q51" s="4">
        <f>ABS(I51-Election_result!H$2)</f>
        <v>1.8000000000000003</v>
      </c>
      <c r="R51" s="4">
        <f>ABS(J51-Election_result!I$2)</f>
        <v>0.74999999999999956</v>
      </c>
      <c r="S51" s="4">
        <f t="shared" si="0"/>
        <v>1.6</v>
      </c>
    </row>
    <row r="52" spans="1:19">
      <c r="A52" s="3">
        <v>41530</v>
      </c>
      <c r="B52" s="1">
        <v>2</v>
      </c>
      <c r="C52" s="4">
        <f>AVERAGE(Scholars!B52,Journalists!B52)</f>
        <v>38.75</v>
      </c>
      <c r="D52" s="4">
        <f>AVERAGE(Scholars!C52,Journalists!C52)</f>
        <v>26.5</v>
      </c>
      <c r="E52" s="4">
        <f>AVERAGE(Scholars!D52,Journalists!D52)</f>
        <v>12.149999999999999</v>
      </c>
      <c r="F52" s="4">
        <f>AVERAGE(Scholars!E52,Journalists!E52)</f>
        <v>6.25</v>
      </c>
      <c r="G52" s="4">
        <f>AVERAGE(Scholars!F52,Journalists!F52)</f>
        <v>7.5</v>
      </c>
      <c r="H52" s="4">
        <f>AVERAGE(Scholars!G52,Journalists!G52)</f>
        <v>2.6</v>
      </c>
      <c r="I52" s="4">
        <f>AVERAGE(Scholars!H52,Journalists!H52)</f>
        <v>2.9</v>
      </c>
      <c r="J52" s="4">
        <f>AVERAGE(Scholars!I52,Journalists!I52)</f>
        <v>3.35</v>
      </c>
      <c r="K52" s="4">
        <f>ABS(C52-Election_result!B$2)</f>
        <v>2.75</v>
      </c>
      <c r="L52" s="4">
        <f>ABS(D52-Election_result!C$2)</f>
        <v>0.80000000000000071</v>
      </c>
      <c r="M52" s="4">
        <f>ABS(E52-Election_result!D$2)</f>
        <v>3.7499999999999982</v>
      </c>
      <c r="N52" s="4">
        <f>ABS(F52-Election_result!E$2)</f>
        <v>1.4500000000000002</v>
      </c>
      <c r="O52" s="4">
        <f>ABS(G52-Election_result!F$2)</f>
        <v>1.0999999999999996</v>
      </c>
      <c r="P52" s="4">
        <f>ABS(H52-Election_result!G$2)</f>
        <v>0.39999999999999991</v>
      </c>
      <c r="Q52" s="4">
        <f>ABS(I52-Election_result!H$2)</f>
        <v>1.8000000000000003</v>
      </c>
      <c r="R52" s="4">
        <f>ABS(J52-Election_result!I$2)</f>
        <v>0.74999999999999956</v>
      </c>
      <c r="S52" s="4">
        <f t="shared" si="0"/>
        <v>1.6</v>
      </c>
    </row>
    <row r="53" spans="1:19">
      <c r="A53" s="3">
        <v>41531</v>
      </c>
      <c r="B53" s="1">
        <v>2</v>
      </c>
      <c r="C53" s="4">
        <f>AVERAGE(Scholars!B53,Journalists!B53)</f>
        <v>38.71</v>
      </c>
      <c r="D53" s="4">
        <f>AVERAGE(Scholars!C53,Journalists!C53)</f>
        <v>26.9</v>
      </c>
      <c r="E53" s="4">
        <f>AVERAGE(Scholars!D53,Journalists!D53)</f>
        <v>10.945</v>
      </c>
      <c r="F53" s="4">
        <f>AVERAGE(Scholars!E53,Journalists!E53)</f>
        <v>6.0949999999999998</v>
      </c>
      <c r="G53" s="4">
        <f>AVERAGE(Scholars!F53,Journalists!F53)</f>
        <v>7.8949999999999996</v>
      </c>
      <c r="H53" s="4">
        <f>AVERAGE(Scholars!G53,Journalists!G53)</f>
        <v>2.665</v>
      </c>
      <c r="I53" s="4">
        <f>AVERAGE(Scholars!H53,Journalists!H53)</f>
        <v>3.27</v>
      </c>
      <c r="J53" s="4">
        <f>AVERAGE(Scholars!I53,Journalists!I53)</f>
        <v>3.55</v>
      </c>
      <c r="K53" s="4">
        <f>ABS(C53-Election_result!B$2)</f>
        <v>2.7899999999999991</v>
      </c>
      <c r="L53" s="4">
        <f>ABS(D53-Election_result!C$2)</f>
        <v>1.1999999999999993</v>
      </c>
      <c r="M53" s="4">
        <f>ABS(E53-Election_result!D$2)</f>
        <v>2.5449999999999999</v>
      </c>
      <c r="N53" s="4">
        <f>ABS(F53-Election_result!E$2)</f>
        <v>1.2949999999999999</v>
      </c>
      <c r="O53" s="4">
        <f>ABS(G53-Election_result!F$2)</f>
        <v>0.70500000000000007</v>
      </c>
      <c r="P53" s="4">
        <f>ABS(H53-Election_result!G$2)</f>
        <v>0.46499999999999986</v>
      </c>
      <c r="Q53" s="4">
        <f>ABS(I53-Election_result!H$2)</f>
        <v>1.4300000000000002</v>
      </c>
      <c r="R53" s="4">
        <f>ABS(J53-Election_result!I$2)</f>
        <v>0.54999999999999982</v>
      </c>
      <c r="S53" s="4">
        <f t="shared" si="0"/>
        <v>1.3724999999999996</v>
      </c>
    </row>
    <row r="54" spans="1:19">
      <c r="A54" s="3">
        <v>41532</v>
      </c>
      <c r="B54" s="1">
        <v>2</v>
      </c>
      <c r="C54" s="4">
        <f>AVERAGE(Scholars!B54,Journalists!B54)</f>
        <v>38.71</v>
      </c>
      <c r="D54" s="4">
        <f>AVERAGE(Scholars!C54,Journalists!C54)</f>
        <v>26.9</v>
      </c>
      <c r="E54" s="4">
        <f>AVERAGE(Scholars!D54,Journalists!D54)</f>
        <v>10.945</v>
      </c>
      <c r="F54" s="4">
        <f>AVERAGE(Scholars!E54,Journalists!E54)</f>
        <v>6.0949999999999998</v>
      </c>
      <c r="G54" s="4">
        <f>AVERAGE(Scholars!F54,Journalists!F54)</f>
        <v>7.8949999999999996</v>
      </c>
      <c r="H54" s="4">
        <f>AVERAGE(Scholars!G54,Journalists!G54)</f>
        <v>2.665</v>
      </c>
      <c r="I54" s="4">
        <f>AVERAGE(Scholars!H54,Journalists!H54)</f>
        <v>3.27</v>
      </c>
      <c r="J54" s="4">
        <f>AVERAGE(Scholars!I54,Journalists!I54)</f>
        <v>3.55</v>
      </c>
      <c r="K54" s="4">
        <f>ABS(C54-Election_result!B$2)</f>
        <v>2.7899999999999991</v>
      </c>
      <c r="L54" s="4">
        <f>ABS(D54-Election_result!C$2)</f>
        <v>1.1999999999999993</v>
      </c>
      <c r="M54" s="4">
        <f>ABS(E54-Election_result!D$2)</f>
        <v>2.5449999999999999</v>
      </c>
      <c r="N54" s="4">
        <f>ABS(F54-Election_result!E$2)</f>
        <v>1.2949999999999999</v>
      </c>
      <c r="O54" s="4">
        <f>ABS(G54-Election_result!F$2)</f>
        <v>0.70500000000000007</v>
      </c>
      <c r="P54" s="4">
        <f>ABS(H54-Election_result!G$2)</f>
        <v>0.46499999999999986</v>
      </c>
      <c r="Q54" s="4">
        <f>ABS(I54-Election_result!H$2)</f>
        <v>1.4300000000000002</v>
      </c>
      <c r="R54" s="4">
        <f>ABS(J54-Election_result!I$2)</f>
        <v>0.54999999999999982</v>
      </c>
      <c r="S54" s="4">
        <f t="shared" si="0"/>
        <v>1.3724999999999996</v>
      </c>
    </row>
    <row r="55" spans="1:19">
      <c r="A55" s="3">
        <v>41533</v>
      </c>
      <c r="B55" s="1">
        <v>2</v>
      </c>
      <c r="C55" s="4">
        <f>AVERAGE(Scholars!B55,Journalists!B55)</f>
        <v>38.71</v>
      </c>
      <c r="D55" s="4">
        <f>AVERAGE(Scholars!C55,Journalists!C55)</f>
        <v>26.9</v>
      </c>
      <c r="E55" s="4">
        <f>AVERAGE(Scholars!D55,Journalists!D55)</f>
        <v>10.945</v>
      </c>
      <c r="F55" s="4">
        <f>AVERAGE(Scholars!E55,Journalists!E55)</f>
        <v>6.0949999999999998</v>
      </c>
      <c r="G55" s="4">
        <f>AVERAGE(Scholars!F55,Journalists!F55)</f>
        <v>7.8949999999999996</v>
      </c>
      <c r="H55" s="4">
        <f>AVERAGE(Scholars!G55,Journalists!G55)</f>
        <v>2.665</v>
      </c>
      <c r="I55" s="4">
        <f>AVERAGE(Scholars!H55,Journalists!H55)</f>
        <v>3.27</v>
      </c>
      <c r="J55" s="4">
        <f>AVERAGE(Scholars!I55,Journalists!I55)</f>
        <v>3.55</v>
      </c>
      <c r="K55" s="4">
        <f>ABS(C55-Election_result!B$2)</f>
        <v>2.7899999999999991</v>
      </c>
      <c r="L55" s="4">
        <f>ABS(D55-Election_result!C$2)</f>
        <v>1.1999999999999993</v>
      </c>
      <c r="M55" s="4">
        <f>ABS(E55-Election_result!D$2)</f>
        <v>2.5449999999999999</v>
      </c>
      <c r="N55" s="4">
        <f>ABS(F55-Election_result!E$2)</f>
        <v>1.2949999999999999</v>
      </c>
      <c r="O55" s="4">
        <f>ABS(G55-Election_result!F$2)</f>
        <v>0.70500000000000007</v>
      </c>
      <c r="P55" s="4">
        <f>ABS(H55-Election_result!G$2)</f>
        <v>0.46499999999999986</v>
      </c>
      <c r="Q55" s="4">
        <f>ABS(I55-Election_result!H$2)</f>
        <v>1.4300000000000002</v>
      </c>
      <c r="R55" s="4">
        <f>ABS(J55-Election_result!I$2)</f>
        <v>0.54999999999999982</v>
      </c>
      <c r="S55" s="4">
        <f t="shared" si="0"/>
        <v>1.3724999999999996</v>
      </c>
    </row>
    <row r="56" spans="1:19">
      <c r="A56" s="3">
        <v>41534</v>
      </c>
      <c r="B56" s="1">
        <v>2</v>
      </c>
      <c r="C56" s="4">
        <f>AVERAGE(Scholars!B56,Journalists!B56)</f>
        <v>38.71</v>
      </c>
      <c r="D56" s="4">
        <f>AVERAGE(Scholars!C56,Journalists!C56)</f>
        <v>26.9</v>
      </c>
      <c r="E56" s="4">
        <f>AVERAGE(Scholars!D56,Journalists!D56)</f>
        <v>10.945</v>
      </c>
      <c r="F56" s="4">
        <f>AVERAGE(Scholars!E56,Journalists!E56)</f>
        <v>6.0949999999999998</v>
      </c>
      <c r="G56" s="4">
        <f>AVERAGE(Scholars!F56,Journalists!F56)</f>
        <v>7.8949999999999996</v>
      </c>
      <c r="H56" s="4">
        <f>AVERAGE(Scholars!G56,Journalists!G56)</f>
        <v>2.665</v>
      </c>
      <c r="I56" s="4">
        <f>AVERAGE(Scholars!H56,Journalists!H56)</f>
        <v>3.27</v>
      </c>
      <c r="J56" s="4">
        <f>AVERAGE(Scholars!I56,Journalists!I56)</f>
        <v>3.55</v>
      </c>
      <c r="K56" s="4">
        <f>ABS(C56-Election_result!B$2)</f>
        <v>2.7899999999999991</v>
      </c>
      <c r="L56" s="4">
        <f>ABS(D56-Election_result!C$2)</f>
        <v>1.1999999999999993</v>
      </c>
      <c r="M56" s="4">
        <f>ABS(E56-Election_result!D$2)</f>
        <v>2.5449999999999999</v>
      </c>
      <c r="N56" s="4">
        <f>ABS(F56-Election_result!E$2)</f>
        <v>1.2949999999999999</v>
      </c>
      <c r="O56" s="4">
        <f>ABS(G56-Election_result!F$2)</f>
        <v>0.70500000000000007</v>
      </c>
      <c r="P56" s="4">
        <f>ABS(H56-Election_result!G$2)</f>
        <v>0.46499999999999986</v>
      </c>
      <c r="Q56" s="4">
        <f>ABS(I56-Election_result!H$2)</f>
        <v>1.4300000000000002</v>
      </c>
      <c r="R56" s="4">
        <f>ABS(J56-Election_result!I$2)</f>
        <v>0.54999999999999982</v>
      </c>
      <c r="S56" s="4">
        <f t="shared" si="0"/>
        <v>1.3724999999999996</v>
      </c>
    </row>
    <row r="57" spans="1:19">
      <c r="A57" s="3">
        <v>41535</v>
      </c>
      <c r="B57" s="1">
        <v>2</v>
      </c>
      <c r="C57" s="4">
        <f>AVERAGE(Scholars!B57,Journalists!B57)</f>
        <v>38.71</v>
      </c>
      <c r="D57" s="4">
        <f>AVERAGE(Scholars!C57,Journalists!C57)</f>
        <v>26.9</v>
      </c>
      <c r="E57" s="4">
        <f>AVERAGE(Scholars!D57,Journalists!D57)</f>
        <v>10.945</v>
      </c>
      <c r="F57" s="4">
        <f>AVERAGE(Scholars!E57,Journalists!E57)</f>
        <v>6.0949999999999998</v>
      </c>
      <c r="G57" s="4">
        <f>AVERAGE(Scholars!F57,Journalists!F57)</f>
        <v>7.8949999999999996</v>
      </c>
      <c r="H57" s="4">
        <f>AVERAGE(Scholars!G57,Journalists!G57)</f>
        <v>2.665</v>
      </c>
      <c r="I57" s="4">
        <f>AVERAGE(Scholars!H57,Journalists!H57)</f>
        <v>3.27</v>
      </c>
      <c r="J57" s="4">
        <f>AVERAGE(Scholars!I57,Journalists!I57)</f>
        <v>3.55</v>
      </c>
      <c r="K57" s="4">
        <f>ABS(C57-Election_result!B$2)</f>
        <v>2.7899999999999991</v>
      </c>
      <c r="L57" s="4">
        <f>ABS(D57-Election_result!C$2)</f>
        <v>1.1999999999999993</v>
      </c>
      <c r="M57" s="4">
        <f>ABS(E57-Election_result!D$2)</f>
        <v>2.5449999999999999</v>
      </c>
      <c r="N57" s="4">
        <f>ABS(F57-Election_result!E$2)</f>
        <v>1.2949999999999999</v>
      </c>
      <c r="O57" s="4">
        <f>ABS(G57-Election_result!F$2)</f>
        <v>0.70500000000000007</v>
      </c>
      <c r="P57" s="4">
        <f>ABS(H57-Election_result!G$2)</f>
        <v>0.46499999999999986</v>
      </c>
      <c r="Q57" s="4">
        <f>ABS(I57-Election_result!H$2)</f>
        <v>1.4300000000000002</v>
      </c>
      <c r="R57" s="4">
        <f>ABS(J57-Election_result!I$2)</f>
        <v>0.54999999999999982</v>
      </c>
      <c r="S57" s="4">
        <f t="shared" si="0"/>
        <v>1.3724999999999996</v>
      </c>
    </row>
    <row r="58" spans="1:19">
      <c r="A58" s="3">
        <v>41536</v>
      </c>
      <c r="B58" s="1">
        <v>2</v>
      </c>
      <c r="C58" s="4">
        <f>AVERAGE(Scholars!B58,Journalists!B58)</f>
        <v>38.71</v>
      </c>
      <c r="D58" s="4">
        <f>AVERAGE(Scholars!C58,Journalists!C58)</f>
        <v>26.9</v>
      </c>
      <c r="E58" s="4">
        <f>AVERAGE(Scholars!D58,Journalists!D58)</f>
        <v>10.945</v>
      </c>
      <c r="F58" s="4">
        <f>AVERAGE(Scholars!E58,Journalists!E58)</f>
        <v>6.0949999999999998</v>
      </c>
      <c r="G58" s="4">
        <f>AVERAGE(Scholars!F58,Journalists!F58)</f>
        <v>7.8949999999999996</v>
      </c>
      <c r="H58" s="4">
        <f>AVERAGE(Scholars!G58,Journalists!G58)</f>
        <v>2.665</v>
      </c>
      <c r="I58" s="4">
        <f>AVERAGE(Scholars!H58,Journalists!H58)</f>
        <v>3.27</v>
      </c>
      <c r="J58" s="4">
        <f>AVERAGE(Scholars!I58,Journalists!I58)</f>
        <v>3.55</v>
      </c>
      <c r="K58" s="4">
        <f>ABS(C58-Election_result!B$2)</f>
        <v>2.7899999999999991</v>
      </c>
      <c r="L58" s="4">
        <f>ABS(D58-Election_result!C$2)</f>
        <v>1.1999999999999993</v>
      </c>
      <c r="M58" s="4">
        <f>ABS(E58-Election_result!D$2)</f>
        <v>2.5449999999999999</v>
      </c>
      <c r="N58" s="4">
        <f>ABS(F58-Election_result!E$2)</f>
        <v>1.2949999999999999</v>
      </c>
      <c r="O58" s="4">
        <f>ABS(G58-Election_result!F$2)</f>
        <v>0.70500000000000007</v>
      </c>
      <c r="P58" s="4">
        <f>ABS(H58-Election_result!G$2)</f>
        <v>0.46499999999999986</v>
      </c>
      <c r="Q58" s="4">
        <f>ABS(I58-Election_result!H$2)</f>
        <v>1.4300000000000002</v>
      </c>
      <c r="R58" s="4">
        <f>ABS(J58-Election_result!I$2)</f>
        <v>0.54999999999999982</v>
      </c>
      <c r="S58" s="4">
        <f t="shared" si="0"/>
        <v>1.3724999999999996</v>
      </c>
    </row>
    <row r="59" spans="1:19">
      <c r="A59" s="3">
        <v>41537</v>
      </c>
      <c r="B59" s="1">
        <v>2</v>
      </c>
      <c r="C59" s="4">
        <f>AVERAGE(Scholars!B59,Journalists!B59)</f>
        <v>38.914999999999999</v>
      </c>
      <c r="D59" s="4">
        <f>AVERAGE(Scholars!C59,Journalists!C59)</f>
        <v>27.200000000000003</v>
      </c>
      <c r="E59" s="4">
        <f>AVERAGE(Scholars!D59,Journalists!D59)</f>
        <v>9.8649999999999984</v>
      </c>
      <c r="F59" s="4">
        <f>AVERAGE(Scholars!E59,Journalists!E59)</f>
        <v>5.71</v>
      </c>
      <c r="G59" s="4">
        <f>AVERAGE(Scholars!F59,Journalists!F59)</f>
        <v>8.1000000000000014</v>
      </c>
      <c r="H59" s="4">
        <f>AVERAGE(Scholars!G59,Journalists!G59)</f>
        <v>2.59</v>
      </c>
      <c r="I59" s="4">
        <f>AVERAGE(Scholars!H59,Journalists!H59)</f>
        <v>3.5300000000000002</v>
      </c>
      <c r="J59" s="4">
        <f>AVERAGE(Scholars!I59,Journalists!I59)</f>
        <v>4.16</v>
      </c>
      <c r="K59" s="4">
        <f>ABS(C59-Election_result!B$2)</f>
        <v>2.5850000000000009</v>
      </c>
      <c r="L59" s="4">
        <f>ABS(D59-Election_result!C$2)</f>
        <v>1.5000000000000036</v>
      </c>
      <c r="M59" s="4">
        <f>ABS(E59-Election_result!D$2)</f>
        <v>1.4649999999999981</v>
      </c>
      <c r="N59" s="4">
        <f>ABS(F59-Election_result!E$2)</f>
        <v>0.91000000000000014</v>
      </c>
      <c r="O59" s="4">
        <f>ABS(G59-Election_result!F$2)</f>
        <v>0.49999999999999822</v>
      </c>
      <c r="P59" s="4">
        <f>ABS(H59-Election_result!G$2)</f>
        <v>0.38999999999999968</v>
      </c>
      <c r="Q59" s="4">
        <f>ABS(I59-Election_result!H$2)</f>
        <v>1.17</v>
      </c>
      <c r="R59" s="4">
        <f>ABS(J59-Election_result!I$2)</f>
        <v>6.0000000000000497E-2</v>
      </c>
      <c r="S59" s="4">
        <f t="shared" si="0"/>
        <v>1.0725</v>
      </c>
    </row>
    <row r="60" spans="1:19">
      <c r="A60" s="3">
        <v>41538</v>
      </c>
      <c r="B60" s="1">
        <v>2</v>
      </c>
      <c r="C60" s="4">
        <f>AVERAGE(Scholars!B60,Journalists!B60)</f>
        <v>38.914999999999999</v>
      </c>
      <c r="D60" s="4">
        <f>AVERAGE(Scholars!C60,Journalists!C60)</f>
        <v>27.200000000000003</v>
      </c>
      <c r="E60" s="4">
        <f>AVERAGE(Scholars!D60,Journalists!D60)</f>
        <v>9.8649999999999984</v>
      </c>
      <c r="F60" s="4">
        <f>AVERAGE(Scholars!E60,Journalists!E60)</f>
        <v>5.71</v>
      </c>
      <c r="G60" s="4">
        <f>AVERAGE(Scholars!F60,Journalists!F60)</f>
        <v>8.1000000000000014</v>
      </c>
      <c r="H60" s="4">
        <f>AVERAGE(Scholars!G60,Journalists!G60)</f>
        <v>2.59</v>
      </c>
      <c r="I60" s="4">
        <f>AVERAGE(Scholars!H60,Journalists!H60)</f>
        <v>3.5300000000000002</v>
      </c>
      <c r="J60" s="4">
        <f>AVERAGE(Scholars!I60,Journalists!I60)</f>
        <v>4.16</v>
      </c>
      <c r="K60" s="4">
        <f>ABS(C60-Election_result!B$2)</f>
        <v>2.5850000000000009</v>
      </c>
      <c r="L60" s="4">
        <f>ABS(D60-Election_result!C$2)</f>
        <v>1.5000000000000036</v>
      </c>
      <c r="M60" s="4">
        <f>ABS(E60-Election_result!D$2)</f>
        <v>1.4649999999999981</v>
      </c>
      <c r="N60" s="4">
        <f>ABS(F60-Election_result!E$2)</f>
        <v>0.91000000000000014</v>
      </c>
      <c r="O60" s="4">
        <f>ABS(G60-Election_result!F$2)</f>
        <v>0.49999999999999822</v>
      </c>
      <c r="P60" s="4">
        <f>ABS(H60-Election_result!G$2)</f>
        <v>0.38999999999999968</v>
      </c>
      <c r="Q60" s="4">
        <f>ABS(I60-Election_result!H$2)</f>
        <v>1.17</v>
      </c>
      <c r="R60" s="4">
        <f>ABS(J60-Election_result!I$2)</f>
        <v>6.0000000000000497E-2</v>
      </c>
      <c r="S60" s="4">
        <f t="shared" si="0"/>
        <v>1.0725</v>
      </c>
    </row>
    <row r="61" spans="1:19">
      <c r="A61" s="3">
        <v>41539</v>
      </c>
      <c r="B61" s="1">
        <v>2</v>
      </c>
      <c r="C61" s="4">
        <f>AVERAGE(Scholars!B61,Journalists!B61)</f>
        <v>38.914999999999999</v>
      </c>
      <c r="D61" s="4">
        <f>AVERAGE(Scholars!C61,Journalists!C61)</f>
        <v>27.200000000000003</v>
      </c>
      <c r="E61" s="4">
        <f>AVERAGE(Scholars!D61,Journalists!D61)</f>
        <v>9.8649999999999984</v>
      </c>
      <c r="F61" s="4">
        <f>AVERAGE(Scholars!E61,Journalists!E61)</f>
        <v>5.71</v>
      </c>
      <c r="G61" s="4">
        <f>AVERAGE(Scholars!F61,Journalists!F61)</f>
        <v>8.1000000000000014</v>
      </c>
      <c r="H61" s="4">
        <f>AVERAGE(Scholars!G61,Journalists!G61)</f>
        <v>2.59</v>
      </c>
      <c r="I61" s="4">
        <f>AVERAGE(Scholars!H61,Journalists!H61)</f>
        <v>3.5300000000000002</v>
      </c>
      <c r="J61" s="4">
        <f>AVERAGE(Scholars!I61,Journalists!I61)</f>
        <v>4.16</v>
      </c>
      <c r="K61" s="4">
        <f>ABS(C61-Election_result!B$2)</f>
        <v>2.5850000000000009</v>
      </c>
      <c r="L61" s="4">
        <f>ABS(D61-Election_result!C$2)</f>
        <v>1.5000000000000036</v>
      </c>
      <c r="M61" s="4">
        <f>ABS(E61-Election_result!D$2)</f>
        <v>1.4649999999999981</v>
      </c>
      <c r="N61" s="4">
        <f>ABS(F61-Election_result!E$2)</f>
        <v>0.91000000000000014</v>
      </c>
      <c r="O61" s="4">
        <f>ABS(G61-Election_result!F$2)</f>
        <v>0.49999999999999822</v>
      </c>
      <c r="P61" s="4">
        <f>ABS(H61-Election_result!G$2)</f>
        <v>0.38999999999999968</v>
      </c>
      <c r="Q61" s="4">
        <f>ABS(I61-Election_result!H$2)</f>
        <v>1.17</v>
      </c>
      <c r="R61" s="4">
        <f>ABS(J61-Election_result!I$2)</f>
        <v>6.0000000000000497E-2</v>
      </c>
      <c r="S61" s="4">
        <f t="shared" si="0"/>
        <v>1.0725</v>
      </c>
    </row>
    <row r="62" spans="1:19">
      <c r="A62" s="3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3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3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3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3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3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3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3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3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3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3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3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3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3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3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3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3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3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3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3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3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3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3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3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3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3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3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3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3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3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3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3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3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3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3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3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3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3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3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3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3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3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3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3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3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3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3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3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3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3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3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3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3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3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3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3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3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3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3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3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3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3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3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3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3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3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3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3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3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3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3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3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3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3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3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3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3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3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3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3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3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3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3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3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3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3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3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3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3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3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3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3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3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3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3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3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3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3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3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3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3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3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3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3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3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3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3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3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3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3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3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3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3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3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3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3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3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3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3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3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3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3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3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3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3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3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3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3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3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3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3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3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3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3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3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3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3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3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3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3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3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3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3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3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3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3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3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3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3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3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3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3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3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3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3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3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3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3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3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3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3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3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3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3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3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3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3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3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3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3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3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3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3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3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3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3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3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3"/>
      <c r="K274" s="4"/>
      <c r="L274" s="4"/>
      <c r="M274" s="4"/>
      <c r="N274" s="4"/>
      <c r="O274" s="4"/>
      <c r="P274" s="4"/>
      <c r="Q274" s="4"/>
      <c r="R274" s="4"/>
      <c r="S274" s="4"/>
    </row>
    <row r="275" spans="1:19">
      <c r="A275" s="3"/>
      <c r="K275" s="4"/>
      <c r="L275" s="4"/>
      <c r="M275" s="4"/>
      <c r="N275" s="4"/>
      <c r="O275" s="4"/>
      <c r="P275" s="4"/>
      <c r="Q275" s="4"/>
      <c r="R275" s="4"/>
      <c r="S275" s="4"/>
    </row>
    <row r="276" spans="1:19">
      <c r="A276" s="3"/>
      <c r="K276" s="4"/>
      <c r="L276" s="4"/>
      <c r="M276" s="4"/>
      <c r="N276" s="4"/>
      <c r="O276" s="4"/>
      <c r="P276" s="4"/>
      <c r="Q276" s="4"/>
      <c r="R276" s="4"/>
      <c r="S276" s="4"/>
    </row>
    <row r="277" spans="1:19">
      <c r="A277" s="3"/>
      <c r="K277" s="4"/>
      <c r="L277" s="4"/>
      <c r="M277" s="4"/>
      <c r="N277" s="4"/>
      <c r="O277" s="4"/>
      <c r="P277" s="4"/>
      <c r="Q277" s="4"/>
      <c r="R277" s="4"/>
      <c r="S277" s="4"/>
    </row>
    <row r="278" spans="1:19">
      <c r="A278" s="3"/>
      <c r="K278" s="4"/>
      <c r="L278" s="4"/>
      <c r="M278" s="4"/>
      <c r="N278" s="4"/>
      <c r="O278" s="4"/>
      <c r="P278" s="4"/>
      <c r="Q278" s="4"/>
      <c r="R278" s="4"/>
      <c r="S278" s="4"/>
    </row>
    <row r="279" spans="1:19">
      <c r="A279" s="3"/>
      <c r="K279" s="4"/>
      <c r="L279" s="4"/>
      <c r="M279" s="4"/>
      <c r="N279" s="4"/>
      <c r="O279" s="4"/>
      <c r="P279" s="4"/>
      <c r="Q279" s="4"/>
      <c r="R279" s="4"/>
      <c r="S279" s="4"/>
    </row>
    <row r="280" spans="1:19">
      <c r="A280" s="3"/>
      <c r="K280" s="4"/>
      <c r="L280" s="4"/>
      <c r="M280" s="4"/>
      <c r="N280" s="4"/>
      <c r="O280" s="4"/>
      <c r="P280" s="4"/>
      <c r="Q280" s="4"/>
      <c r="R280" s="4"/>
      <c r="S280" s="4"/>
    </row>
    <row r="281" spans="1:19">
      <c r="A281" s="3"/>
      <c r="K281" s="4"/>
      <c r="L281" s="4"/>
      <c r="M281" s="4"/>
      <c r="N281" s="4"/>
      <c r="O281" s="4"/>
      <c r="P281" s="4"/>
      <c r="Q281" s="4"/>
      <c r="R281" s="4"/>
      <c r="S281" s="4"/>
    </row>
    <row r="282" spans="1:19">
      <c r="A282" s="3"/>
      <c r="K282" s="4"/>
      <c r="L282" s="4"/>
      <c r="M282" s="4"/>
      <c r="N282" s="4"/>
      <c r="O282" s="4"/>
      <c r="P282" s="4"/>
      <c r="Q282" s="4"/>
      <c r="R282" s="4"/>
      <c r="S282" s="4"/>
    </row>
    <row r="283" spans="1:19">
      <c r="A283" s="3"/>
      <c r="K283" s="4"/>
      <c r="L283" s="4"/>
      <c r="M283" s="4"/>
      <c r="N283" s="4"/>
      <c r="O283" s="4"/>
      <c r="P283" s="4"/>
      <c r="Q283" s="4"/>
      <c r="R283" s="4"/>
      <c r="S283" s="4"/>
    </row>
    <row r="284" spans="1:19">
      <c r="A284" s="3"/>
      <c r="K284" s="4"/>
      <c r="L284" s="4"/>
      <c r="M284" s="4"/>
      <c r="N284" s="4"/>
      <c r="O284" s="4"/>
      <c r="P284" s="4"/>
      <c r="Q284" s="4"/>
      <c r="R284" s="4"/>
      <c r="S284" s="4"/>
    </row>
    <row r="285" spans="1:19">
      <c r="A285" s="3"/>
      <c r="K285" s="4"/>
      <c r="L285" s="4"/>
      <c r="M285" s="4"/>
      <c r="N285" s="4"/>
      <c r="O285" s="4"/>
      <c r="P285" s="4"/>
      <c r="Q285" s="4"/>
      <c r="R285" s="4"/>
      <c r="S285" s="4"/>
    </row>
    <row r="286" spans="1:19">
      <c r="A286" s="3"/>
      <c r="K286" s="4"/>
      <c r="L286" s="4"/>
      <c r="M286" s="4"/>
      <c r="N286" s="4"/>
      <c r="O286" s="4"/>
      <c r="P286" s="4"/>
      <c r="Q286" s="4"/>
      <c r="R286" s="4"/>
      <c r="S286" s="4"/>
    </row>
    <row r="287" spans="1:19">
      <c r="A287" s="3"/>
      <c r="K287" s="4"/>
      <c r="L287" s="4"/>
      <c r="M287" s="4"/>
      <c r="N287" s="4"/>
      <c r="O287" s="4"/>
      <c r="P287" s="4"/>
      <c r="Q287" s="4"/>
      <c r="R287" s="4"/>
      <c r="S287" s="4"/>
    </row>
    <row r="288" spans="1:19">
      <c r="A288" s="3"/>
      <c r="K288" s="4"/>
      <c r="L288" s="4"/>
      <c r="M288" s="4"/>
      <c r="N288" s="4"/>
      <c r="O288" s="4"/>
      <c r="P288" s="4"/>
      <c r="Q288" s="4"/>
      <c r="R288" s="4"/>
      <c r="S288" s="4"/>
    </row>
    <row r="289" spans="1:19">
      <c r="A289" s="3"/>
      <c r="K289" s="4"/>
      <c r="L289" s="4"/>
      <c r="M289" s="4"/>
      <c r="N289" s="4"/>
      <c r="O289" s="4"/>
      <c r="P289" s="4"/>
      <c r="Q289" s="4"/>
      <c r="R289" s="4"/>
      <c r="S289" s="4"/>
    </row>
    <row r="290" spans="1:19">
      <c r="A290" s="3"/>
      <c r="K290" s="4"/>
      <c r="L290" s="4"/>
      <c r="M290" s="4"/>
      <c r="N290" s="4"/>
      <c r="O290" s="4"/>
      <c r="P290" s="4"/>
      <c r="Q290" s="4"/>
      <c r="R290" s="4"/>
      <c r="S290" s="4"/>
    </row>
    <row r="291" spans="1:19">
      <c r="A291" s="3"/>
      <c r="K291" s="4"/>
      <c r="L291" s="4"/>
      <c r="M291" s="4"/>
      <c r="N291" s="4"/>
      <c r="O291" s="4"/>
      <c r="P291" s="4"/>
      <c r="Q291" s="4"/>
      <c r="R291" s="4"/>
      <c r="S291" s="4"/>
    </row>
    <row r="292" spans="1:19">
      <c r="A292" s="3"/>
      <c r="K292" s="4"/>
      <c r="L292" s="4"/>
      <c r="M292" s="4"/>
      <c r="N292" s="4"/>
      <c r="O292" s="4"/>
      <c r="P292" s="4"/>
      <c r="Q292" s="4"/>
      <c r="R292" s="4"/>
      <c r="S292" s="4"/>
    </row>
    <row r="293" spans="1:19">
      <c r="A293" s="3"/>
      <c r="K293" s="4"/>
      <c r="L293" s="4"/>
      <c r="M293" s="4"/>
      <c r="N293" s="4"/>
      <c r="O293" s="4"/>
      <c r="P293" s="4"/>
      <c r="Q293" s="4"/>
      <c r="R293" s="4"/>
      <c r="S293" s="4"/>
    </row>
    <row r="294" spans="1:19">
      <c r="A294" s="3"/>
      <c r="K294" s="4"/>
      <c r="L294" s="4"/>
      <c r="M294" s="4"/>
      <c r="N294" s="4"/>
      <c r="O294" s="4"/>
      <c r="P294" s="4"/>
      <c r="Q294" s="4"/>
      <c r="R294" s="4"/>
      <c r="S294" s="4"/>
    </row>
    <row r="295" spans="1:19">
      <c r="A295" s="3"/>
      <c r="K295" s="4"/>
      <c r="L295" s="4"/>
      <c r="M295" s="4"/>
      <c r="N295" s="4"/>
      <c r="O295" s="4"/>
      <c r="P295" s="4"/>
      <c r="Q295" s="4"/>
      <c r="R295" s="4"/>
      <c r="S295" s="4"/>
    </row>
    <row r="296" spans="1:19">
      <c r="A296" s="3"/>
      <c r="K296" s="4"/>
      <c r="L296" s="4"/>
      <c r="M296" s="4"/>
      <c r="N296" s="4"/>
      <c r="O296" s="4"/>
      <c r="P296" s="4"/>
      <c r="Q296" s="4"/>
      <c r="R296" s="4"/>
      <c r="S296" s="4"/>
    </row>
    <row r="297" spans="1:19">
      <c r="A297" s="3"/>
      <c r="K297" s="4"/>
      <c r="L297" s="4"/>
      <c r="M297" s="4"/>
      <c r="N297" s="4"/>
      <c r="O297" s="4"/>
      <c r="P297" s="4"/>
      <c r="Q297" s="4"/>
      <c r="R297" s="4"/>
      <c r="S297" s="4"/>
    </row>
    <row r="298" spans="1:19">
      <c r="A298" s="3"/>
      <c r="K298" s="4"/>
      <c r="L298" s="4"/>
      <c r="M298" s="4"/>
      <c r="N298" s="4"/>
      <c r="O298" s="4"/>
      <c r="P298" s="4"/>
      <c r="Q298" s="4"/>
      <c r="R298" s="4"/>
      <c r="S298" s="4"/>
    </row>
    <row r="299" spans="1:19">
      <c r="A299" s="3"/>
      <c r="K299" s="4"/>
      <c r="L299" s="4"/>
      <c r="M299" s="4"/>
      <c r="N299" s="4"/>
      <c r="O299" s="4"/>
      <c r="P299" s="4"/>
      <c r="Q299" s="4"/>
      <c r="R299" s="4"/>
      <c r="S299" s="4"/>
    </row>
    <row r="300" spans="1:19">
      <c r="A300" s="3"/>
      <c r="K300" s="4"/>
      <c r="L300" s="4"/>
      <c r="M300" s="4"/>
      <c r="N300" s="4"/>
      <c r="O300" s="4"/>
      <c r="P300" s="4"/>
      <c r="Q300" s="4"/>
      <c r="R300" s="4"/>
      <c r="S300" s="4"/>
    </row>
    <row r="301" spans="1:19">
      <c r="A301" s="3"/>
      <c r="K301" s="4"/>
      <c r="L301" s="4"/>
      <c r="M301" s="4"/>
      <c r="N301" s="4"/>
      <c r="O301" s="4"/>
      <c r="P301" s="4"/>
      <c r="Q301" s="4"/>
      <c r="R301" s="4"/>
      <c r="S301" s="4"/>
    </row>
    <row r="302" spans="1:19">
      <c r="A302" s="3"/>
      <c r="K302" s="4"/>
      <c r="L302" s="4"/>
      <c r="M302" s="4"/>
      <c r="N302" s="4"/>
      <c r="O302" s="4"/>
      <c r="P302" s="4"/>
      <c r="Q302" s="4"/>
      <c r="R302" s="4"/>
      <c r="S302" s="4"/>
    </row>
    <row r="303" spans="1:19">
      <c r="A303" s="3"/>
      <c r="K303" s="4"/>
      <c r="L303" s="4"/>
      <c r="M303" s="4"/>
      <c r="N303" s="4"/>
      <c r="O303" s="4"/>
      <c r="P303" s="4"/>
      <c r="Q303" s="4"/>
      <c r="R303" s="4"/>
      <c r="S303" s="4"/>
    </row>
    <row r="304" spans="1:19">
      <c r="A304" s="3"/>
      <c r="K304" s="4"/>
      <c r="L304" s="4"/>
      <c r="M304" s="4"/>
      <c r="N304" s="4"/>
      <c r="O304" s="4"/>
      <c r="P304" s="4"/>
      <c r="Q304" s="4"/>
      <c r="R304" s="4"/>
      <c r="S304" s="4"/>
    </row>
    <row r="305" spans="1:19">
      <c r="A305" s="3"/>
      <c r="K305" s="4"/>
      <c r="L305" s="4"/>
      <c r="M305" s="4"/>
      <c r="N305" s="4"/>
      <c r="O305" s="4"/>
      <c r="P305" s="4"/>
      <c r="Q305" s="4"/>
      <c r="R305" s="4"/>
      <c r="S305" s="4"/>
    </row>
    <row r="306" spans="1:19">
      <c r="A306" s="3"/>
      <c r="K306" s="4"/>
      <c r="L306" s="4"/>
      <c r="M306" s="4"/>
      <c r="N306" s="4"/>
      <c r="O306" s="4"/>
      <c r="P306" s="4"/>
      <c r="Q306" s="4"/>
      <c r="R306" s="4"/>
      <c r="S306" s="4"/>
    </row>
    <row r="307" spans="1:19">
      <c r="A307" s="3"/>
      <c r="K307" s="4"/>
      <c r="L307" s="4"/>
      <c r="M307" s="4"/>
      <c r="N307" s="4"/>
      <c r="O307" s="4"/>
      <c r="P307" s="4"/>
      <c r="Q307" s="4"/>
      <c r="R307" s="4"/>
      <c r="S307" s="4"/>
    </row>
    <row r="308" spans="1:19">
      <c r="A308" s="3"/>
      <c r="K308" s="4"/>
      <c r="L308" s="4"/>
      <c r="M308" s="4"/>
      <c r="N308" s="4"/>
      <c r="O308" s="4"/>
      <c r="P308" s="4"/>
      <c r="Q308" s="4"/>
      <c r="R308" s="4"/>
      <c r="S308" s="4"/>
    </row>
    <row r="309" spans="1:19">
      <c r="A309" s="3"/>
      <c r="K309" s="4"/>
      <c r="L309" s="4"/>
      <c r="M309" s="4"/>
      <c r="N309" s="4"/>
      <c r="O309" s="4"/>
      <c r="P309" s="4"/>
      <c r="Q309" s="4"/>
      <c r="R309" s="4"/>
      <c r="S309" s="4"/>
    </row>
    <row r="310" spans="1:19">
      <c r="A310" s="3"/>
      <c r="K310" s="4"/>
      <c r="L310" s="4"/>
      <c r="M310" s="4"/>
      <c r="N310" s="4"/>
      <c r="O310" s="4"/>
      <c r="P310" s="4"/>
      <c r="Q310" s="4"/>
      <c r="R310" s="4"/>
      <c r="S310" s="4"/>
    </row>
    <row r="311" spans="1:19">
      <c r="A311" s="3"/>
      <c r="K311" s="4"/>
      <c r="L311" s="4"/>
      <c r="M311" s="4"/>
      <c r="N311" s="4"/>
      <c r="O311" s="4"/>
      <c r="P311" s="4"/>
      <c r="Q311" s="4"/>
      <c r="R311" s="4"/>
      <c r="S311" s="4"/>
    </row>
    <row r="312" spans="1:19">
      <c r="A312" s="3"/>
      <c r="K312" s="4"/>
      <c r="L312" s="4"/>
      <c r="M312" s="4"/>
      <c r="N312" s="4"/>
      <c r="O312" s="4"/>
      <c r="P312" s="4"/>
      <c r="Q312" s="4"/>
      <c r="R312" s="4"/>
      <c r="S312" s="4"/>
    </row>
    <row r="313" spans="1:19">
      <c r="A313" s="3"/>
      <c r="K313" s="4"/>
      <c r="L313" s="4"/>
      <c r="M313" s="4"/>
      <c r="N313" s="4"/>
      <c r="O313" s="4"/>
      <c r="P313" s="4"/>
      <c r="Q313" s="4"/>
      <c r="R313" s="4"/>
      <c r="S313" s="4"/>
    </row>
    <row r="314" spans="1:19">
      <c r="A314" s="3"/>
      <c r="K314" s="4"/>
      <c r="L314" s="4"/>
      <c r="M314" s="4"/>
      <c r="N314" s="4"/>
      <c r="O314" s="4"/>
      <c r="P314" s="4"/>
      <c r="Q314" s="4"/>
      <c r="R314" s="4"/>
      <c r="S314" s="4"/>
    </row>
    <row r="315" spans="1:19">
      <c r="A315" s="3"/>
      <c r="K315" s="4"/>
      <c r="L315" s="4"/>
      <c r="M315" s="4"/>
      <c r="N315" s="4"/>
      <c r="O315" s="4"/>
      <c r="P315" s="4"/>
      <c r="Q315" s="4"/>
      <c r="R315" s="4"/>
      <c r="S315" s="4"/>
    </row>
    <row r="316" spans="1:19">
      <c r="A316" s="3"/>
      <c r="K316" s="4"/>
      <c r="L316" s="4"/>
      <c r="M316" s="4"/>
      <c r="N316" s="4"/>
      <c r="O316" s="4"/>
      <c r="P316" s="4"/>
      <c r="Q316" s="4"/>
      <c r="R316" s="4"/>
      <c r="S316" s="4"/>
    </row>
    <row r="317" spans="1:19">
      <c r="A317" s="3"/>
      <c r="K317" s="4"/>
      <c r="L317" s="4"/>
      <c r="M317" s="4"/>
      <c r="N317" s="4"/>
      <c r="O317" s="4"/>
      <c r="P317" s="4"/>
      <c r="Q317" s="4"/>
      <c r="R317" s="4"/>
      <c r="S317" s="4"/>
    </row>
    <row r="318" spans="1:19">
      <c r="A318" s="3"/>
      <c r="K318" s="4"/>
      <c r="L318" s="4"/>
      <c r="M318" s="4"/>
      <c r="N318" s="4"/>
      <c r="O318" s="4"/>
      <c r="P318" s="4"/>
      <c r="Q318" s="4"/>
      <c r="R318" s="4"/>
      <c r="S318" s="4"/>
    </row>
    <row r="319" spans="1:19">
      <c r="A319" s="3"/>
      <c r="K319" s="4"/>
      <c r="L319" s="4"/>
      <c r="M319" s="4"/>
      <c r="N319" s="4"/>
      <c r="O319" s="4"/>
      <c r="P319" s="4"/>
      <c r="Q319" s="4"/>
      <c r="R319" s="4"/>
      <c r="S319" s="4"/>
    </row>
    <row r="320" spans="1:19">
      <c r="A320" s="3"/>
      <c r="K320" s="4"/>
      <c r="L320" s="4"/>
      <c r="M320" s="4"/>
      <c r="N320" s="4"/>
      <c r="O320" s="4"/>
      <c r="P320" s="4"/>
      <c r="Q320" s="4"/>
      <c r="R320" s="4"/>
      <c r="S320" s="4"/>
    </row>
    <row r="321" spans="1:19">
      <c r="A321" s="3"/>
      <c r="K321" s="4"/>
      <c r="L321" s="4"/>
      <c r="M321" s="4"/>
      <c r="N321" s="4"/>
      <c r="O321" s="4"/>
      <c r="P321" s="4"/>
      <c r="Q321" s="4"/>
      <c r="R321" s="4"/>
      <c r="S321" s="4"/>
    </row>
    <row r="322" spans="1:19">
      <c r="A322" s="3"/>
      <c r="K322" s="4"/>
      <c r="L322" s="4"/>
      <c r="M322" s="4"/>
      <c r="N322" s="4"/>
      <c r="O322" s="4"/>
      <c r="P322" s="4"/>
      <c r="Q322" s="4"/>
      <c r="R322" s="4"/>
      <c r="S322" s="4"/>
    </row>
    <row r="323" spans="1:19">
      <c r="A323" s="3"/>
      <c r="K323" s="4"/>
      <c r="L323" s="4"/>
      <c r="M323" s="4"/>
      <c r="N323" s="4"/>
      <c r="O323" s="4"/>
      <c r="P323" s="4"/>
      <c r="Q323" s="4"/>
      <c r="R323" s="4"/>
      <c r="S323" s="4"/>
    </row>
    <row r="324" spans="1:19">
      <c r="A324" s="3"/>
      <c r="K324" s="4"/>
      <c r="L324" s="4"/>
      <c r="M324" s="4"/>
      <c r="N324" s="4"/>
      <c r="O324" s="4"/>
      <c r="P324" s="4"/>
      <c r="Q324" s="4"/>
      <c r="R324" s="4"/>
      <c r="S324" s="4"/>
    </row>
    <row r="325" spans="1:19">
      <c r="A325" s="3"/>
      <c r="K325" s="4"/>
      <c r="L325" s="4"/>
      <c r="M325" s="4"/>
      <c r="N325" s="4"/>
      <c r="O325" s="4"/>
      <c r="P325" s="4"/>
      <c r="Q325" s="4"/>
      <c r="R325" s="4"/>
      <c r="S325" s="4"/>
    </row>
    <row r="326" spans="1:19">
      <c r="A326" s="3"/>
      <c r="K326" s="4"/>
      <c r="L326" s="4"/>
      <c r="M326" s="4"/>
      <c r="N326" s="4"/>
      <c r="O326" s="4"/>
      <c r="P326" s="4"/>
      <c r="Q326" s="4"/>
      <c r="R326" s="4"/>
      <c r="S326" s="4"/>
    </row>
    <row r="327" spans="1:19">
      <c r="A327" s="3"/>
      <c r="K327" s="4"/>
      <c r="L327" s="4"/>
      <c r="M327" s="4"/>
      <c r="N327" s="4"/>
      <c r="O327" s="4"/>
      <c r="P327" s="4"/>
      <c r="Q327" s="4"/>
      <c r="R327" s="4"/>
      <c r="S327" s="4"/>
    </row>
    <row r="328" spans="1:19">
      <c r="A328" s="3"/>
      <c r="K328" s="4"/>
      <c r="L328" s="4"/>
      <c r="M328" s="4"/>
      <c r="N328" s="4"/>
      <c r="O328" s="4"/>
      <c r="P328" s="4"/>
      <c r="Q328" s="4"/>
      <c r="R328" s="4"/>
      <c r="S328" s="4"/>
    </row>
    <row r="329" spans="1:19">
      <c r="A329" s="3"/>
      <c r="K329" s="4"/>
      <c r="L329" s="4"/>
      <c r="M329" s="4"/>
      <c r="N329" s="4"/>
      <c r="O329" s="4"/>
      <c r="P329" s="4"/>
      <c r="Q329" s="4"/>
      <c r="R329" s="4"/>
      <c r="S329" s="4"/>
    </row>
    <row r="330" spans="1:19">
      <c r="A330" s="3"/>
      <c r="K330" s="4"/>
      <c r="L330" s="4"/>
      <c r="M330" s="4"/>
      <c r="N330" s="4"/>
      <c r="O330" s="4"/>
      <c r="P330" s="4"/>
      <c r="Q330" s="4"/>
      <c r="R330" s="4"/>
      <c r="S330" s="4"/>
    </row>
    <row r="331" spans="1:19">
      <c r="A331" s="3"/>
      <c r="K331" s="4"/>
      <c r="L331" s="4"/>
      <c r="M331" s="4"/>
      <c r="N331" s="4"/>
      <c r="O331" s="4"/>
      <c r="P331" s="4"/>
      <c r="Q331" s="4"/>
      <c r="R331" s="4"/>
      <c r="S331" s="4"/>
    </row>
    <row r="332" spans="1:19">
      <c r="A332" s="3"/>
      <c r="K332" s="4"/>
      <c r="L332" s="4"/>
      <c r="M332" s="4"/>
      <c r="N332" s="4"/>
      <c r="O332" s="4"/>
      <c r="P332" s="4"/>
      <c r="Q332" s="4"/>
      <c r="R332" s="4"/>
      <c r="S332" s="4"/>
    </row>
    <row r="333" spans="1:19">
      <c r="A333" s="3"/>
      <c r="K333" s="4"/>
      <c r="L333" s="4"/>
      <c r="M333" s="4"/>
      <c r="N333" s="4"/>
      <c r="O333" s="4"/>
      <c r="P333" s="4"/>
      <c r="Q333" s="4"/>
      <c r="R333" s="4"/>
      <c r="S333" s="4"/>
    </row>
    <row r="334" spans="1:19">
      <c r="A334" s="3"/>
      <c r="K334" s="4"/>
      <c r="L334" s="4"/>
      <c r="M334" s="4"/>
      <c r="N334" s="4"/>
      <c r="O334" s="4"/>
      <c r="P334" s="4"/>
      <c r="Q334" s="4"/>
      <c r="R334" s="4"/>
      <c r="S334" s="4"/>
    </row>
    <row r="335" spans="1:19">
      <c r="A335" s="3"/>
      <c r="K335" s="4"/>
      <c r="L335" s="4"/>
      <c r="M335" s="4"/>
      <c r="N335" s="4"/>
      <c r="O335" s="4"/>
      <c r="P335" s="4"/>
      <c r="Q335" s="4"/>
      <c r="R335" s="4"/>
      <c r="S335" s="4"/>
    </row>
    <row r="336" spans="1:19">
      <c r="A336" s="3"/>
      <c r="K336" s="4"/>
      <c r="L336" s="4"/>
      <c r="M336" s="4"/>
      <c r="N336" s="4"/>
      <c r="O336" s="4"/>
      <c r="P336" s="4"/>
      <c r="Q336" s="4"/>
      <c r="R336" s="4"/>
      <c r="S336" s="4"/>
    </row>
    <row r="337" spans="1:19">
      <c r="A337" s="3"/>
      <c r="K337" s="4"/>
      <c r="L337" s="4"/>
      <c r="M337" s="4"/>
      <c r="N337" s="4"/>
      <c r="O337" s="4"/>
      <c r="P337" s="4"/>
      <c r="Q337" s="4"/>
      <c r="R337" s="4"/>
      <c r="S337" s="4"/>
    </row>
    <row r="338" spans="1:19">
      <c r="A338" s="3"/>
      <c r="K338" s="4"/>
      <c r="L338" s="4"/>
      <c r="M338" s="4"/>
      <c r="N338" s="4"/>
      <c r="O338" s="4"/>
      <c r="P338" s="4"/>
      <c r="Q338" s="4"/>
      <c r="R338" s="4"/>
      <c r="S338" s="4"/>
    </row>
    <row r="339" spans="1:19">
      <c r="A339" s="3"/>
      <c r="K339" s="4"/>
      <c r="L339" s="4"/>
      <c r="M339" s="4"/>
      <c r="N339" s="4"/>
      <c r="O339" s="4"/>
      <c r="P339" s="4"/>
      <c r="Q339" s="4"/>
      <c r="R339" s="4"/>
      <c r="S339" s="4"/>
    </row>
    <row r="340" spans="1:19">
      <c r="A340" s="3"/>
      <c r="K340" s="4"/>
      <c r="L340" s="4"/>
      <c r="M340" s="4"/>
      <c r="N340" s="4"/>
      <c r="O340" s="4"/>
      <c r="P340" s="4"/>
      <c r="Q340" s="4"/>
      <c r="R340" s="4"/>
      <c r="S340" s="4"/>
    </row>
    <row r="341" spans="1:19">
      <c r="A341" s="3"/>
      <c r="K341" s="4"/>
      <c r="L341" s="4"/>
      <c r="M341" s="4"/>
      <c r="N341" s="4"/>
      <c r="O341" s="4"/>
      <c r="P341" s="4"/>
      <c r="Q341" s="4"/>
      <c r="R341" s="4"/>
      <c r="S341" s="4"/>
    </row>
    <row r="342" spans="1:19">
      <c r="A342" s="3"/>
      <c r="K342" s="4"/>
      <c r="L342" s="4"/>
      <c r="M342" s="4"/>
      <c r="N342" s="4"/>
      <c r="O342" s="4"/>
      <c r="P342" s="4"/>
      <c r="Q342" s="4"/>
      <c r="R342" s="4"/>
      <c r="S342" s="4"/>
    </row>
    <row r="343" spans="1:19">
      <c r="A343" s="3"/>
      <c r="K343" s="4"/>
      <c r="L343" s="4"/>
      <c r="M343" s="4"/>
      <c r="N343" s="4"/>
      <c r="O343" s="4"/>
      <c r="P343" s="4"/>
      <c r="Q343" s="4"/>
      <c r="R343" s="4"/>
      <c r="S343" s="4"/>
    </row>
    <row r="344" spans="1:19">
      <c r="A344" s="3"/>
      <c r="K344" s="4"/>
      <c r="L344" s="4"/>
      <c r="M344" s="4"/>
      <c r="N344" s="4"/>
      <c r="O344" s="4"/>
      <c r="P344" s="4"/>
      <c r="Q344" s="4"/>
      <c r="R344" s="4"/>
      <c r="S344" s="4"/>
    </row>
    <row r="345" spans="1:19">
      <c r="A345" s="3"/>
      <c r="K345" s="4"/>
      <c r="L345" s="4"/>
      <c r="M345" s="4"/>
      <c r="N345" s="4"/>
      <c r="O345" s="4"/>
      <c r="P345" s="4"/>
      <c r="Q345" s="4"/>
      <c r="R345" s="4"/>
      <c r="S345" s="4"/>
    </row>
    <row r="346" spans="1:19">
      <c r="A346" s="3"/>
      <c r="K346" s="4"/>
      <c r="L346" s="4"/>
      <c r="M346" s="4"/>
      <c r="N346" s="4"/>
      <c r="O346" s="4"/>
      <c r="P346" s="4"/>
      <c r="Q346" s="4"/>
      <c r="R346" s="4"/>
      <c r="S346" s="4"/>
    </row>
    <row r="347" spans="1:19">
      <c r="A347" s="3"/>
      <c r="K347" s="4"/>
      <c r="L347" s="4"/>
      <c r="M347" s="4"/>
      <c r="N347" s="4"/>
      <c r="O347" s="4"/>
      <c r="P347" s="4"/>
      <c r="Q347" s="4"/>
      <c r="R347" s="4"/>
      <c r="S347" s="4"/>
    </row>
    <row r="348" spans="1:19">
      <c r="A348" s="3"/>
      <c r="K348" s="4"/>
      <c r="L348" s="4"/>
      <c r="M348" s="4"/>
      <c r="N348" s="4"/>
      <c r="O348" s="4"/>
      <c r="P348" s="4"/>
      <c r="Q348" s="4"/>
      <c r="R348" s="4"/>
      <c r="S348" s="4"/>
    </row>
    <row r="349" spans="1:19">
      <c r="A349" s="3"/>
      <c r="K349" s="4"/>
      <c r="L349" s="4"/>
      <c r="M349" s="4"/>
      <c r="N349" s="4"/>
      <c r="O349" s="4"/>
      <c r="P349" s="4"/>
      <c r="Q349" s="4"/>
      <c r="R349" s="4"/>
      <c r="S349" s="4"/>
    </row>
    <row r="350" spans="1:19">
      <c r="A350" s="3"/>
      <c r="K350" s="4"/>
      <c r="L350" s="4"/>
      <c r="M350" s="4"/>
      <c r="N350" s="4"/>
      <c r="O350" s="4"/>
      <c r="P350" s="4"/>
      <c r="Q350" s="4"/>
      <c r="R350" s="4"/>
      <c r="S350" s="4"/>
    </row>
    <row r="351" spans="1:19">
      <c r="A351" s="3"/>
      <c r="K351" s="4"/>
      <c r="L351" s="4"/>
      <c r="M351" s="4"/>
      <c r="N351" s="4"/>
      <c r="O351" s="4"/>
      <c r="P351" s="4"/>
      <c r="Q351" s="4"/>
      <c r="R351" s="4"/>
      <c r="S351" s="4"/>
    </row>
    <row r="352" spans="1:19">
      <c r="A352" s="3"/>
      <c r="K352" s="4"/>
      <c r="L352" s="4"/>
      <c r="M352" s="4"/>
      <c r="N352" s="4"/>
      <c r="O352" s="4"/>
      <c r="P352" s="4"/>
      <c r="Q352" s="4"/>
      <c r="R352" s="4"/>
      <c r="S352" s="4"/>
    </row>
    <row r="353" spans="1:19">
      <c r="A353" s="3"/>
      <c r="K353" s="4"/>
      <c r="L353" s="4"/>
      <c r="M353" s="4"/>
      <c r="N353" s="4"/>
      <c r="O353" s="4"/>
      <c r="P353" s="4"/>
      <c r="Q353" s="4"/>
      <c r="R353" s="4"/>
      <c r="S353" s="4"/>
    </row>
    <row r="354" spans="1:19">
      <c r="A354" s="3"/>
      <c r="K354" s="4"/>
      <c r="L354" s="4"/>
      <c r="M354" s="4"/>
      <c r="N354" s="4"/>
      <c r="O354" s="4"/>
      <c r="P354" s="4"/>
      <c r="Q354" s="4"/>
      <c r="R354" s="4"/>
      <c r="S354" s="4"/>
    </row>
    <row r="355" spans="1:19">
      <c r="A355" s="3"/>
      <c r="K355" s="4"/>
      <c r="L355" s="4"/>
      <c r="M355" s="4"/>
      <c r="N355" s="4"/>
      <c r="O355" s="4"/>
      <c r="P355" s="4"/>
      <c r="Q355" s="4"/>
      <c r="R355" s="4"/>
      <c r="S355" s="4"/>
    </row>
    <row r="356" spans="1:19">
      <c r="A356" s="3"/>
      <c r="K356" s="4"/>
      <c r="L356" s="4"/>
      <c r="M356" s="4"/>
      <c r="N356" s="4"/>
      <c r="O356" s="4"/>
      <c r="P356" s="4"/>
      <c r="Q356" s="4"/>
      <c r="R356" s="4"/>
      <c r="S356" s="4"/>
    </row>
    <row r="357" spans="1:19">
      <c r="A357" s="3"/>
      <c r="K357" s="4"/>
      <c r="L357" s="4"/>
      <c r="M357" s="4"/>
      <c r="N357" s="4"/>
      <c r="O357" s="4"/>
      <c r="P357" s="4"/>
      <c r="Q357" s="4"/>
      <c r="R357" s="4"/>
      <c r="S357" s="4"/>
    </row>
    <row r="358" spans="1:19">
      <c r="A358" s="3"/>
      <c r="K358" s="4"/>
      <c r="L358" s="4"/>
      <c r="M358" s="4"/>
      <c r="N358" s="4"/>
      <c r="O358" s="4"/>
      <c r="P358" s="4"/>
      <c r="Q358" s="4"/>
      <c r="R358" s="4"/>
      <c r="S358" s="4"/>
    </row>
    <row r="359" spans="1:19">
      <c r="A359" s="3"/>
      <c r="K359" s="4"/>
      <c r="L359" s="4"/>
      <c r="M359" s="4"/>
      <c r="N359" s="4"/>
      <c r="O359" s="4"/>
      <c r="P359" s="4"/>
      <c r="Q359" s="4"/>
      <c r="R359" s="4"/>
      <c r="S359" s="4"/>
    </row>
    <row r="360" spans="1:19">
      <c r="A360" s="3"/>
      <c r="K360" s="4"/>
      <c r="L360" s="4"/>
      <c r="M360" s="4"/>
      <c r="N360" s="4"/>
      <c r="O360" s="4"/>
      <c r="P360" s="4"/>
      <c r="Q360" s="4"/>
      <c r="R360" s="4"/>
      <c r="S360" s="4"/>
    </row>
    <row r="361" spans="1:19">
      <c r="A361" s="3"/>
      <c r="K361" s="4"/>
      <c r="L361" s="4"/>
      <c r="M361" s="4"/>
      <c r="N361" s="4"/>
      <c r="O361" s="4"/>
      <c r="P361" s="4"/>
      <c r="Q361" s="4"/>
      <c r="R361" s="4"/>
      <c r="S361" s="4"/>
    </row>
    <row r="362" spans="1:19">
      <c r="A362" s="3"/>
      <c r="K362" s="4"/>
      <c r="L362" s="4"/>
      <c r="M362" s="4"/>
      <c r="N362" s="4"/>
      <c r="O362" s="4"/>
      <c r="P362" s="4"/>
      <c r="Q362" s="4"/>
      <c r="R362" s="4"/>
      <c r="S362" s="4"/>
    </row>
    <row r="363" spans="1:19">
      <c r="A363" s="3"/>
      <c r="K363" s="4"/>
      <c r="L363" s="4"/>
      <c r="M363" s="4"/>
      <c r="N363" s="4"/>
      <c r="O363" s="4"/>
      <c r="P363" s="4"/>
      <c r="Q363" s="4"/>
      <c r="R363" s="4"/>
      <c r="S363" s="4"/>
    </row>
    <row r="364" spans="1:19">
      <c r="A364" s="3"/>
      <c r="K364" s="4"/>
      <c r="L364" s="4"/>
      <c r="M364" s="4"/>
      <c r="N364" s="4"/>
      <c r="O364" s="4"/>
      <c r="P364" s="4"/>
      <c r="Q364" s="4"/>
      <c r="R364" s="4"/>
      <c r="S364" s="4"/>
    </row>
    <row r="365" spans="1:19">
      <c r="A365" s="3"/>
      <c r="K365" s="4"/>
      <c r="L365" s="4"/>
      <c r="M365" s="4"/>
      <c r="N365" s="4"/>
      <c r="O365" s="4"/>
      <c r="P365" s="4"/>
      <c r="Q365" s="4"/>
      <c r="R365" s="4"/>
      <c r="S365" s="4"/>
    </row>
    <row r="366" spans="1:19">
      <c r="A366" s="3"/>
      <c r="K366" s="4"/>
      <c r="L366" s="4"/>
      <c r="M366" s="4"/>
      <c r="N366" s="4"/>
      <c r="O366" s="4"/>
      <c r="P366" s="4"/>
      <c r="Q366" s="4"/>
      <c r="R366" s="4"/>
      <c r="S366" s="4"/>
    </row>
    <row r="367" spans="1:19">
      <c r="A367" s="3"/>
      <c r="K367" s="4"/>
      <c r="L367" s="4"/>
      <c r="M367" s="4"/>
      <c r="N367" s="4"/>
      <c r="O367" s="4"/>
      <c r="P367" s="4"/>
      <c r="Q367" s="4"/>
      <c r="R367" s="4"/>
      <c r="S367" s="4"/>
    </row>
    <row r="368" spans="1:19">
      <c r="A368" s="3"/>
      <c r="K368" s="4"/>
      <c r="L368" s="4"/>
      <c r="M368" s="4"/>
      <c r="N368" s="4"/>
      <c r="O368" s="4"/>
      <c r="P368" s="4"/>
      <c r="Q368" s="4"/>
      <c r="R368" s="4"/>
      <c r="S368" s="4"/>
    </row>
    <row r="369" spans="1:19">
      <c r="A369" s="3"/>
      <c r="K369" s="4"/>
      <c r="L369" s="4"/>
      <c r="M369" s="4"/>
      <c r="N369" s="4"/>
      <c r="O369" s="4"/>
      <c r="P369" s="4"/>
      <c r="Q369" s="4"/>
      <c r="R369" s="4"/>
      <c r="S369" s="4"/>
    </row>
    <row r="370" spans="1:19">
      <c r="A370" s="3"/>
      <c r="K370" s="4"/>
      <c r="L370" s="4"/>
      <c r="M370" s="4"/>
      <c r="N370" s="4"/>
      <c r="O370" s="4"/>
      <c r="P370" s="4"/>
      <c r="Q370" s="4"/>
      <c r="R370" s="4"/>
      <c r="S370" s="4"/>
    </row>
    <row r="371" spans="1:19">
      <c r="A371" s="3"/>
      <c r="K371" s="4"/>
      <c r="L371" s="4"/>
      <c r="M371" s="4"/>
      <c r="N371" s="4"/>
      <c r="O371" s="4"/>
      <c r="P371" s="4"/>
      <c r="Q371" s="4"/>
      <c r="R371" s="4"/>
      <c r="S371" s="4"/>
    </row>
    <row r="372" spans="1:19">
      <c r="A372" s="3"/>
      <c r="K372" s="4"/>
      <c r="L372" s="4"/>
      <c r="M372" s="4"/>
      <c r="N372" s="4"/>
      <c r="O372" s="4"/>
      <c r="P372" s="4"/>
      <c r="Q372" s="4"/>
      <c r="R372" s="4"/>
      <c r="S372" s="4"/>
    </row>
    <row r="373" spans="1:19">
      <c r="A373" s="3"/>
      <c r="K373" s="4"/>
      <c r="L373" s="4"/>
      <c r="M373" s="4"/>
      <c r="N373" s="4"/>
      <c r="O373" s="4"/>
      <c r="P373" s="4"/>
      <c r="Q373" s="4"/>
      <c r="R373" s="4"/>
      <c r="S373" s="4"/>
    </row>
    <row r="374" spans="1:19">
      <c r="A374" s="3"/>
      <c r="K374" s="4"/>
      <c r="L374" s="4"/>
      <c r="M374" s="4"/>
      <c r="N374" s="4"/>
      <c r="O374" s="4"/>
      <c r="P374" s="4"/>
      <c r="Q374" s="4"/>
      <c r="R374" s="4"/>
      <c r="S374" s="4"/>
    </row>
    <row r="375" spans="1:19">
      <c r="A375" s="3"/>
      <c r="K375" s="4"/>
      <c r="L375" s="4"/>
      <c r="M375" s="4"/>
      <c r="N375" s="4"/>
      <c r="O375" s="4"/>
      <c r="P375" s="4"/>
      <c r="Q375" s="4"/>
      <c r="R375" s="4"/>
      <c r="S375" s="4"/>
    </row>
    <row r="376" spans="1:19">
      <c r="A376" s="3"/>
      <c r="K376" s="4"/>
      <c r="L376" s="4"/>
      <c r="M376" s="4"/>
      <c r="N376" s="4"/>
      <c r="O376" s="4"/>
      <c r="P376" s="4"/>
      <c r="Q376" s="4"/>
      <c r="R376" s="4"/>
      <c r="S376" s="4"/>
    </row>
    <row r="377" spans="1:19">
      <c r="A377" s="3"/>
      <c r="K377" s="4"/>
      <c r="L377" s="4"/>
      <c r="M377" s="4"/>
      <c r="N377" s="4"/>
      <c r="O377" s="4"/>
      <c r="P377" s="4"/>
      <c r="Q377" s="4"/>
      <c r="R377" s="4"/>
      <c r="S377" s="4"/>
    </row>
    <row r="378" spans="1:19">
      <c r="A378" s="3"/>
      <c r="K378" s="4"/>
      <c r="L378" s="4"/>
      <c r="M378" s="4"/>
      <c r="N378" s="4"/>
      <c r="O378" s="4"/>
      <c r="P378" s="4"/>
      <c r="Q378" s="4"/>
      <c r="R378" s="4"/>
      <c r="S378" s="4"/>
    </row>
    <row r="379" spans="1:19">
      <c r="A379" s="3"/>
      <c r="K379" s="4"/>
      <c r="L379" s="4"/>
      <c r="M379" s="4"/>
      <c r="N379" s="4"/>
      <c r="O379" s="4"/>
      <c r="P379" s="4"/>
      <c r="Q379" s="4"/>
      <c r="R379" s="4"/>
      <c r="S379" s="4"/>
    </row>
    <row r="380" spans="1:19">
      <c r="A380" s="3"/>
      <c r="K380" s="4"/>
      <c r="L380" s="4"/>
      <c r="M380" s="4"/>
      <c r="N380" s="4"/>
      <c r="O380" s="4"/>
      <c r="P380" s="4"/>
      <c r="Q380" s="4"/>
      <c r="R380" s="4"/>
      <c r="S380" s="4"/>
    </row>
    <row r="381" spans="1:19">
      <c r="A381" s="3"/>
      <c r="K381" s="4"/>
      <c r="L381" s="4"/>
      <c r="M381" s="4"/>
      <c r="N381" s="4"/>
      <c r="O381" s="4"/>
      <c r="P381" s="4"/>
      <c r="Q381" s="4"/>
      <c r="R381" s="4"/>
      <c r="S381" s="4"/>
    </row>
    <row r="382" spans="1:19">
      <c r="A382" s="3"/>
      <c r="K382" s="4"/>
      <c r="L382" s="4"/>
      <c r="M382" s="4"/>
      <c r="N382" s="4"/>
      <c r="O382" s="4"/>
      <c r="P382" s="4"/>
      <c r="Q382" s="4"/>
      <c r="R382" s="4"/>
      <c r="S382" s="4"/>
    </row>
    <row r="383" spans="1:19">
      <c r="A383" s="3"/>
      <c r="K383" s="4"/>
      <c r="L383" s="4"/>
      <c r="M383" s="4"/>
      <c r="N383" s="4"/>
      <c r="O383" s="4"/>
      <c r="P383" s="4"/>
      <c r="Q383" s="4"/>
      <c r="R383" s="4"/>
      <c r="S383" s="4"/>
    </row>
    <row r="384" spans="1:19">
      <c r="A384" s="3"/>
      <c r="K384" s="4"/>
      <c r="L384" s="4"/>
      <c r="M384" s="4"/>
      <c r="N384" s="4"/>
      <c r="O384" s="4"/>
      <c r="P384" s="4"/>
      <c r="Q384" s="4"/>
      <c r="R384" s="4"/>
      <c r="S384" s="4"/>
    </row>
    <row r="385" spans="1:19">
      <c r="A385" s="3"/>
      <c r="K385" s="4"/>
      <c r="L385" s="4"/>
      <c r="M385" s="4"/>
      <c r="N385" s="4"/>
      <c r="O385" s="4"/>
      <c r="P385" s="4"/>
      <c r="Q385" s="4"/>
      <c r="R385" s="4"/>
      <c r="S385" s="4"/>
    </row>
    <row r="386" spans="1:19">
      <c r="A386" s="3"/>
      <c r="K386" s="4"/>
      <c r="L386" s="4"/>
      <c r="M386" s="4"/>
      <c r="N386" s="4"/>
      <c r="O386" s="4"/>
      <c r="P386" s="4"/>
      <c r="Q386" s="4"/>
      <c r="R386" s="4"/>
      <c r="S386" s="4"/>
    </row>
    <row r="387" spans="1:19">
      <c r="A387" s="3"/>
      <c r="K387" s="4"/>
      <c r="L387" s="4"/>
      <c r="M387" s="4"/>
      <c r="N387" s="4"/>
      <c r="O387" s="4"/>
      <c r="P387" s="4"/>
      <c r="Q387" s="4"/>
      <c r="R387" s="4"/>
      <c r="S387" s="4"/>
    </row>
    <row r="388" spans="1:19">
      <c r="A388" s="3"/>
      <c r="K388" s="4"/>
      <c r="L388" s="4"/>
      <c r="M388" s="4"/>
      <c r="N388" s="4"/>
      <c r="O388" s="4"/>
      <c r="P388" s="4"/>
      <c r="Q388" s="4"/>
      <c r="R388" s="4"/>
      <c r="S388" s="4"/>
    </row>
    <row r="389" spans="1:19">
      <c r="A389" s="3"/>
      <c r="K389" s="4"/>
      <c r="L389" s="4"/>
      <c r="M389" s="4"/>
      <c r="N389" s="4"/>
      <c r="O389" s="4"/>
      <c r="P389" s="4"/>
      <c r="Q389" s="4"/>
      <c r="R389" s="4"/>
      <c r="S389" s="4"/>
    </row>
    <row r="390" spans="1:19">
      <c r="A390" s="3"/>
      <c r="K390" s="4"/>
      <c r="L390" s="4"/>
      <c r="M390" s="4"/>
      <c r="N390" s="4"/>
      <c r="O390" s="4"/>
      <c r="P390" s="4"/>
      <c r="Q390" s="4"/>
      <c r="R390" s="4"/>
      <c r="S390" s="4"/>
    </row>
    <row r="391" spans="1:19">
      <c r="A391" s="3"/>
      <c r="K391" s="4"/>
      <c r="L391" s="4"/>
      <c r="M391" s="4"/>
      <c r="N391" s="4"/>
      <c r="O391" s="4"/>
      <c r="P391" s="4"/>
      <c r="Q391" s="4"/>
      <c r="R391" s="4"/>
      <c r="S391" s="4"/>
    </row>
    <row r="392" spans="1:19">
      <c r="A392" s="3"/>
      <c r="K392" s="4"/>
      <c r="L392" s="4"/>
      <c r="M392" s="4"/>
      <c r="N392" s="4"/>
      <c r="O392" s="4"/>
      <c r="P392" s="4"/>
      <c r="Q392" s="4"/>
      <c r="R392" s="4"/>
      <c r="S392" s="4"/>
    </row>
    <row r="393" spans="1:19">
      <c r="A393" s="3"/>
      <c r="K393" s="4"/>
      <c r="L393" s="4"/>
      <c r="M393" s="4"/>
      <c r="N393" s="4"/>
      <c r="O393" s="4"/>
      <c r="P393" s="4"/>
      <c r="Q393" s="4"/>
      <c r="R393" s="4"/>
      <c r="S393" s="4"/>
    </row>
    <row r="394" spans="1:19">
      <c r="A394" s="3"/>
      <c r="K394" s="4"/>
      <c r="L394" s="4"/>
      <c r="M394" s="4"/>
      <c r="N394" s="4"/>
      <c r="O394" s="4"/>
      <c r="P394" s="4"/>
      <c r="Q394" s="4"/>
      <c r="R394" s="4"/>
      <c r="S394" s="4"/>
    </row>
    <row r="395" spans="1:19">
      <c r="A395" s="3"/>
      <c r="K395" s="4"/>
      <c r="L395" s="4"/>
      <c r="M395" s="4"/>
      <c r="N395" s="4"/>
      <c r="O395" s="4"/>
      <c r="P395" s="4"/>
      <c r="Q395" s="4"/>
      <c r="R395" s="4"/>
      <c r="S395" s="4"/>
    </row>
    <row r="396" spans="1:19">
      <c r="A396" s="3"/>
      <c r="K396" s="4"/>
      <c r="L396" s="4"/>
      <c r="M396" s="4"/>
      <c r="N396" s="4"/>
      <c r="O396" s="4"/>
      <c r="P396" s="4"/>
      <c r="Q396" s="4"/>
      <c r="R396" s="4"/>
      <c r="S396" s="4"/>
    </row>
    <row r="397" spans="1:19">
      <c r="A397" s="3"/>
      <c r="K397" s="4"/>
      <c r="L397" s="4"/>
      <c r="M397" s="4"/>
      <c r="N397" s="4"/>
      <c r="O397" s="4"/>
      <c r="P397" s="4"/>
      <c r="Q397" s="4"/>
      <c r="R397" s="4"/>
      <c r="S397" s="4"/>
    </row>
    <row r="398" spans="1:19">
      <c r="A398" s="3"/>
      <c r="K398" s="4"/>
      <c r="L398" s="4"/>
      <c r="M398" s="4"/>
      <c r="N398" s="4"/>
      <c r="O398" s="4"/>
      <c r="P398" s="4"/>
      <c r="Q398" s="4"/>
      <c r="R398" s="4"/>
      <c r="S398" s="4"/>
    </row>
    <row r="399" spans="1:19">
      <c r="A399" s="3"/>
      <c r="K399" s="4"/>
      <c r="L399" s="4"/>
      <c r="M399" s="4"/>
      <c r="N399" s="4"/>
      <c r="O399" s="4"/>
      <c r="P399" s="4"/>
      <c r="Q399" s="4"/>
      <c r="R399" s="4"/>
      <c r="S399" s="4"/>
    </row>
    <row r="400" spans="1:19">
      <c r="A400" s="3"/>
      <c r="K400" s="4"/>
      <c r="L400" s="4"/>
      <c r="M400" s="4"/>
      <c r="N400" s="4"/>
      <c r="O400" s="4"/>
      <c r="P400" s="4"/>
      <c r="Q400" s="4"/>
      <c r="R400" s="4"/>
      <c r="S400" s="4"/>
    </row>
    <row r="401" spans="1:19">
      <c r="A401" s="3"/>
      <c r="K401" s="4"/>
      <c r="L401" s="4"/>
      <c r="M401" s="4"/>
      <c r="N401" s="4"/>
      <c r="O401" s="4"/>
      <c r="P401" s="4"/>
      <c r="Q401" s="4"/>
      <c r="R401" s="4"/>
      <c r="S401" s="4"/>
    </row>
    <row r="402" spans="1:19">
      <c r="A402" s="3"/>
      <c r="K402" s="4"/>
      <c r="L402" s="4"/>
      <c r="M402" s="4"/>
      <c r="N402" s="4"/>
      <c r="O402" s="4"/>
      <c r="P402" s="4"/>
      <c r="Q402" s="4"/>
      <c r="R402" s="4"/>
      <c r="S402" s="4"/>
    </row>
    <row r="403" spans="1:19">
      <c r="A403" s="3"/>
      <c r="K403" s="4"/>
      <c r="L403" s="4"/>
      <c r="M403" s="4"/>
      <c r="N403" s="4"/>
      <c r="O403" s="4"/>
      <c r="P403" s="4"/>
      <c r="Q403" s="4"/>
      <c r="R403" s="4"/>
      <c r="S403" s="4"/>
    </row>
    <row r="404" spans="1:19">
      <c r="A404" s="3"/>
      <c r="K404" s="4"/>
      <c r="L404" s="4"/>
      <c r="M404" s="4"/>
      <c r="N404" s="4"/>
      <c r="O404" s="4"/>
      <c r="P404" s="4"/>
      <c r="Q404" s="4"/>
      <c r="R404" s="4"/>
      <c r="S404" s="4"/>
    </row>
    <row r="405" spans="1:19">
      <c r="A405" s="3"/>
      <c r="K405" s="4"/>
      <c r="L405" s="4"/>
      <c r="M405" s="4"/>
      <c r="N405" s="4"/>
      <c r="O405" s="4"/>
      <c r="P405" s="4"/>
      <c r="Q405" s="4"/>
      <c r="R405" s="4"/>
      <c r="S405" s="4"/>
    </row>
    <row r="406" spans="1:19">
      <c r="A406" s="3"/>
      <c r="K406" s="4"/>
      <c r="L406" s="4"/>
      <c r="M406" s="4"/>
      <c r="N406" s="4"/>
      <c r="O406" s="4"/>
      <c r="P406" s="4"/>
      <c r="Q406" s="4"/>
      <c r="R406" s="4"/>
      <c r="S406" s="4"/>
    </row>
    <row r="407" spans="1:19">
      <c r="A407" s="3"/>
      <c r="K407" s="4"/>
      <c r="L407" s="4"/>
      <c r="M407" s="4"/>
      <c r="N407" s="4"/>
      <c r="O407" s="4"/>
      <c r="P407" s="4"/>
      <c r="Q407" s="4"/>
      <c r="R407" s="4"/>
      <c r="S407" s="4"/>
    </row>
    <row r="408" spans="1:19">
      <c r="A408" s="3"/>
      <c r="K408" s="4"/>
      <c r="L408" s="4"/>
      <c r="M408" s="4"/>
      <c r="N408" s="4"/>
      <c r="O408" s="4"/>
      <c r="P408" s="4"/>
      <c r="Q408" s="4"/>
      <c r="R408" s="4"/>
      <c r="S408" s="4"/>
    </row>
    <row r="409" spans="1:19">
      <c r="A409" s="3"/>
      <c r="K409" s="4"/>
      <c r="L409" s="4"/>
      <c r="M409" s="4"/>
      <c r="N409" s="4"/>
      <c r="O409" s="4"/>
      <c r="P409" s="4"/>
      <c r="Q409" s="4"/>
      <c r="R409" s="4"/>
      <c r="S409" s="4"/>
    </row>
    <row r="410" spans="1:19">
      <c r="A410" s="3"/>
      <c r="K410" s="4"/>
      <c r="L410" s="4"/>
      <c r="M410" s="4"/>
      <c r="N410" s="4"/>
      <c r="O410" s="4"/>
      <c r="P410" s="4"/>
      <c r="Q410" s="4"/>
      <c r="R410" s="4"/>
      <c r="S410" s="4"/>
    </row>
    <row r="411" spans="1:19">
      <c r="A411" s="3"/>
      <c r="K411" s="4"/>
      <c r="L411" s="4"/>
      <c r="M411" s="4"/>
      <c r="N411" s="4"/>
      <c r="O411" s="4"/>
      <c r="P411" s="4"/>
      <c r="Q411" s="4"/>
      <c r="R411" s="4"/>
      <c r="S411" s="4"/>
    </row>
    <row r="412" spans="1:19">
      <c r="A412" s="3"/>
      <c r="K412" s="4"/>
      <c r="L412" s="4"/>
      <c r="M412" s="4"/>
      <c r="N412" s="4"/>
      <c r="O412" s="4"/>
      <c r="P412" s="4"/>
      <c r="Q412" s="4"/>
      <c r="R412" s="4"/>
      <c r="S412" s="4"/>
    </row>
    <row r="413" spans="1:19">
      <c r="A413" s="3"/>
      <c r="K413" s="4"/>
      <c r="L413" s="4"/>
      <c r="M413" s="4"/>
      <c r="N413" s="4"/>
      <c r="O413" s="4"/>
      <c r="P413" s="4"/>
      <c r="Q413" s="4"/>
      <c r="R413" s="4"/>
      <c r="S413" s="4"/>
    </row>
    <row r="414" spans="1:19">
      <c r="A414" s="3"/>
      <c r="K414" s="4"/>
      <c r="L414" s="4"/>
      <c r="M414" s="4"/>
      <c r="N414" s="4"/>
      <c r="O414" s="4"/>
      <c r="P414" s="4"/>
      <c r="Q414" s="4"/>
      <c r="R414" s="4"/>
      <c r="S414" s="4"/>
    </row>
    <row r="415" spans="1:19">
      <c r="A415" s="3"/>
      <c r="K415" s="4"/>
      <c r="L415" s="4"/>
      <c r="M415" s="4"/>
      <c r="N415" s="4"/>
      <c r="O415" s="4"/>
      <c r="P415" s="4"/>
      <c r="Q415" s="4"/>
      <c r="R415" s="4"/>
      <c r="S415" s="4"/>
    </row>
    <row r="416" spans="1:19">
      <c r="A416" s="3"/>
      <c r="K416" s="4"/>
      <c r="L416" s="4"/>
      <c r="M416" s="4"/>
      <c r="N416" s="4"/>
      <c r="O416" s="4"/>
      <c r="P416" s="4"/>
      <c r="Q416" s="4"/>
      <c r="R416" s="4"/>
      <c r="S416" s="4"/>
    </row>
    <row r="417" spans="1:19">
      <c r="A417" s="3"/>
      <c r="K417" s="4"/>
      <c r="L417" s="4"/>
      <c r="M417" s="4"/>
      <c r="N417" s="4"/>
      <c r="O417" s="4"/>
      <c r="P417" s="4"/>
      <c r="Q417" s="4"/>
      <c r="R417" s="4"/>
      <c r="S417" s="4"/>
    </row>
    <row r="418" spans="1:19">
      <c r="A418" s="3"/>
      <c r="K418" s="4"/>
      <c r="L418" s="4"/>
      <c r="M418" s="4"/>
      <c r="N418" s="4"/>
      <c r="O418" s="4"/>
      <c r="P418" s="4"/>
      <c r="Q418" s="4"/>
      <c r="R418" s="4"/>
      <c r="S418" s="4"/>
    </row>
    <row r="419" spans="1:19">
      <c r="A419" s="3"/>
      <c r="K419" s="4"/>
      <c r="L419" s="4"/>
      <c r="M419" s="4"/>
      <c r="N419" s="4"/>
      <c r="O419" s="4"/>
      <c r="P419" s="4"/>
      <c r="Q419" s="4"/>
      <c r="R419" s="4"/>
      <c r="S419" s="4"/>
    </row>
    <row r="420" spans="1:19">
      <c r="A420" s="3"/>
      <c r="K420" s="4"/>
      <c r="L420" s="4"/>
      <c r="M420" s="4"/>
      <c r="N420" s="4"/>
      <c r="O420" s="4"/>
      <c r="P420" s="4"/>
      <c r="Q420" s="4"/>
      <c r="R420" s="4"/>
      <c r="S420" s="4"/>
    </row>
    <row r="421" spans="1:19">
      <c r="A421" s="3"/>
      <c r="K421" s="4"/>
      <c r="L421" s="4"/>
      <c r="M421" s="4"/>
      <c r="N421" s="4"/>
      <c r="O421" s="4"/>
      <c r="P421" s="4"/>
      <c r="Q421" s="4"/>
      <c r="R421" s="4"/>
      <c r="S421" s="4"/>
    </row>
    <row r="422" spans="1:19">
      <c r="A422" s="3"/>
      <c r="K422" s="4"/>
      <c r="L422" s="4"/>
      <c r="M422" s="4"/>
      <c r="N422" s="4"/>
      <c r="O422" s="4"/>
      <c r="P422" s="4"/>
      <c r="Q422" s="4"/>
      <c r="R422" s="4"/>
      <c r="S422" s="4"/>
    </row>
    <row r="423" spans="1:19">
      <c r="A423" s="3"/>
      <c r="K423" s="4"/>
      <c r="L423" s="4"/>
      <c r="M423" s="4"/>
      <c r="N423" s="4"/>
      <c r="O423" s="4"/>
      <c r="P423" s="4"/>
      <c r="Q423" s="4"/>
      <c r="R423" s="4"/>
      <c r="S423" s="4"/>
    </row>
    <row r="424" spans="1:19">
      <c r="A424" s="3"/>
      <c r="K424" s="4"/>
      <c r="L424" s="4"/>
      <c r="M424" s="4"/>
      <c r="N424" s="4"/>
      <c r="O424" s="4"/>
      <c r="P424" s="4"/>
      <c r="Q424" s="4"/>
      <c r="R424" s="4"/>
      <c r="S424" s="4"/>
    </row>
    <row r="425" spans="1:19">
      <c r="A425" s="3"/>
      <c r="K425" s="4"/>
      <c r="L425" s="4"/>
      <c r="M425" s="4"/>
      <c r="N425" s="4"/>
      <c r="O425" s="4"/>
      <c r="P425" s="4"/>
      <c r="Q425" s="4"/>
      <c r="R425" s="4"/>
      <c r="S425" s="4"/>
    </row>
    <row r="426" spans="1:19">
      <c r="A426" s="3"/>
      <c r="K426" s="4"/>
      <c r="L426" s="4"/>
      <c r="M426" s="4"/>
      <c r="N426" s="4"/>
      <c r="O426" s="4"/>
      <c r="P426" s="4"/>
      <c r="Q426" s="4"/>
      <c r="R426" s="4"/>
      <c r="S426" s="4"/>
    </row>
    <row r="427" spans="1:19">
      <c r="A427" s="3"/>
      <c r="K427" s="4"/>
      <c r="L427" s="4"/>
      <c r="M427" s="4"/>
      <c r="N427" s="4"/>
      <c r="O427" s="4"/>
      <c r="P427" s="4"/>
      <c r="Q427" s="4"/>
      <c r="R427" s="4"/>
      <c r="S427" s="4"/>
    </row>
    <row r="428" spans="1:19">
      <c r="A428" s="3"/>
      <c r="K428" s="4"/>
      <c r="L428" s="4"/>
      <c r="M428" s="4"/>
      <c r="N428" s="4"/>
      <c r="O428" s="4"/>
      <c r="P428" s="4"/>
      <c r="Q428" s="4"/>
      <c r="R428" s="4"/>
      <c r="S428" s="4"/>
    </row>
    <row r="429" spans="1:19">
      <c r="A429" s="3"/>
      <c r="K429" s="4"/>
      <c r="L429" s="4"/>
      <c r="M429" s="4"/>
      <c r="N429" s="4"/>
      <c r="O429" s="4"/>
      <c r="P429" s="4"/>
      <c r="Q429" s="4"/>
      <c r="R429" s="4"/>
      <c r="S429" s="4"/>
    </row>
    <row r="430" spans="1:19">
      <c r="A430" s="3"/>
      <c r="K430" s="4"/>
      <c r="L430" s="4"/>
      <c r="M430" s="4"/>
      <c r="N430" s="4"/>
      <c r="O430" s="4"/>
      <c r="P430" s="4"/>
      <c r="Q430" s="4"/>
      <c r="R430" s="4"/>
      <c r="S430" s="4"/>
    </row>
    <row r="431" spans="1:19">
      <c r="A431" s="3"/>
      <c r="K431" s="4"/>
      <c r="L431" s="4"/>
      <c r="M431" s="4"/>
      <c r="N431" s="4"/>
      <c r="O431" s="4"/>
      <c r="P431" s="4"/>
      <c r="Q431" s="4"/>
      <c r="R431" s="4"/>
      <c r="S431" s="4"/>
    </row>
    <row r="432" spans="1:19">
      <c r="A432" s="3"/>
      <c r="K432" s="4"/>
      <c r="L432" s="4"/>
      <c r="M432" s="4"/>
      <c r="N432" s="4"/>
      <c r="O432" s="4"/>
      <c r="P432" s="4"/>
      <c r="Q432" s="4"/>
      <c r="R432" s="4"/>
      <c r="S432" s="4"/>
    </row>
    <row r="433" spans="1:19">
      <c r="A433" s="3"/>
      <c r="K433" s="4"/>
      <c r="L433" s="4"/>
      <c r="M433" s="4"/>
      <c r="N433" s="4"/>
      <c r="O433" s="4"/>
      <c r="P433" s="4"/>
      <c r="Q433" s="4"/>
      <c r="R433" s="4"/>
      <c r="S433" s="4"/>
    </row>
    <row r="434" spans="1:19">
      <c r="A434" s="3"/>
      <c r="K434" s="4"/>
      <c r="L434" s="4"/>
      <c r="M434" s="4"/>
      <c r="N434" s="4"/>
      <c r="O434" s="4"/>
      <c r="P434" s="4"/>
      <c r="Q434" s="4"/>
      <c r="R434" s="4"/>
      <c r="S434" s="4"/>
    </row>
    <row r="435" spans="1:19">
      <c r="A435" s="3"/>
      <c r="K435" s="4"/>
      <c r="L435" s="4"/>
      <c r="M435" s="4"/>
      <c r="N435" s="4"/>
      <c r="O435" s="4"/>
      <c r="P435" s="4"/>
      <c r="Q435" s="4"/>
      <c r="R435" s="4"/>
      <c r="S435" s="4"/>
    </row>
    <row r="436" spans="1:19">
      <c r="A436" s="3"/>
      <c r="K436" s="4"/>
      <c r="L436" s="4"/>
      <c r="M436" s="4"/>
      <c r="N436" s="4"/>
      <c r="O436" s="4"/>
      <c r="P436" s="4"/>
      <c r="Q436" s="4"/>
      <c r="R436" s="4"/>
      <c r="S436" s="4"/>
    </row>
    <row r="437" spans="1:19">
      <c r="A437" s="3"/>
      <c r="K437" s="4"/>
      <c r="L437" s="4"/>
      <c r="M437" s="4"/>
      <c r="N437" s="4"/>
      <c r="O437" s="4"/>
      <c r="P437" s="4"/>
      <c r="Q437" s="4"/>
      <c r="R437" s="4"/>
      <c r="S437" s="4"/>
    </row>
    <row r="438" spans="1:19">
      <c r="A438" s="3"/>
      <c r="K438" s="4"/>
      <c r="L438" s="4"/>
      <c r="M438" s="4"/>
      <c r="N438" s="4"/>
      <c r="O438" s="4"/>
      <c r="P438" s="4"/>
      <c r="Q438" s="4"/>
      <c r="R438" s="4"/>
      <c r="S438" s="4"/>
    </row>
    <row r="439" spans="1:19">
      <c r="A439" s="3"/>
      <c r="K439" s="4"/>
      <c r="L439" s="4"/>
      <c r="M439" s="4"/>
      <c r="N439" s="4"/>
      <c r="O439" s="4"/>
      <c r="P439" s="4"/>
      <c r="Q439" s="4"/>
      <c r="R439" s="4"/>
      <c r="S439" s="4"/>
    </row>
    <row r="440" spans="1:19">
      <c r="A440" s="3"/>
      <c r="K440" s="4"/>
      <c r="L440" s="4"/>
      <c r="M440" s="4"/>
      <c r="N440" s="4"/>
      <c r="O440" s="4"/>
      <c r="P440" s="4"/>
      <c r="Q440" s="4"/>
      <c r="R440" s="4"/>
      <c r="S440" s="4"/>
    </row>
    <row r="441" spans="1:19">
      <c r="A441" s="3"/>
      <c r="K441" s="4"/>
      <c r="L441" s="4"/>
      <c r="M441" s="4"/>
      <c r="N441" s="4"/>
      <c r="O441" s="4"/>
      <c r="P441" s="4"/>
      <c r="Q441" s="4"/>
      <c r="R441" s="4"/>
      <c r="S441" s="4"/>
    </row>
    <row r="442" spans="1:19">
      <c r="A442" s="3"/>
      <c r="K442" s="4"/>
      <c r="L442" s="4"/>
      <c r="M442" s="4"/>
      <c r="N442" s="4"/>
      <c r="O442" s="4"/>
      <c r="P442" s="4"/>
      <c r="Q442" s="4"/>
      <c r="R442" s="4"/>
      <c r="S442" s="4"/>
    </row>
    <row r="443" spans="1:19">
      <c r="A443" s="3"/>
      <c r="K443" s="4"/>
      <c r="L443" s="4"/>
      <c r="M443" s="4"/>
      <c r="N443" s="4"/>
      <c r="O443" s="4"/>
      <c r="P443" s="4"/>
      <c r="Q443" s="4"/>
      <c r="R443" s="4"/>
      <c r="S443" s="4"/>
    </row>
    <row r="444" spans="1:19">
      <c r="A444" s="3"/>
      <c r="K444" s="4"/>
      <c r="L444" s="4"/>
      <c r="M444" s="4"/>
      <c r="N444" s="4"/>
      <c r="O444" s="4"/>
      <c r="P444" s="4"/>
      <c r="Q444" s="4"/>
      <c r="R444" s="4"/>
      <c r="S444" s="4"/>
    </row>
    <row r="445" spans="1:19">
      <c r="A445" s="3"/>
      <c r="K445" s="4"/>
      <c r="L445" s="4"/>
      <c r="M445" s="4"/>
      <c r="N445" s="4"/>
      <c r="O445" s="4"/>
      <c r="P445" s="4"/>
      <c r="Q445" s="4"/>
      <c r="R445" s="4"/>
      <c r="S445" s="4"/>
    </row>
    <row r="446" spans="1:19">
      <c r="A446" s="3"/>
      <c r="K446" s="4"/>
      <c r="L446" s="4"/>
      <c r="M446" s="4"/>
      <c r="N446" s="4"/>
      <c r="O446" s="4"/>
      <c r="P446" s="4"/>
      <c r="Q446" s="4"/>
      <c r="R446" s="4"/>
      <c r="S446" s="4"/>
    </row>
    <row r="447" spans="1:19">
      <c r="A447" s="3"/>
      <c r="K447" s="4"/>
      <c r="L447" s="4"/>
      <c r="M447" s="4"/>
      <c r="N447" s="4"/>
      <c r="O447" s="4"/>
      <c r="P447" s="4"/>
      <c r="Q447" s="4"/>
      <c r="R447" s="4"/>
      <c r="S447" s="4"/>
    </row>
    <row r="448" spans="1:19">
      <c r="A448" s="3"/>
      <c r="K448" s="4"/>
      <c r="L448" s="4"/>
      <c r="M448" s="4"/>
      <c r="N448" s="4"/>
      <c r="O448" s="4"/>
      <c r="P448" s="4"/>
      <c r="Q448" s="4"/>
      <c r="R448" s="4"/>
      <c r="S448" s="4"/>
    </row>
    <row r="449" spans="1:19">
      <c r="A449" s="3"/>
      <c r="K449" s="4"/>
      <c r="L449" s="4"/>
      <c r="M449" s="4"/>
      <c r="N449" s="4"/>
      <c r="O449" s="4"/>
      <c r="P449" s="4"/>
      <c r="Q449" s="4"/>
      <c r="R449" s="4"/>
      <c r="S449" s="4"/>
    </row>
    <row r="450" spans="1:19">
      <c r="A450" s="3"/>
      <c r="K450" s="4"/>
      <c r="L450" s="4"/>
      <c r="M450" s="4"/>
      <c r="N450" s="4"/>
      <c r="O450" s="4"/>
      <c r="P450" s="4"/>
      <c r="Q450" s="4"/>
      <c r="R450" s="4"/>
      <c r="S450" s="4"/>
    </row>
    <row r="451" spans="1:19">
      <c r="A451" s="3"/>
      <c r="K451" s="4"/>
      <c r="L451" s="4"/>
      <c r="M451" s="4"/>
      <c r="N451" s="4"/>
      <c r="O451" s="4"/>
      <c r="P451" s="4"/>
      <c r="Q451" s="4"/>
      <c r="R451" s="4"/>
      <c r="S451" s="4"/>
    </row>
    <row r="452" spans="1:19">
      <c r="A452" s="3"/>
      <c r="K452" s="4"/>
      <c r="L452" s="4"/>
      <c r="M452" s="4"/>
      <c r="N452" s="4"/>
      <c r="O452" s="4"/>
      <c r="P452" s="4"/>
      <c r="Q452" s="4"/>
      <c r="R452" s="4"/>
      <c r="S452" s="4"/>
    </row>
    <row r="453" spans="1:19">
      <c r="A453" s="3"/>
      <c r="K453" s="4"/>
      <c r="L453" s="4"/>
      <c r="M453" s="4"/>
      <c r="N453" s="4"/>
      <c r="O453" s="4"/>
      <c r="P453" s="4"/>
      <c r="Q453" s="4"/>
      <c r="R453" s="4"/>
      <c r="S453" s="4"/>
    </row>
    <row r="454" spans="1:19">
      <c r="A454" s="3"/>
      <c r="K454" s="4"/>
      <c r="L454" s="4"/>
      <c r="M454" s="4"/>
      <c r="N454" s="4"/>
      <c r="O454" s="4"/>
      <c r="P454" s="4"/>
      <c r="Q454" s="4"/>
      <c r="R454" s="4"/>
      <c r="S454" s="4"/>
    </row>
    <row r="455" spans="1:19">
      <c r="A455" s="3"/>
      <c r="K455" s="4"/>
      <c r="L455" s="4"/>
      <c r="M455" s="4"/>
      <c r="N455" s="4"/>
      <c r="O455" s="4"/>
      <c r="P455" s="4"/>
      <c r="Q455" s="4"/>
      <c r="R455" s="4"/>
      <c r="S455" s="4"/>
    </row>
    <row r="456" spans="1:19">
      <c r="A456" s="3"/>
      <c r="K456" s="4"/>
      <c r="L456" s="4"/>
      <c r="M456" s="4"/>
      <c r="N456" s="4"/>
      <c r="O456" s="4"/>
      <c r="P456" s="4"/>
      <c r="Q456" s="4"/>
      <c r="R456" s="4"/>
      <c r="S456" s="4"/>
    </row>
    <row r="457" spans="1:19">
      <c r="A457" s="3"/>
      <c r="K457" s="4"/>
      <c r="L457" s="4"/>
      <c r="M457" s="4"/>
      <c r="N457" s="4"/>
      <c r="O457" s="4"/>
      <c r="P457" s="4"/>
      <c r="Q457" s="4"/>
      <c r="R457" s="4"/>
      <c r="S457" s="4"/>
    </row>
    <row r="458" spans="1:19">
      <c r="A458" s="3"/>
      <c r="K458" s="4"/>
      <c r="L458" s="4"/>
      <c r="M458" s="4"/>
      <c r="N458" s="4"/>
      <c r="O458" s="4"/>
      <c r="P458" s="4"/>
      <c r="Q458" s="4"/>
      <c r="R458" s="4"/>
      <c r="S458" s="4"/>
    </row>
    <row r="459" spans="1:19">
      <c r="A459" s="3"/>
      <c r="K459" s="4"/>
      <c r="L459" s="4"/>
      <c r="M459" s="4"/>
      <c r="N459" s="4"/>
      <c r="O459" s="4"/>
      <c r="P459" s="4"/>
      <c r="Q459" s="4"/>
      <c r="R459" s="4"/>
      <c r="S459" s="4"/>
    </row>
    <row r="460" spans="1:19">
      <c r="A460" s="3"/>
      <c r="K460" s="4"/>
      <c r="L460" s="4"/>
      <c r="M460" s="4"/>
      <c r="N460" s="4"/>
      <c r="O460" s="4"/>
      <c r="P460" s="4"/>
      <c r="Q460" s="4"/>
      <c r="R460" s="4"/>
      <c r="S460" s="4"/>
    </row>
    <row r="461" spans="1:19">
      <c r="A461" s="3"/>
      <c r="K461" s="4"/>
      <c r="L461" s="4"/>
      <c r="M461" s="4"/>
      <c r="N461" s="4"/>
      <c r="O461" s="4"/>
      <c r="P461" s="4"/>
      <c r="Q461" s="4"/>
      <c r="R461" s="4"/>
      <c r="S461" s="4"/>
    </row>
    <row r="462" spans="1:19">
      <c r="A462" s="3"/>
      <c r="K462" s="4"/>
      <c r="L462" s="4"/>
      <c r="M462" s="4"/>
      <c r="N462" s="4"/>
      <c r="O462" s="4"/>
      <c r="P462" s="4"/>
      <c r="Q462" s="4"/>
      <c r="R462" s="4"/>
      <c r="S462" s="4"/>
    </row>
    <row r="463" spans="1:19">
      <c r="A463" s="3"/>
      <c r="K463" s="4"/>
      <c r="L463" s="4"/>
      <c r="M463" s="4"/>
      <c r="N463" s="4"/>
      <c r="O463" s="4"/>
      <c r="P463" s="4"/>
      <c r="Q463" s="4"/>
      <c r="R463" s="4"/>
      <c r="S463" s="4"/>
    </row>
    <row r="464" spans="1:19">
      <c r="A464" s="3"/>
      <c r="K464" s="4"/>
      <c r="L464" s="4"/>
      <c r="M464" s="4"/>
      <c r="N464" s="4"/>
      <c r="O464" s="4"/>
      <c r="P464" s="4"/>
      <c r="Q464" s="4"/>
      <c r="R464" s="4"/>
      <c r="S464" s="4"/>
    </row>
    <row r="465" spans="1:19">
      <c r="A465" s="3"/>
      <c r="K465" s="4"/>
      <c r="L465" s="4"/>
      <c r="M465" s="4"/>
      <c r="N465" s="4"/>
      <c r="O465" s="4"/>
      <c r="P465" s="4"/>
      <c r="Q465" s="4"/>
      <c r="R465" s="4"/>
      <c r="S465" s="4"/>
    </row>
    <row r="466" spans="1:19">
      <c r="A466" s="3"/>
      <c r="K466" s="4"/>
      <c r="L466" s="4"/>
      <c r="M466" s="4"/>
      <c r="N466" s="4"/>
      <c r="O466" s="4"/>
      <c r="P466" s="4"/>
      <c r="Q466" s="4"/>
      <c r="R466" s="4"/>
      <c r="S466" s="4"/>
    </row>
    <row r="467" spans="1:19">
      <c r="A467" s="3"/>
      <c r="K467" s="4"/>
      <c r="L467" s="4"/>
      <c r="M467" s="4"/>
      <c r="N467" s="4"/>
      <c r="O467" s="4"/>
      <c r="P467" s="4"/>
      <c r="Q467" s="4"/>
      <c r="R467" s="4"/>
      <c r="S467" s="4"/>
    </row>
    <row r="468" spans="1:19">
      <c r="A468" s="3"/>
      <c r="K468" s="4"/>
      <c r="L468" s="4"/>
      <c r="M468" s="4"/>
      <c r="N468" s="4"/>
      <c r="O468" s="4"/>
      <c r="P468" s="4"/>
      <c r="Q468" s="4"/>
      <c r="R468" s="4"/>
      <c r="S468" s="4"/>
    </row>
    <row r="469" spans="1:19">
      <c r="A469" s="3"/>
      <c r="K469" s="4"/>
      <c r="L469" s="4"/>
      <c r="M469" s="4"/>
      <c r="N469" s="4"/>
      <c r="O469" s="4"/>
      <c r="P469" s="4"/>
      <c r="Q469" s="4"/>
      <c r="R469" s="4"/>
      <c r="S469" s="4"/>
    </row>
    <row r="470" spans="1:19">
      <c r="A470" s="3"/>
      <c r="K470" s="4"/>
      <c r="L470" s="4"/>
      <c r="M470" s="4"/>
      <c r="N470" s="4"/>
      <c r="O470" s="4"/>
      <c r="P470" s="4"/>
      <c r="Q470" s="4"/>
      <c r="R470" s="4"/>
      <c r="S470" s="4"/>
    </row>
    <row r="471" spans="1:19">
      <c r="A471" s="3"/>
      <c r="K471" s="4"/>
      <c r="L471" s="4"/>
      <c r="M471" s="4"/>
      <c r="N471" s="4"/>
      <c r="O471" s="4"/>
      <c r="P471" s="4"/>
      <c r="Q471" s="4"/>
      <c r="R471" s="4"/>
      <c r="S471" s="4"/>
    </row>
    <row r="472" spans="1:19">
      <c r="A472" s="3"/>
      <c r="K472" s="4"/>
      <c r="L472" s="4"/>
      <c r="M472" s="4"/>
      <c r="N472" s="4"/>
      <c r="O472" s="4"/>
      <c r="P472" s="4"/>
      <c r="Q472" s="4"/>
      <c r="R472" s="4"/>
      <c r="S472" s="4"/>
    </row>
    <row r="473" spans="1:19">
      <c r="A473" s="3"/>
      <c r="K473" s="4"/>
      <c r="L473" s="4"/>
      <c r="M473" s="4"/>
      <c r="N473" s="4"/>
      <c r="O473" s="4"/>
      <c r="P473" s="4"/>
      <c r="Q473" s="4"/>
      <c r="R473" s="4"/>
      <c r="S473" s="4"/>
    </row>
    <row r="474" spans="1:19">
      <c r="A474" s="3"/>
      <c r="K474" s="4"/>
      <c r="L474" s="4"/>
      <c r="M474" s="4"/>
      <c r="N474" s="4"/>
      <c r="O474" s="4"/>
      <c r="P474" s="4"/>
      <c r="Q474" s="4"/>
      <c r="R474" s="4"/>
      <c r="S474" s="4"/>
    </row>
    <row r="475" spans="1:19">
      <c r="A475" s="3"/>
      <c r="K475" s="4"/>
      <c r="L475" s="4"/>
      <c r="M475" s="4"/>
      <c r="N475" s="4"/>
      <c r="O475" s="4"/>
      <c r="P475" s="4"/>
      <c r="Q475" s="4"/>
      <c r="R475" s="4"/>
      <c r="S475" s="4"/>
    </row>
    <row r="476" spans="1:19">
      <c r="A476" s="3"/>
      <c r="K476" s="4"/>
      <c r="L476" s="4"/>
      <c r="M476" s="4"/>
      <c r="N476" s="4"/>
      <c r="O476" s="4"/>
      <c r="P476" s="4"/>
      <c r="Q476" s="4"/>
      <c r="R476" s="4"/>
      <c r="S476" s="4"/>
    </row>
    <row r="477" spans="1:19">
      <c r="A477" s="3"/>
      <c r="K477" s="4"/>
      <c r="L477" s="4"/>
      <c r="M477" s="4"/>
      <c r="N477" s="4"/>
      <c r="O477" s="4"/>
      <c r="P477" s="4"/>
      <c r="Q477" s="4"/>
      <c r="R477" s="4"/>
      <c r="S477" s="4"/>
    </row>
    <row r="478" spans="1:19">
      <c r="A478" s="3"/>
      <c r="K478" s="4"/>
      <c r="L478" s="4"/>
      <c r="M478" s="4"/>
      <c r="N478" s="4"/>
      <c r="O478" s="4"/>
      <c r="P478" s="4"/>
      <c r="Q478" s="4"/>
      <c r="R478" s="4"/>
      <c r="S478" s="4"/>
    </row>
    <row r="479" spans="1:19">
      <c r="A479" s="3"/>
      <c r="K479" s="4"/>
      <c r="L479" s="4"/>
      <c r="M479" s="4"/>
      <c r="N479" s="4"/>
      <c r="O479" s="4"/>
      <c r="P479" s="4"/>
      <c r="Q479" s="4"/>
      <c r="R479" s="4"/>
      <c r="S479" s="4"/>
    </row>
    <row r="480" spans="1:19">
      <c r="A480" s="3"/>
      <c r="K480" s="4"/>
      <c r="L480" s="4"/>
      <c r="M480" s="4"/>
      <c r="N480" s="4"/>
      <c r="O480" s="4"/>
      <c r="P480" s="4"/>
      <c r="Q480" s="4"/>
      <c r="R480" s="4"/>
      <c r="S480" s="4"/>
    </row>
    <row r="481" spans="1:19">
      <c r="A481" s="3"/>
      <c r="K481" s="4"/>
      <c r="L481" s="4"/>
      <c r="M481" s="4"/>
      <c r="N481" s="4"/>
      <c r="O481" s="4"/>
      <c r="P481" s="4"/>
      <c r="Q481" s="4"/>
      <c r="R481" s="4"/>
      <c r="S481" s="4"/>
    </row>
    <row r="482" spans="1:19">
      <c r="A482" s="3"/>
      <c r="K482" s="4"/>
      <c r="L482" s="4"/>
      <c r="M482" s="4"/>
      <c r="N482" s="4"/>
      <c r="O482" s="4"/>
      <c r="P482" s="4"/>
      <c r="Q482" s="4"/>
      <c r="R482" s="4"/>
      <c r="S482" s="4"/>
    </row>
    <row r="483" spans="1:19">
      <c r="A483" s="3"/>
      <c r="K483" s="4"/>
      <c r="L483" s="4"/>
      <c r="M483" s="4"/>
      <c r="N483" s="4"/>
      <c r="O483" s="4"/>
      <c r="P483" s="4"/>
      <c r="Q483" s="4"/>
      <c r="R483" s="4"/>
      <c r="S483" s="4"/>
    </row>
    <row r="484" spans="1:19">
      <c r="A484" s="3"/>
      <c r="K484" s="4"/>
      <c r="L484" s="4"/>
      <c r="M484" s="4"/>
      <c r="N484" s="4"/>
      <c r="O484" s="4"/>
      <c r="P484" s="4"/>
      <c r="Q484" s="4"/>
      <c r="R484" s="4"/>
      <c r="S484" s="4"/>
    </row>
    <row r="485" spans="1:19">
      <c r="A485" s="3"/>
      <c r="K485" s="4"/>
      <c r="L485" s="4"/>
      <c r="M485" s="4"/>
      <c r="N485" s="4"/>
      <c r="O485" s="4"/>
      <c r="P485" s="4"/>
      <c r="Q485" s="4"/>
      <c r="R485" s="4"/>
      <c r="S485" s="4"/>
    </row>
    <row r="486" spans="1:19">
      <c r="A486" s="3"/>
      <c r="K486" s="4"/>
      <c r="L486" s="4"/>
      <c r="M486" s="4"/>
      <c r="N486" s="4"/>
      <c r="O486" s="4"/>
      <c r="P486" s="4"/>
      <c r="Q486" s="4"/>
      <c r="R486" s="4"/>
      <c r="S486" s="4"/>
    </row>
    <row r="487" spans="1:19">
      <c r="A487" s="3"/>
      <c r="K487" s="4"/>
      <c r="L487" s="4"/>
      <c r="M487" s="4"/>
      <c r="N487" s="4"/>
      <c r="O487" s="4"/>
      <c r="P487" s="4"/>
      <c r="Q487" s="4"/>
      <c r="R487" s="4"/>
      <c r="S487" s="4"/>
    </row>
    <row r="488" spans="1:19">
      <c r="A488" s="3"/>
      <c r="K488" s="4"/>
      <c r="L488" s="4"/>
      <c r="M488" s="4"/>
      <c r="N488" s="4"/>
      <c r="O488" s="4"/>
      <c r="P488" s="4"/>
      <c r="Q488" s="4"/>
      <c r="R488" s="4"/>
      <c r="S488" s="4"/>
    </row>
    <row r="489" spans="1:19">
      <c r="A489" s="3"/>
      <c r="K489" s="4"/>
      <c r="L489" s="4"/>
      <c r="M489" s="4"/>
      <c r="N489" s="4"/>
      <c r="O489" s="4"/>
      <c r="P489" s="4"/>
      <c r="Q489" s="4"/>
      <c r="R489" s="4"/>
      <c r="S489" s="4"/>
    </row>
    <row r="490" spans="1:19">
      <c r="A490" s="3"/>
      <c r="K490" s="4"/>
      <c r="L490" s="4"/>
      <c r="M490" s="4"/>
      <c r="N490" s="4"/>
      <c r="O490" s="4"/>
      <c r="P490" s="4"/>
      <c r="Q490" s="4"/>
      <c r="R490" s="4"/>
      <c r="S490" s="4"/>
    </row>
    <row r="491" spans="1:19">
      <c r="A491" s="3"/>
      <c r="K491" s="4"/>
      <c r="L491" s="4"/>
      <c r="M491" s="4"/>
      <c r="N491" s="4"/>
      <c r="O491" s="4"/>
      <c r="P491" s="4"/>
      <c r="Q491" s="4"/>
      <c r="R491" s="4"/>
      <c r="S491" s="4"/>
    </row>
    <row r="492" spans="1:19">
      <c r="A492" s="3"/>
      <c r="K492" s="4"/>
      <c r="L492" s="4"/>
      <c r="M492" s="4"/>
      <c r="N492" s="4"/>
      <c r="O492" s="4"/>
      <c r="P492" s="4"/>
      <c r="Q492" s="4"/>
      <c r="R492" s="4"/>
      <c r="S492" s="4"/>
    </row>
    <row r="493" spans="1:19">
      <c r="A493" s="3"/>
      <c r="K493" s="4"/>
      <c r="L493" s="4"/>
      <c r="M493" s="4"/>
      <c r="N493" s="4"/>
      <c r="O493" s="4"/>
      <c r="P493" s="4"/>
      <c r="Q493" s="4"/>
      <c r="R493" s="4"/>
      <c r="S493" s="4"/>
    </row>
    <row r="494" spans="1:19">
      <c r="A494" s="3"/>
      <c r="K494" s="4"/>
      <c r="L494" s="4"/>
      <c r="M494" s="4"/>
      <c r="N494" s="4"/>
      <c r="O494" s="4"/>
      <c r="P494" s="4"/>
      <c r="Q494" s="4"/>
      <c r="R494" s="4"/>
      <c r="S494" s="4"/>
    </row>
    <row r="495" spans="1:19">
      <c r="A495" s="3"/>
      <c r="K495" s="4"/>
      <c r="L495" s="4"/>
      <c r="M495" s="4"/>
      <c r="N495" s="4"/>
      <c r="O495" s="4"/>
      <c r="P495" s="4"/>
      <c r="Q495" s="4"/>
      <c r="R495" s="4"/>
      <c r="S495" s="4"/>
    </row>
    <row r="496" spans="1:19">
      <c r="A496" s="3"/>
      <c r="K496" s="4"/>
      <c r="L496" s="4"/>
      <c r="M496" s="4"/>
      <c r="N496" s="4"/>
      <c r="O496" s="4"/>
      <c r="P496" s="4"/>
      <c r="Q496" s="4"/>
      <c r="R496" s="4"/>
      <c r="S496" s="4"/>
    </row>
    <row r="497" spans="1:19">
      <c r="A497" s="3"/>
      <c r="K497" s="4"/>
      <c r="L497" s="4"/>
      <c r="M497" s="4"/>
      <c r="N497" s="4"/>
      <c r="O497" s="4"/>
      <c r="P497" s="4"/>
      <c r="Q497" s="4"/>
      <c r="R497" s="4"/>
      <c r="S497" s="4"/>
    </row>
    <row r="498" spans="1:19">
      <c r="A498" s="3"/>
      <c r="K498" s="4"/>
      <c r="L498" s="4"/>
      <c r="M498" s="4"/>
      <c r="N498" s="4"/>
      <c r="O498" s="4"/>
      <c r="P498" s="4"/>
      <c r="Q498" s="4"/>
      <c r="R498" s="4"/>
      <c r="S498" s="4"/>
    </row>
    <row r="499" spans="1:19">
      <c r="A499" s="3"/>
      <c r="K499" s="4"/>
      <c r="L499" s="4"/>
      <c r="M499" s="4"/>
      <c r="N499" s="4"/>
      <c r="O499" s="4"/>
      <c r="P499" s="4"/>
      <c r="Q499" s="4"/>
      <c r="R499" s="4"/>
      <c r="S499" s="4"/>
    </row>
    <row r="500" spans="1:19">
      <c r="A500" s="3"/>
      <c r="K500" s="4"/>
      <c r="L500" s="4"/>
      <c r="M500" s="4"/>
      <c r="N500" s="4"/>
      <c r="O500" s="4"/>
      <c r="P500" s="4"/>
      <c r="Q500" s="4"/>
      <c r="R500" s="4"/>
      <c r="S500" s="4"/>
    </row>
    <row r="501" spans="1:19">
      <c r="A501" s="3"/>
      <c r="K501" s="4"/>
      <c r="L501" s="4"/>
      <c r="M501" s="4"/>
      <c r="N501" s="4"/>
      <c r="O501" s="4"/>
      <c r="P501" s="4"/>
      <c r="Q501" s="4"/>
      <c r="R501" s="4"/>
      <c r="S501" s="4"/>
    </row>
    <row r="502" spans="1:19">
      <c r="A502" s="3"/>
      <c r="K502" s="4"/>
      <c r="L502" s="4"/>
      <c r="M502" s="4"/>
      <c r="N502" s="4"/>
      <c r="O502" s="4"/>
      <c r="P502" s="4"/>
      <c r="Q502" s="4"/>
      <c r="R502" s="4"/>
      <c r="S502" s="4"/>
    </row>
    <row r="503" spans="1:19">
      <c r="A503" s="3"/>
      <c r="K503" s="4"/>
      <c r="L503" s="4"/>
      <c r="M503" s="4"/>
      <c r="N503" s="4"/>
      <c r="O503" s="4"/>
      <c r="P503" s="4"/>
      <c r="Q503" s="4"/>
      <c r="R503" s="4"/>
      <c r="S503" s="4"/>
    </row>
    <row r="504" spans="1:19">
      <c r="A504" s="3"/>
      <c r="K504" s="4"/>
      <c r="L504" s="4"/>
      <c r="M504" s="4"/>
      <c r="N504" s="4"/>
      <c r="O504" s="4"/>
      <c r="P504" s="4"/>
      <c r="Q504" s="4"/>
      <c r="R504" s="4"/>
      <c r="S504" s="4"/>
    </row>
    <row r="505" spans="1:19">
      <c r="A505" s="3"/>
      <c r="K505" s="4"/>
      <c r="L505" s="4"/>
      <c r="M505" s="4"/>
      <c r="N505" s="4"/>
      <c r="O505" s="4"/>
      <c r="P505" s="4"/>
      <c r="Q505" s="4"/>
      <c r="R505" s="4"/>
      <c r="S505" s="4"/>
    </row>
    <row r="506" spans="1:19">
      <c r="A506" s="3"/>
      <c r="K506" s="4"/>
      <c r="L506" s="4"/>
      <c r="M506" s="4"/>
      <c r="N506" s="4"/>
      <c r="O506" s="4"/>
      <c r="P506" s="4"/>
      <c r="Q506" s="4"/>
      <c r="R506" s="4"/>
      <c r="S506" s="4"/>
    </row>
    <row r="507" spans="1:19">
      <c r="A507" s="3"/>
      <c r="K507" s="4"/>
      <c r="L507" s="4"/>
      <c r="M507" s="4"/>
      <c r="N507" s="4"/>
      <c r="O507" s="4"/>
      <c r="P507" s="4"/>
      <c r="Q507" s="4"/>
      <c r="R507" s="4"/>
      <c r="S507" s="4"/>
    </row>
    <row r="508" spans="1:19">
      <c r="A508" s="3"/>
      <c r="K508" s="4"/>
      <c r="L508" s="4"/>
      <c r="M508" s="4"/>
      <c r="N508" s="4"/>
      <c r="O508" s="4"/>
      <c r="P508" s="4"/>
      <c r="Q508" s="4"/>
      <c r="R508" s="4"/>
      <c r="S508" s="4"/>
    </row>
    <row r="509" spans="1:19">
      <c r="A509" s="3"/>
      <c r="K509" s="4"/>
      <c r="L509" s="4"/>
      <c r="M509" s="4"/>
      <c r="N509" s="4"/>
      <c r="O509" s="4"/>
      <c r="P509" s="4"/>
      <c r="Q509" s="4"/>
      <c r="R509" s="4"/>
      <c r="S509" s="4"/>
    </row>
    <row r="510" spans="1:19">
      <c r="A510" s="3"/>
      <c r="K510" s="4"/>
      <c r="L510" s="4"/>
      <c r="M510" s="4"/>
      <c r="N510" s="4"/>
      <c r="O510" s="4"/>
      <c r="P510" s="4"/>
      <c r="Q510" s="4"/>
      <c r="R510" s="4"/>
      <c r="S51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AD510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1" sqref="T1:Z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style="1" bestFit="1" customWidth="1"/>
    <col min="11" max="11" width="4.6640625" style="1" bestFit="1" customWidth="1"/>
    <col min="12" max="12" width="5.83203125" style="1" bestFit="1" customWidth="1"/>
    <col min="13" max="13" width="4.6640625" style="1" bestFit="1" customWidth="1"/>
    <col min="14" max="14" width="5.1640625" style="1" bestFit="1" customWidth="1"/>
    <col min="15" max="15" width="6.5" style="1" bestFit="1" customWidth="1"/>
    <col min="16" max="16" width="4.5" style="1" bestFit="1" customWidth="1"/>
    <col min="17" max="17" width="7.5" style="1" bestFit="1" customWidth="1"/>
    <col min="18" max="18" width="16.5" style="1" customWidth="1"/>
    <col min="19" max="19" width="12.33203125" style="1" bestFit="1" customWidth="1"/>
    <col min="20" max="20" width="14" style="1" bestFit="1" customWidth="1"/>
  </cols>
  <sheetData>
    <row r="1" spans="1:30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56</v>
      </c>
      <c r="S1" s="1" t="s">
        <v>55</v>
      </c>
      <c r="T1" s="1"/>
      <c r="U1" s="16"/>
      <c r="X1" s="16"/>
      <c r="Y1" s="16"/>
      <c r="Z1" s="16"/>
    </row>
    <row r="2" spans="1:30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  <c r="S2" s="1" t="s">
        <v>20</v>
      </c>
      <c r="U2" s="16"/>
      <c r="X2" s="16"/>
      <c r="Y2" s="16"/>
      <c r="Z2" s="16"/>
    </row>
    <row r="3" spans="1:30" ht="12.75" customHeight="1">
      <c r="A3" s="3">
        <v>41481</v>
      </c>
      <c r="B3" s="4">
        <v>38.6</v>
      </c>
      <c r="C3" s="4">
        <v>26.4</v>
      </c>
      <c r="D3" s="4">
        <v>13.2</v>
      </c>
      <c r="E3" s="4">
        <v>6.1</v>
      </c>
      <c r="F3" s="4">
        <v>6.8</v>
      </c>
      <c r="G3" s="4">
        <v>2.6</v>
      </c>
      <c r="H3" s="4">
        <v>2.5</v>
      </c>
      <c r="I3" s="4">
        <v>3.9</v>
      </c>
      <c r="J3" s="4">
        <f>ABS(B3-Election_result!B$2)</f>
        <v>2.8999999999999986</v>
      </c>
      <c r="K3" s="4">
        <f>ABS(C3-Election_result!C$2)</f>
        <v>0.69999999999999929</v>
      </c>
      <c r="L3" s="4">
        <f>ABS(D3-Election_result!D$2)</f>
        <v>4.7999999999999989</v>
      </c>
      <c r="M3" s="4">
        <f>ABS(E3-Election_result!E$2)</f>
        <v>1.2999999999999998</v>
      </c>
      <c r="N3" s="4">
        <f>ABS(F3-Election_result!F$2)</f>
        <v>1.7999999999999998</v>
      </c>
      <c r="O3" s="4">
        <f>ABS(G3-Election_result!G$2)</f>
        <v>0.39999999999999991</v>
      </c>
      <c r="P3" s="4">
        <f>ABS(H3-Election_result!H$2)</f>
        <v>2.2000000000000002</v>
      </c>
      <c r="Q3" s="4">
        <f>ABS(I3-Election_result!I$2)</f>
        <v>0.19999999999999973</v>
      </c>
      <c r="R3" s="4">
        <f>AVERAGE(J3:Q3)</f>
        <v>1.7874999999999996</v>
      </c>
      <c r="S3" s="17">
        <v>2.1575602968460115</v>
      </c>
      <c r="T3" s="4"/>
      <c r="U3" s="3"/>
      <c r="V3" s="15"/>
      <c r="W3" s="16"/>
      <c r="X3" s="16"/>
      <c r="Y3" s="17"/>
      <c r="Z3" s="17"/>
      <c r="AA3" s="15"/>
      <c r="AB3" s="16"/>
      <c r="AC3" s="16"/>
      <c r="AD3" s="14"/>
    </row>
    <row r="4" spans="1:30" ht="12.75" customHeight="1">
      <c r="A4" s="3">
        <v>41482</v>
      </c>
      <c r="B4" s="4">
        <v>38.6</v>
      </c>
      <c r="C4" s="4">
        <v>26.4</v>
      </c>
      <c r="D4" s="4">
        <v>13.2</v>
      </c>
      <c r="E4" s="4">
        <v>6.1</v>
      </c>
      <c r="F4" s="4">
        <v>6.8</v>
      </c>
      <c r="G4" s="4">
        <v>2.6</v>
      </c>
      <c r="H4" s="4">
        <v>2.5</v>
      </c>
      <c r="I4" s="4">
        <v>3.9</v>
      </c>
      <c r="J4" s="4">
        <f>ABS(B4-Election_result!B$2)</f>
        <v>2.8999999999999986</v>
      </c>
      <c r="K4" s="4">
        <f>ABS(C4-Election_result!C$2)</f>
        <v>0.69999999999999929</v>
      </c>
      <c r="L4" s="4">
        <f>ABS(D4-Election_result!D$2)</f>
        <v>4.7999999999999989</v>
      </c>
      <c r="M4" s="4">
        <f>ABS(E4-Election_result!E$2)</f>
        <v>1.2999999999999998</v>
      </c>
      <c r="N4" s="4">
        <f>ABS(F4-Election_result!F$2)</f>
        <v>1.7999999999999998</v>
      </c>
      <c r="O4" s="4">
        <f>ABS(G4-Election_result!G$2)</f>
        <v>0.39999999999999991</v>
      </c>
      <c r="P4" s="4">
        <f>ABS(H4-Election_result!H$2)</f>
        <v>2.2000000000000002</v>
      </c>
      <c r="Q4" s="4">
        <f>ABS(I4-Election_result!I$2)</f>
        <v>0.19999999999999973</v>
      </c>
      <c r="R4" s="4">
        <f t="shared" ref="R4:R61" si="0">AVERAGE(J4:Q4)</f>
        <v>1.7874999999999996</v>
      </c>
      <c r="S4" s="17">
        <v>2.1575602968460115</v>
      </c>
      <c r="T4" s="4"/>
      <c r="U4" s="3"/>
      <c r="V4" s="15"/>
      <c r="W4" s="16"/>
      <c r="X4" s="16"/>
      <c r="Y4" s="17"/>
      <c r="Z4" s="17"/>
      <c r="AA4" s="15"/>
      <c r="AB4" s="16"/>
      <c r="AC4" s="16"/>
      <c r="AD4" s="14"/>
    </row>
    <row r="5" spans="1:30" ht="12.75" customHeight="1">
      <c r="A5" s="3">
        <v>41483</v>
      </c>
      <c r="B5" s="4">
        <v>38.6</v>
      </c>
      <c r="C5" s="4">
        <v>26.4</v>
      </c>
      <c r="D5" s="4">
        <v>13.2</v>
      </c>
      <c r="E5" s="4">
        <v>6.1</v>
      </c>
      <c r="F5" s="4">
        <v>6.8</v>
      </c>
      <c r="G5" s="4">
        <v>2.6</v>
      </c>
      <c r="H5" s="4">
        <v>2.5</v>
      </c>
      <c r="I5" s="4">
        <v>3.9</v>
      </c>
      <c r="J5" s="4">
        <f>ABS(B5-Election_result!B$2)</f>
        <v>2.8999999999999986</v>
      </c>
      <c r="K5" s="4">
        <f>ABS(C5-Election_result!C$2)</f>
        <v>0.69999999999999929</v>
      </c>
      <c r="L5" s="4">
        <f>ABS(D5-Election_result!D$2)</f>
        <v>4.7999999999999989</v>
      </c>
      <c r="M5" s="4">
        <f>ABS(E5-Election_result!E$2)</f>
        <v>1.2999999999999998</v>
      </c>
      <c r="N5" s="4">
        <f>ABS(F5-Election_result!F$2)</f>
        <v>1.7999999999999998</v>
      </c>
      <c r="O5" s="4">
        <f>ABS(G5-Election_result!G$2)</f>
        <v>0.39999999999999991</v>
      </c>
      <c r="P5" s="4">
        <f>ABS(H5-Election_result!H$2)</f>
        <v>2.2000000000000002</v>
      </c>
      <c r="Q5" s="4">
        <f>ABS(I5-Election_result!I$2)</f>
        <v>0.19999999999999973</v>
      </c>
      <c r="R5" s="4">
        <f t="shared" si="0"/>
        <v>1.7874999999999996</v>
      </c>
      <c r="S5" s="17">
        <v>2.1575602968460115</v>
      </c>
      <c r="T5" s="4"/>
      <c r="U5" s="3"/>
      <c r="V5" s="15"/>
      <c r="W5" s="16"/>
      <c r="X5" s="16"/>
      <c r="Y5" s="17"/>
      <c r="Z5" s="17"/>
      <c r="AA5" s="15"/>
      <c r="AB5" s="16"/>
      <c r="AC5" s="16"/>
      <c r="AD5" s="14"/>
    </row>
    <row r="6" spans="1:30" ht="12.75" customHeight="1">
      <c r="A6" s="3">
        <v>41484</v>
      </c>
      <c r="B6" s="4">
        <v>38.6</v>
      </c>
      <c r="C6" s="4">
        <v>26.4</v>
      </c>
      <c r="D6" s="4">
        <v>13.2</v>
      </c>
      <c r="E6" s="4">
        <v>6.1</v>
      </c>
      <c r="F6" s="4">
        <v>6.8</v>
      </c>
      <c r="G6" s="4">
        <v>2.6</v>
      </c>
      <c r="H6" s="4">
        <v>2.5</v>
      </c>
      <c r="I6" s="4">
        <v>3.9</v>
      </c>
      <c r="J6" s="4">
        <f>ABS(B6-Election_result!B$2)</f>
        <v>2.8999999999999986</v>
      </c>
      <c r="K6" s="4">
        <f>ABS(C6-Election_result!C$2)</f>
        <v>0.69999999999999929</v>
      </c>
      <c r="L6" s="4">
        <f>ABS(D6-Election_result!D$2)</f>
        <v>4.7999999999999989</v>
      </c>
      <c r="M6" s="4">
        <f>ABS(E6-Election_result!E$2)</f>
        <v>1.2999999999999998</v>
      </c>
      <c r="N6" s="4">
        <f>ABS(F6-Election_result!F$2)</f>
        <v>1.7999999999999998</v>
      </c>
      <c r="O6" s="4">
        <f>ABS(G6-Election_result!G$2)</f>
        <v>0.39999999999999991</v>
      </c>
      <c r="P6" s="4">
        <f>ABS(H6-Election_result!H$2)</f>
        <v>2.2000000000000002</v>
      </c>
      <c r="Q6" s="4">
        <f>ABS(I6-Election_result!I$2)</f>
        <v>0.19999999999999973</v>
      </c>
      <c r="R6" s="4">
        <f t="shared" si="0"/>
        <v>1.7874999999999996</v>
      </c>
      <c r="S6" s="17">
        <v>2.1575602968460115</v>
      </c>
      <c r="T6" s="4"/>
      <c r="U6" s="3"/>
      <c r="V6" s="15"/>
      <c r="W6" s="16"/>
      <c r="X6" s="16"/>
      <c r="Y6" s="17"/>
      <c r="Z6" s="17"/>
      <c r="AA6" s="15"/>
      <c r="AB6" s="16"/>
      <c r="AC6" s="16"/>
      <c r="AD6" s="14"/>
    </row>
    <row r="7" spans="1:30" ht="12.75" customHeight="1">
      <c r="A7" s="3">
        <v>41485</v>
      </c>
      <c r="B7" s="4">
        <v>38.6</v>
      </c>
      <c r="C7" s="4">
        <v>26.4</v>
      </c>
      <c r="D7" s="4">
        <v>13.2</v>
      </c>
      <c r="E7" s="4">
        <v>6.1</v>
      </c>
      <c r="F7" s="4">
        <v>6.8</v>
      </c>
      <c r="G7" s="4">
        <v>2.6</v>
      </c>
      <c r="H7" s="4">
        <v>2.5</v>
      </c>
      <c r="I7" s="4">
        <v>3.9</v>
      </c>
      <c r="J7" s="4">
        <f>ABS(B7-Election_result!B$2)</f>
        <v>2.8999999999999986</v>
      </c>
      <c r="K7" s="4">
        <f>ABS(C7-Election_result!C$2)</f>
        <v>0.69999999999999929</v>
      </c>
      <c r="L7" s="4">
        <f>ABS(D7-Election_result!D$2)</f>
        <v>4.7999999999999989</v>
      </c>
      <c r="M7" s="4">
        <f>ABS(E7-Election_result!E$2)</f>
        <v>1.2999999999999998</v>
      </c>
      <c r="N7" s="4">
        <f>ABS(F7-Election_result!F$2)</f>
        <v>1.7999999999999998</v>
      </c>
      <c r="O7" s="4">
        <f>ABS(G7-Election_result!G$2)</f>
        <v>0.39999999999999991</v>
      </c>
      <c r="P7" s="4">
        <f>ABS(H7-Election_result!H$2)</f>
        <v>2.2000000000000002</v>
      </c>
      <c r="Q7" s="4">
        <f>ABS(I7-Election_result!I$2)</f>
        <v>0.19999999999999973</v>
      </c>
      <c r="R7" s="4">
        <f t="shared" si="0"/>
        <v>1.7874999999999996</v>
      </c>
      <c r="S7" s="17">
        <v>2.1575602968460115</v>
      </c>
      <c r="T7" s="4"/>
      <c r="U7" s="3"/>
      <c r="V7" s="15"/>
      <c r="W7" s="16"/>
      <c r="X7" s="16"/>
      <c r="Y7" s="17"/>
      <c r="Z7" s="17"/>
      <c r="AA7" s="15"/>
      <c r="AB7" s="16"/>
      <c r="AC7" s="16"/>
      <c r="AD7" s="14"/>
    </row>
    <row r="8" spans="1:30" ht="12.75" customHeight="1">
      <c r="A8" s="3">
        <v>41486</v>
      </c>
      <c r="B8" s="4">
        <v>38.6</v>
      </c>
      <c r="C8" s="4">
        <v>26.4</v>
      </c>
      <c r="D8" s="4">
        <v>13.2</v>
      </c>
      <c r="E8" s="4">
        <v>6.1</v>
      </c>
      <c r="F8" s="4">
        <v>6.8</v>
      </c>
      <c r="G8" s="4">
        <v>2.6</v>
      </c>
      <c r="H8" s="4">
        <v>2.5</v>
      </c>
      <c r="I8" s="4">
        <v>3.9</v>
      </c>
      <c r="J8" s="4">
        <f>ABS(B8-Election_result!B$2)</f>
        <v>2.8999999999999986</v>
      </c>
      <c r="K8" s="4">
        <f>ABS(C8-Election_result!C$2)</f>
        <v>0.69999999999999929</v>
      </c>
      <c r="L8" s="4">
        <f>ABS(D8-Election_result!D$2)</f>
        <v>4.7999999999999989</v>
      </c>
      <c r="M8" s="4">
        <f>ABS(E8-Election_result!E$2)</f>
        <v>1.2999999999999998</v>
      </c>
      <c r="N8" s="4">
        <f>ABS(F8-Election_result!F$2)</f>
        <v>1.7999999999999998</v>
      </c>
      <c r="O8" s="4">
        <f>ABS(G8-Election_result!G$2)</f>
        <v>0.39999999999999991</v>
      </c>
      <c r="P8" s="4">
        <f>ABS(H8-Election_result!H$2)</f>
        <v>2.2000000000000002</v>
      </c>
      <c r="Q8" s="4">
        <f>ABS(I8-Election_result!I$2)</f>
        <v>0.19999999999999973</v>
      </c>
      <c r="R8" s="4">
        <f t="shared" si="0"/>
        <v>1.7874999999999996</v>
      </c>
      <c r="S8" s="17">
        <v>2.1575602968460115</v>
      </c>
      <c r="T8" s="4"/>
      <c r="U8" s="3"/>
      <c r="V8" s="15"/>
      <c r="W8" s="16"/>
      <c r="X8" s="16"/>
      <c r="Y8" s="17"/>
      <c r="Z8" s="17"/>
      <c r="AA8" s="15"/>
      <c r="AB8" s="16"/>
      <c r="AC8" s="16"/>
      <c r="AD8" s="14"/>
    </row>
    <row r="9" spans="1:30" ht="12.75" customHeight="1">
      <c r="A9" s="3">
        <v>41487</v>
      </c>
      <c r="B9" s="4">
        <v>38.6</v>
      </c>
      <c r="C9" s="4">
        <v>26.4</v>
      </c>
      <c r="D9" s="4">
        <v>13.2</v>
      </c>
      <c r="E9" s="4">
        <v>6.1</v>
      </c>
      <c r="F9" s="4">
        <v>6.8</v>
      </c>
      <c r="G9" s="4">
        <v>2.6</v>
      </c>
      <c r="H9" s="4">
        <v>2.5</v>
      </c>
      <c r="I9" s="4">
        <v>3.9</v>
      </c>
      <c r="J9" s="4">
        <f>ABS(B9-Election_result!B$2)</f>
        <v>2.8999999999999986</v>
      </c>
      <c r="K9" s="4">
        <f>ABS(C9-Election_result!C$2)</f>
        <v>0.69999999999999929</v>
      </c>
      <c r="L9" s="4">
        <f>ABS(D9-Election_result!D$2)</f>
        <v>4.7999999999999989</v>
      </c>
      <c r="M9" s="4">
        <f>ABS(E9-Election_result!E$2)</f>
        <v>1.2999999999999998</v>
      </c>
      <c r="N9" s="4">
        <f>ABS(F9-Election_result!F$2)</f>
        <v>1.7999999999999998</v>
      </c>
      <c r="O9" s="4">
        <f>ABS(G9-Election_result!G$2)</f>
        <v>0.39999999999999991</v>
      </c>
      <c r="P9" s="4">
        <f>ABS(H9-Election_result!H$2)</f>
        <v>2.2000000000000002</v>
      </c>
      <c r="Q9" s="4">
        <f>ABS(I9-Election_result!I$2)</f>
        <v>0.19999999999999973</v>
      </c>
      <c r="R9" s="4">
        <f t="shared" si="0"/>
        <v>1.7874999999999996</v>
      </c>
      <c r="S9" s="17">
        <v>2.1575602968460115</v>
      </c>
      <c r="T9" s="4"/>
      <c r="U9" s="3"/>
      <c r="V9" s="15"/>
      <c r="W9" s="16"/>
      <c r="X9" s="16"/>
      <c r="Y9" s="17"/>
      <c r="Z9" s="17"/>
      <c r="AA9" s="15"/>
      <c r="AB9" s="16"/>
      <c r="AC9" s="16"/>
      <c r="AD9" s="14"/>
    </row>
    <row r="10" spans="1:30" ht="12.75" customHeight="1">
      <c r="A10" s="3">
        <v>41488</v>
      </c>
      <c r="B10" s="4">
        <v>38.6</v>
      </c>
      <c r="C10" s="4">
        <v>26.4</v>
      </c>
      <c r="D10" s="4">
        <v>13.2</v>
      </c>
      <c r="E10" s="4">
        <v>6.1</v>
      </c>
      <c r="F10" s="4">
        <v>6.8</v>
      </c>
      <c r="G10" s="4">
        <v>2.6</v>
      </c>
      <c r="H10" s="4">
        <v>2.5</v>
      </c>
      <c r="I10" s="4">
        <v>3.9</v>
      </c>
      <c r="J10" s="4">
        <f>ABS(B10-Election_result!B$2)</f>
        <v>2.8999999999999986</v>
      </c>
      <c r="K10" s="4">
        <f>ABS(C10-Election_result!C$2)</f>
        <v>0.69999999999999929</v>
      </c>
      <c r="L10" s="4">
        <f>ABS(D10-Election_result!D$2)</f>
        <v>4.7999999999999989</v>
      </c>
      <c r="M10" s="4">
        <f>ABS(E10-Election_result!E$2)</f>
        <v>1.2999999999999998</v>
      </c>
      <c r="N10" s="4">
        <f>ABS(F10-Election_result!F$2)</f>
        <v>1.7999999999999998</v>
      </c>
      <c r="O10" s="4">
        <f>ABS(G10-Election_result!G$2)</f>
        <v>0.39999999999999991</v>
      </c>
      <c r="P10" s="4">
        <f>ABS(H10-Election_result!H$2)</f>
        <v>2.2000000000000002</v>
      </c>
      <c r="Q10" s="4">
        <f>ABS(I10-Election_result!I$2)</f>
        <v>0.19999999999999973</v>
      </c>
      <c r="R10" s="4">
        <f t="shared" si="0"/>
        <v>1.7874999999999996</v>
      </c>
      <c r="S10" s="17">
        <v>2.1575602968460115</v>
      </c>
      <c r="T10" s="4"/>
      <c r="U10" s="3"/>
      <c r="V10" s="15"/>
      <c r="W10" s="16"/>
      <c r="X10" s="16"/>
      <c r="Y10" s="17"/>
      <c r="Z10" s="17"/>
      <c r="AA10" s="15"/>
      <c r="AB10" s="16"/>
      <c r="AC10" s="16"/>
      <c r="AD10" s="14"/>
    </row>
    <row r="11" spans="1:30" ht="12.75" customHeight="1">
      <c r="A11" s="3">
        <v>41489</v>
      </c>
      <c r="B11" s="4">
        <v>38.6</v>
      </c>
      <c r="C11" s="4">
        <v>26.4</v>
      </c>
      <c r="D11" s="4">
        <v>13.2</v>
      </c>
      <c r="E11" s="4">
        <v>6.1</v>
      </c>
      <c r="F11" s="4">
        <v>6.8</v>
      </c>
      <c r="G11" s="4">
        <v>2.6</v>
      </c>
      <c r="H11" s="4">
        <v>2.5</v>
      </c>
      <c r="I11" s="4">
        <v>3.9</v>
      </c>
      <c r="J11" s="4">
        <f>ABS(B11-Election_result!B$2)</f>
        <v>2.8999999999999986</v>
      </c>
      <c r="K11" s="4">
        <f>ABS(C11-Election_result!C$2)</f>
        <v>0.69999999999999929</v>
      </c>
      <c r="L11" s="4">
        <f>ABS(D11-Election_result!D$2)</f>
        <v>4.7999999999999989</v>
      </c>
      <c r="M11" s="4">
        <f>ABS(E11-Election_result!E$2)</f>
        <v>1.2999999999999998</v>
      </c>
      <c r="N11" s="4">
        <f>ABS(F11-Election_result!F$2)</f>
        <v>1.7999999999999998</v>
      </c>
      <c r="O11" s="4">
        <f>ABS(G11-Election_result!G$2)</f>
        <v>0.39999999999999991</v>
      </c>
      <c r="P11" s="4">
        <f>ABS(H11-Election_result!H$2)</f>
        <v>2.2000000000000002</v>
      </c>
      <c r="Q11" s="4">
        <f>ABS(I11-Election_result!I$2)</f>
        <v>0.19999999999999973</v>
      </c>
      <c r="R11" s="4">
        <f t="shared" si="0"/>
        <v>1.7874999999999996</v>
      </c>
      <c r="S11" s="17">
        <v>2.1575602968460115</v>
      </c>
      <c r="T11" s="4"/>
      <c r="U11" s="3"/>
      <c r="V11" s="15"/>
      <c r="W11" s="16"/>
      <c r="X11" s="16"/>
      <c r="Y11" s="17"/>
      <c r="Z11" s="17"/>
      <c r="AA11" s="15"/>
      <c r="AB11" s="16"/>
      <c r="AC11" s="16"/>
      <c r="AD11" s="14"/>
    </row>
    <row r="12" spans="1:30" ht="12.75" customHeight="1">
      <c r="A12" s="3">
        <v>41490</v>
      </c>
      <c r="B12" s="4">
        <v>38.6</v>
      </c>
      <c r="C12" s="4">
        <v>26.4</v>
      </c>
      <c r="D12" s="4">
        <v>13.2</v>
      </c>
      <c r="E12" s="4">
        <v>6.1</v>
      </c>
      <c r="F12" s="4">
        <v>6.8</v>
      </c>
      <c r="G12" s="4">
        <v>2.6</v>
      </c>
      <c r="H12" s="4">
        <v>2.5</v>
      </c>
      <c r="I12" s="4">
        <v>3.9</v>
      </c>
      <c r="J12" s="4">
        <f>ABS(B12-Election_result!B$2)</f>
        <v>2.8999999999999986</v>
      </c>
      <c r="K12" s="4">
        <f>ABS(C12-Election_result!C$2)</f>
        <v>0.69999999999999929</v>
      </c>
      <c r="L12" s="4">
        <f>ABS(D12-Election_result!D$2)</f>
        <v>4.7999999999999989</v>
      </c>
      <c r="M12" s="4">
        <f>ABS(E12-Election_result!E$2)</f>
        <v>1.2999999999999998</v>
      </c>
      <c r="N12" s="4">
        <f>ABS(F12-Election_result!F$2)</f>
        <v>1.7999999999999998</v>
      </c>
      <c r="O12" s="4">
        <f>ABS(G12-Election_result!G$2)</f>
        <v>0.39999999999999991</v>
      </c>
      <c r="P12" s="4">
        <f>ABS(H12-Election_result!H$2)</f>
        <v>2.2000000000000002</v>
      </c>
      <c r="Q12" s="4">
        <f>ABS(I12-Election_result!I$2)</f>
        <v>0.19999999999999973</v>
      </c>
      <c r="R12" s="4">
        <f t="shared" si="0"/>
        <v>1.7874999999999996</v>
      </c>
      <c r="S12" s="17">
        <v>2.1575602968460115</v>
      </c>
      <c r="T12" s="4"/>
      <c r="U12" s="3"/>
      <c r="V12" s="15"/>
      <c r="W12" s="16"/>
      <c r="X12" s="16"/>
      <c r="Y12" s="17"/>
      <c r="Z12" s="17"/>
      <c r="AA12" s="15"/>
      <c r="AB12" s="16"/>
      <c r="AC12" s="16"/>
      <c r="AD12" s="14"/>
    </row>
    <row r="13" spans="1:30" ht="12.75" customHeight="1">
      <c r="A13" s="3">
        <v>41491</v>
      </c>
      <c r="B13" s="4">
        <v>38.6</v>
      </c>
      <c r="C13" s="4">
        <v>26.4</v>
      </c>
      <c r="D13" s="4">
        <v>13.2</v>
      </c>
      <c r="E13" s="4">
        <v>6.1</v>
      </c>
      <c r="F13" s="4">
        <v>6.8</v>
      </c>
      <c r="G13" s="4">
        <v>2.6</v>
      </c>
      <c r="H13" s="4">
        <v>2.5</v>
      </c>
      <c r="I13" s="4">
        <v>3.9</v>
      </c>
      <c r="J13" s="4">
        <f>ABS(B13-Election_result!B$2)</f>
        <v>2.8999999999999986</v>
      </c>
      <c r="K13" s="4">
        <f>ABS(C13-Election_result!C$2)</f>
        <v>0.69999999999999929</v>
      </c>
      <c r="L13" s="4">
        <f>ABS(D13-Election_result!D$2)</f>
        <v>4.7999999999999989</v>
      </c>
      <c r="M13" s="4">
        <f>ABS(E13-Election_result!E$2)</f>
        <v>1.2999999999999998</v>
      </c>
      <c r="N13" s="4">
        <f>ABS(F13-Election_result!F$2)</f>
        <v>1.7999999999999998</v>
      </c>
      <c r="O13" s="4">
        <f>ABS(G13-Election_result!G$2)</f>
        <v>0.39999999999999991</v>
      </c>
      <c r="P13" s="4">
        <f>ABS(H13-Election_result!H$2)</f>
        <v>2.2000000000000002</v>
      </c>
      <c r="Q13" s="4">
        <f>ABS(I13-Election_result!I$2)</f>
        <v>0.19999999999999973</v>
      </c>
      <c r="R13" s="4">
        <f t="shared" si="0"/>
        <v>1.7874999999999996</v>
      </c>
      <c r="S13" s="17">
        <v>2.1575602968460115</v>
      </c>
      <c r="T13" s="4"/>
    </row>
    <row r="14" spans="1:30" ht="12.75" customHeight="1">
      <c r="A14" s="3">
        <v>41492</v>
      </c>
      <c r="B14" s="4">
        <v>38.6</v>
      </c>
      <c r="C14" s="4">
        <v>26.4</v>
      </c>
      <c r="D14" s="4">
        <v>13.2</v>
      </c>
      <c r="E14" s="4">
        <v>6.1</v>
      </c>
      <c r="F14" s="4">
        <v>6.8</v>
      </c>
      <c r="G14" s="4">
        <v>2.6</v>
      </c>
      <c r="H14" s="4">
        <v>2.5</v>
      </c>
      <c r="I14" s="4">
        <v>3.9</v>
      </c>
      <c r="J14" s="4">
        <f>ABS(B14-Election_result!B$2)</f>
        <v>2.8999999999999986</v>
      </c>
      <c r="K14" s="4">
        <f>ABS(C14-Election_result!C$2)</f>
        <v>0.69999999999999929</v>
      </c>
      <c r="L14" s="4">
        <f>ABS(D14-Election_result!D$2)</f>
        <v>4.7999999999999989</v>
      </c>
      <c r="M14" s="4">
        <f>ABS(E14-Election_result!E$2)</f>
        <v>1.2999999999999998</v>
      </c>
      <c r="N14" s="4">
        <f>ABS(F14-Election_result!F$2)</f>
        <v>1.7999999999999998</v>
      </c>
      <c r="O14" s="4">
        <f>ABS(G14-Election_result!G$2)</f>
        <v>0.39999999999999991</v>
      </c>
      <c r="P14" s="4">
        <f>ABS(H14-Election_result!H$2)</f>
        <v>2.2000000000000002</v>
      </c>
      <c r="Q14" s="4">
        <f>ABS(I14-Election_result!I$2)</f>
        <v>0.19999999999999973</v>
      </c>
      <c r="R14" s="4">
        <f t="shared" si="0"/>
        <v>1.7874999999999996</v>
      </c>
      <c r="S14" s="17">
        <v>2.1575602968460115</v>
      </c>
      <c r="T14" s="4"/>
    </row>
    <row r="15" spans="1:30" ht="12.75" customHeight="1">
      <c r="A15" s="3">
        <v>41493</v>
      </c>
      <c r="B15" s="4">
        <v>38.6</v>
      </c>
      <c r="C15" s="4">
        <v>26.4</v>
      </c>
      <c r="D15" s="4">
        <v>13.2</v>
      </c>
      <c r="E15" s="4">
        <v>6.1</v>
      </c>
      <c r="F15" s="4">
        <v>6.8</v>
      </c>
      <c r="G15" s="4">
        <v>2.6</v>
      </c>
      <c r="H15" s="4">
        <v>2.5</v>
      </c>
      <c r="I15" s="4">
        <v>3.9</v>
      </c>
      <c r="J15" s="4">
        <f>ABS(B15-Election_result!B$2)</f>
        <v>2.8999999999999986</v>
      </c>
      <c r="K15" s="4">
        <f>ABS(C15-Election_result!C$2)</f>
        <v>0.69999999999999929</v>
      </c>
      <c r="L15" s="4">
        <f>ABS(D15-Election_result!D$2)</f>
        <v>4.7999999999999989</v>
      </c>
      <c r="M15" s="4">
        <f>ABS(E15-Election_result!E$2)</f>
        <v>1.2999999999999998</v>
      </c>
      <c r="N15" s="4">
        <f>ABS(F15-Election_result!F$2)</f>
        <v>1.7999999999999998</v>
      </c>
      <c r="O15" s="4">
        <f>ABS(G15-Election_result!G$2)</f>
        <v>0.39999999999999991</v>
      </c>
      <c r="P15" s="4">
        <f>ABS(H15-Election_result!H$2)</f>
        <v>2.2000000000000002</v>
      </c>
      <c r="Q15" s="4">
        <f>ABS(I15-Election_result!I$2)</f>
        <v>0.19999999999999973</v>
      </c>
      <c r="R15" s="4">
        <f t="shared" si="0"/>
        <v>1.7874999999999996</v>
      </c>
      <c r="S15" s="17">
        <v>2.1575602968460115</v>
      </c>
      <c r="T15" s="4"/>
    </row>
    <row r="16" spans="1:30" ht="12.75" customHeight="1">
      <c r="A16" s="3">
        <v>41494</v>
      </c>
      <c r="B16" s="4">
        <v>38.6</v>
      </c>
      <c r="C16" s="4">
        <v>26.4</v>
      </c>
      <c r="D16" s="4">
        <v>13.2</v>
      </c>
      <c r="E16" s="4">
        <v>6.1</v>
      </c>
      <c r="F16" s="4">
        <v>6.8</v>
      </c>
      <c r="G16" s="4">
        <v>2.6</v>
      </c>
      <c r="H16" s="4">
        <v>2.5</v>
      </c>
      <c r="I16" s="4">
        <v>3.9</v>
      </c>
      <c r="J16" s="4">
        <f>ABS(B16-Election_result!B$2)</f>
        <v>2.8999999999999986</v>
      </c>
      <c r="K16" s="4">
        <f>ABS(C16-Election_result!C$2)</f>
        <v>0.69999999999999929</v>
      </c>
      <c r="L16" s="4">
        <f>ABS(D16-Election_result!D$2)</f>
        <v>4.7999999999999989</v>
      </c>
      <c r="M16" s="4">
        <f>ABS(E16-Election_result!E$2)</f>
        <v>1.2999999999999998</v>
      </c>
      <c r="N16" s="4">
        <f>ABS(F16-Election_result!F$2)</f>
        <v>1.7999999999999998</v>
      </c>
      <c r="O16" s="4">
        <f>ABS(G16-Election_result!G$2)</f>
        <v>0.39999999999999991</v>
      </c>
      <c r="P16" s="4">
        <f>ABS(H16-Election_result!H$2)</f>
        <v>2.2000000000000002</v>
      </c>
      <c r="Q16" s="4">
        <f>ABS(I16-Election_result!I$2)</f>
        <v>0.19999999999999973</v>
      </c>
      <c r="R16" s="4">
        <f t="shared" si="0"/>
        <v>1.7874999999999996</v>
      </c>
      <c r="S16" s="17">
        <v>2.1575602968460115</v>
      </c>
      <c r="T16" s="4"/>
    </row>
    <row r="17" spans="1:20" ht="12.75" customHeight="1">
      <c r="A17" s="3">
        <v>41495</v>
      </c>
      <c r="B17" s="4">
        <v>38.6</v>
      </c>
      <c r="C17" s="4">
        <v>26.4</v>
      </c>
      <c r="D17" s="4">
        <v>13.2</v>
      </c>
      <c r="E17" s="4">
        <v>6.1</v>
      </c>
      <c r="F17" s="4">
        <v>6.8</v>
      </c>
      <c r="G17" s="4">
        <v>2.6</v>
      </c>
      <c r="H17" s="4">
        <v>2.5</v>
      </c>
      <c r="I17" s="4">
        <v>3.9</v>
      </c>
      <c r="J17" s="4">
        <f>ABS(B17-Election_result!B$2)</f>
        <v>2.8999999999999986</v>
      </c>
      <c r="K17" s="4">
        <f>ABS(C17-Election_result!C$2)</f>
        <v>0.69999999999999929</v>
      </c>
      <c r="L17" s="4">
        <f>ABS(D17-Election_result!D$2)</f>
        <v>4.7999999999999989</v>
      </c>
      <c r="M17" s="4">
        <f>ABS(E17-Election_result!E$2)</f>
        <v>1.2999999999999998</v>
      </c>
      <c r="N17" s="4">
        <f>ABS(F17-Election_result!F$2)</f>
        <v>1.7999999999999998</v>
      </c>
      <c r="O17" s="4">
        <f>ABS(G17-Election_result!G$2)</f>
        <v>0.39999999999999991</v>
      </c>
      <c r="P17" s="4">
        <f>ABS(H17-Election_result!H$2)</f>
        <v>2.2000000000000002</v>
      </c>
      <c r="Q17" s="4">
        <f>ABS(I17-Election_result!I$2)</f>
        <v>0.19999999999999973</v>
      </c>
      <c r="R17" s="4">
        <f t="shared" si="0"/>
        <v>1.7874999999999996</v>
      </c>
      <c r="S17" s="17">
        <v>2.1575602968460115</v>
      </c>
      <c r="T17" s="4"/>
    </row>
    <row r="18" spans="1:20" ht="12.75" customHeight="1">
      <c r="A18" s="3">
        <v>41496</v>
      </c>
      <c r="B18" s="4">
        <v>38.6</v>
      </c>
      <c r="C18" s="4">
        <v>26.4</v>
      </c>
      <c r="D18" s="4">
        <v>13.2</v>
      </c>
      <c r="E18" s="4">
        <v>6.1</v>
      </c>
      <c r="F18" s="4">
        <v>6.8</v>
      </c>
      <c r="G18" s="4">
        <v>2.6</v>
      </c>
      <c r="H18" s="4">
        <v>2.5</v>
      </c>
      <c r="I18" s="4">
        <v>3.9</v>
      </c>
      <c r="J18" s="4">
        <f>ABS(B18-Election_result!B$2)</f>
        <v>2.8999999999999986</v>
      </c>
      <c r="K18" s="4">
        <f>ABS(C18-Election_result!C$2)</f>
        <v>0.69999999999999929</v>
      </c>
      <c r="L18" s="4">
        <f>ABS(D18-Election_result!D$2)</f>
        <v>4.7999999999999989</v>
      </c>
      <c r="M18" s="4">
        <f>ABS(E18-Election_result!E$2)</f>
        <v>1.2999999999999998</v>
      </c>
      <c r="N18" s="4">
        <f>ABS(F18-Election_result!F$2)</f>
        <v>1.7999999999999998</v>
      </c>
      <c r="O18" s="4">
        <f>ABS(G18-Election_result!G$2)</f>
        <v>0.39999999999999991</v>
      </c>
      <c r="P18" s="4">
        <f>ABS(H18-Election_result!H$2)</f>
        <v>2.2000000000000002</v>
      </c>
      <c r="Q18" s="4">
        <f>ABS(I18-Election_result!I$2)</f>
        <v>0.19999999999999973</v>
      </c>
      <c r="R18" s="4">
        <f t="shared" si="0"/>
        <v>1.7874999999999996</v>
      </c>
      <c r="S18" s="17">
        <v>2.1575602968460115</v>
      </c>
      <c r="T18" s="4"/>
    </row>
    <row r="19" spans="1:20" ht="12.75" customHeight="1">
      <c r="A19" s="3">
        <v>41497</v>
      </c>
      <c r="B19" s="4">
        <v>38.6</v>
      </c>
      <c r="C19" s="4">
        <v>26.4</v>
      </c>
      <c r="D19" s="4">
        <v>13.2</v>
      </c>
      <c r="E19" s="4">
        <v>6.1</v>
      </c>
      <c r="F19" s="4">
        <v>6.8</v>
      </c>
      <c r="G19" s="4">
        <v>2.6</v>
      </c>
      <c r="H19" s="4">
        <v>2.5</v>
      </c>
      <c r="I19" s="4">
        <v>3.9</v>
      </c>
      <c r="J19" s="4">
        <f>ABS(B19-Election_result!B$2)</f>
        <v>2.8999999999999986</v>
      </c>
      <c r="K19" s="4">
        <f>ABS(C19-Election_result!C$2)</f>
        <v>0.69999999999999929</v>
      </c>
      <c r="L19" s="4">
        <f>ABS(D19-Election_result!D$2)</f>
        <v>4.7999999999999989</v>
      </c>
      <c r="M19" s="4">
        <f>ABS(E19-Election_result!E$2)</f>
        <v>1.2999999999999998</v>
      </c>
      <c r="N19" s="4">
        <f>ABS(F19-Election_result!F$2)</f>
        <v>1.7999999999999998</v>
      </c>
      <c r="O19" s="4">
        <f>ABS(G19-Election_result!G$2)</f>
        <v>0.39999999999999991</v>
      </c>
      <c r="P19" s="4">
        <f>ABS(H19-Election_result!H$2)</f>
        <v>2.2000000000000002</v>
      </c>
      <c r="Q19" s="4">
        <f>ABS(I19-Election_result!I$2)</f>
        <v>0.19999999999999973</v>
      </c>
      <c r="R19" s="4">
        <f t="shared" si="0"/>
        <v>1.7874999999999996</v>
      </c>
      <c r="S19" s="17">
        <v>2.1575602968460115</v>
      </c>
      <c r="T19" s="4"/>
    </row>
    <row r="20" spans="1:20" ht="12.75" customHeight="1">
      <c r="A20" s="3">
        <v>41498</v>
      </c>
      <c r="B20" s="4">
        <v>38.6</v>
      </c>
      <c r="C20" s="4">
        <v>26.4</v>
      </c>
      <c r="D20" s="4">
        <v>13.2</v>
      </c>
      <c r="E20" s="4">
        <v>6.1</v>
      </c>
      <c r="F20" s="4">
        <v>6.8</v>
      </c>
      <c r="G20" s="4">
        <v>2.6</v>
      </c>
      <c r="H20" s="4">
        <v>2.5</v>
      </c>
      <c r="I20" s="4">
        <v>3.9</v>
      </c>
      <c r="J20" s="4">
        <f>ABS(B20-Election_result!B$2)</f>
        <v>2.8999999999999986</v>
      </c>
      <c r="K20" s="4">
        <f>ABS(C20-Election_result!C$2)</f>
        <v>0.69999999999999929</v>
      </c>
      <c r="L20" s="4">
        <f>ABS(D20-Election_result!D$2)</f>
        <v>4.7999999999999989</v>
      </c>
      <c r="M20" s="4">
        <f>ABS(E20-Election_result!E$2)</f>
        <v>1.2999999999999998</v>
      </c>
      <c r="N20" s="4">
        <f>ABS(F20-Election_result!F$2)</f>
        <v>1.7999999999999998</v>
      </c>
      <c r="O20" s="4">
        <f>ABS(G20-Election_result!G$2)</f>
        <v>0.39999999999999991</v>
      </c>
      <c r="P20" s="4">
        <f>ABS(H20-Election_result!H$2)</f>
        <v>2.2000000000000002</v>
      </c>
      <c r="Q20" s="4">
        <f>ABS(I20-Election_result!I$2)</f>
        <v>0.19999999999999973</v>
      </c>
      <c r="R20" s="4">
        <f t="shared" si="0"/>
        <v>1.7874999999999996</v>
      </c>
      <c r="S20" s="17">
        <v>2.1575602968460115</v>
      </c>
      <c r="T20" s="4"/>
    </row>
    <row r="21" spans="1:20" ht="12.75" customHeight="1">
      <c r="A21" s="3">
        <v>41499</v>
      </c>
      <c r="B21" s="4">
        <v>38.6</v>
      </c>
      <c r="C21" s="4">
        <v>26.4</v>
      </c>
      <c r="D21" s="4">
        <v>13.2</v>
      </c>
      <c r="E21" s="4">
        <v>6.1</v>
      </c>
      <c r="F21" s="4">
        <v>6.8</v>
      </c>
      <c r="G21" s="4">
        <v>2.6</v>
      </c>
      <c r="H21" s="4">
        <v>2.5</v>
      </c>
      <c r="I21" s="4">
        <v>3.9</v>
      </c>
      <c r="J21" s="4">
        <f>ABS(B21-Election_result!B$2)</f>
        <v>2.8999999999999986</v>
      </c>
      <c r="K21" s="4">
        <f>ABS(C21-Election_result!C$2)</f>
        <v>0.69999999999999929</v>
      </c>
      <c r="L21" s="4">
        <f>ABS(D21-Election_result!D$2)</f>
        <v>4.7999999999999989</v>
      </c>
      <c r="M21" s="4">
        <f>ABS(E21-Election_result!E$2)</f>
        <v>1.2999999999999998</v>
      </c>
      <c r="N21" s="4">
        <f>ABS(F21-Election_result!F$2)</f>
        <v>1.7999999999999998</v>
      </c>
      <c r="O21" s="4">
        <f>ABS(G21-Election_result!G$2)</f>
        <v>0.39999999999999991</v>
      </c>
      <c r="P21" s="4">
        <f>ABS(H21-Election_result!H$2)</f>
        <v>2.2000000000000002</v>
      </c>
      <c r="Q21" s="4">
        <f>ABS(I21-Election_result!I$2)</f>
        <v>0.19999999999999973</v>
      </c>
      <c r="R21" s="4">
        <f t="shared" si="0"/>
        <v>1.7874999999999996</v>
      </c>
      <c r="S21" s="17">
        <v>2.1575602968460115</v>
      </c>
      <c r="T21" s="4"/>
    </row>
    <row r="22" spans="1:20" ht="12.75" customHeight="1">
      <c r="A22" s="3">
        <v>41500</v>
      </c>
      <c r="B22" s="4">
        <v>38.6</v>
      </c>
      <c r="C22" s="4">
        <v>26.4</v>
      </c>
      <c r="D22" s="4">
        <v>13.2</v>
      </c>
      <c r="E22" s="4">
        <v>6.1</v>
      </c>
      <c r="F22" s="4">
        <v>6.8</v>
      </c>
      <c r="G22" s="4">
        <v>2.6</v>
      </c>
      <c r="H22" s="4">
        <v>2.5</v>
      </c>
      <c r="I22" s="4">
        <v>3.9</v>
      </c>
      <c r="J22" s="4">
        <f>ABS(B22-Election_result!B$2)</f>
        <v>2.8999999999999986</v>
      </c>
      <c r="K22" s="4">
        <f>ABS(C22-Election_result!C$2)</f>
        <v>0.69999999999999929</v>
      </c>
      <c r="L22" s="4">
        <f>ABS(D22-Election_result!D$2)</f>
        <v>4.7999999999999989</v>
      </c>
      <c r="M22" s="4">
        <f>ABS(E22-Election_result!E$2)</f>
        <v>1.2999999999999998</v>
      </c>
      <c r="N22" s="4">
        <f>ABS(F22-Election_result!F$2)</f>
        <v>1.7999999999999998</v>
      </c>
      <c r="O22" s="4">
        <f>ABS(G22-Election_result!G$2)</f>
        <v>0.39999999999999991</v>
      </c>
      <c r="P22" s="4">
        <f>ABS(H22-Election_result!H$2)</f>
        <v>2.2000000000000002</v>
      </c>
      <c r="Q22" s="4">
        <f>ABS(I22-Election_result!I$2)</f>
        <v>0.19999999999999973</v>
      </c>
      <c r="R22" s="4">
        <f t="shared" si="0"/>
        <v>1.7874999999999996</v>
      </c>
      <c r="S22" s="17">
        <v>2.1575602968460115</v>
      </c>
      <c r="T22" s="4"/>
    </row>
    <row r="23" spans="1:20" ht="12.75" customHeight="1">
      <c r="A23" s="3">
        <v>41501</v>
      </c>
      <c r="B23" s="4">
        <v>38.6</v>
      </c>
      <c r="C23" s="4">
        <v>26.4</v>
      </c>
      <c r="D23" s="4">
        <v>13.2</v>
      </c>
      <c r="E23" s="4">
        <v>6.1</v>
      </c>
      <c r="F23" s="4">
        <v>6.8</v>
      </c>
      <c r="G23" s="4">
        <v>2.6</v>
      </c>
      <c r="H23" s="4">
        <v>2.5</v>
      </c>
      <c r="I23" s="4">
        <v>3.9</v>
      </c>
      <c r="J23" s="4">
        <f>ABS(B23-Election_result!B$2)</f>
        <v>2.8999999999999986</v>
      </c>
      <c r="K23" s="4">
        <f>ABS(C23-Election_result!C$2)</f>
        <v>0.69999999999999929</v>
      </c>
      <c r="L23" s="4">
        <f>ABS(D23-Election_result!D$2)</f>
        <v>4.7999999999999989</v>
      </c>
      <c r="M23" s="4">
        <f>ABS(E23-Election_result!E$2)</f>
        <v>1.2999999999999998</v>
      </c>
      <c r="N23" s="4">
        <f>ABS(F23-Election_result!F$2)</f>
        <v>1.7999999999999998</v>
      </c>
      <c r="O23" s="4">
        <f>ABS(G23-Election_result!G$2)</f>
        <v>0.39999999999999991</v>
      </c>
      <c r="P23" s="4">
        <f>ABS(H23-Election_result!H$2)</f>
        <v>2.2000000000000002</v>
      </c>
      <c r="Q23" s="4">
        <f>ABS(I23-Election_result!I$2)</f>
        <v>0.19999999999999973</v>
      </c>
      <c r="R23" s="4">
        <f t="shared" si="0"/>
        <v>1.7874999999999996</v>
      </c>
      <c r="S23" s="17">
        <v>2.1575602968460115</v>
      </c>
      <c r="T23" s="4"/>
    </row>
    <row r="24" spans="1:20" ht="12.75" customHeight="1">
      <c r="A24" s="3">
        <v>41502</v>
      </c>
      <c r="B24" s="4">
        <v>38.6</v>
      </c>
      <c r="C24" s="4">
        <v>26.4</v>
      </c>
      <c r="D24" s="4">
        <v>13.2</v>
      </c>
      <c r="E24" s="4">
        <v>6.1</v>
      </c>
      <c r="F24" s="4">
        <v>6.8</v>
      </c>
      <c r="G24" s="4">
        <v>2.6</v>
      </c>
      <c r="H24" s="4">
        <v>2.5</v>
      </c>
      <c r="I24" s="4">
        <v>3.9</v>
      </c>
      <c r="J24" s="4">
        <f>ABS(B24-Election_result!B$2)</f>
        <v>2.8999999999999986</v>
      </c>
      <c r="K24" s="4">
        <f>ABS(C24-Election_result!C$2)</f>
        <v>0.69999999999999929</v>
      </c>
      <c r="L24" s="4">
        <f>ABS(D24-Election_result!D$2)</f>
        <v>4.7999999999999989</v>
      </c>
      <c r="M24" s="4">
        <f>ABS(E24-Election_result!E$2)</f>
        <v>1.2999999999999998</v>
      </c>
      <c r="N24" s="4">
        <f>ABS(F24-Election_result!F$2)</f>
        <v>1.7999999999999998</v>
      </c>
      <c r="O24" s="4">
        <f>ABS(G24-Election_result!G$2)</f>
        <v>0.39999999999999991</v>
      </c>
      <c r="P24" s="4">
        <f>ABS(H24-Election_result!H$2)</f>
        <v>2.2000000000000002</v>
      </c>
      <c r="Q24" s="4">
        <f>ABS(I24-Election_result!I$2)</f>
        <v>0.19999999999999973</v>
      </c>
      <c r="R24" s="4">
        <f t="shared" si="0"/>
        <v>1.7874999999999996</v>
      </c>
      <c r="S24" s="17">
        <v>2.1575602968460115</v>
      </c>
      <c r="T24" s="4"/>
    </row>
    <row r="25" spans="1:20" ht="12.75" customHeight="1">
      <c r="A25" s="3">
        <v>41503</v>
      </c>
      <c r="B25" s="4">
        <v>38.6</v>
      </c>
      <c r="C25" s="4">
        <v>26.4</v>
      </c>
      <c r="D25" s="4">
        <v>13.2</v>
      </c>
      <c r="E25" s="4">
        <v>6.1</v>
      </c>
      <c r="F25" s="4">
        <v>6.8</v>
      </c>
      <c r="G25" s="4">
        <v>2.6</v>
      </c>
      <c r="H25" s="4">
        <v>2.5</v>
      </c>
      <c r="I25" s="4">
        <v>3.9</v>
      </c>
      <c r="J25" s="4">
        <f>ABS(B25-Election_result!B$2)</f>
        <v>2.8999999999999986</v>
      </c>
      <c r="K25" s="4">
        <f>ABS(C25-Election_result!C$2)</f>
        <v>0.69999999999999929</v>
      </c>
      <c r="L25" s="4">
        <f>ABS(D25-Election_result!D$2)</f>
        <v>4.7999999999999989</v>
      </c>
      <c r="M25" s="4">
        <f>ABS(E25-Election_result!E$2)</f>
        <v>1.2999999999999998</v>
      </c>
      <c r="N25" s="4">
        <f>ABS(F25-Election_result!F$2)</f>
        <v>1.7999999999999998</v>
      </c>
      <c r="O25" s="4">
        <f>ABS(G25-Election_result!G$2)</f>
        <v>0.39999999999999991</v>
      </c>
      <c r="P25" s="4">
        <f>ABS(H25-Election_result!H$2)</f>
        <v>2.2000000000000002</v>
      </c>
      <c r="Q25" s="4">
        <f>ABS(I25-Election_result!I$2)</f>
        <v>0.19999999999999973</v>
      </c>
      <c r="R25" s="4">
        <f t="shared" si="0"/>
        <v>1.7874999999999996</v>
      </c>
      <c r="S25" s="17">
        <v>2.1575602968460115</v>
      </c>
      <c r="T25" s="4"/>
    </row>
    <row r="26" spans="1:20" ht="12.75" customHeight="1">
      <c r="A26" s="3">
        <v>41504</v>
      </c>
      <c r="B26" s="4">
        <v>38.6</v>
      </c>
      <c r="C26" s="4">
        <v>26.4</v>
      </c>
      <c r="D26" s="4">
        <v>13.2</v>
      </c>
      <c r="E26" s="4">
        <v>6.1</v>
      </c>
      <c r="F26" s="4">
        <v>6.8</v>
      </c>
      <c r="G26" s="4">
        <v>2.6</v>
      </c>
      <c r="H26" s="4">
        <v>2.5</v>
      </c>
      <c r="I26" s="4">
        <v>3.9</v>
      </c>
      <c r="J26" s="4">
        <f>ABS(B26-Election_result!B$2)</f>
        <v>2.8999999999999986</v>
      </c>
      <c r="K26" s="4">
        <f>ABS(C26-Election_result!C$2)</f>
        <v>0.69999999999999929</v>
      </c>
      <c r="L26" s="4">
        <f>ABS(D26-Election_result!D$2)</f>
        <v>4.7999999999999989</v>
      </c>
      <c r="M26" s="4">
        <f>ABS(E26-Election_result!E$2)</f>
        <v>1.2999999999999998</v>
      </c>
      <c r="N26" s="4">
        <f>ABS(F26-Election_result!F$2)</f>
        <v>1.7999999999999998</v>
      </c>
      <c r="O26" s="4">
        <f>ABS(G26-Election_result!G$2)</f>
        <v>0.39999999999999991</v>
      </c>
      <c r="P26" s="4">
        <f>ABS(H26-Election_result!H$2)</f>
        <v>2.2000000000000002</v>
      </c>
      <c r="Q26" s="4">
        <f>ABS(I26-Election_result!I$2)</f>
        <v>0.19999999999999973</v>
      </c>
      <c r="R26" s="4">
        <f t="shared" si="0"/>
        <v>1.7874999999999996</v>
      </c>
      <c r="S26" s="17">
        <v>2.059233210078939</v>
      </c>
      <c r="T26" s="4"/>
    </row>
    <row r="27" spans="1:20" ht="12.75" customHeight="1">
      <c r="A27" s="3">
        <v>41505</v>
      </c>
      <c r="B27" s="4">
        <v>39.171973319999999</v>
      </c>
      <c r="C27" s="4">
        <v>26.23383479</v>
      </c>
      <c r="D27" s="4">
        <v>13.04725533</v>
      </c>
      <c r="E27" s="4">
        <v>6.3318364970000003</v>
      </c>
      <c r="F27" s="4">
        <v>7.0336967850000001</v>
      </c>
      <c r="G27" s="4">
        <v>2.5485769309999999</v>
      </c>
      <c r="H27" s="4">
        <v>2.4085617350000001</v>
      </c>
      <c r="I27" s="4">
        <v>3.2242646129999999</v>
      </c>
      <c r="J27" s="4">
        <f>ABS(B27-Election_result!B$2)</f>
        <v>2.3280266800000007</v>
      </c>
      <c r="K27" s="4">
        <f>ABS(C27-Election_result!C$2)</f>
        <v>0.53383479000000023</v>
      </c>
      <c r="L27" s="4">
        <f>ABS(D27-Election_result!D$2)</f>
        <v>4.6472553300000001</v>
      </c>
      <c r="M27" s="4">
        <f>ABS(E27-Election_result!E$2)</f>
        <v>1.5318364970000005</v>
      </c>
      <c r="N27" s="4">
        <f>ABS(F27-Election_result!F$2)</f>
        <v>1.5663032149999996</v>
      </c>
      <c r="O27" s="4">
        <f>ABS(G27-Election_result!G$2)</f>
        <v>0.34857693099999976</v>
      </c>
      <c r="P27" s="4">
        <f>ABS(H27-Election_result!H$2)</f>
        <v>2.291438265</v>
      </c>
      <c r="Q27" s="4">
        <f>ABS(I27-Election_result!I$2)</f>
        <v>0.87573538699999975</v>
      </c>
      <c r="R27" s="4">
        <f t="shared" si="0"/>
        <v>1.7653758868750002</v>
      </c>
      <c r="S27" s="17">
        <v>2.059233210078939</v>
      </c>
      <c r="T27" s="4"/>
    </row>
    <row r="28" spans="1:20" ht="12.75" customHeight="1">
      <c r="A28" s="3">
        <v>41506</v>
      </c>
      <c r="B28" s="4">
        <v>39.171973319999999</v>
      </c>
      <c r="C28" s="4">
        <v>26.23383479</v>
      </c>
      <c r="D28" s="4">
        <v>13.04725533</v>
      </c>
      <c r="E28" s="4">
        <v>6.3318364970000003</v>
      </c>
      <c r="F28" s="4">
        <v>7.0336967850000001</v>
      </c>
      <c r="G28" s="4">
        <v>2.5485769309999999</v>
      </c>
      <c r="H28" s="4">
        <v>2.4085617350000001</v>
      </c>
      <c r="I28" s="4">
        <v>3.2242646129999999</v>
      </c>
      <c r="J28" s="4">
        <f>ABS(B28-Election_result!B$2)</f>
        <v>2.3280266800000007</v>
      </c>
      <c r="K28" s="4">
        <f>ABS(C28-Election_result!C$2)</f>
        <v>0.53383479000000023</v>
      </c>
      <c r="L28" s="4">
        <f>ABS(D28-Election_result!D$2)</f>
        <v>4.6472553300000001</v>
      </c>
      <c r="M28" s="4">
        <f>ABS(E28-Election_result!E$2)</f>
        <v>1.5318364970000005</v>
      </c>
      <c r="N28" s="4">
        <f>ABS(F28-Election_result!F$2)</f>
        <v>1.5663032149999996</v>
      </c>
      <c r="O28" s="4">
        <f>ABS(G28-Election_result!G$2)</f>
        <v>0.34857693099999976</v>
      </c>
      <c r="P28" s="4">
        <f>ABS(H28-Election_result!H$2)</f>
        <v>2.291438265</v>
      </c>
      <c r="Q28" s="4">
        <f>ABS(I28-Election_result!I$2)</f>
        <v>0.87573538699999975</v>
      </c>
      <c r="R28" s="4">
        <f t="shared" si="0"/>
        <v>1.7653758868750002</v>
      </c>
      <c r="S28" s="17">
        <v>2.059233210078939</v>
      </c>
      <c r="T28" s="4"/>
    </row>
    <row r="29" spans="1:20" ht="12.75" customHeight="1">
      <c r="A29" s="3">
        <v>41507</v>
      </c>
      <c r="B29" s="4">
        <v>39.171973319999999</v>
      </c>
      <c r="C29" s="4">
        <v>26.23383479</v>
      </c>
      <c r="D29" s="4">
        <v>13.04725533</v>
      </c>
      <c r="E29" s="4">
        <v>6.3318364970000003</v>
      </c>
      <c r="F29" s="4">
        <v>7.0336967850000001</v>
      </c>
      <c r="G29" s="4">
        <v>2.5485769309999999</v>
      </c>
      <c r="H29" s="4">
        <v>2.4085617350000001</v>
      </c>
      <c r="I29" s="4">
        <v>3.2242646129999999</v>
      </c>
      <c r="J29" s="4">
        <f>ABS(B29-Election_result!B$2)</f>
        <v>2.3280266800000007</v>
      </c>
      <c r="K29" s="4">
        <f>ABS(C29-Election_result!C$2)</f>
        <v>0.53383479000000023</v>
      </c>
      <c r="L29" s="4">
        <f>ABS(D29-Election_result!D$2)</f>
        <v>4.6472553300000001</v>
      </c>
      <c r="M29" s="4">
        <f>ABS(E29-Election_result!E$2)</f>
        <v>1.5318364970000005</v>
      </c>
      <c r="N29" s="4">
        <f>ABS(F29-Election_result!F$2)</f>
        <v>1.5663032149999996</v>
      </c>
      <c r="O29" s="4">
        <f>ABS(G29-Election_result!G$2)</f>
        <v>0.34857693099999976</v>
      </c>
      <c r="P29" s="4">
        <f>ABS(H29-Election_result!H$2)</f>
        <v>2.291438265</v>
      </c>
      <c r="Q29" s="4">
        <f>ABS(I29-Election_result!I$2)</f>
        <v>0.87573538699999975</v>
      </c>
      <c r="R29" s="4">
        <f t="shared" si="0"/>
        <v>1.7653758868750002</v>
      </c>
      <c r="S29" s="17">
        <v>2.059233210078939</v>
      </c>
      <c r="T29" s="4"/>
    </row>
    <row r="30" spans="1:20" ht="12.75" customHeight="1">
      <c r="A30" s="3">
        <v>41508</v>
      </c>
      <c r="B30" s="4">
        <v>39.171973319999999</v>
      </c>
      <c r="C30" s="4">
        <v>26.23383479</v>
      </c>
      <c r="D30" s="4">
        <v>13.04725533</v>
      </c>
      <c r="E30" s="4">
        <v>6.3318364970000003</v>
      </c>
      <c r="F30" s="4">
        <v>7.0336967850000001</v>
      </c>
      <c r="G30" s="4">
        <v>2.5485769309999999</v>
      </c>
      <c r="H30" s="4">
        <v>2.4085617350000001</v>
      </c>
      <c r="I30" s="4">
        <v>3.2242646129999999</v>
      </c>
      <c r="J30" s="4">
        <f>ABS(B30-Election_result!B$2)</f>
        <v>2.3280266800000007</v>
      </c>
      <c r="K30" s="4">
        <f>ABS(C30-Election_result!C$2)</f>
        <v>0.53383479000000023</v>
      </c>
      <c r="L30" s="4">
        <f>ABS(D30-Election_result!D$2)</f>
        <v>4.6472553300000001</v>
      </c>
      <c r="M30" s="4">
        <f>ABS(E30-Election_result!E$2)</f>
        <v>1.5318364970000005</v>
      </c>
      <c r="N30" s="4">
        <f>ABS(F30-Election_result!F$2)</f>
        <v>1.5663032149999996</v>
      </c>
      <c r="O30" s="4">
        <f>ABS(G30-Election_result!G$2)</f>
        <v>0.34857693099999976</v>
      </c>
      <c r="P30" s="4">
        <f>ABS(H30-Election_result!H$2)</f>
        <v>2.291438265</v>
      </c>
      <c r="Q30" s="4">
        <f>ABS(I30-Election_result!I$2)</f>
        <v>0.87573538699999975</v>
      </c>
      <c r="R30" s="4">
        <f t="shared" si="0"/>
        <v>1.7653758868750002</v>
      </c>
      <c r="S30" s="17">
        <v>2.059233210078939</v>
      </c>
      <c r="T30" s="4"/>
    </row>
    <row r="31" spans="1:20" ht="12.75" customHeight="1">
      <c r="A31" s="3">
        <v>41509</v>
      </c>
      <c r="B31" s="4">
        <v>39.171973319999999</v>
      </c>
      <c r="C31" s="4">
        <v>26.23383479</v>
      </c>
      <c r="D31" s="4">
        <v>13.04725533</v>
      </c>
      <c r="E31" s="4">
        <v>6.3318364970000003</v>
      </c>
      <c r="F31" s="4">
        <v>7.0336967850000001</v>
      </c>
      <c r="G31" s="4">
        <v>2.5485769309999999</v>
      </c>
      <c r="H31" s="4">
        <v>2.4085617350000001</v>
      </c>
      <c r="I31" s="4">
        <v>3.2242646129999999</v>
      </c>
      <c r="J31" s="4">
        <f>ABS(B31-Election_result!B$2)</f>
        <v>2.3280266800000007</v>
      </c>
      <c r="K31" s="4">
        <f>ABS(C31-Election_result!C$2)</f>
        <v>0.53383479000000023</v>
      </c>
      <c r="L31" s="4">
        <f>ABS(D31-Election_result!D$2)</f>
        <v>4.6472553300000001</v>
      </c>
      <c r="M31" s="4">
        <f>ABS(E31-Election_result!E$2)</f>
        <v>1.5318364970000005</v>
      </c>
      <c r="N31" s="4">
        <f>ABS(F31-Election_result!F$2)</f>
        <v>1.5663032149999996</v>
      </c>
      <c r="O31" s="4">
        <f>ABS(G31-Election_result!G$2)</f>
        <v>0.34857693099999976</v>
      </c>
      <c r="P31" s="4">
        <f>ABS(H31-Election_result!H$2)</f>
        <v>2.291438265</v>
      </c>
      <c r="Q31" s="4">
        <f>ABS(I31-Election_result!I$2)</f>
        <v>0.87573538699999975</v>
      </c>
      <c r="R31" s="4">
        <f t="shared" si="0"/>
        <v>1.7653758868750002</v>
      </c>
      <c r="S31" s="17">
        <v>2.059233210078939</v>
      </c>
      <c r="T31" s="4"/>
    </row>
    <row r="32" spans="1:20" ht="12.75" customHeight="1">
      <c r="A32" s="3">
        <v>41510</v>
      </c>
      <c r="B32" s="4">
        <v>39.171973319999999</v>
      </c>
      <c r="C32" s="4">
        <v>26.23383479</v>
      </c>
      <c r="D32" s="4">
        <v>13.04725533</v>
      </c>
      <c r="E32" s="4">
        <v>6.3318364970000003</v>
      </c>
      <c r="F32" s="4">
        <v>7.0336967850000001</v>
      </c>
      <c r="G32" s="4">
        <v>2.5485769309999999</v>
      </c>
      <c r="H32" s="4">
        <v>2.4085617350000001</v>
      </c>
      <c r="I32" s="4">
        <v>3.2242646129999999</v>
      </c>
      <c r="J32" s="4">
        <f>ABS(B32-Election_result!B$2)</f>
        <v>2.3280266800000007</v>
      </c>
      <c r="K32" s="4">
        <f>ABS(C32-Election_result!C$2)</f>
        <v>0.53383479000000023</v>
      </c>
      <c r="L32" s="4">
        <f>ABS(D32-Election_result!D$2)</f>
        <v>4.6472553300000001</v>
      </c>
      <c r="M32" s="4">
        <f>ABS(E32-Election_result!E$2)</f>
        <v>1.5318364970000005</v>
      </c>
      <c r="N32" s="4">
        <f>ABS(F32-Election_result!F$2)</f>
        <v>1.5663032149999996</v>
      </c>
      <c r="O32" s="4">
        <f>ABS(G32-Election_result!G$2)</f>
        <v>0.34857693099999976</v>
      </c>
      <c r="P32" s="4">
        <f>ABS(H32-Election_result!H$2)</f>
        <v>2.291438265</v>
      </c>
      <c r="Q32" s="4">
        <f>ABS(I32-Election_result!I$2)</f>
        <v>0.87573538699999975</v>
      </c>
      <c r="R32" s="4">
        <f t="shared" si="0"/>
        <v>1.7653758868750002</v>
      </c>
      <c r="S32" s="17">
        <v>2.059233210078939</v>
      </c>
      <c r="T32" s="4"/>
    </row>
    <row r="33" spans="1:20" ht="12.75" customHeight="1">
      <c r="A33" s="3">
        <v>41511</v>
      </c>
      <c r="B33" s="4">
        <v>39.171973319999999</v>
      </c>
      <c r="C33" s="4">
        <v>26.23383479</v>
      </c>
      <c r="D33" s="4">
        <v>13.04725533</v>
      </c>
      <c r="E33" s="4">
        <v>6.3318364970000003</v>
      </c>
      <c r="F33" s="4">
        <v>7.0336967850000001</v>
      </c>
      <c r="G33" s="4">
        <v>2.5485769309999999</v>
      </c>
      <c r="H33" s="4">
        <v>2.4085617350000001</v>
      </c>
      <c r="I33" s="4">
        <v>3.2242646129999999</v>
      </c>
      <c r="J33" s="4">
        <f>ABS(B33-Election_result!B$2)</f>
        <v>2.3280266800000007</v>
      </c>
      <c r="K33" s="4">
        <f>ABS(C33-Election_result!C$2)</f>
        <v>0.53383479000000023</v>
      </c>
      <c r="L33" s="4">
        <f>ABS(D33-Election_result!D$2)</f>
        <v>4.6472553300000001</v>
      </c>
      <c r="M33" s="4">
        <f>ABS(E33-Election_result!E$2)</f>
        <v>1.5318364970000005</v>
      </c>
      <c r="N33" s="4">
        <f>ABS(F33-Election_result!F$2)</f>
        <v>1.5663032149999996</v>
      </c>
      <c r="O33" s="4">
        <f>ABS(G33-Election_result!G$2)</f>
        <v>0.34857693099999976</v>
      </c>
      <c r="P33" s="4">
        <f>ABS(H33-Election_result!H$2)</f>
        <v>2.291438265</v>
      </c>
      <c r="Q33" s="4">
        <f>ABS(I33-Election_result!I$2)</f>
        <v>0.87573538699999975</v>
      </c>
      <c r="R33" s="4">
        <f t="shared" si="0"/>
        <v>1.7653758868750002</v>
      </c>
      <c r="S33" s="17">
        <v>2.059233210078939</v>
      </c>
      <c r="T33" s="4"/>
    </row>
    <row r="34" spans="1:20" ht="12.75" customHeight="1">
      <c r="A34" s="3">
        <v>41512</v>
      </c>
      <c r="B34" s="4">
        <v>39.171973319999999</v>
      </c>
      <c r="C34" s="4">
        <v>26.23383479</v>
      </c>
      <c r="D34" s="4">
        <v>13.04725533</v>
      </c>
      <c r="E34" s="4">
        <v>6.3318364970000003</v>
      </c>
      <c r="F34" s="4">
        <v>7.0336967850000001</v>
      </c>
      <c r="G34" s="4">
        <v>2.5485769309999999</v>
      </c>
      <c r="H34" s="4">
        <v>2.4085617350000001</v>
      </c>
      <c r="I34" s="4">
        <v>3.2242646129999999</v>
      </c>
      <c r="J34" s="4">
        <f>ABS(B34-Election_result!B$2)</f>
        <v>2.3280266800000007</v>
      </c>
      <c r="K34" s="4">
        <f>ABS(C34-Election_result!C$2)</f>
        <v>0.53383479000000023</v>
      </c>
      <c r="L34" s="4">
        <f>ABS(D34-Election_result!D$2)</f>
        <v>4.6472553300000001</v>
      </c>
      <c r="M34" s="4">
        <f>ABS(E34-Election_result!E$2)</f>
        <v>1.5318364970000005</v>
      </c>
      <c r="N34" s="4">
        <f>ABS(F34-Election_result!F$2)</f>
        <v>1.5663032149999996</v>
      </c>
      <c r="O34" s="4">
        <f>ABS(G34-Election_result!G$2)</f>
        <v>0.34857693099999976</v>
      </c>
      <c r="P34" s="4">
        <f>ABS(H34-Election_result!H$2)</f>
        <v>2.291438265</v>
      </c>
      <c r="Q34" s="4">
        <f>ABS(I34-Election_result!I$2)</f>
        <v>0.87573538699999975</v>
      </c>
      <c r="R34" s="4">
        <f t="shared" si="0"/>
        <v>1.7653758868750002</v>
      </c>
      <c r="S34" s="17">
        <v>2.059233210078939</v>
      </c>
      <c r="T34" s="4"/>
    </row>
    <row r="35" spans="1:20" ht="12.75" customHeight="1">
      <c r="A35" s="3">
        <v>41513</v>
      </c>
      <c r="B35" s="4">
        <v>39.171973319999999</v>
      </c>
      <c r="C35" s="4">
        <v>26.23383479</v>
      </c>
      <c r="D35" s="4">
        <v>13.04725533</v>
      </c>
      <c r="E35" s="4">
        <v>6.3318364970000003</v>
      </c>
      <c r="F35" s="4">
        <v>7.0336967850000001</v>
      </c>
      <c r="G35" s="4">
        <v>2.5485769309999999</v>
      </c>
      <c r="H35" s="4">
        <v>2.4085617350000001</v>
      </c>
      <c r="I35" s="4">
        <v>3.2242646129999999</v>
      </c>
      <c r="J35" s="4">
        <f>ABS(B35-Election_result!B$2)</f>
        <v>2.3280266800000007</v>
      </c>
      <c r="K35" s="4">
        <f>ABS(C35-Election_result!C$2)</f>
        <v>0.53383479000000023</v>
      </c>
      <c r="L35" s="4">
        <f>ABS(D35-Election_result!D$2)</f>
        <v>4.6472553300000001</v>
      </c>
      <c r="M35" s="4">
        <f>ABS(E35-Election_result!E$2)</f>
        <v>1.5318364970000005</v>
      </c>
      <c r="N35" s="4">
        <f>ABS(F35-Election_result!F$2)</f>
        <v>1.5663032149999996</v>
      </c>
      <c r="O35" s="4">
        <f>ABS(G35-Election_result!G$2)</f>
        <v>0.34857693099999976</v>
      </c>
      <c r="P35" s="4">
        <f>ABS(H35-Election_result!H$2)</f>
        <v>2.291438265</v>
      </c>
      <c r="Q35" s="4">
        <f>ABS(I35-Election_result!I$2)</f>
        <v>0.87573538699999975</v>
      </c>
      <c r="R35" s="4">
        <f t="shared" si="0"/>
        <v>1.7653758868750002</v>
      </c>
      <c r="S35" s="17">
        <v>2.059233210078939</v>
      </c>
      <c r="T35" s="4"/>
    </row>
    <row r="36" spans="1:20" ht="12.75" customHeight="1">
      <c r="A36" s="3">
        <v>41514</v>
      </c>
      <c r="B36" s="4">
        <v>39.171973319999999</v>
      </c>
      <c r="C36" s="4">
        <v>26.23383479</v>
      </c>
      <c r="D36" s="4">
        <v>13.04725533</v>
      </c>
      <c r="E36" s="4">
        <v>6.3318364970000003</v>
      </c>
      <c r="F36" s="4">
        <v>7.0336967850000001</v>
      </c>
      <c r="G36" s="4">
        <v>2.5485769309999999</v>
      </c>
      <c r="H36" s="4">
        <v>2.4085617350000001</v>
      </c>
      <c r="I36" s="4">
        <v>3.2242646129999999</v>
      </c>
      <c r="J36" s="4">
        <f>ABS(B36-Election_result!B$2)</f>
        <v>2.3280266800000007</v>
      </c>
      <c r="K36" s="4">
        <f>ABS(C36-Election_result!C$2)</f>
        <v>0.53383479000000023</v>
      </c>
      <c r="L36" s="4">
        <f>ABS(D36-Election_result!D$2)</f>
        <v>4.6472553300000001</v>
      </c>
      <c r="M36" s="4">
        <f>ABS(E36-Election_result!E$2)</f>
        <v>1.5318364970000005</v>
      </c>
      <c r="N36" s="4">
        <f>ABS(F36-Election_result!F$2)</f>
        <v>1.5663032149999996</v>
      </c>
      <c r="O36" s="4">
        <f>ABS(G36-Election_result!G$2)</f>
        <v>0.34857693099999976</v>
      </c>
      <c r="P36" s="4">
        <f>ABS(H36-Election_result!H$2)</f>
        <v>2.291438265</v>
      </c>
      <c r="Q36" s="4">
        <f>ABS(I36-Election_result!I$2)</f>
        <v>0.87573538699999975</v>
      </c>
      <c r="R36" s="4">
        <f t="shared" si="0"/>
        <v>1.7653758868750002</v>
      </c>
      <c r="S36" s="17">
        <v>2.059233210078939</v>
      </c>
      <c r="T36" s="4"/>
    </row>
    <row r="37" spans="1:20" ht="12.75" customHeight="1">
      <c r="A37" s="3">
        <v>41515</v>
      </c>
      <c r="B37" s="4">
        <v>39.171973319999999</v>
      </c>
      <c r="C37" s="4">
        <v>26.23383479</v>
      </c>
      <c r="D37" s="4">
        <v>13.04725533</v>
      </c>
      <c r="E37" s="4">
        <v>6.3318364970000003</v>
      </c>
      <c r="F37" s="4">
        <v>7.0336967850000001</v>
      </c>
      <c r="G37" s="4">
        <v>2.5485769309999999</v>
      </c>
      <c r="H37" s="4">
        <v>2.4085617350000001</v>
      </c>
      <c r="I37" s="4">
        <v>3.2242646129999999</v>
      </c>
      <c r="J37" s="4">
        <f>ABS(B37-Election_result!B$2)</f>
        <v>2.3280266800000007</v>
      </c>
      <c r="K37" s="4">
        <f>ABS(C37-Election_result!C$2)</f>
        <v>0.53383479000000023</v>
      </c>
      <c r="L37" s="4">
        <f>ABS(D37-Election_result!D$2)</f>
        <v>4.6472553300000001</v>
      </c>
      <c r="M37" s="4">
        <f>ABS(E37-Election_result!E$2)</f>
        <v>1.5318364970000005</v>
      </c>
      <c r="N37" s="4">
        <f>ABS(F37-Election_result!F$2)</f>
        <v>1.5663032149999996</v>
      </c>
      <c r="O37" s="4">
        <f>ABS(G37-Election_result!G$2)</f>
        <v>0.34857693099999976</v>
      </c>
      <c r="P37" s="4">
        <f>ABS(H37-Election_result!H$2)</f>
        <v>2.291438265</v>
      </c>
      <c r="Q37" s="4">
        <f>ABS(I37-Election_result!I$2)</f>
        <v>0.87573538699999975</v>
      </c>
      <c r="R37" s="4">
        <f t="shared" si="0"/>
        <v>1.7653758868750002</v>
      </c>
      <c r="S37" s="17">
        <v>2.059233210078939</v>
      </c>
      <c r="T37" s="4"/>
    </row>
    <row r="38" spans="1:20" ht="12.75" customHeight="1">
      <c r="A38" s="3">
        <v>41516</v>
      </c>
      <c r="B38" s="4">
        <v>39.171973319999999</v>
      </c>
      <c r="C38" s="4">
        <v>26.23383479</v>
      </c>
      <c r="D38" s="4">
        <v>13.04725533</v>
      </c>
      <c r="E38" s="4">
        <v>6.3318364970000003</v>
      </c>
      <c r="F38" s="4">
        <v>7.0336967850000001</v>
      </c>
      <c r="G38" s="4">
        <v>2.5485769309999999</v>
      </c>
      <c r="H38" s="4">
        <v>2.4085617350000001</v>
      </c>
      <c r="I38" s="4">
        <v>3.2242646129999999</v>
      </c>
      <c r="J38" s="4">
        <f>ABS(B38-Election_result!B$2)</f>
        <v>2.3280266800000007</v>
      </c>
      <c r="K38" s="4">
        <f>ABS(C38-Election_result!C$2)</f>
        <v>0.53383479000000023</v>
      </c>
      <c r="L38" s="4">
        <f>ABS(D38-Election_result!D$2)</f>
        <v>4.6472553300000001</v>
      </c>
      <c r="M38" s="4">
        <f>ABS(E38-Election_result!E$2)</f>
        <v>1.5318364970000005</v>
      </c>
      <c r="N38" s="4">
        <f>ABS(F38-Election_result!F$2)</f>
        <v>1.5663032149999996</v>
      </c>
      <c r="O38" s="4">
        <f>ABS(G38-Election_result!G$2)</f>
        <v>0.34857693099999976</v>
      </c>
      <c r="P38" s="4">
        <f>ABS(H38-Election_result!H$2)</f>
        <v>2.291438265</v>
      </c>
      <c r="Q38" s="4">
        <f>ABS(I38-Election_result!I$2)</f>
        <v>0.87573538699999975</v>
      </c>
      <c r="R38" s="4">
        <f t="shared" si="0"/>
        <v>1.7653758868750002</v>
      </c>
      <c r="S38" s="17">
        <v>2.059233210078939</v>
      </c>
      <c r="T38" s="4"/>
    </row>
    <row r="39" spans="1:20" ht="12.75" customHeight="1">
      <c r="A39" s="3">
        <v>41517</v>
      </c>
      <c r="B39" s="4">
        <v>39.171973319999999</v>
      </c>
      <c r="C39" s="4">
        <v>26.23383479</v>
      </c>
      <c r="D39" s="4">
        <v>13.04725533</v>
      </c>
      <c r="E39" s="4">
        <v>6.3318364970000003</v>
      </c>
      <c r="F39" s="4">
        <v>7.0336967850000001</v>
      </c>
      <c r="G39" s="4">
        <v>2.5485769309999999</v>
      </c>
      <c r="H39" s="4">
        <v>2.4085617350000001</v>
      </c>
      <c r="I39" s="4">
        <v>3.2242646129999999</v>
      </c>
      <c r="J39" s="4">
        <f>ABS(B39-Election_result!B$2)</f>
        <v>2.3280266800000007</v>
      </c>
      <c r="K39" s="4">
        <f>ABS(C39-Election_result!C$2)</f>
        <v>0.53383479000000023</v>
      </c>
      <c r="L39" s="4">
        <f>ABS(D39-Election_result!D$2)</f>
        <v>4.6472553300000001</v>
      </c>
      <c r="M39" s="4">
        <f>ABS(E39-Election_result!E$2)</f>
        <v>1.5318364970000005</v>
      </c>
      <c r="N39" s="4">
        <f>ABS(F39-Election_result!F$2)</f>
        <v>1.5663032149999996</v>
      </c>
      <c r="O39" s="4">
        <f>ABS(G39-Election_result!G$2)</f>
        <v>0.34857693099999976</v>
      </c>
      <c r="P39" s="4">
        <f>ABS(H39-Election_result!H$2)</f>
        <v>2.291438265</v>
      </c>
      <c r="Q39" s="4">
        <f>ABS(I39-Election_result!I$2)</f>
        <v>0.87573538699999975</v>
      </c>
      <c r="R39" s="4">
        <f t="shared" si="0"/>
        <v>1.7653758868750002</v>
      </c>
      <c r="S39" s="17">
        <v>2.059233210078939</v>
      </c>
      <c r="T39" s="4"/>
    </row>
    <row r="40" spans="1:20" ht="12.75" customHeight="1">
      <c r="A40" s="3">
        <v>41518</v>
      </c>
      <c r="B40" s="4">
        <v>39.171973319999999</v>
      </c>
      <c r="C40" s="4">
        <v>26.23383479</v>
      </c>
      <c r="D40" s="4">
        <v>13.04725533</v>
      </c>
      <c r="E40" s="4">
        <v>6.3318364970000003</v>
      </c>
      <c r="F40" s="4">
        <v>7.0336967850000001</v>
      </c>
      <c r="G40" s="4">
        <v>2.5485769309999999</v>
      </c>
      <c r="H40" s="4">
        <v>2.4085617350000001</v>
      </c>
      <c r="I40" s="4">
        <v>3.2242646129999999</v>
      </c>
      <c r="J40" s="4">
        <f>ABS(B40-Election_result!B$2)</f>
        <v>2.3280266800000007</v>
      </c>
      <c r="K40" s="4">
        <f>ABS(C40-Election_result!C$2)</f>
        <v>0.53383479000000023</v>
      </c>
      <c r="L40" s="4">
        <f>ABS(D40-Election_result!D$2)</f>
        <v>4.6472553300000001</v>
      </c>
      <c r="M40" s="4">
        <f>ABS(E40-Election_result!E$2)</f>
        <v>1.5318364970000005</v>
      </c>
      <c r="N40" s="4">
        <f>ABS(F40-Election_result!F$2)</f>
        <v>1.5663032149999996</v>
      </c>
      <c r="O40" s="4">
        <f>ABS(G40-Election_result!G$2)</f>
        <v>0.34857693099999976</v>
      </c>
      <c r="P40" s="4">
        <f>ABS(H40-Election_result!H$2)</f>
        <v>2.291438265</v>
      </c>
      <c r="Q40" s="4">
        <f>ABS(I40-Election_result!I$2)</f>
        <v>0.87573538699999975</v>
      </c>
      <c r="R40" s="4">
        <f t="shared" si="0"/>
        <v>1.7653758868750002</v>
      </c>
      <c r="S40" s="17">
        <v>2.059233210078939</v>
      </c>
      <c r="T40" s="4"/>
    </row>
    <row r="41" spans="1:20" ht="12.75" customHeight="1">
      <c r="A41" s="3">
        <v>41519</v>
      </c>
      <c r="B41" s="4">
        <v>39.171973319999999</v>
      </c>
      <c r="C41" s="4">
        <v>26.23383479</v>
      </c>
      <c r="D41" s="4">
        <v>13.04725533</v>
      </c>
      <c r="E41" s="4">
        <v>6.3318364970000003</v>
      </c>
      <c r="F41" s="4">
        <v>7.0336967850000001</v>
      </c>
      <c r="G41" s="4">
        <v>2.5485769309999999</v>
      </c>
      <c r="H41" s="4">
        <v>2.4085617350000001</v>
      </c>
      <c r="I41" s="4">
        <v>3.2242646129999999</v>
      </c>
      <c r="J41" s="4">
        <f>ABS(B41-Election_result!B$2)</f>
        <v>2.3280266800000007</v>
      </c>
      <c r="K41" s="4">
        <f>ABS(C41-Election_result!C$2)</f>
        <v>0.53383479000000023</v>
      </c>
      <c r="L41" s="4">
        <f>ABS(D41-Election_result!D$2)</f>
        <v>4.6472553300000001</v>
      </c>
      <c r="M41" s="4">
        <f>ABS(E41-Election_result!E$2)</f>
        <v>1.5318364970000005</v>
      </c>
      <c r="N41" s="4">
        <f>ABS(F41-Election_result!F$2)</f>
        <v>1.5663032149999996</v>
      </c>
      <c r="O41" s="4">
        <f>ABS(G41-Election_result!G$2)</f>
        <v>0.34857693099999976</v>
      </c>
      <c r="P41" s="4">
        <f>ABS(H41-Election_result!H$2)</f>
        <v>2.291438265</v>
      </c>
      <c r="Q41" s="4">
        <f>ABS(I41-Election_result!I$2)</f>
        <v>0.87573538699999975</v>
      </c>
      <c r="R41" s="4">
        <f t="shared" si="0"/>
        <v>1.7653758868750002</v>
      </c>
      <c r="S41" s="17">
        <v>2.059233210078939</v>
      </c>
      <c r="T41" s="4"/>
    </row>
    <row r="42" spans="1:20" ht="12.75" customHeight="1">
      <c r="A42" s="3">
        <v>41520</v>
      </c>
      <c r="B42" s="4">
        <v>39.171973319999999</v>
      </c>
      <c r="C42" s="4">
        <v>26.23383479</v>
      </c>
      <c r="D42" s="4">
        <v>13.04725533</v>
      </c>
      <c r="E42" s="4">
        <v>6.3318364970000003</v>
      </c>
      <c r="F42" s="4">
        <v>7.0336967850000001</v>
      </c>
      <c r="G42" s="4">
        <v>2.5485769309999999</v>
      </c>
      <c r="H42" s="4">
        <v>2.4085617350000001</v>
      </c>
      <c r="I42" s="4">
        <v>3.2242646129999999</v>
      </c>
      <c r="J42" s="4">
        <f>ABS(B42-Election_result!B$2)</f>
        <v>2.3280266800000007</v>
      </c>
      <c r="K42" s="4">
        <f>ABS(C42-Election_result!C$2)</f>
        <v>0.53383479000000023</v>
      </c>
      <c r="L42" s="4">
        <f>ABS(D42-Election_result!D$2)</f>
        <v>4.6472553300000001</v>
      </c>
      <c r="M42" s="4">
        <f>ABS(E42-Election_result!E$2)</f>
        <v>1.5318364970000005</v>
      </c>
      <c r="N42" s="4">
        <f>ABS(F42-Election_result!F$2)</f>
        <v>1.5663032149999996</v>
      </c>
      <c r="O42" s="4">
        <f>ABS(G42-Election_result!G$2)</f>
        <v>0.34857693099999976</v>
      </c>
      <c r="P42" s="4">
        <f>ABS(H42-Election_result!H$2)</f>
        <v>2.291438265</v>
      </c>
      <c r="Q42" s="4">
        <f>ABS(I42-Election_result!I$2)</f>
        <v>0.87573538699999975</v>
      </c>
      <c r="R42" s="4">
        <f t="shared" si="0"/>
        <v>1.7653758868750002</v>
      </c>
      <c r="S42" s="17">
        <v>2.059233210078939</v>
      </c>
      <c r="T42" s="4"/>
    </row>
    <row r="43" spans="1:20" ht="12.75" customHeight="1">
      <c r="A43" s="3">
        <v>41521</v>
      </c>
      <c r="B43" s="4">
        <v>39.171973319999999</v>
      </c>
      <c r="C43" s="4">
        <v>26.23383479</v>
      </c>
      <c r="D43" s="4">
        <v>13.04725533</v>
      </c>
      <c r="E43" s="4">
        <v>6.3318364970000003</v>
      </c>
      <c r="F43" s="4">
        <v>7.0336967850000001</v>
      </c>
      <c r="G43" s="4">
        <v>2.5485769309999999</v>
      </c>
      <c r="H43" s="4">
        <v>2.4085617350000001</v>
      </c>
      <c r="I43" s="4">
        <v>3.2242646129999999</v>
      </c>
      <c r="J43" s="4">
        <f>ABS(B43-Election_result!B$2)</f>
        <v>2.3280266800000007</v>
      </c>
      <c r="K43" s="4">
        <f>ABS(C43-Election_result!C$2)</f>
        <v>0.53383479000000023</v>
      </c>
      <c r="L43" s="4">
        <f>ABS(D43-Election_result!D$2)</f>
        <v>4.6472553300000001</v>
      </c>
      <c r="M43" s="4">
        <f>ABS(E43-Election_result!E$2)</f>
        <v>1.5318364970000005</v>
      </c>
      <c r="N43" s="4">
        <f>ABS(F43-Election_result!F$2)</f>
        <v>1.5663032149999996</v>
      </c>
      <c r="O43" s="4">
        <f>ABS(G43-Election_result!G$2)</f>
        <v>0.34857693099999976</v>
      </c>
      <c r="P43" s="4">
        <f>ABS(H43-Election_result!H$2)</f>
        <v>2.291438265</v>
      </c>
      <c r="Q43" s="4">
        <f>ABS(I43-Election_result!I$2)</f>
        <v>0.87573538699999975</v>
      </c>
      <c r="R43" s="4">
        <f t="shared" si="0"/>
        <v>1.7653758868750002</v>
      </c>
      <c r="S43" s="17">
        <v>2.059233210078939</v>
      </c>
      <c r="T43" s="4"/>
    </row>
    <row r="44" spans="1:20" ht="12.75" customHeight="1">
      <c r="A44" s="3">
        <v>41522</v>
      </c>
      <c r="B44" s="4">
        <v>39.171973319999999</v>
      </c>
      <c r="C44" s="4">
        <v>26.23383479</v>
      </c>
      <c r="D44" s="4">
        <v>13.04725533</v>
      </c>
      <c r="E44" s="4">
        <v>6.3318364970000003</v>
      </c>
      <c r="F44" s="4">
        <v>7.0336967850000001</v>
      </c>
      <c r="G44" s="4">
        <v>2.5485769309999999</v>
      </c>
      <c r="H44" s="4">
        <v>2.4085617350000001</v>
      </c>
      <c r="I44" s="4">
        <v>3.2242646129999999</v>
      </c>
      <c r="J44" s="4">
        <f>ABS(B44-Election_result!B$2)</f>
        <v>2.3280266800000007</v>
      </c>
      <c r="K44" s="4">
        <f>ABS(C44-Election_result!C$2)</f>
        <v>0.53383479000000023</v>
      </c>
      <c r="L44" s="4">
        <f>ABS(D44-Election_result!D$2)</f>
        <v>4.6472553300000001</v>
      </c>
      <c r="M44" s="4">
        <f>ABS(E44-Election_result!E$2)</f>
        <v>1.5318364970000005</v>
      </c>
      <c r="N44" s="4">
        <f>ABS(F44-Election_result!F$2)</f>
        <v>1.5663032149999996</v>
      </c>
      <c r="O44" s="4">
        <f>ABS(G44-Election_result!G$2)</f>
        <v>0.34857693099999976</v>
      </c>
      <c r="P44" s="4">
        <f>ABS(H44-Election_result!H$2)</f>
        <v>2.291438265</v>
      </c>
      <c r="Q44" s="4">
        <f>ABS(I44-Election_result!I$2)</f>
        <v>0.87573538699999975</v>
      </c>
      <c r="R44" s="4">
        <f t="shared" si="0"/>
        <v>1.7653758868750002</v>
      </c>
      <c r="S44" s="17">
        <v>2.059233210078939</v>
      </c>
      <c r="T44" s="4"/>
    </row>
    <row r="45" spans="1:20" ht="12.75" customHeight="1">
      <c r="A45" s="3">
        <v>41523</v>
      </c>
      <c r="B45" s="4">
        <v>38.799999999999997</v>
      </c>
      <c r="C45" s="4">
        <v>26.7</v>
      </c>
      <c r="D45" s="4">
        <v>12.1</v>
      </c>
      <c r="E45" s="4">
        <v>6.5</v>
      </c>
      <c r="F45" s="4">
        <v>7.4</v>
      </c>
      <c r="G45" s="4">
        <v>2.5</v>
      </c>
      <c r="H45" s="4">
        <v>2.9</v>
      </c>
      <c r="I45" s="4">
        <v>3.1</v>
      </c>
      <c r="J45" s="4">
        <f>ABS(B45-Election_result!B$2)</f>
        <v>2.7000000000000028</v>
      </c>
      <c r="K45" s="4">
        <f>ABS(C45-Election_result!C$2)</f>
        <v>1</v>
      </c>
      <c r="L45" s="4">
        <f>ABS(D45-Election_result!D$2)</f>
        <v>3.6999999999999993</v>
      </c>
      <c r="M45" s="4">
        <f>ABS(E45-Election_result!E$2)</f>
        <v>1.7000000000000002</v>
      </c>
      <c r="N45" s="4">
        <f>ABS(F45-Election_result!F$2)</f>
        <v>1.1999999999999993</v>
      </c>
      <c r="O45" s="4">
        <f>ABS(G45-Election_result!G$2)</f>
        <v>0.29999999999999982</v>
      </c>
      <c r="P45" s="4">
        <f>ABS(H45-Election_result!H$2)</f>
        <v>1.8000000000000003</v>
      </c>
      <c r="Q45" s="4">
        <f>ABS(I45-Election_result!I$2)</f>
        <v>0.99999999999999956</v>
      </c>
      <c r="R45" s="4">
        <f t="shared" si="0"/>
        <v>1.6750000000000003</v>
      </c>
      <c r="S45" s="17">
        <v>1.8776870083321702</v>
      </c>
      <c r="T45" s="4"/>
    </row>
    <row r="46" spans="1:20" ht="12.75" customHeight="1">
      <c r="A46" s="3">
        <v>41524</v>
      </c>
      <c r="B46" s="4">
        <v>38.799999999999997</v>
      </c>
      <c r="C46" s="4">
        <v>26.7</v>
      </c>
      <c r="D46" s="4">
        <v>12.1</v>
      </c>
      <c r="E46" s="4">
        <v>6.5</v>
      </c>
      <c r="F46" s="4">
        <v>7.4</v>
      </c>
      <c r="G46" s="4">
        <v>2.5</v>
      </c>
      <c r="H46" s="4">
        <v>2.9</v>
      </c>
      <c r="I46" s="4">
        <v>3.1</v>
      </c>
      <c r="J46" s="4">
        <f>ABS(B46-Election_result!B$2)</f>
        <v>2.7000000000000028</v>
      </c>
      <c r="K46" s="4">
        <f>ABS(C46-Election_result!C$2)</f>
        <v>1</v>
      </c>
      <c r="L46" s="4">
        <f>ABS(D46-Election_result!D$2)</f>
        <v>3.6999999999999993</v>
      </c>
      <c r="M46" s="4">
        <f>ABS(E46-Election_result!E$2)</f>
        <v>1.7000000000000002</v>
      </c>
      <c r="N46" s="4">
        <f>ABS(F46-Election_result!F$2)</f>
        <v>1.1999999999999993</v>
      </c>
      <c r="O46" s="4">
        <f>ABS(G46-Election_result!G$2)</f>
        <v>0.29999999999999982</v>
      </c>
      <c r="P46" s="4">
        <f>ABS(H46-Election_result!H$2)</f>
        <v>1.8000000000000003</v>
      </c>
      <c r="Q46" s="4">
        <f>ABS(I46-Election_result!I$2)</f>
        <v>0.99999999999999956</v>
      </c>
      <c r="R46" s="4">
        <f t="shared" si="0"/>
        <v>1.6750000000000003</v>
      </c>
      <c r="S46" s="17">
        <v>1.8776870083321702</v>
      </c>
      <c r="T46" s="4"/>
    </row>
    <row r="47" spans="1:20" ht="12.75" customHeight="1">
      <c r="A47" s="3">
        <v>41525</v>
      </c>
      <c r="B47" s="4">
        <v>38.799999999999997</v>
      </c>
      <c r="C47" s="4">
        <v>26.7</v>
      </c>
      <c r="D47" s="4">
        <v>12.1</v>
      </c>
      <c r="E47" s="4">
        <v>6.5</v>
      </c>
      <c r="F47" s="4">
        <v>7.4</v>
      </c>
      <c r="G47" s="4">
        <v>2.5</v>
      </c>
      <c r="H47" s="4">
        <v>2.9</v>
      </c>
      <c r="I47" s="4">
        <v>3.1</v>
      </c>
      <c r="J47" s="4">
        <f>ABS(B47-Election_result!B$2)</f>
        <v>2.7000000000000028</v>
      </c>
      <c r="K47" s="4">
        <f>ABS(C47-Election_result!C$2)</f>
        <v>1</v>
      </c>
      <c r="L47" s="4">
        <f>ABS(D47-Election_result!D$2)</f>
        <v>3.6999999999999993</v>
      </c>
      <c r="M47" s="4">
        <f>ABS(E47-Election_result!E$2)</f>
        <v>1.7000000000000002</v>
      </c>
      <c r="N47" s="4">
        <f>ABS(F47-Election_result!F$2)</f>
        <v>1.1999999999999993</v>
      </c>
      <c r="O47" s="4">
        <f>ABS(G47-Election_result!G$2)</f>
        <v>0.29999999999999982</v>
      </c>
      <c r="P47" s="4">
        <f>ABS(H47-Election_result!H$2)</f>
        <v>1.8000000000000003</v>
      </c>
      <c r="Q47" s="4">
        <f>ABS(I47-Election_result!I$2)</f>
        <v>0.99999999999999956</v>
      </c>
      <c r="R47" s="4">
        <f t="shared" si="0"/>
        <v>1.6750000000000003</v>
      </c>
      <c r="S47" s="17">
        <v>1.8776870083321702</v>
      </c>
      <c r="T47" s="4"/>
    </row>
    <row r="48" spans="1:20" ht="12.75" customHeight="1">
      <c r="A48" s="3">
        <v>41526</v>
      </c>
      <c r="B48" s="4">
        <v>38.799999999999997</v>
      </c>
      <c r="C48" s="4">
        <v>26.7</v>
      </c>
      <c r="D48" s="4">
        <v>12.1</v>
      </c>
      <c r="E48" s="4">
        <v>6.5</v>
      </c>
      <c r="F48" s="4">
        <v>7.4</v>
      </c>
      <c r="G48" s="4">
        <v>2.5</v>
      </c>
      <c r="H48" s="4">
        <v>2.9</v>
      </c>
      <c r="I48" s="4">
        <v>3.1</v>
      </c>
      <c r="J48" s="4">
        <f>ABS(B48-Election_result!B$2)</f>
        <v>2.7000000000000028</v>
      </c>
      <c r="K48" s="4">
        <f>ABS(C48-Election_result!C$2)</f>
        <v>1</v>
      </c>
      <c r="L48" s="4">
        <f>ABS(D48-Election_result!D$2)</f>
        <v>3.6999999999999993</v>
      </c>
      <c r="M48" s="4">
        <f>ABS(E48-Election_result!E$2)</f>
        <v>1.7000000000000002</v>
      </c>
      <c r="N48" s="4">
        <f>ABS(F48-Election_result!F$2)</f>
        <v>1.1999999999999993</v>
      </c>
      <c r="O48" s="4">
        <f>ABS(G48-Election_result!G$2)</f>
        <v>0.29999999999999982</v>
      </c>
      <c r="P48" s="4">
        <f>ABS(H48-Election_result!H$2)</f>
        <v>1.8000000000000003</v>
      </c>
      <c r="Q48" s="4">
        <f>ABS(I48-Election_result!I$2)</f>
        <v>0.99999999999999956</v>
      </c>
      <c r="R48" s="4">
        <f t="shared" si="0"/>
        <v>1.6750000000000003</v>
      </c>
      <c r="S48" s="17">
        <v>1.8776870083321702</v>
      </c>
      <c r="T48" s="4"/>
    </row>
    <row r="49" spans="1:20" ht="12.75" customHeight="1">
      <c r="A49" s="3">
        <v>41527</v>
      </c>
      <c r="B49" s="4">
        <v>38.799999999999997</v>
      </c>
      <c r="C49" s="4">
        <v>26.7</v>
      </c>
      <c r="D49" s="4">
        <v>12.1</v>
      </c>
      <c r="E49" s="4">
        <v>6.5</v>
      </c>
      <c r="F49" s="4">
        <v>7.4</v>
      </c>
      <c r="G49" s="4">
        <v>2.5</v>
      </c>
      <c r="H49" s="4">
        <v>2.9</v>
      </c>
      <c r="I49" s="4">
        <v>3.1</v>
      </c>
      <c r="J49" s="4">
        <f>ABS(B49-Election_result!B$2)</f>
        <v>2.7000000000000028</v>
      </c>
      <c r="K49" s="4">
        <f>ABS(C49-Election_result!C$2)</f>
        <v>1</v>
      </c>
      <c r="L49" s="4">
        <f>ABS(D49-Election_result!D$2)</f>
        <v>3.6999999999999993</v>
      </c>
      <c r="M49" s="4">
        <f>ABS(E49-Election_result!E$2)</f>
        <v>1.7000000000000002</v>
      </c>
      <c r="N49" s="4">
        <f>ABS(F49-Election_result!F$2)</f>
        <v>1.1999999999999993</v>
      </c>
      <c r="O49" s="4">
        <f>ABS(G49-Election_result!G$2)</f>
        <v>0.29999999999999982</v>
      </c>
      <c r="P49" s="4">
        <f>ABS(H49-Election_result!H$2)</f>
        <v>1.8000000000000003</v>
      </c>
      <c r="Q49" s="4">
        <f>ABS(I49-Election_result!I$2)</f>
        <v>0.99999999999999956</v>
      </c>
      <c r="R49" s="4">
        <f t="shared" si="0"/>
        <v>1.6750000000000003</v>
      </c>
      <c r="S49" s="17">
        <v>1.8776870083321702</v>
      </c>
      <c r="T49" s="4"/>
    </row>
    <row r="50" spans="1:20" ht="12.75" customHeight="1">
      <c r="A50" s="3">
        <v>41528</v>
      </c>
      <c r="B50" s="4">
        <v>38.799999999999997</v>
      </c>
      <c r="C50" s="4">
        <v>26.7</v>
      </c>
      <c r="D50" s="4">
        <v>12.1</v>
      </c>
      <c r="E50" s="4">
        <v>6.5</v>
      </c>
      <c r="F50" s="4">
        <v>7.4</v>
      </c>
      <c r="G50" s="4">
        <v>2.5</v>
      </c>
      <c r="H50" s="4">
        <v>2.9</v>
      </c>
      <c r="I50" s="4">
        <v>3.1</v>
      </c>
      <c r="J50" s="4">
        <f>ABS(B50-Election_result!B$2)</f>
        <v>2.7000000000000028</v>
      </c>
      <c r="K50" s="4">
        <f>ABS(C50-Election_result!C$2)</f>
        <v>1</v>
      </c>
      <c r="L50" s="4">
        <f>ABS(D50-Election_result!D$2)</f>
        <v>3.6999999999999993</v>
      </c>
      <c r="M50" s="4">
        <f>ABS(E50-Election_result!E$2)</f>
        <v>1.7000000000000002</v>
      </c>
      <c r="N50" s="4">
        <f>ABS(F50-Election_result!F$2)</f>
        <v>1.1999999999999993</v>
      </c>
      <c r="O50" s="4">
        <f>ABS(G50-Election_result!G$2)</f>
        <v>0.29999999999999982</v>
      </c>
      <c r="P50" s="4">
        <f>ABS(H50-Election_result!H$2)</f>
        <v>1.8000000000000003</v>
      </c>
      <c r="Q50" s="4">
        <f>ABS(I50-Election_result!I$2)</f>
        <v>0.99999999999999956</v>
      </c>
      <c r="R50" s="4">
        <f t="shared" si="0"/>
        <v>1.6750000000000003</v>
      </c>
      <c r="S50" s="17">
        <v>1.8776870083321702</v>
      </c>
      <c r="T50" s="4"/>
    </row>
    <row r="51" spans="1:20" ht="12.75" customHeight="1">
      <c r="A51" s="3">
        <v>41529</v>
      </c>
      <c r="B51" s="4">
        <v>38.799999999999997</v>
      </c>
      <c r="C51" s="4">
        <v>26.7</v>
      </c>
      <c r="D51" s="4">
        <v>12.1</v>
      </c>
      <c r="E51" s="4">
        <v>6.5</v>
      </c>
      <c r="F51" s="4">
        <v>7.4</v>
      </c>
      <c r="G51" s="4">
        <v>2.5</v>
      </c>
      <c r="H51" s="4">
        <v>2.9</v>
      </c>
      <c r="I51" s="4">
        <v>3.1</v>
      </c>
      <c r="J51" s="4">
        <f>ABS(B51-Election_result!B$2)</f>
        <v>2.7000000000000028</v>
      </c>
      <c r="K51" s="4">
        <f>ABS(C51-Election_result!C$2)</f>
        <v>1</v>
      </c>
      <c r="L51" s="4">
        <f>ABS(D51-Election_result!D$2)</f>
        <v>3.6999999999999993</v>
      </c>
      <c r="M51" s="4">
        <f>ABS(E51-Election_result!E$2)</f>
        <v>1.7000000000000002</v>
      </c>
      <c r="N51" s="4">
        <f>ABS(F51-Election_result!F$2)</f>
        <v>1.1999999999999993</v>
      </c>
      <c r="O51" s="4">
        <f>ABS(G51-Election_result!G$2)</f>
        <v>0.29999999999999982</v>
      </c>
      <c r="P51" s="4">
        <f>ABS(H51-Election_result!H$2)</f>
        <v>1.8000000000000003</v>
      </c>
      <c r="Q51" s="4">
        <f>ABS(I51-Election_result!I$2)</f>
        <v>0.99999999999999956</v>
      </c>
      <c r="R51" s="4">
        <f t="shared" si="0"/>
        <v>1.6750000000000003</v>
      </c>
      <c r="S51" s="17">
        <v>1.8776870083321702</v>
      </c>
      <c r="T51" s="4"/>
    </row>
    <row r="52" spans="1:20" ht="12.75" customHeight="1">
      <c r="A52" s="3">
        <v>41530</v>
      </c>
      <c r="B52" s="4">
        <v>38.799999999999997</v>
      </c>
      <c r="C52" s="4">
        <v>26.7</v>
      </c>
      <c r="D52" s="4">
        <v>12.1</v>
      </c>
      <c r="E52" s="4">
        <v>6.5</v>
      </c>
      <c r="F52" s="4">
        <v>7.4</v>
      </c>
      <c r="G52" s="4">
        <v>2.5</v>
      </c>
      <c r="H52" s="4">
        <v>2.9</v>
      </c>
      <c r="I52" s="4">
        <v>3.1</v>
      </c>
      <c r="J52" s="4">
        <f>ABS(B52-Election_result!B$2)</f>
        <v>2.7000000000000028</v>
      </c>
      <c r="K52" s="4">
        <f>ABS(C52-Election_result!C$2)</f>
        <v>1</v>
      </c>
      <c r="L52" s="4">
        <f>ABS(D52-Election_result!D$2)</f>
        <v>3.6999999999999993</v>
      </c>
      <c r="M52" s="4">
        <f>ABS(E52-Election_result!E$2)</f>
        <v>1.7000000000000002</v>
      </c>
      <c r="N52" s="4">
        <f>ABS(F52-Election_result!F$2)</f>
        <v>1.1999999999999993</v>
      </c>
      <c r="O52" s="4">
        <f>ABS(G52-Election_result!G$2)</f>
        <v>0.29999999999999982</v>
      </c>
      <c r="P52" s="4">
        <f>ABS(H52-Election_result!H$2)</f>
        <v>1.8000000000000003</v>
      </c>
      <c r="Q52" s="4">
        <f>ABS(I52-Election_result!I$2)</f>
        <v>0.99999999999999956</v>
      </c>
      <c r="R52" s="4">
        <f t="shared" si="0"/>
        <v>1.6750000000000003</v>
      </c>
      <c r="S52" s="17">
        <v>1.8776870083321702</v>
      </c>
      <c r="T52" s="4"/>
    </row>
    <row r="53" spans="1:20" ht="12.75" customHeight="1">
      <c r="A53" s="3">
        <v>41531</v>
      </c>
      <c r="B53" s="4">
        <v>38.950000000000003</v>
      </c>
      <c r="C53" s="4">
        <v>27.01</v>
      </c>
      <c r="D53" s="4">
        <v>11.03</v>
      </c>
      <c r="E53" s="4">
        <v>6.26</v>
      </c>
      <c r="F53" s="4">
        <v>7.7</v>
      </c>
      <c r="G53" s="4">
        <v>2.58</v>
      </c>
      <c r="H53" s="4">
        <v>3.16</v>
      </c>
      <c r="I53" s="4">
        <v>3.36</v>
      </c>
      <c r="J53" s="4">
        <f>ABS(B53-Election_result!B$2)</f>
        <v>2.5499999999999972</v>
      </c>
      <c r="K53" s="4">
        <f>ABS(C53-Election_result!C$2)</f>
        <v>1.3100000000000023</v>
      </c>
      <c r="L53" s="4">
        <f>ABS(D53-Election_result!D$2)</f>
        <v>2.629999999999999</v>
      </c>
      <c r="M53" s="4">
        <f>ABS(E53-Election_result!E$2)</f>
        <v>1.46</v>
      </c>
      <c r="N53" s="4">
        <f>ABS(F53-Election_result!F$2)</f>
        <v>0.89999999999999947</v>
      </c>
      <c r="O53" s="4">
        <f>ABS(G53-Election_result!G$2)</f>
        <v>0.37999999999999989</v>
      </c>
      <c r="P53" s="4">
        <f>ABS(H53-Election_result!H$2)</f>
        <v>1.54</v>
      </c>
      <c r="Q53" s="4">
        <f>ABS(I53-Election_result!I$2)</f>
        <v>0.73999999999999977</v>
      </c>
      <c r="R53" s="4">
        <f t="shared" si="0"/>
        <v>1.4387499999999995</v>
      </c>
      <c r="S53" s="17">
        <v>1.7410951273854494</v>
      </c>
      <c r="T53" s="4"/>
    </row>
    <row r="54" spans="1:20" ht="12.75" customHeight="1">
      <c r="A54" s="3">
        <v>41532</v>
      </c>
      <c r="B54" s="4">
        <v>38.950000000000003</v>
      </c>
      <c r="C54" s="4">
        <v>27.01</v>
      </c>
      <c r="D54" s="4">
        <v>11.03</v>
      </c>
      <c r="E54" s="4">
        <v>6.26</v>
      </c>
      <c r="F54" s="4">
        <v>7.7</v>
      </c>
      <c r="G54" s="4">
        <v>2.58</v>
      </c>
      <c r="H54" s="4">
        <v>3.16</v>
      </c>
      <c r="I54" s="4">
        <v>3.36</v>
      </c>
      <c r="J54" s="4">
        <f>ABS(B54-Election_result!B$2)</f>
        <v>2.5499999999999972</v>
      </c>
      <c r="K54" s="4">
        <f>ABS(C54-Election_result!C$2)</f>
        <v>1.3100000000000023</v>
      </c>
      <c r="L54" s="4">
        <f>ABS(D54-Election_result!D$2)</f>
        <v>2.629999999999999</v>
      </c>
      <c r="M54" s="4">
        <f>ABS(E54-Election_result!E$2)</f>
        <v>1.46</v>
      </c>
      <c r="N54" s="4">
        <f>ABS(F54-Election_result!F$2)</f>
        <v>0.89999999999999947</v>
      </c>
      <c r="O54" s="4">
        <f>ABS(G54-Election_result!G$2)</f>
        <v>0.37999999999999989</v>
      </c>
      <c r="P54" s="4">
        <f>ABS(H54-Election_result!H$2)</f>
        <v>1.54</v>
      </c>
      <c r="Q54" s="4">
        <f>ABS(I54-Election_result!I$2)</f>
        <v>0.73999999999999977</v>
      </c>
      <c r="R54" s="4">
        <f t="shared" si="0"/>
        <v>1.4387499999999995</v>
      </c>
      <c r="S54" s="17">
        <v>1.7410951273854494</v>
      </c>
      <c r="T54" s="4"/>
    </row>
    <row r="55" spans="1:20" ht="12.75" customHeight="1">
      <c r="A55" s="3">
        <v>41533</v>
      </c>
      <c r="B55" s="4">
        <v>38.950000000000003</v>
      </c>
      <c r="C55" s="4">
        <v>27.01</v>
      </c>
      <c r="D55" s="4">
        <v>11.03</v>
      </c>
      <c r="E55" s="4">
        <v>6.26</v>
      </c>
      <c r="F55" s="4">
        <v>7.7</v>
      </c>
      <c r="G55" s="4">
        <v>2.58</v>
      </c>
      <c r="H55" s="4">
        <v>3.16</v>
      </c>
      <c r="I55" s="4">
        <v>3.36</v>
      </c>
      <c r="J55" s="4">
        <f>ABS(B55-Election_result!B$2)</f>
        <v>2.5499999999999972</v>
      </c>
      <c r="K55" s="4">
        <f>ABS(C55-Election_result!C$2)</f>
        <v>1.3100000000000023</v>
      </c>
      <c r="L55" s="4">
        <f>ABS(D55-Election_result!D$2)</f>
        <v>2.629999999999999</v>
      </c>
      <c r="M55" s="4">
        <f>ABS(E55-Election_result!E$2)</f>
        <v>1.46</v>
      </c>
      <c r="N55" s="4">
        <f>ABS(F55-Election_result!F$2)</f>
        <v>0.89999999999999947</v>
      </c>
      <c r="O55" s="4">
        <f>ABS(G55-Election_result!G$2)</f>
        <v>0.37999999999999989</v>
      </c>
      <c r="P55" s="4">
        <f>ABS(H55-Election_result!H$2)</f>
        <v>1.54</v>
      </c>
      <c r="Q55" s="4">
        <f>ABS(I55-Election_result!I$2)</f>
        <v>0.73999999999999977</v>
      </c>
      <c r="R55" s="4">
        <f t="shared" si="0"/>
        <v>1.4387499999999995</v>
      </c>
      <c r="S55" s="17">
        <v>1.7410951273854494</v>
      </c>
      <c r="T55" s="4"/>
    </row>
    <row r="56" spans="1:20" ht="12.75" customHeight="1">
      <c r="A56" s="3">
        <v>41534</v>
      </c>
      <c r="B56" s="4">
        <v>38.950000000000003</v>
      </c>
      <c r="C56" s="4">
        <v>27.01</v>
      </c>
      <c r="D56" s="4">
        <v>11.03</v>
      </c>
      <c r="E56" s="4">
        <v>6.26</v>
      </c>
      <c r="F56" s="4">
        <v>7.7</v>
      </c>
      <c r="G56" s="4">
        <v>2.58</v>
      </c>
      <c r="H56" s="4">
        <v>3.16</v>
      </c>
      <c r="I56" s="4">
        <v>3.36</v>
      </c>
      <c r="J56" s="4">
        <f>ABS(B56-Election_result!B$2)</f>
        <v>2.5499999999999972</v>
      </c>
      <c r="K56" s="4">
        <f>ABS(C56-Election_result!C$2)</f>
        <v>1.3100000000000023</v>
      </c>
      <c r="L56" s="4">
        <f>ABS(D56-Election_result!D$2)</f>
        <v>2.629999999999999</v>
      </c>
      <c r="M56" s="4">
        <f>ABS(E56-Election_result!E$2)</f>
        <v>1.46</v>
      </c>
      <c r="N56" s="4">
        <f>ABS(F56-Election_result!F$2)</f>
        <v>0.89999999999999947</v>
      </c>
      <c r="O56" s="4">
        <f>ABS(G56-Election_result!G$2)</f>
        <v>0.37999999999999989</v>
      </c>
      <c r="P56" s="4">
        <f>ABS(H56-Election_result!H$2)</f>
        <v>1.54</v>
      </c>
      <c r="Q56" s="4">
        <f>ABS(I56-Election_result!I$2)</f>
        <v>0.73999999999999977</v>
      </c>
      <c r="R56" s="4">
        <f t="shared" si="0"/>
        <v>1.4387499999999995</v>
      </c>
      <c r="S56" s="17">
        <v>1.7410951273854494</v>
      </c>
      <c r="T56" s="4"/>
    </row>
    <row r="57" spans="1:20" ht="12.75" customHeight="1">
      <c r="A57" s="3">
        <v>41535</v>
      </c>
      <c r="B57" s="4">
        <v>38.950000000000003</v>
      </c>
      <c r="C57" s="4">
        <v>27.01</v>
      </c>
      <c r="D57" s="4">
        <v>11.03</v>
      </c>
      <c r="E57" s="4">
        <v>6.26</v>
      </c>
      <c r="F57" s="4">
        <v>7.7</v>
      </c>
      <c r="G57" s="4">
        <v>2.58</v>
      </c>
      <c r="H57" s="4">
        <v>3.16</v>
      </c>
      <c r="I57" s="4">
        <v>3.36</v>
      </c>
      <c r="J57" s="4">
        <f>ABS(B57-Election_result!B$2)</f>
        <v>2.5499999999999972</v>
      </c>
      <c r="K57" s="4">
        <f>ABS(C57-Election_result!C$2)</f>
        <v>1.3100000000000023</v>
      </c>
      <c r="L57" s="4">
        <f>ABS(D57-Election_result!D$2)</f>
        <v>2.629999999999999</v>
      </c>
      <c r="M57" s="4">
        <f>ABS(E57-Election_result!E$2)</f>
        <v>1.46</v>
      </c>
      <c r="N57" s="4">
        <f>ABS(F57-Election_result!F$2)</f>
        <v>0.89999999999999947</v>
      </c>
      <c r="O57" s="4">
        <f>ABS(G57-Election_result!G$2)</f>
        <v>0.37999999999999989</v>
      </c>
      <c r="P57" s="4">
        <f>ABS(H57-Election_result!H$2)</f>
        <v>1.54</v>
      </c>
      <c r="Q57" s="4">
        <f>ABS(I57-Election_result!I$2)</f>
        <v>0.73999999999999977</v>
      </c>
      <c r="R57" s="4">
        <f t="shared" si="0"/>
        <v>1.4387499999999995</v>
      </c>
      <c r="S57" s="17">
        <v>1.7410951273854494</v>
      </c>
      <c r="T57" s="4"/>
    </row>
    <row r="58" spans="1:20" ht="12.75" customHeight="1">
      <c r="A58" s="3">
        <v>41536</v>
      </c>
      <c r="B58" s="4">
        <v>38.950000000000003</v>
      </c>
      <c r="C58" s="4">
        <v>27.01</v>
      </c>
      <c r="D58" s="4">
        <v>11.03</v>
      </c>
      <c r="E58" s="4">
        <v>6.26</v>
      </c>
      <c r="F58" s="4">
        <v>7.7</v>
      </c>
      <c r="G58" s="4">
        <v>2.58</v>
      </c>
      <c r="H58" s="4">
        <v>3.16</v>
      </c>
      <c r="I58" s="4">
        <v>3.36</v>
      </c>
      <c r="J58" s="4">
        <f>ABS(B58-Election_result!B$2)</f>
        <v>2.5499999999999972</v>
      </c>
      <c r="K58" s="4">
        <f>ABS(C58-Election_result!C$2)</f>
        <v>1.3100000000000023</v>
      </c>
      <c r="L58" s="4">
        <f>ABS(D58-Election_result!D$2)</f>
        <v>2.629999999999999</v>
      </c>
      <c r="M58" s="4">
        <f>ABS(E58-Election_result!E$2)</f>
        <v>1.46</v>
      </c>
      <c r="N58" s="4">
        <f>ABS(F58-Election_result!F$2)</f>
        <v>0.89999999999999947</v>
      </c>
      <c r="O58" s="4">
        <f>ABS(G58-Election_result!G$2)</f>
        <v>0.37999999999999989</v>
      </c>
      <c r="P58" s="4">
        <f>ABS(H58-Election_result!H$2)</f>
        <v>1.54</v>
      </c>
      <c r="Q58" s="4">
        <f>ABS(I58-Election_result!I$2)</f>
        <v>0.73999999999999977</v>
      </c>
      <c r="R58" s="4">
        <f t="shared" si="0"/>
        <v>1.4387499999999995</v>
      </c>
      <c r="S58" s="17">
        <v>1.7410951273854494</v>
      </c>
      <c r="T58" s="4"/>
    </row>
    <row r="59" spans="1:20" ht="12.75" customHeight="1">
      <c r="A59" s="3">
        <v>41537</v>
      </c>
      <c r="B59" s="4">
        <v>39.04</v>
      </c>
      <c r="C59" s="4">
        <v>27.17</v>
      </c>
      <c r="D59" s="4">
        <v>10.039999999999999</v>
      </c>
      <c r="E59" s="4">
        <v>5.77</v>
      </c>
      <c r="F59" s="4">
        <v>7.98</v>
      </c>
      <c r="G59" s="4">
        <v>2.5</v>
      </c>
      <c r="H59" s="4">
        <v>3.58</v>
      </c>
      <c r="I59" s="4">
        <v>3.91</v>
      </c>
      <c r="J59" s="4">
        <f>ABS(B59-Election_result!B$2)</f>
        <v>2.4600000000000009</v>
      </c>
      <c r="K59" s="4">
        <f>ABS(C59-Election_result!C$2)</f>
        <v>1.4700000000000024</v>
      </c>
      <c r="L59" s="4">
        <f>ABS(D59-Election_result!D$2)</f>
        <v>1.6399999999999988</v>
      </c>
      <c r="M59" s="4">
        <f>ABS(E59-Election_result!E$2)</f>
        <v>0.96999999999999975</v>
      </c>
      <c r="N59" s="4">
        <f>ABS(F59-Election_result!F$2)</f>
        <v>0.61999999999999922</v>
      </c>
      <c r="O59" s="4">
        <f>ABS(G59-Election_result!G$2)</f>
        <v>0.29999999999999982</v>
      </c>
      <c r="P59" s="4">
        <f>ABS(H59-Election_result!H$2)</f>
        <v>1.1200000000000001</v>
      </c>
      <c r="Q59" s="4">
        <f>ABS(I59-Election_result!I$2)</f>
        <v>0.1899999999999995</v>
      </c>
      <c r="R59" s="4">
        <f t="shared" si="0"/>
        <v>1.0962500000000002</v>
      </c>
      <c r="S59" s="17">
        <v>1.4599650326001676</v>
      </c>
      <c r="T59" s="4"/>
    </row>
    <row r="60" spans="1:20" ht="12.75" customHeight="1">
      <c r="A60" s="3">
        <v>41538</v>
      </c>
      <c r="B60" s="4">
        <v>39.04</v>
      </c>
      <c r="C60" s="4">
        <v>27.17</v>
      </c>
      <c r="D60" s="4">
        <v>10.039999999999999</v>
      </c>
      <c r="E60" s="4">
        <v>5.77</v>
      </c>
      <c r="F60" s="4">
        <v>7.98</v>
      </c>
      <c r="G60" s="4">
        <v>2.5</v>
      </c>
      <c r="H60" s="4">
        <v>3.58</v>
      </c>
      <c r="I60" s="4">
        <v>3.91</v>
      </c>
      <c r="J60" s="4">
        <f>ABS(B60-Election_result!B$2)</f>
        <v>2.4600000000000009</v>
      </c>
      <c r="K60" s="4">
        <f>ABS(C60-Election_result!C$2)</f>
        <v>1.4700000000000024</v>
      </c>
      <c r="L60" s="4">
        <f>ABS(D60-Election_result!D$2)</f>
        <v>1.6399999999999988</v>
      </c>
      <c r="M60" s="4">
        <f>ABS(E60-Election_result!E$2)</f>
        <v>0.96999999999999975</v>
      </c>
      <c r="N60" s="4">
        <f>ABS(F60-Election_result!F$2)</f>
        <v>0.61999999999999922</v>
      </c>
      <c r="O60" s="4">
        <f>ABS(G60-Election_result!G$2)</f>
        <v>0.29999999999999982</v>
      </c>
      <c r="P60" s="4">
        <f>ABS(H60-Election_result!H$2)</f>
        <v>1.1200000000000001</v>
      </c>
      <c r="Q60" s="4">
        <f>ABS(I60-Election_result!I$2)</f>
        <v>0.1899999999999995</v>
      </c>
      <c r="R60" s="4">
        <f t="shared" si="0"/>
        <v>1.0962500000000002</v>
      </c>
      <c r="S60" s="17">
        <v>1.4599650326001676</v>
      </c>
      <c r="T60" s="4"/>
    </row>
    <row r="61" spans="1:20" ht="12.75" customHeight="1">
      <c r="A61" s="3">
        <v>41539</v>
      </c>
      <c r="B61" s="4">
        <v>39.04</v>
      </c>
      <c r="C61" s="4">
        <v>27.17</v>
      </c>
      <c r="D61" s="4">
        <v>10.039999999999999</v>
      </c>
      <c r="E61" s="4">
        <v>5.77</v>
      </c>
      <c r="F61" s="4">
        <v>7.98</v>
      </c>
      <c r="G61" s="4">
        <v>2.5</v>
      </c>
      <c r="H61" s="4">
        <v>3.58</v>
      </c>
      <c r="I61" s="4">
        <v>3.91</v>
      </c>
      <c r="J61" s="4">
        <f>ABS(B61-Election_result!B$2)</f>
        <v>2.4600000000000009</v>
      </c>
      <c r="K61" s="4">
        <f>ABS(C61-Election_result!C$2)</f>
        <v>1.4700000000000024</v>
      </c>
      <c r="L61" s="4">
        <f>ABS(D61-Election_result!D$2)</f>
        <v>1.6399999999999988</v>
      </c>
      <c r="M61" s="4">
        <f>ABS(E61-Election_result!E$2)</f>
        <v>0.96999999999999975</v>
      </c>
      <c r="N61" s="4">
        <f>ABS(F61-Election_result!F$2)</f>
        <v>0.61999999999999922</v>
      </c>
      <c r="O61" s="4">
        <f>ABS(G61-Election_result!G$2)</f>
        <v>0.29999999999999982</v>
      </c>
      <c r="P61" s="4">
        <f>ABS(H61-Election_result!H$2)</f>
        <v>1.1200000000000001</v>
      </c>
      <c r="Q61" s="4">
        <f>ABS(I61-Election_result!I$2)</f>
        <v>0.1899999999999995</v>
      </c>
      <c r="R61" s="4">
        <f t="shared" si="0"/>
        <v>1.0962500000000002</v>
      </c>
      <c r="S61" s="17">
        <v>1.4599650326001676</v>
      </c>
      <c r="T61" s="4"/>
    </row>
    <row r="62" spans="1:20" ht="12.75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>
      <c r="A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>
      <c r="A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>
      <c r="A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>
      <c r="A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>
      <c r="A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>
      <c r="A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>
      <c r="A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customHeight="1">
      <c r="A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customHeight="1">
      <c r="A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>
      <c r="A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customHeight="1">
      <c r="A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2.75" customHeight="1">
      <c r="A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2.75" customHeight="1">
      <c r="A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2.75" customHeight="1">
      <c r="A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2.75" customHeight="1">
      <c r="A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2.75" customHeight="1">
      <c r="A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2.75" customHeight="1">
      <c r="A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2.75" customHeight="1">
      <c r="A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2.75" customHeight="1">
      <c r="A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2.75" customHeight="1">
      <c r="A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2.75" customHeight="1">
      <c r="A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2.75" customHeight="1">
      <c r="A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2.75" customHeight="1">
      <c r="A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2.75" customHeight="1">
      <c r="A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2.75" customHeight="1">
      <c r="A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2.75" customHeight="1">
      <c r="A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2.75" customHeight="1">
      <c r="A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2.75" customHeight="1">
      <c r="A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2.75" customHeight="1">
      <c r="A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2.75" customHeight="1">
      <c r="A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2.75" customHeight="1">
      <c r="A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2.75" customHeight="1">
      <c r="A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2.75" customHeight="1">
      <c r="A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2.75" customHeight="1">
      <c r="A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2.75" customHeight="1">
      <c r="A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2.75" customHeight="1">
      <c r="A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2.75" customHeight="1">
      <c r="A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2.75" customHeight="1">
      <c r="A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2.75" customHeight="1">
      <c r="A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2.75" customHeight="1">
      <c r="A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2.75" customHeight="1">
      <c r="A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2.75" customHeight="1">
      <c r="A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2.75" customHeight="1">
      <c r="A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2.75" customHeight="1">
      <c r="A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2.75" customHeight="1">
      <c r="A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2.75" customHeight="1">
      <c r="A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2.75" customHeight="1">
      <c r="A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2.75" customHeight="1">
      <c r="A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2.75" customHeight="1">
      <c r="A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2.75" customHeight="1">
      <c r="A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2.75" customHeight="1">
      <c r="A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2.75" customHeight="1">
      <c r="A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2.75" customHeight="1">
      <c r="A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2.75" customHeight="1">
      <c r="A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2.75" customHeight="1">
      <c r="A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2.75" customHeight="1">
      <c r="A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2.75" customHeight="1">
      <c r="A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2.75" customHeight="1">
      <c r="A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2.75" customHeight="1">
      <c r="A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2.75" customHeight="1">
      <c r="A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2.75" customHeight="1">
      <c r="A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2.75" customHeight="1">
      <c r="A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2.75" customHeight="1">
      <c r="A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2.75" customHeight="1">
      <c r="A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2.75" customHeight="1">
      <c r="A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2.75" customHeight="1">
      <c r="A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2.75" customHeight="1">
      <c r="A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2.75" customHeight="1">
      <c r="A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2.75" customHeight="1">
      <c r="A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2.75" customHeight="1">
      <c r="A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2.75" customHeight="1">
      <c r="A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2.75" customHeight="1">
      <c r="A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2.75" customHeight="1">
      <c r="A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2.75" customHeight="1">
      <c r="A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2.75" customHeight="1">
      <c r="A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2.75" customHeight="1">
      <c r="A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2.75" customHeight="1">
      <c r="A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2.75" customHeight="1">
      <c r="A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2.75" customHeight="1">
      <c r="A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2.75" customHeight="1">
      <c r="A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2.75" customHeight="1">
      <c r="A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2.75" customHeight="1">
      <c r="A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2.75" customHeight="1">
      <c r="A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2.75" customHeight="1">
      <c r="A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2.75" customHeight="1">
      <c r="A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2.75" customHeight="1">
      <c r="A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2.75" customHeight="1">
      <c r="A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2.75" customHeight="1">
      <c r="A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2.75" customHeight="1">
      <c r="A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2.75" customHeight="1">
      <c r="A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2.75" customHeight="1">
      <c r="A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2.75" customHeight="1">
      <c r="A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2.75" customHeight="1">
      <c r="A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2.75" customHeight="1">
      <c r="A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2.75" customHeight="1">
      <c r="A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2.75" customHeight="1">
      <c r="A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2.75" customHeight="1">
      <c r="A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2.75" customHeight="1">
      <c r="A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2.75" customHeight="1">
      <c r="A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2.75" customHeight="1">
      <c r="A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2.75" customHeight="1">
      <c r="A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2.75" customHeight="1">
      <c r="A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2.75" customHeight="1">
      <c r="A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2.75" customHeight="1">
      <c r="A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2.75" customHeight="1">
      <c r="A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2.75" customHeight="1">
      <c r="A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2.75" customHeight="1">
      <c r="A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2.75" customHeight="1">
      <c r="A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2.75" customHeight="1">
      <c r="A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2.75" customHeight="1">
      <c r="A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2.75" customHeight="1">
      <c r="A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2.75" customHeight="1">
      <c r="A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2.75" customHeight="1">
      <c r="A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2.75" customHeight="1">
      <c r="A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2.75" customHeight="1">
      <c r="A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2.75" customHeight="1">
      <c r="A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2.75" customHeight="1">
      <c r="A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2.75" customHeight="1">
      <c r="A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2.75" customHeight="1">
      <c r="A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2.75" customHeight="1">
      <c r="A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2.75" customHeight="1">
      <c r="A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2.75" customHeight="1">
      <c r="A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2.75" customHeight="1">
      <c r="A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2.75" customHeight="1">
      <c r="A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2.75" customHeight="1">
      <c r="A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2.75" customHeight="1">
      <c r="A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2.75" customHeight="1">
      <c r="A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2.75" customHeight="1">
      <c r="A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2.75" customHeight="1">
      <c r="A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2.75" customHeight="1">
      <c r="A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2.75" customHeight="1">
      <c r="A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2.75" customHeight="1">
      <c r="A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2.75" customHeight="1">
      <c r="A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2.75" customHeight="1">
      <c r="A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2.75" customHeight="1">
      <c r="A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2.75" customHeight="1">
      <c r="A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2.75" customHeight="1">
      <c r="A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2.75" customHeight="1">
      <c r="A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2.75" customHeight="1">
      <c r="A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2.75" customHeight="1">
      <c r="A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2.75" customHeight="1">
      <c r="A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2.75" customHeight="1">
      <c r="A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2.75" customHeight="1">
      <c r="A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2.75" customHeight="1">
      <c r="A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2.75" customHeight="1">
      <c r="A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2.75" customHeight="1">
      <c r="A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2.75" customHeight="1">
      <c r="A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2.75" customHeight="1">
      <c r="A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2.75" customHeight="1">
      <c r="A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2.75" customHeight="1">
      <c r="A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2.75" customHeight="1">
      <c r="A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2.75" customHeight="1">
      <c r="A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2.75" customHeight="1">
      <c r="A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2.75" customHeight="1">
      <c r="A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2.75" customHeight="1">
      <c r="A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2.75" customHeight="1">
      <c r="A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2.75" customHeight="1">
      <c r="A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2.75" customHeight="1">
      <c r="A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2.75" customHeight="1">
      <c r="A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2.75" customHeight="1">
      <c r="A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2.75" customHeight="1">
      <c r="A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2.75" customHeight="1">
      <c r="A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2.75" customHeight="1">
      <c r="A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2.75" customHeight="1">
      <c r="A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2.75" customHeight="1">
      <c r="A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2.75" customHeight="1">
      <c r="A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2.75" customHeight="1">
      <c r="A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2.75" customHeight="1">
      <c r="A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2.75" customHeight="1">
      <c r="A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2.75" customHeight="1">
      <c r="A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2.75" customHeight="1">
      <c r="A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2.75" customHeight="1">
      <c r="A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2.75" customHeight="1">
      <c r="A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2.75" customHeight="1">
      <c r="A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2.75" customHeight="1">
      <c r="A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2.75" customHeight="1">
      <c r="A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2.75" customHeight="1">
      <c r="A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2.75" customHeight="1">
      <c r="A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2.75" customHeight="1">
      <c r="A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2.75" customHeight="1">
      <c r="A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2.75" customHeight="1">
      <c r="A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2.75" customHeight="1">
      <c r="A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2.75" customHeight="1">
      <c r="A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2.75" customHeight="1">
      <c r="A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2.75" customHeight="1">
      <c r="A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2.75" customHeight="1">
      <c r="A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2.75" customHeight="1">
      <c r="A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2.75" customHeight="1">
      <c r="A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2.75" customHeight="1">
      <c r="A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2.75" customHeight="1">
      <c r="A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2.75" customHeight="1">
      <c r="A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2.75" customHeight="1">
      <c r="A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2.75" customHeight="1">
      <c r="A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2.75" customHeight="1">
      <c r="A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2.75" customHeight="1">
      <c r="A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2.75" customHeight="1">
      <c r="A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2.75" customHeight="1">
      <c r="A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2.75" customHeight="1">
      <c r="A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2.75" customHeight="1">
      <c r="A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2.75" customHeight="1">
      <c r="A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2.75" customHeight="1">
      <c r="A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2.75" customHeight="1">
      <c r="A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2.75" customHeight="1">
      <c r="A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2.75" customHeight="1">
      <c r="A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2.75" customHeight="1">
      <c r="A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2.75" customHeight="1">
      <c r="A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2.75" customHeight="1">
      <c r="A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2.75" customHeight="1">
      <c r="A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2.75" customHeight="1">
      <c r="A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2.75" customHeight="1">
      <c r="A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2.75" customHeight="1">
      <c r="A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2.75" customHeight="1">
      <c r="A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2.75" customHeight="1">
      <c r="A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2.75" customHeight="1">
      <c r="A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2.75" customHeight="1">
      <c r="A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2.75" customHeight="1">
      <c r="A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2.75" customHeight="1">
      <c r="A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2.75" customHeight="1">
      <c r="A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2.75" customHeight="1">
      <c r="A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2.75" customHeight="1">
      <c r="A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2.75" customHeight="1">
      <c r="A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2.75" customHeight="1">
      <c r="A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2.75" customHeight="1">
      <c r="A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2.75" customHeight="1">
      <c r="A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2.75" customHeight="1">
      <c r="A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2.75" customHeight="1">
      <c r="A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2.75" customHeight="1">
      <c r="A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2.75" customHeight="1">
      <c r="A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2.75" customHeight="1">
      <c r="A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2.75" customHeight="1">
      <c r="A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2.75" customHeight="1">
      <c r="A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2.75" customHeight="1">
      <c r="A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2.75" customHeight="1">
      <c r="A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2.75" customHeight="1">
      <c r="A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2.75" customHeight="1">
      <c r="A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2.75" customHeight="1">
      <c r="A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2.75" customHeight="1">
      <c r="A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2.75" customHeight="1">
      <c r="A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2.75" customHeight="1">
      <c r="A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2.75" customHeight="1">
      <c r="A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2.75" customHeight="1">
      <c r="A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2.75" customHeight="1">
      <c r="A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2.75" customHeight="1">
      <c r="A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2.75" customHeight="1">
      <c r="A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2.75" customHeight="1">
      <c r="A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2.75" customHeight="1">
      <c r="A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2.75" customHeight="1">
      <c r="A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2.75" customHeight="1">
      <c r="A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2.75" customHeight="1">
      <c r="A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2.75" customHeight="1">
      <c r="A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2.75" customHeight="1">
      <c r="A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2.75" customHeight="1">
      <c r="A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2.75" customHeight="1">
      <c r="A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2.75" customHeight="1">
      <c r="A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2.75" customHeight="1">
      <c r="A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2.75" customHeight="1">
      <c r="A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2.75" customHeight="1">
      <c r="A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2.75" customHeight="1">
      <c r="A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2.75" customHeight="1">
      <c r="A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2.75" customHeight="1">
      <c r="A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2.75" customHeight="1">
      <c r="A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2.75" customHeight="1">
      <c r="A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2.75" customHeight="1">
      <c r="A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2.75" customHeight="1">
      <c r="A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2.75" customHeight="1">
      <c r="A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2.75" customHeight="1">
      <c r="A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2.75" customHeight="1">
      <c r="A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2.75" customHeight="1">
      <c r="A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2.75" customHeight="1">
      <c r="A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2.75" customHeight="1">
      <c r="A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2.75" customHeight="1">
      <c r="A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2.75" customHeight="1">
      <c r="A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2.75" customHeight="1">
      <c r="A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2.75" customHeight="1">
      <c r="A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2.75" customHeight="1">
      <c r="A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2.75" customHeight="1">
      <c r="A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2.75" customHeight="1">
      <c r="A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2.75" customHeight="1">
      <c r="A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2.75" customHeight="1">
      <c r="A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2.75" customHeight="1">
      <c r="A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2.75" customHeight="1">
      <c r="A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2.75" customHeight="1">
      <c r="A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2.75" customHeight="1">
      <c r="A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2.75" customHeight="1">
      <c r="A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2.75" customHeight="1">
      <c r="A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2.75" customHeight="1">
      <c r="A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2.75" customHeight="1">
      <c r="A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2.75" customHeight="1">
      <c r="A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2.75" customHeight="1">
      <c r="A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2.75" customHeight="1">
      <c r="A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2.75" customHeight="1">
      <c r="A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2.75" customHeight="1">
      <c r="A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2.75" customHeight="1">
      <c r="A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2.75" customHeight="1">
      <c r="A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2.75" customHeight="1">
      <c r="A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2.75" customHeight="1">
      <c r="A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2.75" customHeight="1">
      <c r="A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2.75" customHeight="1">
      <c r="A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2.75" customHeight="1">
      <c r="A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2.75" customHeight="1">
      <c r="A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2.75" customHeight="1">
      <c r="A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2.75" customHeight="1">
      <c r="A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2.75" customHeight="1">
      <c r="A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2.75" customHeight="1">
      <c r="A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2.75" customHeight="1">
      <c r="A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2.75" customHeight="1">
      <c r="A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2.75" customHeight="1">
      <c r="A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2.75" customHeight="1">
      <c r="A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2.75" customHeight="1">
      <c r="A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2.75" customHeight="1">
      <c r="A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2.75" customHeight="1">
      <c r="A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2.75" customHeight="1">
      <c r="A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2.75" customHeight="1">
      <c r="A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2.75" customHeight="1">
      <c r="A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2.75" customHeight="1">
      <c r="A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2.75" customHeight="1">
      <c r="A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2.75" customHeight="1">
      <c r="A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2.75" customHeight="1">
      <c r="A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2.75" customHeight="1">
      <c r="A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2.75" customHeight="1">
      <c r="A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2.75" customHeight="1">
      <c r="A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2.75" customHeight="1">
      <c r="A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2.75" customHeight="1">
      <c r="A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2.75" customHeight="1">
      <c r="A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2.75" customHeight="1">
      <c r="A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2.75" customHeight="1">
      <c r="A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2.75" customHeight="1">
      <c r="A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2.75" customHeight="1">
      <c r="A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2.75" customHeight="1">
      <c r="A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2.75" customHeight="1">
      <c r="A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2.75" customHeight="1">
      <c r="A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2.75" customHeight="1">
      <c r="A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2.75" customHeight="1">
      <c r="A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2.75" customHeight="1">
      <c r="A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2.75" customHeight="1">
      <c r="A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2.75" customHeight="1">
      <c r="A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2.75" customHeight="1">
      <c r="A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2.75" customHeight="1">
      <c r="A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2.75" customHeight="1">
      <c r="A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2.75" customHeight="1">
      <c r="A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2.75" customHeight="1">
      <c r="A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2.75" customHeight="1">
      <c r="A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2.75" customHeight="1">
      <c r="A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2.75" customHeight="1">
      <c r="A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2.75" customHeight="1">
      <c r="A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2.75" customHeight="1">
      <c r="A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2.75" customHeight="1">
      <c r="A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2.75" customHeight="1">
      <c r="A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2.75" customHeight="1">
      <c r="A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2.75" customHeight="1">
      <c r="A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2.75" customHeight="1">
      <c r="A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2.75" customHeight="1">
      <c r="A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2.75" customHeight="1">
      <c r="A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2.75" customHeight="1">
      <c r="A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2.75" customHeight="1">
      <c r="A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2.75" customHeight="1">
      <c r="A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2.75" customHeight="1">
      <c r="A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2.75" customHeight="1">
      <c r="A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2.75" customHeight="1">
      <c r="A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2.75" customHeight="1">
      <c r="A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2.75" customHeight="1">
      <c r="A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2.75" customHeight="1">
      <c r="A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2.75" customHeight="1">
      <c r="A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2.75" customHeight="1">
      <c r="A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2.75" customHeight="1">
      <c r="A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2.75" customHeight="1">
      <c r="A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2.75" customHeight="1">
      <c r="A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2.75" customHeight="1">
      <c r="A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2.75" customHeight="1">
      <c r="A464" s="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2.75" customHeight="1">
      <c r="A465" s="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2.75" customHeight="1">
      <c r="A466" s="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2.75" customHeight="1">
      <c r="A467" s="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2.75" customHeight="1">
      <c r="A468" s="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2.75" customHeight="1">
      <c r="A469" s="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2.75" customHeight="1">
      <c r="A470" s="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2.75" customHeight="1">
      <c r="A471" s="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2.75" customHeight="1">
      <c r="A472" s="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2.75" customHeight="1">
      <c r="A473" s="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2.75" customHeight="1">
      <c r="A474" s="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2.75" customHeight="1">
      <c r="A475" s="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2.75" customHeight="1">
      <c r="A476" s="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2.75" customHeight="1">
      <c r="A477" s="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2.75" customHeight="1">
      <c r="A478" s="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2.75" customHeight="1">
      <c r="A479" s="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2.75" customHeight="1">
      <c r="A480" s="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2.75" customHeight="1">
      <c r="A481" s="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2.75" customHeight="1">
      <c r="A482" s="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2.75" customHeight="1">
      <c r="A483" s="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2.75" customHeight="1">
      <c r="A484" s="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2.75" customHeight="1">
      <c r="A485" s="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2.75" customHeight="1">
      <c r="A486" s="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2.75" customHeight="1">
      <c r="A487" s="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2.75" customHeight="1">
      <c r="A488" s="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2.75" customHeight="1">
      <c r="A489" s="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2.75" customHeight="1">
      <c r="A490" s="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2.75" customHeight="1">
      <c r="A491" s="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2.75" customHeight="1">
      <c r="A492" s="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2.75" customHeight="1">
      <c r="A493" s="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2.75" customHeight="1">
      <c r="A494" s="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2.75" customHeight="1">
      <c r="A495" s="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2.75" customHeight="1">
      <c r="A496" s="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2.75" customHeight="1">
      <c r="A497" s="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2.75" customHeight="1">
      <c r="A498" s="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2.75" customHeight="1">
      <c r="A499" s="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2.75" customHeight="1">
      <c r="A500" s="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2.75" customHeight="1">
      <c r="A501" s="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2.75" customHeight="1">
      <c r="A502" s="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2.75" customHeight="1">
      <c r="A503" s="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2.75" customHeight="1">
      <c r="A504" s="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2.75" customHeight="1">
      <c r="A505" s="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2.75" customHeight="1">
      <c r="A506" s="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2.75" customHeight="1">
      <c r="A507" s="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2.75" customHeight="1">
      <c r="A508" s="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2.75" customHeight="1">
      <c r="A509" s="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2.75" customHeight="1">
      <c r="A510" s="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S510"/>
  <sheetViews>
    <sheetView workbookViewId="0">
      <pane xSplit="1" ySplit="2" topLeftCell="B3" activePane="bottomRight" state="frozen"/>
      <selection activeCell="T1" sqref="T1:Z1048576"/>
      <selection pane="topRight" activeCell="T1" sqref="T1:Z1048576"/>
      <selection pane="bottomLeft" activeCell="T1" sqref="T1:Z1048576"/>
      <selection pane="bottomRight" activeCell="T1" sqref="T1:Z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style="1" bestFit="1" customWidth="1"/>
    <col min="11" max="11" width="4.6640625" style="1" bestFit="1" customWidth="1"/>
    <col min="12" max="12" width="5.83203125" style="1" bestFit="1" customWidth="1"/>
    <col min="13" max="13" width="4.6640625" style="1" bestFit="1" customWidth="1"/>
    <col min="14" max="14" width="5.1640625" style="1" bestFit="1" customWidth="1"/>
    <col min="15" max="15" width="6.5" style="1" bestFit="1" customWidth="1"/>
    <col min="16" max="16" width="4.5" style="1" bestFit="1" customWidth="1"/>
    <col min="17" max="17" width="7.5" style="1" bestFit="1" customWidth="1"/>
    <col min="18" max="18" width="16.83203125" style="1" bestFit="1" customWidth="1"/>
  </cols>
  <sheetData>
    <row r="1" spans="1:19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52</v>
      </c>
      <c r="S1" s="1" t="s">
        <v>53</v>
      </c>
    </row>
    <row r="2" spans="1:19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  <c r="S2" s="1" t="s">
        <v>20</v>
      </c>
    </row>
    <row r="3" spans="1:19" ht="12.75" customHeight="1">
      <c r="A3" s="3">
        <v>41481</v>
      </c>
      <c r="B3" s="4">
        <v>38.6</v>
      </c>
      <c r="C3" s="4">
        <v>26.3</v>
      </c>
      <c r="D3" s="4">
        <v>13.5</v>
      </c>
      <c r="E3" s="4">
        <v>5.8</v>
      </c>
      <c r="F3" s="4">
        <v>6.7</v>
      </c>
      <c r="G3" s="4">
        <v>2.6</v>
      </c>
      <c r="H3" s="4">
        <v>2.4</v>
      </c>
      <c r="I3" s="4">
        <v>4.3</v>
      </c>
      <c r="J3" s="4">
        <f>ABS(B3-Election_result!B$2)</f>
        <v>2.8999999999999986</v>
      </c>
      <c r="K3" s="4">
        <f>ABS(C3-Election_result!C$2)</f>
        <v>0.60000000000000142</v>
      </c>
      <c r="L3" s="4">
        <f>ABS(D3-Election_result!D$2)</f>
        <v>5.0999999999999996</v>
      </c>
      <c r="M3" s="4">
        <f>ABS(E3-Election_result!E$2)</f>
        <v>1</v>
      </c>
      <c r="N3" s="4">
        <f>ABS(F3-Election_result!F$2)</f>
        <v>1.8999999999999995</v>
      </c>
      <c r="O3" s="4">
        <f>ABS(G3-Election_result!G$2)</f>
        <v>0.39999999999999991</v>
      </c>
      <c r="P3" s="4">
        <f>ABS(H3-Election_result!H$2)</f>
        <v>2.3000000000000003</v>
      </c>
      <c r="Q3" s="4">
        <f>ABS(I3-Election_result!I$2)</f>
        <v>0.20000000000000018</v>
      </c>
      <c r="R3" s="4">
        <f>AVERAGE(J3:Q3)</f>
        <v>1.8000000000000003</v>
      </c>
      <c r="S3" s="6">
        <v>2.377819264977346</v>
      </c>
    </row>
    <row r="4" spans="1:19" ht="12.75" customHeight="1">
      <c r="A4" s="3">
        <v>41482</v>
      </c>
      <c r="B4" s="4">
        <v>38.6</v>
      </c>
      <c r="C4" s="4">
        <v>26.3</v>
      </c>
      <c r="D4" s="4">
        <v>13.5</v>
      </c>
      <c r="E4" s="4">
        <v>5.8</v>
      </c>
      <c r="F4" s="4">
        <v>6.7</v>
      </c>
      <c r="G4" s="4">
        <v>2.6</v>
      </c>
      <c r="H4" s="4">
        <v>2.4</v>
      </c>
      <c r="I4" s="4">
        <v>4.3</v>
      </c>
      <c r="J4" s="4">
        <f>ABS(B4-Election_result!B$2)</f>
        <v>2.8999999999999986</v>
      </c>
      <c r="K4" s="4">
        <f>ABS(C4-Election_result!C$2)</f>
        <v>0.60000000000000142</v>
      </c>
      <c r="L4" s="4">
        <f>ABS(D4-Election_result!D$2)</f>
        <v>5.0999999999999996</v>
      </c>
      <c r="M4" s="4">
        <f>ABS(E4-Election_result!E$2)</f>
        <v>1</v>
      </c>
      <c r="N4" s="4">
        <f>ABS(F4-Election_result!F$2)</f>
        <v>1.8999999999999995</v>
      </c>
      <c r="O4" s="4">
        <f>ABS(G4-Election_result!G$2)</f>
        <v>0.39999999999999991</v>
      </c>
      <c r="P4" s="4">
        <f>ABS(H4-Election_result!H$2)</f>
        <v>2.3000000000000003</v>
      </c>
      <c r="Q4" s="4">
        <f>ABS(I4-Election_result!I$2)</f>
        <v>0.20000000000000018</v>
      </c>
      <c r="R4" s="4">
        <f t="shared" ref="R4:R61" si="0">AVERAGE(J4:Q4)</f>
        <v>1.8000000000000003</v>
      </c>
      <c r="S4" s="6">
        <v>2.377819264977346</v>
      </c>
    </row>
    <row r="5" spans="1:19" ht="12.75" customHeight="1">
      <c r="A5" s="3">
        <v>41483</v>
      </c>
      <c r="B5" s="4">
        <v>38.6</v>
      </c>
      <c r="C5" s="4">
        <v>26.3</v>
      </c>
      <c r="D5" s="4">
        <v>13.5</v>
      </c>
      <c r="E5" s="4">
        <v>5.8</v>
      </c>
      <c r="F5" s="4">
        <v>6.7</v>
      </c>
      <c r="G5" s="4">
        <v>2.6</v>
      </c>
      <c r="H5" s="4">
        <v>2.4</v>
      </c>
      <c r="I5" s="4">
        <v>4.3</v>
      </c>
      <c r="J5" s="4">
        <f>ABS(B5-Election_result!B$2)</f>
        <v>2.8999999999999986</v>
      </c>
      <c r="K5" s="4">
        <f>ABS(C5-Election_result!C$2)</f>
        <v>0.60000000000000142</v>
      </c>
      <c r="L5" s="4">
        <f>ABS(D5-Election_result!D$2)</f>
        <v>5.0999999999999996</v>
      </c>
      <c r="M5" s="4">
        <f>ABS(E5-Election_result!E$2)</f>
        <v>1</v>
      </c>
      <c r="N5" s="4">
        <f>ABS(F5-Election_result!F$2)</f>
        <v>1.8999999999999995</v>
      </c>
      <c r="O5" s="4">
        <f>ABS(G5-Election_result!G$2)</f>
        <v>0.39999999999999991</v>
      </c>
      <c r="P5" s="4">
        <f>ABS(H5-Election_result!H$2)</f>
        <v>2.3000000000000003</v>
      </c>
      <c r="Q5" s="4">
        <f>ABS(I5-Election_result!I$2)</f>
        <v>0.20000000000000018</v>
      </c>
      <c r="R5" s="4">
        <f t="shared" si="0"/>
        <v>1.8000000000000003</v>
      </c>
      <c r="S5" s="6">
        <v>2.377819264977346</v>
      </c>
    </row>
    <row r="6" spans="1:19" ht="12.75" customHeight="1">
      <c r="A6" s="3">
        <v>41484</v>
      </c>
      <c r="B6" s="4">
        <v>38.6</v>
      </c>
      <c r="C6" s="4">
        <v>26.3</v>
      </c>
      <c r="D6" s="4">
        <v>13.5</v>
      </c>
      <c r="E6" s="4">
        <v>5.8</v>
      </c>
      <c r="F6" s="4">
        <v>6.7</v>
      </c>
      <c r="G6" s="4">
        <v>2.6</v>
      </c>
      <c r="H6" s="4">
        <v>2.4</v>
      </c>
      <c r="I6" s="4">
        <v>4.3</v>
      </c>
      <c r="J6" s="4">
        <f>ABS(B6-Election_result!B$2)</f>
        <v>2.8999999999999986</v>
      </c>
      <c r="K6" s="4">
        <f>ABS(C6-Election_result!C$2)</f>
        <v>0.60000000000000142</v>
      </c>
      <c r="L6" s="4">
        <f>ABS(D6-Election_result!D$2)</f>
        <v>5.0999999999999996</v>
      </c>
      <c r="M6" s="4">
        <f>ABS(E6-Election_result!E$2)</f>
        <v>1</v>
      </c>
      <c r="N6" s="4">
        <f>ABS(F6-Election_result!F$2)</f>
        <v>1.8999999999999995</v>
      </c>
      <c r="O6" s="4">
        <f>ABS(G6-Election_result!G$2)</f>
        <v>0.39999999999999991</v>
      </c>
      <c r="P6" s="4">
        <f>ABS(H6-Election_result!H$2)</f>
        <v>2.3000000000000003</v>
      </c>
      <c r="Q6" s="4">
        <f>ABS(I6-Election_result!I$2)</f>
        <v>0.20000000000000018</v>
      </c>
      <c r="R6" s="4">
        <f t="shared" si="0"/>
        <v>1.8000000000000003</v>
      </c>
      <c r="S6" s="6">
        <v>2.377819264977346</v>
      </c>
    </row>
    <row r="7" spans="1:19" ht="12.75" customHeight="1">
      <c r="A7" s="3">
        <v>41485</v>
      </c>
      <c r="B7" s="4">
        <v>38.6</v>
      </c>
      <c r="C7" s="4">
        <v>26.3</v>
      </c>
      <c r="D7" s="4">
        <v>13.5</v>
      </c>
      <c r="E7" s="4">
        <v>5.8</v>
      </c>
      <c r="F7" s="4">
        <v>6.7</v>
      </c>
      <c r="G7" s="4">
        <v>2.6</v>
      </c>
      <c r="H7" s="4">
        <v>2.4</v>
      </c>
      <c r="I7" s="4">
        <v>4.3</v>
      </c>
      <c r="J7" s="4">
        <f>ABS(B7-Election_result!B$2)</f>
        <v>2.8999999999999986</v>
      </c>
      <c r="K7" s="4">
        <f>ABS(C7-Election_result!C$2)</f>
        <v>0.60000000000000142</v>
      </c>
      <c r="L7" s="4">
        <f>ABS(D7-Election_result!D$2)</f>
        <v>5.0999999999999996</v>
      </c>
      <c r="M7" s="4">
        <f>ABS(E7-Election_result!E$2)</f>
        <v>1</v>
      </c>
      <c r="N7" s="4">
        <f>ABS(F7-Election_result!F$2)</f>
        <v>1.8999999999999995</v>
      </c>
      <c r="O7" s="4">
        <f>ABS(G7-Election_result!G$2)</f>
        <v>0.39999999999999991</v>
      </c>
      <c r="P7" s="4">
        <f>ABS(H7-Election_result!H$2)</f>
        <v>2.3000000000000003</v>
      </c>
      <c r="Q7" s="4">
        <f>ABS(I7-Election_result!I$2)</f>
        <v>0.20000000000000018</v>
      </c>
      <c r="R7" s="4">
        <f t="shared" si="0"/>
        <v>1.8000000000000003</v>
      </c>
      <c r="S7" s="6">
        <v>2.377819264977346</v>
      </c>
    </row>
    <row r="8" spans="1:19" ht="12.75" customHeight="1">
      <c r="A8" s="3">
        <v>41486</v>
      </c>
      <c r="B8" s="4">
        <v>38.6</v>
      </c>
      <c r="C8" s="4">
        <v>26.3</v>
      </c>
      <c r="D8" s="4">
        <v>13.5</v>
      </c>
      <c r="E8" s="4">
        <v>5.8</v>
      </c>
      <c r="F8" s="4">
        <v>6.7</v>
      </c>
      <c r="G8" s="4">
        <v>2.6</v>
      </c>
      <c r="H8" s="4">
        <v>2.4</v>
      </c>
      <c r="I8" s="4">
        <v>4.3</v>
      </c>
      <c r="J8" s="4">
        <f>ABS(B8-Election_result!B$2)</f>
        <v>2.8999999999999986</v>
      </c>
      <c r="K8" s="4">
        <f>ABS(C8-Election_result!C$2)</f>
        <v>0.60000000000000142</v>
      </c>
      <c r="L8" s="4">
        <f>ABS(D8-Election_result!D$2)</f>
        <v>5.0999999999999996</v>
      </c>
      <c r="M8" s="4">
        <f>ABS(E8-Election_result!E$2)</f>
        <v>1</v>
      </c>
      <c r="N8" s="4">
        <f>ABS(F8-Election_result!F$2)</f>
        <v>1.8999999999999995</v>
      </c>
      <c r="O8" s="4">
        <f>ABS(G8-Election_result!G$2)</f>
        <v>0.39999999999999991</v>
      </c>
      <c r="P8" s="4">
        <f>ABS(H8-Election_result!H$2)</f>
        <v>2.3000000000000003</v>
      </c>
      <c r="Q8" s="4">
        <f>ABS(I8-Election_result!I$2)</f>
        <v>0.20000000000000018</v>
      </c>
      <c r="R8" s="4">
        <f t="shared" si="0"/>
        <v>1.8000000000000003</v>
      </c>
      <c r="S8" s="6">
        <v>2.377819264977346</v>
      </c>
    </row>
    <row r="9" spans="1:19" ht="12.75" customHeight="1">
      <c r="A9" s="3">
        <v>41487</v>
      </c>
      <c r="B9" s="4">
        <v>38.6</v>
      </c>
      <c r="C9" s="4">
        <v>26.3</v>
      </c>
      <c r="D9" s="4">
        <v>13.5</v>
      </c>
      <c r="E9" s="4">
        <v>5.8</v>
      </c>
      <c r="F9" s="4">
        <v>6.7</v>
      </c>
      <c r="G9" s="4">
        <v>2.6</v>
      </c>
      <c r="H9" s="4">
        <v>2.4</v>
      </c>
      <c r="I9" s="4">
        <v>4.3</v>
      </c>
      <c r="J9" s="4">
        <f>ABS(B9-Election_result!B$2)</f>
        <v>2.8999999999999986</v>
      </c>
      <c r="K9" s="4">
        <f>ABS(C9-Election_result!C$2)</f>
        <v>0.60000000000000142</v>
      </c>
      <c r="L9" s="4">
        <f>ABS(D9-Election_result!D$2)</f>
        <v>5.0999999999999996</v>
      </c>
      <c r="M9" s="4">
        <f>ABS(E9-Election_result!E$2)</f>
        <v>1</v>
      </c>
      <c r="N9" s="4">
        <f>ABS(F9-Election_result!F$2)</f>
        <v>1.8999999999999995</v>
      </c>
      <c r="O9" s="4">
        <f>ABS(G9-Election_result!G$2)</f>
        <v>0.39999999999999991</v>
      </c>
      <c r="P9" s="4">
        <f>ABS(H9-Election_result!H$2)</f>
        <v>2.3000000000000003</v>
      </c>
      <c r="Q9" s="4">
        <f>ABS(I9-Election_result!I$2)</f>
        <v>0.20000000000000018</v>
      </c>
      <c r="R9" s="4">
        <f t="shared" si="0"/>
        <v>1.8000000000000003</v>
      </c>
      <c r="S9" s="6">
        <v>2.377819264977346</v>
      </c>
    </row>
    <row r="10" spans="1:19" ht="12.75" customHeight="1">
      <c r="A10" s="3">
        <v>41488</v>
      </c>
      <c r="B10" s="4">
        <v>38.6</v>
      </c>
      <c r="C10" s="4">
        <v>26.3</v>
      </c>
      <c r="D10" s="4">
        <v>13.5</v>
      </c>
      <c r="E10" s="4">
        <v>5.8</v>
      </c>
      <c r="F10" s="4">
        <v>6.7</v>
      </c>
      <c r="G10" s="4">
        <v>2.6</v>
      </c>
      <c r="H10" s="4">
        <v>2.4</v>
      </c>
      <c r="I10" s="4">
        <v>4.3</v>
      </c>
      <c r="J10" s="4">
        <f>ABS(B10-Election_result!B$2)</f>
        <v>2.8999999999999986</v>
      </c>
      <c r="K10" s="4">
        <f>ABS(C10-Election_result!C$2)</f>
        <v>0.60000000000000142</v>
      </c>
      <c r="L10" s="4">
        <f>ABS(D10-Election_result!D$2)</f>
        <v>5.0999999999999996</v>
      </c>
      <c r="M10" s="4">
        <f>ABS(E10-Election_result!E$2)</f>
        <v>1</v>
      </c>
      <c r="N10" s="4">
        <f>ABS(F10-Election_result!F$2)</f>
        <v>1.8999999999999995</v>
      </c>
      <c r="O10" s="4">
        <f>ABS(G10-Election_result!G$2)</f>
        <v>0.39999999999999991</v>
      </c>
      <c r="P10" s="4">
        <f>ABS(H10-Election_result!H$2)</f>
        <v>2.3000000000000003</v>
      </c>
      <c r="Q10" s="4">
        <f>ABS(I10-Election_result!I$2)</f>
        <v>0.20000000000000018</v>
      </c>
      <c r="R10" s="4">
        <f t="shared" si="0"/>
        <v>1.8000000000000003</v>
      </c>
      <c r="S10" s="6">
        <v>2.377819264977346</v>
      </c>
    </row>
    <row r="11" spans="1:19" ht="12.75" customHeight="1">
      <c r="A11" s="3">
        <v>41489</v>
      </c>
      <c r="B11" s="4">
        <v>38.6</v>
      </c>
      <c r="C11" s="4">
        <v>26.3</v>
      </c>
      <c r="D11" s="4">
        <v>13.5</v>
      </c>
      <c r="E11" s="4">
        <v>5.8</v>
      </c>
      <c r="F11" s="4">
        <v>6.7</v>
      </c>
      <c r="G11" s="4">
        <v>2.6</v>
      </c>
      <c r="H11" s="4">
        <v>2.4</v>
      </c>
      <c r="I11" s="4">
        <v>4.3</v>
      </c>
      <c r="J11" s="4">
        <f>ABS(B11-Election_result!B$2)</f>
        <v>2.8999999999999986</v>
      </c>
      <c r="K11" s="4">
        <f>ABS(C11-Election_result!C$2)</f>
        <v>0.60000000000000142</v>
      </c>
      <c r="L11" s="4">
        <f>ABS(D11-Election_result!D$2)</f>
        <v>5.0999999999999996</v>
      </c>
      <c r="M11" s="4">
        <f>ABS(E11-Election_result!E$2)</f>
        <v>1</v>
      </c>
      <c r="N11" s="4">
        <f>ABS(F11-Election_result!F$2)</f>
        <v>1.8999999999999995</v>
      </c>
      <c r="O11" s="4">
        <f>ABS(G11-Election_result!G$2)</f>
        <v>0.39999999999999991</v>
      </c>
      <c r="P11" s="4">
        <f>ABS(H11-Election_result!H$2)</f>
        <v>2.3000000000000003</v>
      </c>
      <c r="Q11" s="4">
        <f>ABS(I11-Election_result!I$2)</f>
        <v>0.20000000000000018</v>
      </c>
      <c r="R11" s="4">
        <f t="shared" si="0"/>
        <v>1.8000000000000003</v>
      </c>
      <c r="S11" s="6">
        <v>2.377819264977346</v>
      </c>
    </row>
    <row r="12" spans="1:19" ht="12.75" customHeight="1">
      <c r="A12" s="3">
        <v>41490</v>
      </c>
      <c r="B12" s="4">
        <v>38.6</v>
      </c>
      <c r="C12" s="4">
        <v>26.3</v>
      </c>
      <c r="D12" s="4">
        <v>13.5</v>
      </c>
      <c r="E12" s="4">
        <v>5.8</v>
      </c>
      <c r="F12" s="4">
        <v>6.7</v>
      </c>
      <c r="G12" s="4">
        <v>2.6</v>
      </c>
      <c r="H12" s="4">
        <v>2.4</v>
      </c>
      <c r="I12" s="4">
        <v>4.3</v>
      </c>
      <c r="J12" s="4">
        <f>ABS(B12-Election_result!B$2)</f>
        <v>2.8999999999999986</v>
      </c>
      <c r="K12" s="4">
        <f>ABS(C12-Election_result!C$2)</f>
        <v>0.60000000000000142</v>
      </c>
      <c r="L12" s="4">
        <f>ABS(D12-Election_result!D$2)</f>
        <v>5.0999999999999996</v>
      </c>
      <c r="M12" s="4">
        <f>ABS(E12-Election_result!E$2)</f>
        <v>1</v>
      </c>
      <c r="N12" s="4">
        <f>ABS(F12-Election_result!F$2)</f>
        <v>1.8999999999999995</v>
      </c>
      <c r="O12" s="4">
        <f>ABS(G12-Election_result!G$2)</f>
        <v>0.39999999999999991</v>
      </c>
      <c r="P12" s="4">
        <f>ABS(H12-Election_result!H$2)</f>
        <v>2.3000000000000003</v>
      </c>
      <c r="Q12" s="4">
        <f>ABS(I12-Election_result!I$2)</f>
        <v>0.20000000000000018</v>
      </c>
      <c r="R12" s="4">
        <f t="shared" si="0"/>
        <v>1.8000000000000003</v>
      </c>
      <c r="S12" s="6">
        <v>2.377819264977346</v>
      </c>
    </row>
    <row r="13" spans="1:19" ht="12.75" customHeight="1">
      <c r="A13" s="3">
        <v>41491</v>
      </c>
      <c r="B13" s="4">
        <v>38.6</v>
      </c>
      <c r="C13" s="4">
        <v>26.3</v>
      </c>
      <c r="D13" s="4">
        <v>13.5</v>
      </c>
      <c r="E13" s="4">
        <v>5.8</v>
      </c>
      <c r="F13" s="4">
        <v>6.7</v>
      </c>
      <c r="G13" s="4">
        <v>2.6</v>
      </c>
      <c r="H13" s="4">
        <v>2.4</v>
      </c>
      <c r="I13" s="4">
        <v>4.3</v>
      </c>
      <c r="J13" s="4">
        <f>ABS(B13-Election_result!B$2)</f>
        <v>2.8999999999999986</v>
      </c>
      <c r="K13" s="4">
        <f>ABS(C13-Election_result!C$2)</f>
        <v>0.60000000000000142</v>
      </c>
      <c r="L13" s="4">
        <f>ABS(D13-Election_result!D$2)</f>
        <v>5.0999999999999996</v>
      </c>
      <c r="M13" s="4">
        <f>ABS(E13-Election_result!E$2)</f>
        <v>1</v>
      </c>
      <c r="N13" s="4">
        <f>ABS(F13-Election_result!F$2)</f>
        <v>1.8999999999999995</v>
      </c>
      <c r="O13" s="4">
        <f>ABS(G13-Election_result!G$2)</f>
        <v>0.39999999999999991</v>
      </c>
      <c r="P13" s="4">
        <f>ABS(H13-Election_result!H$2)</f>
        <v>2.3000000000000003</v>
      </c>
      <c r="Q13" s="4">
        <f>ABS(I13-Election_result!I$2)</f>
        <v>0.20000000000000018</v>
      </c>
      <c r="R13" s="4">
        <f t="shared" si="0"/>
        <v>1.8000000000000003</v>
      </c>
      <c r="S13" s="6">
        <v>2.377819264977346</v>
      </c>
    </row>
    <row r="14" spans="1:19" ht="12.75" customHeight="1">
      <c r="A14" s="3">
        <v>41492</v>
      </c>
      <c r="B14" s="4">
        <v>38.6</v>
      </c>
      <c r="C14" s="4">
        <v>26.3</v>
      </c>
      <c r="D14" s="4">
        <v>13.5</v>
      </c>
      <c r="E14" s="4">
        <v>5.8</v>
      </c>
      <c r="F14" s="4">
        <v>6.7</v>
      </c>
      <c r="G14" s="4">
        <v>2.6</v>
      </c>
      <c r="H14" s="4">
        <v>2.4</v>
      </c>
      <c r="I14" s="4">
        <v>4.3</v>
      </c>
      <c r="J14" s="4">
        <f>ABS(B14-Election_result!B$2)</f>
        <v>2.8999999999999986</v>
      </c>
      <c r="K14" s="4">
        <f>ABS(C14-Election_result!C$2)</f>
        <v>0.60000000000000142</v>
      </c>
      <c r="L14" s="4">
        <f>ABS(D14-Election_result!D$2)</f>
        <v>5.0999999999999996</v>
      </c>
      <c r="M14" s="4">
        <f>ABS(E14-Election_result!E$2)</f>
        <v>1</v>
      </c>
      <c r="N14" s="4">
        <f>ABS(F14-Election_result!F$2)</f>
        <v>1.8999999999999995</v>
      </c>
      <c r="O14" s="4">
        <f>ABS(G14-Election_result!G$2)</f>
        <v>0.39999999999999991</v>
      </c>
      <c r="P14" s="4">
        <f>ABS(H14-Election_result!H$2)</f>
        <v>2.3000000000000003</v>
      </c>
      <c r="Q14" s="4">
        <f>ABS(I14-Election_result!I$2)</f>
        <v>0.20000000000000018</v>
      </c>
      <c r="R14" s="4">
        <f t="shared" si="0"/>
        <v>1.8000000000000003</v>
      </c>
      <c r="S14" s="6">
        <v>2.377819264977346</v>
      </c>
    </row>
    <row r="15" spans="1:19" ht="12.75" customHeight="1">
      <c r="A15" s="3">
        <v>41493</v>
      </c>
      <c r="B15" s="4">
        <v>38.6</v>
      </c>
      <c r="C15" s="4">
        <v>26.3</v>
      </c>
      <c r="D15" s="4">
        <v>13.5</v>
      </c>
      <c r="E15" s="4">
        <v>5.8</v>
      </c>
      <c r="F15" s="4">
        <v>6.7</v>
      </c>
      <c r="G15" s="4">
        <v>2.6</v>
      </c>
      <c r="H15" s="4">
        <v>2.4</v>
      </c>
      <c r="I15" s="4">
        <v>4.3</v>
      </c>
      <c r="J15" s="4">
        <f>ABS(B15-Election_result!B$2)</f>
        <v>2.8999999999999986</v>
      </c>
      <c r="K15" s="4">
        <f>ABS(C15-Election_result!C$2)</f>
        <v>0.60000000000000142</v>
      </c>
      <c r="L15" s="4">
        <f>ABS(D15-Election_result!D$2)</f>
        <v>5.0999999999999996</v>
      </c>
      <c r="M15" s="4">
        <f>ABS(E15-Election_result!E$2)</f>
        <v>1</v>
      </c>
      <c r="N15" s="4">
        <f>ABS(F15-Election_result!F$2)</f>
        <v>1.8999999999999995</v>
      </c>
      <c r="O15" s="4">
        <f>ABS(G15-Election_result!G$2)</f>
        <v>0.39999999999999991</v>
      </c>
      <c r="P15" s="4">
        <f>ABS(H15-Election_result!H$2)</f>
        <v>2.3000000000000003</v>
      </c>
      <c r="Q15" s="4">
        <f>ABS(I15-Election_result!I$2)</f>
        <v>0.20000000000000018</v>
      </c>
      <c r="R15" s="4">
        <f t="shared" si="0"/>
        <v>1.8000000000000003</v>
      </c>
      <c r="S15" s="6">
        <v>2.377819264977346</v>
      </c>
    </row>
    <row r="16" spans="1:19" ht="12.75" customHeight="1">
      <c r="A16" s="3">
        <v>41494</v>
      </c>
      <c r="B16" s="4">
        <v>38.6</v>
      </c>
      <c r="C16" s="4">
        <v>26.3</v>
      </c>
      <c r="D16" s="4">
        <v>13.5</v>
      </c>
      <c r="E16" s="4">
        <v>5.8</v>
      </c>
      <c r="F16" s="4">
        <v>6.7</v>
      </c>
      <c r="G16" s="4">
        <v>2.6</v>
      </c>
      <c r="H16" s="4">
        <v>2.4</v>
      </c>
      <c r="I16" s="4">
        <v>4.3</v>
      </c>
      <c r="J16" s="4">
        <f>ABS(B16-Election_result!B$2)</f>
        <v>2.8999999999999986</v>
      </c>
      <c r="K16" s="4">
        <f>ABS(C16-Election_result!C$2)</f>
        <v>0.60000000000000142</v>
      </c>
      <c r="L16" s="4">
        <f>ABS(D16-Election_result!D$2)</f>
        <v>5.0999999999999996</v>
      </c>
      <c r="M16" s="4">
        <f>ABS(E16-Election_result!E$2)</f>
        <v>1</v>
      </c>
      <c r="N16" s="4">
        <f>ABS(F16-Election_result!F$2)</f>
        <v>1.8999999999999995</v>
      </c>
      <c r="O16" s="4">
        <f>ABS(G16-Election_result!G$2)</f>
        <v>0.39999999999999991</v>
      </c>
      <c r="P16" s="4">
        <f>ABS(H16-Election_result!H$2)</f>
        <v>2.3000000000000003</v>
      </c>
      <c r="Q16" s="4">
        <f>ABS(I16-Election_result!I$2)</f>
        <v>0.20000000000000018</v>
      </c>
      <c r="R16" s="4">
        <f t="shared" si="0"/>
        <v>1.8000000000000003</v>
      </c>
      <c r="S16" s="6">
        <v>2.377819264977346</v>
      </c>
    </row>
    <row r="17" spans="1:19" ht="12.75" customHeight="1">
      <c r="A17" s="3">
        <v>41495</v>
      </c>
      <c r="B17" s="4">
        <v>38.6</v>
      </c>
      <c r="C17" s="4">
        <v>26.3</v>
      </c>
      <c r="D17" s="4">
        <v>13.5</v>
      </c>
      <c r="E17" s="4">
        <v>5.8</v>
      </c>
      <c r="F17" s="4">
        <v>6.7</v>
      </c>
      <c r="G17" s="4">
        <v>2.6</v>
      </c>
      <c r="H17" s="4">
        <v>2.4</v>
      </c>
      <c r="I17" s="4">
        <v>4.3</v>
      </c>
      <c r="J17" s="4">
        <f>ABS(B17-Election_result!B$2)</f>
        <v>2.8999999999999986</v>
      </c>
      <c r="K17" s="4">
        <f>ABS(C17-Election_result!C$2)</f>
        <v>0.60000000000000142</v>
      </c>
      <c r="L17" s="4">
        <f>ABS(D17-Election_result!D$2)</f>
        <v>5.0999999999999996</v>
      </c>
      <c r="M17" s="4">
        <f>ABS(E17-Election_result!E$2)</f>
        <v>1</v>
      </c>
      <c r="N17" s="4">
        <f>ABS(F17-Election_result!F$2)</f>
        <v>1.8999999999999995</v>
      </c>
      <c r="O17" s="4">
        <f>ABS(G17-Election_result!G$2)</f>
        <v>0.39999999999999991</v>
      </c>
      <c r="P17" s="4">
        <f>ABS(H17-Election_result!H$2)</f>
        <v>2.3000000000000003</v>
      </c>
      <c r="Q17" s="4">
        <f>ABS(I17-Election_result!I$2)</f>
        <v>0.20000000000000018</v>
      </c>
      <c r="R17" s="4">
        <f t="shared" si="0"/>
        <v>1.8000000000000003</v>
      </c>
      <c r="S17" s="6">
        <v>2.377819264977346</v>
      </c>
    </row>
    <row r="18" spans="1:19" ht="12.75" customHeight="1">
      <c r="A18" s="3">
        <v>41496</v>
      </c>
      <c r="B18" s="4">
        <v>38.6</v>
      </c>
      <c r="C18" s="4">
        <v>26.3</v>
      </c>
      <c r="D18" s="4">
        <v>13.5</v>
      </c>
      <c r="E18" s="4">
        <v>5.8</v>
      </c>
      <c r="F18" s="4">
        <v>6.7</v>
      </c>
      <c r="G18" s="4">
        <v>2.6</v>
      </c>
      <c r="H18" s="4">
        <v>2.4</v>
      </c>
      <c r="I18" s="4">
        <v>4.3</v>
      </c>
      <c r="J18" s="4">
        <f>ABS(B18-Election_result!B$2)</f>
        <v>2.8999999999999986</v>
      </c>
      <c r="K18" s="4">
        <f>ABS(C18-Election_result!C$2)</f>
        <v>0.60000000000000142</v>
      </c>
      <c r="L18" s="4">
        <f>ABS(D18-Election_result!D$2)</f>
        <v>5.0999999999999996</v>
      </c>
      <c r="M18" s="4">
        <f>ABS(E18-Election_result!E$2)</f>
        <v>1</v>
      </c>
      <c r="N18" s="4">
        <f>ABS(F18-Election_result!F$2)</f>
        <v>1.8999999999999995</v>
      </c>
      <c r="O18" s="4">
        <f>ABS(G18-Election_result!G$2)</f>
        <v>0.39999999999999991</v>
      </c>
      <c r="P18" s="4">
        <f>ABS(H18-Election_result!H$2)</f>
        <v>2.3000000000000003</v>
      </c>
      <c r="Q18" s="4">
        <f>ABS(I18-Election_result!I$2)</f>
        <v>0.20000000000000018</v>
      </c>
      <c r="R18" s="4">
        <f t="shared" si="0"/>
        <v>1.8000000000000003</v>
      </c>
      <c r="S18" s="6">
        <v>2.377819264977346</v>
      </c>
    </row>
    <row r="19" spans="1:19" ht="12.75" customHeight="1">
      <c r="A19" s="3">
        <v>41497</v>
      </c>
      <c r="B19" s="4">
        <v>38.6</v>
      </c>
      <c r="C19" s="4">
        <v>26.3</v>
      </c>
      <c r="D19" s="4">
        <v>13.5</v>
      </c>
      <c r="E19" s="4">
        <v>5.8</v>
      </c>
      <c r="F19" s="4">
        <v>6.7</v>
      </c>
      <c r="G19" s="4">
        <v>2.6</v>
      </c>
      <c r="H19" s="4">
        <v>2.4</v>
      </c>
      <c r="I19" s="4">
        <v>4.3</v>
      </c>
      <c r="J19" s="4">
        <f>ABS(B19-Election_result!B$2)</f>
        <v>2.8999999999999986</v>
      </c>
      <c r="K19" s="4">
        <f>ABS(C19-Election_result!C$2)</f>
        <v>0.60000000000000142</v>
      </c>
      <c r="L19" s="4">
        <f>ABS(D19-Election_result!D$2)</f>
        <v>5.0999999999999996</v>
      </c>
      <c r="M19" s="4">
        <f>ABS(E19-Election_result!E$2)</f>
        <v>1</v>
      </c>
      <c r="N19" s="4">
        <f>ABS(F19-Election_result!F$2)</f>
        <v>1.8999999999999995</v>
      </c>
      <c r="O19" s="4">
        <f>ABS(G19-Election_result!G$2)</f>
        <v>0.39999999999999991</v>
      </c>
      <c r="P19" s="4">
        <f>ABS(H19-Election_result!H$2)</f>
        <v>2.3000000000000003</v>
      </c>
      <c r="Q19" s="4">
        <f>ABS(I19-Election_result!I$2)</f>
        <v>0.20000000000000018</v>
      </c>
      <c r="R19" s="4">
        <f t="shared" si="0"/>
        <v>1.8000000000000003</v>
      </c>
      <c r="S19" s="6">
        <v>2.377819264977346</v>
      </c>
    </row>
    <row r="20" spans="1:19" ht="12.75" customHeight="1">
      <c r="A20" s="3">
        <v>41498</v>
      </c>
      <c r="B20" s="4">
        <v>38.6</v>
      </c>
      <c r="C20" s="4">
        <v>26.3</v>
      </c>
      <c r="D20" s="4">
        <v>13.5</v>
      </c>
      <c r="E20" s="4">
        <v>5.8</v>
      </c>
      <c r="F20" s="4">
        <v>6.7</v>
      </c>
      <c r="G20" s="4">
        <v>2.6</v>
      </c>
      <c r="H20" s="4">
        <v>2.4</v>
      </c>
      <c r="I20" s="4">
        <v>4.3</v>
      </c>
      <c r="J20" s="4">
        <f>ABS(B20-Election_result!B$2)</f>
        <v>2.8999999999999986</v>
      </c>
      <c r="K20" s="4">
        <f>ABS(C20-Election_result!C$2)</f>
        <v>0.60000000000000142</v>
      </c>
      <c r="L20" s="4">
        <f>ABS(D20-Election_result!D$2)</f>
        <v>5.0999999999999996</v>
      </c>
      <c r="M20" s="4">
        <f>ABS(E20-Election_result!E$2)</f>
        <v>1</v>
      </c>
      <c r="N20" s="4">
        <f>ABS(F20-Election_result!F$2)</f>
        <v>1.8999999999999995</v>
      </c>
      <c r="O20" s="4">
        <f>ABS(G20-Election_result!G$2)</f>
        <v>0.39999999999999991</v>
      </c>
      <c r="P20" s="4">
        <f>ABS(H20-Election_result!H$2)</f>
        <v>2.3000000000000003</v>
      </c>
      <c r="Q20" s="4">
        <f>ABS(I20-Election_result!I$2)</f>
        <v>0.20000000000000018</v>
      </c>
      <c r="R20" s="4">
        <f t="shared" si="0"/>
        <v>1.8000000000000003</v>
      </c>
      <c r="S20" s="6">
        <v>2.377819264977346</v>
      </c>
    </row>
    <row r="21" spans="1:19" ht="12.75" customHeight="1">
      <c r="A21" s="3">
        <v>41499</v>
      </c>
      <c r="B21" s="4">
        <v>38.6</v>
      </c>
      <c r="C21" s="4">
        <v>26.3</v>
      </c>
      <c r="D21" s="4">
        <v>13.5</v>
      </c>
      <c r="E21" s="4">
        <v>5.8</v>
      </c>
      <c r="F21" s="4">
        <v>6.7</v>
      </c>
      <c r="G21" s="4">
        <v>2.6</v>
      </c>
      <c r="H21" s="4">
        <v>2.4</v>
      </c>
      <c r="I21" s="4">
        <v>4.3</v>
      </c>
      <c r="J21" s="4">
        <f>ABS(B21-Election_result!B$2)</f>
        <v>2.8999999999999986</v>
      </c>
      <c r="K21" s="4">
        <f>ABS(C21-Election_result!C$2)</f>
        <v>0.60000000000000142</v>
      </c>
      <c r="L21" s="4">
        <f>ABS(D21-Election_result!D$2)</f>
        <v>5.0999999999999996</v>
      </c>
      <c r="M21" s="4">
        <f>ABS(E21-Election_result!E$2)</f>
        <v>1</v>
      </c>
      <c r="N21" s="4">
        <f>ABS(F21-Election_result!F$2)</f>
        <v>1.8999999999999995</v>
      </c>
      <c r="O21" s="4">
        <f>ABS(G21-Election_result!G$2)</f>
        <v>0.39999999999999991</v>
      </c>
      <c r="P21" s="4">
        <f>ABS(H21-Election_result!H$2)</f>
        <v>2.3000000000000003</v>
      </c>
      <c r="Q21" s="4">
        <f>ABS(I21-Election_result!I$2)</f>
        <v>0.20000000000000018</v>
      </c>
      <c r="R21" s="4">
        <f t="shared" si="0"/>
        <v>1.8000000000000003</v>
      </c>
      <c r="S21" s="6">
        <v>2.377819264977346</v>
      </c>
    </row>
    <row r="22" spans="1:19" ht="12.75" customHeight="1">
      <c r="A22" s="3">
        <v>41500</v>
      </c>
      <c r="B22" s="4">
        <v>38.6</v>
      </c>
      <c r="C22" s="4">
        <v>26.3</v>
      </c>
      <c r="D22" s="4">
        <v>13.5</v>
      </c>
      <c r="E22" s="4">
        <v>5.8</v>
      </c>
      <c r="F22" s="4">
        <v>6.7</v>
      </c>
      <c r="G22" s="4">
        <v>2.6</v>
      </c>
      <c r="H22" s="4">
        <v>2.4</v>
      </c>
      <c r="I22" s="4">
        <v>4.3</v>
      </c>
      <c r="J22" s="4">
        <f>ABS(B22-Election_result!B$2)</f>
        <v>2.8999999999999986</v>
      </c>
      <c r="K22" s="4">
        <f>ABS(C22-Election_result!C$2)</f>
        <v>0.60000000000000142</v>
      </c>
      <c r="L22" s="4">
        <f>ABS(D22-Election_result!D$2)</f>
        <v>5.0999999999999996</v>
      </c>
      <c r="M22" s="4">
        <f>ABS(E22-Election_result!E$2)</f>
        <v>1</v>
      </c>
      <c r="N22" s="4">
        <f>ABS(F22-Election_result!F$2)</f>
        <v>1.8999999999999995</v>
      </c>
      <c r="O22" s="4">
        <f>ABS(G22-Election_result!G$2)</f>
        <v>0.39999999999999991</v>
      </c>
      <c r="P22" s="4">
        <f>ABS(H22-Election_result!H$2)</f>
        <v>2.3000000000000003</v>
      </c>
      <c r="Q22" s="4">
        <f>ABS(I22-Election_result!I$2)</f>
        <v>0.20000000000000018</v>
      </c>
      <c r="R22" s="4">
        <f t="shared" si="0"/>
        <v>1.8000000000000003</v>
      </c>
      <c r="S22" s="6">
        <v>2.377819264977346</v>
      </c>
    </row>
    <row r="23" spans="1:19" ht="12.75" customHeight="1">
      <c r="A23" s="3">
        <v>41501</v>
      </c>
      <c r="B23" s="4">
        <v>38.6</v>
      </c>
      <c r="C23" s="4">
        <v>26.3</v>
      </c>
      <c r="D23" s="4">
        <v>13.5</v>
      </c>
      <c r="E23" s="4">
        <v>5.8</v>
      </c>
      <c r="F23" s="4">
        <v>6.7</v>
      </c>
      <c r="G23" s="4">
        <v>2.6</v>
      </c>
      <c r="H23" s="4">
        <v>2.4</v>
      </c>
      <c r="I23" s="4">
        <v>4.3</v>
      </c>
      <c r="J23" s="4">
        <f>ABS(B23-Election_result!B$2)</f>
        <v>2.8999999999999986</v>
      </c>
      <c r="K23" s="4">
        <f>ABS(C23-Election_result!C$2)</f>
        <v>0.60000000000000142</v>
      </c>
      <c r="L23" s="4">
        <f>ABS(D23-Election_result!D$2)</f>
        <v>5.0999999999999996</v>
      </c>
      <c r="M23" s="4">
        <f>ABS(E23-Election_result!E$2)</f>
        <v>1</v>
      </c>
      <c r="N23" s="4">
        <f>ABS(F23-Election_result!F$2)</f>
        <v>1.8999999999999995</v>
      </c>
      <c r="O23" s="4">
        <f>ABS(G23-Election_result!G$2)</f>
        <v>0.39999999999999991</v>
      </c>
      <c r="P23" s="4">
        <f>ABS(H23-Election_result!H$2)</f>
        <v>2.3000000000000003</v>
      </c>
      <c r="Q23" s="4">
        <f>ABS(I23-Election_result!I$2)</f>
        <v>0.20000000000000018</v>
      </c>
      <c r="R23" s="4">
        <f t="shared" si="0"/>
        <v>1.8000000000000003</v>
      </c>
      <c r="S23" s="6">
        <v>2.377819264977346</v>
      </c>
    </row>
    <row r="24" spans="1:19" ht="12.75" customHeight="1">
      <c r="A24" s="3">
        <v>41502</v>
      </c>
      <c r="B24" s="4">
        <v>38.6</v>
      </c>
      <c r="C24" s="4">
        <v>26.3</v>
      </c>
      <c r="D24" s="4">
        <v>13.5</v>
      </c>
      <c r="E24" s="4">
        <v>5.8</v>
      </c>
      <c r="F24" s="4">
        <v>6.7</v>
      </c>
      <c r="G24" s="4">
        <v>2.6</v>
      </c>
      <c r="H24" s="4">
        <v>2.4</v>
      </c>
      <c r="I24" s="4">
        <v>4.3</v>
      </c>
      <c r="J24" s="4">
        <f>ABS(B24-Election_result!B$2)</f>
        <v>2.8999999999999986</v>
      </c>
      <c r="K24" s="4">
        <f>ABS(C24-Election_result!C$2)</f>
        <v>0.60000000000000142</v>
      </c>
      <c r="L24" s="4">
        <f>ABS(D24-Election_result!D$2)</f>
        <v>5.0999999999999996</v>
      </c>
      <c r="M24" s="4">
        <f>ABS(E24-Election_result!E$2)</f>
        <v>1</v>
      </c>
      <c r="N24" s="4">
        <f>ABS(F24-Election_result!F$2)</f>
        <v>1.8999999999999995</v>
      </c>
      <c r="O24" s="4">
        <f>ABS(G24-Election_result!G$2)</f>
        <v>0.39999999999999991</v>
      </c>
      <c r="P24" s="4">
        <f>ABS(H24-Election_result!H$2)</f>
        <v>2.3000000000000003</v>
      </c>
      <c r="Q24" s="4">
        <f>ABS(I24-Election_result!I$2)</f>
        <v>0.20000000000000018</v>
      </c>
      <c r="R24" s="4">
        <f t="shared" si="0"/>
        <v>1.8000000000000003</v>
      </c>
      <c r="S24" s="6">
        <v>2.377819264977346</v>
      </c>
    </row>
    <row r="25" spans="1:19" ht="12.75" customHeight="1">
      <c r="A25" s="3">
        <v>41503</v>
      </c>
      <c r="B25" s="4">
        <v>38.6</v>
      </c>
      <c r="C25" s="4">
        <v>26.3</v>
      </c>
      <c r="D25" s="4">
        <v>13.5</v>
      </c>
      <c r="E25" s="4">
        <v>5.8</v>
      </c>
      <c r="F25" s="4">
        <v>6.7</v>
      </c>
      <c r="G25" s="4">
        <v>2.6</v>
      </c>
      <c r="H25" s="4">
        <v>2.4</v>
      </c>
      <c r="I25" s="4">
        <v>4.3</v>
      </c>
      <c r="J25" s="4">
        <f>ABS(B25-Election_result!B$2)</f>
        <v>2.8999999999999986</v>
      </c>
      <c r="K25" s="4">
        <f>ABS(C25-Election_result!C$2)</f>
        <v>0.60000000000000142</v>
      </c>
      <c r="L25" s="4">
        <f>ABS(D25-Election_result!D$2)</f>
        <v>5.0999999999999996</v>
      </c>
      <c r="M25" s="4">
        <f>ABS(E25-Election_result!E$2)</f>
        <v>1</v>
      </c>
      <c r="N25" s="4">
        <f>ABS(F25-Election_result!F$2)</f>
        <v>1.8999999999999995</v>
      </c>
      <c r="O25" s="4">
        <f>ABS(G25-Election_result!G$2)</f>
        <v>0.39999999999999991</v>
      </c>
      <c r="P25" s="4">
        <f>ABS(H25-Election_result!H$2)</f>
        <v>2.3000000000000003</v>
      </c>
      <c r="Q25" s="4">
        <f>ABS(I25-Election_result!I$2)</f>
        <v>0.20000000000000018</v>
      </c>
      <c r="R25" s="4">
        <f t="shared" si="0"/>
        <v>1.8000000000000003</v>
      </c>
      <c r="S25" s="6">
        <v>2.377819264977346</v>
      </c>
    </row>
    <row r="26" spans="1:19" ht="12.75" customHeight="1">
      <c r="A26" s="3">
        <v>41504</v>
      </c>
      <c r="B26" s="4">
        <v>38.6</v>
      </c>
      <c r="C26" s="4">
        <v>26.3</v>
      </c>
      <c r="D26" s="4">
        <v>13.5</v>
      </c>
      <c r="E26" s="4">
        <v>5.8</v>
      </c>
      <c r="F26" s="4">
        <v>6.7</v>
      </c>
      <c r="G26" s="4">
        <v>2.6</v>
      </c>
      <c r="H26" s="4">
        <v>2.4</v>
      </c>
      <c r="I26" s="4">
        <v>4.3</v>
      </c>
      <c r="J26" s="4">
        <f>ABS(B26-Election_result!B$2)</f>
        <v>2.8999999999999986</v>
      </c>
      <c r="K26" s="4">
        <f>ABS(C26-Election_result!C$2)</f>
        <v>0.60000000000000142</v>
      </c>
      <c r="L26" s="4">
        <f>ABS(D26-Election_result!D$2)</f>
        <v>5.0999999999999996</v>
      </c>
      <c r="M26" s="4">
        <f>ABS(E26-Election_result!E$2)</f>
        <v>1</v>
      </c>
      <c r="N26" s="4">
        <f>ABS(F26-Election_result!F$2)</f>
        <v>1.8999999999999995</v>
      </c>
      <c r="O26" s="4">
        <f>ABS(G26-Election_result!G$2)</f>
        <v>0.39999999999999991</v>
      </c>
      <c r="P26" s="4">
        <f>ABS(H26-Election_result!H$2)</f>
        <v>2.3000000000000003</v>
      </c>
      <c r="Q26" s="4">
        <f>ABS(I26-Election_result!I$2)</f>
        <v>0.20000000000000018</v>
      </c>
      <c r="R26" s="4">
        <f t="shared" si="0"/>
        <v>1.8000000000000003</v>
      </c>
      <c r="S26" s="6">
        <v>2.377819264977346</v>
      </c>
    </row>
    <row r="27" spans="1:19" ht="12.75" customHeight="1">
      <c r="A27" s="3">
        <v>41505</v>
      </c>
      <c r="B27" s="4">
        <v>39.472467270000003</v>
      </c>
      <c r="C27" s="4">
        <v>26.070392569999999</v>
      </c>
      <c r="D27" s="4">
        <v>13.51175735</v>
      </c>
      <c r="E27" s="4">
        <v>5.7880098120000003</v>
      </c>
      <c r="F27" s="4">
        <v>6.9309278560000003</v>
      </c>
      <c r="G27" s="4">
        <v>2.6144942580000001</v>
      </c>
      <c r="H27" s="4">
        <v>2.3053062230000001</v>
      </c>
      <c r="I27" s="4">
        <v>3.3066446570000001</v>
      </c>
      <c r="J27" s="4">
        <f>ABS(B27-Election_result!B$2)</f>
        <v>2.0275327299999972</v>
      </c>
      <c r="K27" s="4">
        <f>ABS(C27-Election_result!C$2)</f>
        <v>0.37039256999999992</v>
      </c>
      <c r="L27" s="4">
        <f>ABS(D27-Election_result!D$2)</f>
        <v>5.1117573499999995</v>
      </c>
      <c r="M27" s="4">
        <f>ABS(E27-Election_result!E$2)</f>
        <v>0.98800981200000049</v>
      </c>
      <c r="N27" s="4">
        <f>ABS(F27-Election_result!F$2)</f>
        <v>1.6690721439999994</v>
      </c>
      <c r="O27" s="4">
        <f>ABS(G27-Election_result!G$2)</f>
        <v>0.41449425799999995</v>
      </c>
      <c r="P27" s="4">
        <f>ABS(H27-Election_result!H$2)</f>
        <v>2.3946937770000001</v>
      </c>
      <c r="Q27" s="4">
        <f>ABS(I27-Election_result!I$2)</f>
        <v>0.79335534299999955</v>
      </c>
      <c r="R27" s="4">
        <f t="shared" si="0"/>
        <v>1.7211634979999995</v>
      </c>
      <c r="S27" s="6">
        <v>2.2954704189433079</v>
      </c>
    </row>
    <row r="28" spans="1:19" ht="12.75" customHeight="1">
      <c r="A28" s="3">
        <v>41506</v>
      </c>
      <c r="B28" s="4">
        <v>39.472467270000003</v>
      </c>
      <c r="C28" s="4">
        <v>26.070392569999999</v>
      </c>
      <c r="D28" s="4">
        <v>13.51175735</v>
      </c>
      <c r="E28" s="4">
        <v>5.7880098120000003</v>
      </c>
      <c r="F28" s="4">
        <v>6.9309278560000003</v>
      </c>
      <c r="G28" s="4">
        <v>2.6144942580000001</v>
      </c>
      <c r="H28" s="4">
        <v>2.3053062230000001</v>
      </c>
      <c r="I28" s="4">
        <v>3.3066446570000001</v>
      </c>
      <c r="J28" s="4">
        <f>ABS(B28-Election_result!B$2)</f>
        <v>2.0275327299999972</v>
      </c>
      <c r="K28" s="4">
        <f>ABS(C28-Election_result!C$2)</f>
        <v>0.37039256999999992</v>
      </c>
      <c r="L28" s="4">
        <f>ABS(D28-Election_result!D$2)</f>
        <v>5.1117573499999995</v>
      </c>
      <c r="M28" s="4">
        <f>ABS(E28-Election_result!E$2)</f>
        <v>0.98800981200000049</v>
      </c>
      <c r="N28" s="4">
        <f>ABS(F28-Election_result!F$2)</f>
        <v>1.6690721439999994</v>
      </c>
      <c r="O28" s="4">
        <f>ABS(G28-Election_result!G$2)</f>
        <v>0.41449425799999995</v>
      </c>
      <c r="P28" s="4">
        <f>ABS(H28-Election_result!H$2)</f>
        <v>2.3946937770000001</v>
      </c>
      <c r="Q28" s="4">
        <f>ABS(I28-Election_result!I$2)</f>
        <v>0.79335534299999955</v>
      </c>
      <c r="R28" s="4">
        <f t="shared" si="0"/>
        <v>1.7211634979999995</v>
      </c>
      <c r="S28" s="6">
        <v>2.2954704189433079</v>
      </c>
    </row>
    <row r="29" spans="1:19" ht="12.75" customHeight="1">
      <c r="A29" s="3">
        <v>41507</v>
      </c>
      <c r="B29" s="4">
        <v>39.472467270000003</v>
      </c>
      <c r="C29" s="4">
        <v>26.070392569999999</v>
      </c>
      <c r="D29" s="4">
        <v>13.51175735</v>
      </c>
      <c r="E29" s="4">
        <v>5.7880098120000003</v>
      </c>
      <c r="F29" s="4">
        <v>6.9309278560000003</v>
      </c>
      <c r="G29" s="4">
        <v>2.6144942580000001</v>
      </c>
      <c r="H29" s="4">
        <v>2.3053062230000001</v>
      </c>
      <c r="I29" s="4">
        <v>3.3066446570000001</v>
      </c>
      <c r="J29" s="4">
        <f>ABS(B29-Election_result!B$2)</f>
        <v>2.0275327299999972</v>
      </c>
      <c r="K29" s="4">
        <f>ABS(C29-Election_result!C$2)</f>
        <v>0.37039256999999992</v>
      </c>
      <c r="L29" s="4">
        <f>ABS(D29-Election_result!D$2)</f>
        <v>5.1117573499999995</v>
      </c>
      <c r="M29" s="4">
        <f>ABS(E29-Election_result!E$2)</f>
        <v>0.98800981200000049</v>
      </c>
      <c r="N29" s="4">
        <f>ABS(F29-Election_result!F$2)</f>
        <v>1.6690721439999994</v>
      </c>
      <c r="O29" s="4">
        <f>ABS(G29-Election_result!G$2)</f>
        <v>0.41449425799999995</v>
      </c>
      <c r="P29" s="4">
        <f>ABS(H29-Election_result!H$2)</f>
        <v>2.3946937770000001</v>
      </c>
      <c r="Q29" s="4">
        <f>ABS(I29-Election_result!I$2)</f>
        <v>0.79335534299999955</v>
      </c>
      <c r="R29" s="4">
        <f t="shared" si="0"/>
        <v>1.7211634979999995</v>
      </c>
      <c r="S29" s="6">
        <v>2.2954704189433079</v>
      </c>
    </row>
    <row r="30" spans="1:19" ht="12.75" customHeight="1">
      <c r="A30" s="3">
        <v>41508</v>
      </c>
      <c r="B30" s="4">
        <v>39.472467270000003</v>
      </c>
      <c r="C30" s="4">
        <v>26.070392569999999</v>
      </c>
      <c r="D30" s="4">
        <v>13.51175735</v>
      </c>
      <c r="E30" s="4">
        <v>5.7880098120000003</v>
      </c>
      <c r="F30" s="4">
        <v>6.9309278560000003</v>
      </c>
      <c r="G30" s="4">
        <v>2.6144942580000001</v>
      </c>
      <c r="H30" s="4">
        <v>2.3053062230000001</v>
      </c>
      <c r="I30" s="4">
        <v>3.3066446570000001</v>
      </c>
      <c r="J30" s="4">
        <f>ABS(B30-Election_result!B$2)</f>
        <v>2.0275327299999972</v>
      </c>
      <c r="K30" s="4">
        <f>ABS(C30-Election_result!C$2)</f>
        <v>0.37039256999999992</v>
      </c>
      <c r="L30" s="4">
        <f>ABS(D30-Election_result!D$2)</f>
        <v>5.1117573499999995</v>
      </c>
      <c r="M30" s="4">
        <f>ABS(E30-Election_result!E$2)</f>
        <v>0.98800981200000049</v>
      </c>
      <c r="N30" s="4">
        <f>ABS(F30-Election_result!F$2)</f>
        <v>1.6690721439999994</v>
      </c>
      <c r="O30" s="4">
        <f>ABS(G30-Election_result!G$2)</f>
        <v>0.41449425799999995</v>
      </c>
      <c r="P30" s="4">
        <f>ABS(H30-Election_result!H$2)</f>
        <v>2.3946937770000001</v>
      </c>
      <c r="Q30" s="4">
        <f>ABS(I30-Election_result!I$2)</f>
        <v>0.79335534299999955</v>
      </c>
      <c r="R30" s="4">
        <f t="shared" si="0"/>
        <v>1.7211634979999995</v>
      </c>
      <c r="S30" s="6">
        <v>2.2954704189433079</v>
      </c>
    </row>
    <row r="31" spans="1:19" ht="12.75" customHeight="1">
      <c r="A31" s="3">
        <v>41509</v>
      </c>
      <c r="B31" s="4">
        <v>39.472467270000003</v>
      </c>
      <c r="C31" s="4">
        <v>26.070392569999999</v>
      </c>
      <c r="D31" s="4">
        <v>13.51175735</v>
      </c>
      <c r="E31" s="4">
        <v>5.7880098120000003</v>
      </c>
      <c r="F31" s="4">
        <v>6.9309278560000003</v>
      </c>
      <c r="G31" s="4">
        <v>2.6144942580000001</v>
      </c>
      <c r="H31" s="4">
        <v>2.3053062230000001</v>
      </c>
      <c r="I31" s="4">
        <v>3.3066446570000001</v>
      </c>
      <c r="J31" s="4">
        <f>ABS(B31-Election_result!B$2)</f>
        <v>2.0275327299999972</v>
      </c>
      <c r="K31" s="4">
        <f>ABS(C31-Election_result!C$2)</f>
        <v>0.37039256999999992</v>
      </c>
      <c r="L31" s="4">
        <f>ABS(D31-Election_result!D$2)</f>
        <v>5.1117573499999995</v>
      </c>
      <c r="M31" s="4">
        <f>ABS(E31-Election_result!E$2)</f>
        <v>0.98800981200000049</v>
      </c>
      <c r="N31" s="4">
        <f>ABS(F31-Election_result!F$2)</f>
        <v>1.6690721439999994</v>
      </c>
      <c r="O31" s="4">
        <f>ABS(G31-Election_result!G$2)</f>
        <v>0.41449425799999995</v>
      </c>
      <c r="P31" s="4">
        <f>ABS(H31-Election_result!H$2)</f>
        <v>2.3946937770000001</v>
      </c>
      <c r="Q31" s="4">
        <f>ABS(I31-Election_result!I$2)</f>
        <v>0.79335534299999955</v>
      </c>
      <c r="R31" s="4">
        <f t="shared" si="0"/>
        <v>1.7211634979999995</v>
      </c>
      <c r="S31" s="6">
        <v>2.2954704189433079</v>
      </c>
    </row>
    <row r="32" spans="1:19" ht="12.75" customHeight="1">
      <c r="A32" s="3">
        <v>41510</v>
      </c>
      <c r="B32" s="4">
        <v>39.472467270000003</v>
      </c>
      <c r="C32" s="4">
        <v>26.070392569999999</v>
      </c>
      <c r="D32" s="4">
        <v>13.51175735</v>
      </c>
      <c r="E32" s="4">
        <v>5.7880098120000003</v>
      </c>
      <c r="F32" s="4">
        <v>6.9309278560000003</v>
      </c>
      <c r="G32" s="4">
        <v>2.6144942580000001</v>
      </c>
      <c r="H32" s="4">
        <v>2.3053062230000001</v>
      </c>
      <c r="I32" s="4">
        <v>3.3066446570000001</v>
      </c>
      <c r="J32" s="4">
        <f>ABS(B32-Election_result!B$2)</f>
        <v>2.0275327299999972</v>
      </c>
      <c r="K32" s="4">
        <f>ABS(C32-Election_result!C$2)</f>
        <v>0.37039256999999992</v>
      </c>
      <c r="L32" s="4">
        <f>ABS(D32-Election_result!D$2)</f>
        <v>5.1117573499999995</v>
      </c>
      <c r="M32" s="4">
        <f>ABS(E32-Election_result!E$2)</f>
        <v>0.98800981200000049</v>
      </c>
      <c r="N32" s="4">
        <f>ABS(F32-Election_result!F$2)</f>
        <v>1.6690721439999994</v>
      </c>
      <c r="O32" s="4">
        <f>ABS(G32-Election_result!G$2)</f>
        <v>0.41449425799999995</v>
      </c>
      <c r="P32" s="4">
        <f>ABS(H32-Election_result!H$2)</f>
        <v>2.3946937770000001</v>
      </c>
      <c r="Q32" s="4">
        <f>ABS(I32-Election_result!I$2)</f>
        <v>0.79335534299999955</v>
      </c>
      <c r="R32" s="4">
        <f t="shared" si="0"/>
        <v>1.7211634979999995</v>
      </c>
      <c r="S32" s="6">
        <v>2.2954704189433079</v>
      </c>
    </row>
    <row r="33" spans="1:19" ht="12.75" customHeight="1">
      <c r="A33" s="3">
        <v>41511</v>
      </c>
      <c r="B33" s="4">
        <v>39.472467270000003</v>
      </c>
      <c r="C33" s="4">
        <v>26.070392569999999</v>
      </c>
      <c r="D33" s="4">
        <v>13.51175735</v>
      </c>
      <c r="E33" s="4">
        <v>5.7880098120000003</v>
      </c>
      <c r="F33" s="4">
        <v>6.9309278560000003</v>
      </c>
      <c r="G33" s="4">
        <v>2.6144942580000001</v>
      </c>
      <c r="H33" s="4">
        <v>2.3053062230000001</v>
      </c>
      <c r="I33" s="4">
        <v>3.3066446570000001</v>
      </c>
      <c r="J33" s="4">
        <f>ABS(B33-Election_result!B$2)</f>
        <v>2.0275327299999972</v>
      </c>
      <c r="K33" s="4">
        <f>ABS(C33-Election_result!C$2)</f>
        <v>0.37039256999999992</v>
      </c>
      <c r="L33" s="4">
        <f>ABS(D33-Election_result!D$2)</f>
        <v>5.1117573499999995</v>
      </c>
      <c r="M33" s="4">
        <f>ABS(E33-Election_result!E$2)</f>
        <v>0.98800981200000049</v>
      </c>
      <c r="N33" s="4">
        <f>ABS(F33-Election_result!F$2)</f>
        <v>1.6690721439999994</v>
      </c>
      <c r="O33" s="4">
        <f>ABS(G33-Election_result!G$2)</f>
        <v>0.41449425799999995</v>
      </c>
      <c r="P33" s="4">
        <f>ABS(H33-Election_result!H$2)</f>
        <v>2.3946937770000001</v>
      </c>
      <c r="Q33" s="4">
        <f>ABS(I33-Election_result!I$2)</f>
        <v>0.79335534299999955</v>
      </c>
      <c r="R33" s="4">
        <f t="shared" si="0"/>
        <v>1.7211634979999995</v>
      </c>
      <c r="S33" s="6">
        <v>2.2954704189433079</v>
      </c>
    </row>
    <row r="34" spans="1:19" ht="12.75" customHeight="1">
      <c r="A34" s="3">
        <v>41512</v>
      </c>
      <c r="B34" s="4">
        <v>39.472467270000003</v>
      </c>
      <c r="C34" s="4">
        <v>26.070392569999999</v>
      </c>
      <c r="D34" s="4">
        <v>13.51175735</v>
      </c>
      <c r="E34" s="4">
        <v>5.7880098120000003</v>
      </c>
      <c r="F34" s="4">
        <v>6.9309278560000003</v>
      </c>
      <c r="G34" s="4">
        <v>2.6144942580000001</v>
      </c>
      <c r="H34" s="4">
        <v>2.3053062230000001</v>
      </c>
      <c r="I34" s="4">
        <v>3.3066446570000001</v>
      </c>
      <c r="J34" s="4">
        <f>ABS(B34-Election_result!B$2)</f>
        <v>2.0275327299999972</v>
      </c>
      <c r="K34" s="4">
        <f>ABS(C34-Election_result!C$2)</f>
        <v>0.37039256999999992</v>
      </c>
      <c r="L34" s="4">
        <f>ABS(D34-Election_result!D$2)</f>
        <v>5.1117573499999995</v>
      </c>
      <c r="M34" s="4">
        <f>ABS(E34-Election_result!E$2)</f>
        <v>0.98800981200000049</v>
      </c>
      <c r="N34" s="4">
        <f>ABS(F34-Election_result!F$2)</f>
        <v>1.6690721439999994</v>
      </c>
      <c r="O34" s="4">
        <f>ABS(G34-Election_result!G$2)</f>
        <v>0.41449425799999995</v>
      </c>
      <c r="P34" s="4">
        <f>ABS(H34-Election_result!H$2)</f>
        <v>2.3946937770000001</v>
      </c>
      <c r="Q34" s="4">
        <f>ABS(I34-Election_result!I$2)</f>
        <v>0.79335534299999955</v>
      </c>
      <c r="R34" s="4">
        <f t="shared" si="0"/>
        <v>1.7211634979999995</v>
      </c>
      <c r="S34" s="6">
        <v>2.2954704189433079</v>
      </c>
    </row>
    <row r="35" spans="1:19" ht="12.75" customHeight="1">
      <c r="A35" s="3">
        <v>41513</v>
      </c>
      <c r="B35" s="4">
        <v>39.472467270000003</v>
      </c>
      <c r="C35" s="4">
        <v>26.070392569999999</v>
      </c>
      <c r="D35" s="4">
        <v>13.51175735</v>
      </c>
      <c r="E35" s="4">
        <v>5.7880098120000003</v>
      </c>
      <c r="F35" s="4">
        <v>6.9309278560000003</v>
      </c>
      <c r="G35" s="4">
        <v>2.6144942580000001</v>
      </c>
      <c r="H35" s="4">
        <v>2.3053062230000001</v>
      </c>
      <c r="I35" s="4">
        <v>3.3066446570000001</v>
      </c>
      <c r="J35" s="4">
        <f>ABS(B35-Election_result!B$2)</f>
        <v>2.0275327299999972</v>
      </c>
      <c r="K35" s="4">
        <f>ABS(C35-Election_result!C$2)</f>
        <v>0.37039256999999992</v>
      </c>
      <c r="L35" s="4">
        <f>ABS(D35-Election_result!D$2)</f>
        <v>5.1117573499999995</v>
      </c>
      <c r="M35" s="4">
        <f>ABS(E35-Election_result!E$2)</f>
        <v>0.98800981200000049</v>
      </c>
      <c r="N35" s="4">
        <f>ABS(F35-Election_result!F$2)</f>
        <v>1.6690721439999994</v>
      </c>
      <c r="O35" s="4">
        <f>ABS(G35-Election_result!G$2)</f>
        <v>0.41449425799999995</v>
      </c>
      <c r="P35" s="4">
        <f>ABS(H35-Election_result!H$2)</f>
        <v>2.3946937770000001</v>
      </c>
      <c r="Q35" s="4">
        <f>ABS(I35-Election_result!I$2)</f>
        <v>0.79335534299999955</v>
      </c>
      <c r="R35" s="4">
        <f t="shared" si="0"/>
        <v>1.7211634979999995</v>
      </c>
      <c r="S35" s="6">
        <v>2.2954704189433079</v>
      </c>
    </row>
    <row r="36" spans="1:19" ht="12.75" customHeight="1">
      <c r="A36" s="3">
        <v>41514</v>
      </c>
      <c r="B36" s="4">
        <v>39.472467270000003</v>
      </c>
      <c r="C36" s="4">
        <v>26.070392569999999</v>
      </c>
      <c r="D36" s="4">
        <v>13.51175735</v>
      </c>
      <c r="E36" s="4">
        <v>5.7880098120000003</v>
      </c>
      <c r="F36" s="4">
        <v>6.9309278560000003</v>
      </c>
      <c r="G36" s="4">
        <v>2.6144942580000001</v>
      </c>
      <c r="H36" s="4">
        <v>2.3053062230000001</v>
      </c>
      <c r="I36" s="4">
        <v>3.3066446570000001</v>
      </c>
      <c r="J36" s="4">
        <f>ABS(B36-Election_result!B$2)</f>
        <v>2.0275327299999972</v>
      </c>
      <c r="K36" s="4">
        <f>ABS(C36-Election_result!C$2)</f>
        <v>0.37039256999999992</v>
      </c>
      <c r="L36" s="4">
        <f>ABS(D36-Election_result!D$2)</f>
        <v>5.1117573499999995</v>
      </c>
      <c r="M36" s="4">
        <f>ABS(E36-Election_result!E$2)</f>
        <v>0.98800981200000049</v>
      </c>
      <c r="N36" s="4">
        <f>ABS(F36-Election_result!F$2)</f>
        <v>1.6690721439999994</v>
      </c>
      <c r="O36" s="4">
        <f>ABS(G36-Election_result!G$2)</f>
        <v>0.41449425799999995</v>
      </c>
      <c r="P36" s="4">
        <f>ABS(H36-Election_result!H$2)</f>
        <v>2.3946937770000001</v>
      </c>
      <c r="Q36" s="4">
        <f>ABS(I36-Election_result!I$2)</f>
        <v>0.79335534299999955</v>
      </c>
      <c r="R36" s="4">
        <f t="shared" si="0"/>
        <v>1.7211634979999995</v>
      </c>
      <c r="S36" s="6">
        <v>2.2954704189433079</v>
      </c>
    </row>
    <row r="37" spans="1:19" ht="12.75" customHeight="1">
      <c r="A37" s="3">
        <v>41515</v>
      </c>
      <c r="B37" s="4">
        <v>39.472467270000003</v>
      </c>
      <c r="C37" s="4">
        <v>26.070392569999999</v>
      </c>
      <c r="D37" s="4">
        <v>13.51175735</v>
      </c>
      <c r="E37" s="4">
        <v>5.7880098120000003</v>
      </c>
      <c r="F37" s="4">
        <v>6.9309278560000003</v>
      </c>
      <c r="G37" s="4">
        <v>2.6144942580000001</v>
      </c>
      <c r="H37" s="4">
        <v>2.3053062230000001</v>
      </c>
      <c r="I37" s="4">
        <v>3.3066446570000001</v>
      </c>
      <c r="J37" s="4">
        <f>ABS(B37-Election_result!B$2)</f>
        <v>2.0275327299999972</v>
      </c>
      <c r="K37" s="4">
        <f>ABS(C37-Election_result!C$2)</f>
        <v>0.37039256999999992</v>
      </c>
      <c r="L37" s="4">
        <f>ABS(D37-Election_result!D$2)</f>
        <v>5.1117573499999995</v>
      </c>
      <c r="M37" s="4">
        <f>ABS(E37-Election_result!E$2)</f>
        <v>0.98800981200000049</v>
      </c>
      <c r="N37" s="4">
        <f>ABS(F37-Election_result!F$2)</f>
        <v>1.6690721439999994</v>
      </c>
      <c r="O37" s="4">
        <f>ABS(G37-Election_result!G$2)</f>
        <v>0.41449425799999995</v>
      </c>
      <c r="P37" s="4">
        <f>ABS(H37-Election_result!H$2)</f>
        <v>2.3946937770000001</v>
      </c>
      <c r="Q37" s="4">
        <f>ABS(I37-Election_result!I$2)</f>
        <v>0.79335534299999955</v>
      </c>
      <c r="R37" s="4">
        <f t="shared" si="0"/>
        <v>1.7211634979999995</v>
      </c>
      <c r="S37" s="6">
        <v>2.2954704189433079</v>
      </c>
    </row>
    <row r="38" spans="1:19" ht="12.75" customHeight="1">
      <c r="A38" s="3">
        <v>41516</v>
      </c>
      <c r="B38" s="4">
        <v>39.472467270000003</v>
      </c>
      <c r="C38" s="4">
        <v>26.070392569999999</v>
      </c>
      <c r="D38" s="4">
        <v>13.51175735</v>
      </c>
      <c r="E38" s="4">
        <v>5.7880098120000003</v>
      </c>
      <c r="F38" s="4">
        <v>6.9309278560000003</v>
      </c>
      <c r="G38" s="4">
        <v>2.6144942580000001</v>
      </c>
      <c r="H38" s="4">
        <v>2.3053062230000001</v>
      </c>
      <c r="I38" s="4">
        <v>3.3066446570000001</v>
      </c>
      <c r="J38" s="4">
        <f>ABS(B38-Election_result!B$2)</f>
        <v>2.0275327299999972</v>
      </c>
      <c r="K38" s="4">
        <f>ABS(C38-Election_result!C$2)</f>
        <v>0.37039256999999992</v>
      </c>
      <c r="L38" s="4">
        <f>ABS(D38-Election_result!D$2)</f>
        <v>5.1117573499999995</v>
      </c>
      <c r="M38" s="4">
        <f>ABS(E38-Election_result!E$2)</f>
        <v>0.98800981200000049</v>
      </c>
      <c r="N38" s="4">
        <f>ABS(F38-Election_result!F$2)</f>
        <v>1.6690721439999994</v>
      </c>
      <c r="O38" s="4">
        <f>ABS(G38-Election_result!G$2)</f>
        <v>0.41449425799999995</v>
      </c>
      <c r="P38" s="4">
        <f>ABS(H38-Election_result!H$2)</f>
        <v>2.3946937770000001</v>
      </c>
      <c r="Q38" s="4">
        <f>ABS(I38-Election_result!I$2)</f>
        <v>0.79335534299999955</v>
      </c>
      <c r="R38" s="4">
        <f t="shared" si="0"/>
        <v>1.7211634979999995</v>
      </c>
      <c r="S38" s="6">
        <v>2.2954704189433079</v>
      </c>
    </row>
    <row r="39" spans="1:19" ht="12.75" customHeight="1">
      <c r="A39" s="3">
        <v>41517</v>
      </c>
      <c r="B39" s="4">
        <v>39.472467270000003</v>
      </c>
      <c r="C39" s="4">
        <v>26.070392569999999</v>
      </c>
      <c r="D39" s="4">
        <v>13.51175735</v>
      </c>
      <c r="E39" s="4">
        <v>5.7880098120000003</v>
      </c>
      <c r="F39" s="4">
        <v>6.9309278560000003</v>
      </c>
      <c r="G39" s="4">
        <v>2.6144942580000001</v>
      </c>
      <c r="H39" s="4">
        <v>2.3053062230000001</v>
      </c>
      <c r="I39" s="4">
        <v>3.3066446570000001</v>
      </c>
      <c r="J39" s="4">
        <f>ABS(B39-Election_result!B$2)</f>
        <v>2.0275327299999972</v>
      </c>
      <c r="K39" s="4">
        <f>ABS(C39-Election_result!C$2)</f>
        <v>0.37039256999999992</v>
      </c>
      <c r="L39" s="4">
        <f>ABS(D39-Election_result!D$2)</f>
        <v>5.1117573499999995</v>
      </c>
      <c r="M39" s="4">
        <f>ABS(E39-Election_result!E$2)</f>
        <v>0.98800981200000049</v>
      </c>
      <c r="N39" s="4">
        <f>ABS(F39-Election_result!F$2)</f>
        <v>1.6690721439999994</v>
      </c>
      <c r="O39" s="4">
        <f>ABS(G39-Election_result!G$2)</f>
        <v>0.41449425799999995</v>
      </c>
      <c r="P39" s="4">
        <f>ABS(H39-Election_result!H$2)</f>
        <v>2.3946937770000001</v>
      </c>
      <c r="Q39" s="4">
        <f>ABS(I39-Election_result!I$2)</f>
        <v>0.79335534299999955</v>
      </c>
      <c r="R39" s="4">
        <f t="shared" si="0"/>
        <v>1.7211634979999995</v>
      </c>
      <c r="S39" s="6">
        <v>2.2954704189433079</v>
      </c>
    </row>
    <row r="40" spans="1:19" ht="12.75" customHeight="1">
      <c r="A40" s="3">
        <v>41518</v>
      </c>
      <c r="B40" s="4">
        <v>39.472467270000003</v>
      </c>
      <c r="C40" s="4">
        <v>26.070392569999999</v>
      </c>
      <c r="D40" s="4">
        <v>13.51175735</v>
      </c>
      <c r="E40" s="4">
        <v>5.7880098120000003</v>
      </c>
      <c r="F40" s="4">
        <v>6.9309278560000003</v>
      </c>
      <c r="G40" s="4">
        <v>2.6144942580000001</v>
      </c>
      <c r="H40" s="4">
        <v>2.3053062230000001</v>
      </c>
      <c r="I40" s="4">
        <v>3.3066446570000001</v>
      </c>
      <c r="J40" s="4">
        <f>ABS(B40-Election_result!B$2)</f>
        <v>2.0275327299999972</v>
      </c>
      <c r="K40" s="4">
        <f>ABS(C40-Election_result!C$2)</f>
        <v>0.37039256999999992</v>
      </c>
      <c r="L40" s="4">
        <f>ABS(D40-Election_result!D$2)</f>
        <v>5.1117573499999995</v>
      </c>
      <c r="M40" s="4">
        <f>ABS(E40-Election_result!E$2)</f>
        <v>0.98800981200000049</v>
      </c>
      <c r="N40" s="4">
        <f>ABS(F40-Election_result!F$2)</f>
        <v>1.6690721439999994</v>
      </c>
      <c r="O40" s="4">
        <f>ABS(G40-Election_result!G$2)</f>
        <v>0.41449425799999995</v>
      </c>
      <c r="P40" s="4">
        <f>ABS(H40-Election_result!H$2)</f>
        <v>2.3946937770000001</v>
      </c>
      <c r="Q40" s="4">
        <f>ABS(I40-Election_result!I$2)</f>
        <v>0.79335534299999955</v>
      </c>
      <c r="R40" s="4">
        <f t="shared" si="0"/>
        <v>1.7211634979999995</v>
      </c>
      <c r="S40" s="6">
        <v>2.2954704189433079</v>
      </c>
    </row>
    <row r="41" spans="1:19" ht="12.75" customHeight="1">
      <c r="A41" s="3">
        <v>41519</v>
      </c>
      <c r="B41" s="4">
        <v>39.472467270000003</v>
      </c>
      <c r="C41" s="4">
        <v>26.070392569999999</v>
      </c>
      <c r="D41" s="4">
        <v>13.51175735</v>
      </c>
      <c r="E41" s="4">
        <v>5.7880098120000003</v>
      </c>
      <c r="F41" s="4">
        <v>6.9309278560000003</v>
      </c>
      <c r="G41" s="4">
        <v>2.6144942580000001</v>
      </c>
      <c r="H41" s="4">
        <v>2.3053062230000001</v>
      </c>
      <c r="I41" s="4">
        <v>3.3066446570000001</v>
      </c>
      <c r="J41" s="4">
        <f>ABS(B41-Election_result!B$2)</f>
        <v>2.0275327299999972</v>
      </c>
      <c r="K41" s="4">
        <f>ABS(C41-Election_result!C$2)</f>
        <v>0.37039256999999992</v>
      </c>
      <c r="L41" s="4">
        <f>ABS(D41-Election_result!D$2)</f>
        <v>5.1117573499999995</v>
      </c>
      <c r="M41" s="4">
        <f>ABS(E41-Election_result!E$2)</f>
        <v>0.98800981200000049</v>
      </c>
      <c r="N41" s="4">
        <f>ABS(F41-Election_result!F$2)</f>
        <v>1.6690721439999994</v>
      </c>
      <c r="O41" s="4">
        <f>ABS(G41-Election_result!G$2)</f>
        <v>0.41449425799999995</v>
      </c>
      <c r="P41" s="4">
        <f>ABS(H41-Election_result!H$2)</f>
        <v>2.3946937770000001</v>
      </c>
      <c r="Q41" s="4">
        <f>ABS(I41-Election_result!I$2)</f>
        <v>0.79335534299999955</v>
      </c>
      <c r="R41" s="4">
        <f t="shared" si="0"/>
        <v>1.7211634979999995</v>
      </c>
      <c r="S41" s="6">
        <v>2.2954704189433079</v>
      </c>
    </row>
    <row r="42" spans="1:19" ht="12.75" customHeight="1">
      <c r="A42" s="3">
        <v>41520</v>
      </c>
      <c r="B42" s="4">
        <v>39.472467270000003</v>
      </c>
      <c r="C42" s="4">
        <v>26.070392569999999</v>
      </c>
      <c r="D42" s="4">
        <v>13.51175735</v>
      </c>
      <c r="E42" s="4">
        <v>5.7880098120000003</v>
      </c>
      <c r="F42" s="4">
        <v>6.9309278560000003</v>
      </c>
      <c r="G42" s="4">
        <v>2.6144942580000001</v>
      </c>
      <c r="H42" s="4">
        <v>2.3053062230000001</v>
      </c>
      <c r="I42" s="4">
        <v>3.3066446570000001</v>
      </c>
      <c r="J42" s="4">
        <f>ABS(B42-Election_result!B$2)</f>
        <v>2.0275327299999972</v>
      </c>
      <c r="K42" s="4">
        <f>ABS(C42-Election_result!C$2)</f>
        <v>0.37039256999999992</v>
      </c>
      <c r="L42" s="4">
        <f>ABS(D42-Election_result!D$2)</f>
        <v>5.1117573499999995</v>
      </c>
      <c r="M42" s="4">
        <f>ABS(E42-Election_result!E$2)</f>
        <v>0.98800981200000049</v>
      </c>
      <c r="N42" s="4">
        <f>ABS(F42-Election_result!F$2)</f>
        <v>1.6690721439999994</v>
      </c>
      <c r="O42" s="4">
        <f>ABS(G42-Election_result!G$2)</f>
        <v>0.41449425799999995</v>
      </c>
      <c r="P42" s="4">
        <f>ABS(H42-Election_result!H$2)</f>
        <v>2.3946937770000001</v>
      </c>
      <c r="Q42" s="4">
        <f>ABS(I42-Election_result!I$2)</f>
        <v>0.79335534299999955</v>
      </c>
      <c r="R42" s="4">
        <f t="shared" si="0"/>
        <v>1.7211634979999995</v>
      </c>
      <c r="S42" s="6">
        <v>2.2954704189433079</v>
      </c>
    </row>
    <row r="43" spans="1:19" ht="12.75" customHeight="1">
      <c r="A43" s="3">
        <v>41521</v>
      </c>
      <c r="B43" s="4">
        <v>39.472467270000003</v>
      </c>
      <c r="C43" s="4">
        <v>26.070392569999999</v>
      </c>
      <c r="D43" s="4">
        <v>13.51175735</v>
      </c>
      <c r="E43" s="4">
        <v>5.7880098120000003</v>
      </c>
      <c r="F43" s="4">
        <v>6.9309278560000003</v>
      </c>
      <c r="G43" s="4">
        <v>2.6144942580000001</v>
      </c>
      <c r="H43" s="4">
        <v>2.3053062230000001</v>
      </c>
      <c r="I43" s="4">
        <v>3.3066446570000001</v>
      </c>
      <c r="J43" s="4">
        <f>ABS(B43-Election_result!B$2)</f>
        <v>2.0275327299999972</v>
      </c>
      <c r="K43" s="4">
        <f>ABS(C43-Election_result!C$2)</f>
        <v>0.37039256999999992</v>
      </c>
      <c r="L43" s="4">
        <f>ABS(D43-Election_result!D$2)</f>
        <v>5.1117573499999995</v>
      </c>
      <c r="M43" s="4">
        <f>ABS(E43-Election_result!E$2)</f>
        <v>0.98800981200000049</v>
      </c>
      <c r="N43" s="4">
        <f>ABS(F43-Election_result!F$2)</f>
        <v>1.6690721439999994</v>
      </c>
      <c r="O43" s="4">
        <f>ABS(G43-Election_result!G$2)</f>
        <v>0.41449425799999995</v>
      </c>
      <c r="P43" s="4">
        <f>ABS(H43-Election_result!H$2)</f>
        <v>2.3946937770000001</v>
      </c>
      <c r="Q43" s="4">
        <f>ABS(I43-Election_result!I$2)</f>
        <v>0.79335534299999955</v>
      </c>
      <c r="R43" s="4">
        <f t="shared" si="0"/>
        <v>1.7211634979999995</v>
      </c>
      <c r="S43" s="6">
        <v>2.2954704189433079</v>
      </c>
    </row>
    <row r="44" spans="1:19" ht="12.75" customHeight="1">
      <c r="A44" s="3">
        <v>41522</v>
      </c>
      <c r="B44" s="4">
        <v>39.472467270000003</v>
      </c>
      <c r="C44" s="4">
        <v>26.070392569999999</v>
      </c>
      <c r="D44" s="4">
        <v>13.51175735</v>
      </c>
      <c r="E44" s="4">
        <v>5.7880098120000003</v>
      </c>
      <c r="F44" s="4">
        <v>6.9309278560000003</v>
      </c>
      <c r="G44" s="4">
        <v>2.6144942580000001</v>
      </c>
      <c r="H44" s="4">
        <v>2.3053062230000001</v>
      </c>
      <c r="I44" s="4">
        <v>3.3066446570000001</v>
      </c>
      <c r="J44" s="4">
        <f>ABS(B44-Election_result!B$2)</f>
        <v>2.0275327299999972</v>
      </c>
      <c r="K44" s="4">
        <f>ABS(C44-Election_result!C$2)</f>
        <v>0.37039256999999992</v>
      </c>
      <c r="L44" s="4">
        <f>ABS(D44-Election_result!D$2)</f>
        <v>5.1117573499999995</v>
      </c>
      <c r="M44" s="4">
        <f>ABS(E44-Election_result!E$2)</f>
        <v>0.98800981200000049</v>
      </c>
      <c r="N44" s="4">
        <f>ABS(F44-Election_result!F$2)</f>
        <v>1.6690721439999994</v>
      </c>
      <c r="O44" s="4">
        <f>ABS(G44-Election_result!G$2)</f>
        <v>0.41449425799999995</v>
      </c>
      <c r="P44" s="4">
        <f>ABS(H44-Election_result!H$2)</f>
        <v>2.3946937770000001</v>
      </c>
      <c r="Q44" s="4">
        <f>ABS(I44-Election_result!I$2)</f>
        <v>0.79335534299999955</v>
      </c>
      <c r="R44" s="4">
        <f t="shared" si="0"/>
        <v>1.7211634979999995</v>
      </c>
      <c r="S44" s="6">
        <v>2.2954704189433079</v>
      </c>
    </row>
    <row r="45" spans="1:19" ht="12.75" customHeight="1">
      <c r="A45" s="3">
        <v>41523</v>
      </c>
      <c r="B45" s="4">
        <v>39.472467270000003</v>
      </c>
      <c r="C45" s="4">
        <v>26.070392569999999</v>
      </c>
      <c r="D45" s="4">
        <v>13.51175735</v>
      </c>
      <c r="E45" s="4">
        <v>5.7880098120000003</v>
      </c>
      <c r="F45" s="4">
        <v>6.9309278560000003</v>
      </c>
      <c r="G45" s="4">
        <v>2.6144942580000001</v>
      </c>
      <c r="H45" s="4">
        <v>2.3053062230000001</v>
      </c>
      <c r="I45" s="4">
        <v>3.3066446570000001</v>
      </c>
      <c r="J45" s="4">
        <f>ABS(B45-Election_result!B$2)</f>
        <v>2.0275327299999972</v>
      </c>
      <c r="K45" s="4">
        <f>ABS(C45-Election_result!C$2)</f>
        <v>0.37039256999999992</v>
      </c>
      <c r="L45" s="4">
        <f>ABS(D45-Election_result!D$2)</f>
        <v>5.1117573499999995</v>
      </c>
      <c r="M45" s="4">
        <f>ABS(E45-Election_result!E$2)</f>
        <v>0.98800981200000049</v>
      </c>
      <c r="N45" s="4">
        <f>ABS(F45-Election_result!F$2)</f>
        <v>1.6690721439999994</v>
      </c>
      <c r="O45" s="4">
        <f>ABS(G45-Election_result!G$2)</f>
        <v>0.41449425799999995</v>
      </c>
      <c r="P45" s="4">
        <f>ABS(H45-Election_result!H$2)</f>
        <v>2.3946937770000001</v>
      </c>
      <c r="Q45" s="4">
        <f>ABS(I45-Election_result!I$2)</f>
        <v>0.79335534299999955</v>
      </c>
      <c r="R45" s="4">
        <f t="shared" si="0"/>
        <v>1.7211634979999995</v>
      </c>
      <c r="S45" s="6">
        <v>2.2954704189433079</v>
      </c>
    </row>
    <row r="46" spans="1:19" ht="12.75" customHeight="1">
      <c r="A46" s="3">
        <v>41524</v>
      </c>
      <c r="B46" s="4">
        <v>38.700000000000003</v>
      </c>
      <c r="C46" s="4">
        <v>26.3</v>
      </c>
      <c r="D46" s="4">
        <v>12.2</v>
      </c>
      <c r="E46" s="4">
        <v>6</v>
      </c>
      <c r="F46" s="4">
        <v>7.6</v>
      </c>
      <c r="G46" s="4">
        <v>2.7</v>
      </c>
      <c r="H46" s="4">
        <v>2.9</v>
      </c>
      <c r="I46" s="4">
        <v>3.6</v>
      </c>
      <c r="J46" s="4">
        <f>ABS(B46-Election_result!B$2)</f>
        <v>2.7999999999999972</v>
      </c>
      <c r="K46" s="4">
        <f>ABS(C46-Election_result!C$2)</f>
        <v>0.60000000000000142</v>
      </c>
      <c r="L46" s="4">
        <f>ABS(D46-Election_result!D$2)</f>
        <v>3.7999999999999989</v>
      </c>
      <c r="M46" s="4">
        <f>ABS(E46-Election_result!E$2)</f>
        <v>1.2000000000000002</v>
      </c>
      <c r="N46" s="4">
        <f>ABS(F46-Election_result!F$2)</f>
        <v>1</v>
      </c>
      <c r="O46" s="4">
        <f>ABS(G46-Election_result!G$2)</f>
        <v>0.5</v>
      </c>
      <c r="P46" s="4">
        <f>ABS(H46-Election_result!H$2)</f>
        <v>1.8000000000000003</v>
      </c>
      <c r="Q46" s="4">
        <f>ABS(I46-Election_result!I$2)</f>
        <v>0.49999999999999956</v>
      </c>
      <c r="R46" s="4">
        <f t="shared" si="0"/>
        <v>1.5249999999999999</v>
      </c>
      <c r="S46" s="6">
        <v>2.1075340221252108</v>
      </c>
    </row>
    <row r="47" spans="1:19" ht="12.75" customHeight="1">
      <c r="A47" s="3">
        <v>41525</v>
      </c>
      <c r="B47" s="4">
        <v>38.700000000000003</v>
      </c>
      <c r="C47" s="4">
        <v>26.3</v>
      </c>
      <c r="D47" s="4">
        <v>12.2</v>
      </c>
      <c r="E47" s="4">
        <v>6</v>
      </c>
      <c r="F47" s="4">
        <v>7.6</v>
      </c>
      <c r="G47" s="4">
        <v>2.7</v>
      </c>
      <c r="H47" s="4">
        <v>2.9</v>
      </c>
      <c r="I47" s="4">
        <v>3.6</v>
      </c>
      <c r="J47" s="4">
        <f>ABS(B47-Election_result!B$2)</f>
        <v>2.7999999999999972</v>
      </c>
      <c r="K47" s="4">
        <f>ABS(C47-Election_result!C$2)</f>
        <v>0.60000000000000142</v>
      </c>
      <c r="L47" s="4">
        <f>ABS(D47-Election_result!D$2)</f>
        <v>3.7999999999999989</v>
      </c>
      <c r="M47" s="4">
        <f>ABS(E47-Election_result!E$2)</f>
        <v>1.2000000000000002</v>
      </c>
      <c r="N47" s="4">
        <f>ABS(F47-Election_result!F$2)</f>
        <v>1</v>
      </c>
      <c r="O47" s="4">
        <f>ABS(G47-Election_result!G$2)</f>
        <v>0.5</v>
      </c>
      <c r="P47" s="4">
        <f>ABS(H47-Election_result!H$2)</f>
        <v>1.8000000000000003</v>
      </c>
      <c r="Q47" s="4">
        <f>ABS(I47-Election_result!I$2)</f>
        <v>0.49999999999999956</v>
      </c>
      <c r="R47" s="4">
        <f t="shared" si="0"/>
        <v>1.5249999999999999</v>
      </c>
      <c r="S47" s="6">
        <v>2.1075340221252108</v>
      </c>
    </row>
    <row r="48" spans="1:19" ht="12.75" customHeight="1">
      <c r="A48" s="3">
        <v>41526</v>
      </c>
      <c r="B48" s="4">
        <v>38.700000000000003</v>
      </c>
      <c r="C48" s="4">
        <v>26.3</v>
      </c>
      <c r="D48" s="4">
        <v>12.2</v>
      </c>
      <c r="E48" s="4">
        <v>6</v>
      </c>
      <c r="F48" s="4">
        <v>7.6</v>
      </c>
      <c r="G48" s="4">
        <v>2.7</v>
      </c>
      <c r="H48" s="4">
        <v>2.9</v>
      </c>
      <c r="I48" s="4">
        <v>3.6</v>
      </c>
      <c r="J48" s="4">
        <f>ABS(B48-Election_result!B$2)</f>
        <v>2.7999999999999972</v>
      </c>
      <c r="K48" s="4">
        <f>ABS(C48-Election_result!C$2)</f>
        <v>0.60000000000000142</v>
      </c>
      <c r="L48" s="4">
        <f>ABS(D48-Election_result!D$2)</f>
        <v>3.7999999999999989</v>
      </c>
      <c r="M48" s="4">
        <f>ABS(E48-Election_result!E$2)</f>
        <v>1.2000000000000002</v>
      </c>
      <c r="N48" s="4">
        <f>ABS(F48-Election_result!F$2)</f>
        <v>1</v>
      </c>
      <c r="O48" s="4">
        <f>ABS(G48-Election_result!G$2)</f>
        <v>0.5</v>
      </c>
      <c r="P48" s="4">
        <f>ABS(H48-Election_result!H$2)</f>
        <v>1.8000000000000003</v>
      </c>
      <c r="Q48" s="4">
        <f>ABS(I48-Election_result!I$2)</f>
        <v>0.49999999999999956</v>
      </c>
      <c r="R48" s="4">
        <f t="shared" si="0"/>
        <v>1.5249999999999999</v>
      </c>
      <c r="S48" s="6">
        <v>2.1075340221252108</v>
      </c>
    </row>
    <row r="49" spans="1:19" ht="12.75" customHeight="1">
      <c r="A49" s="3">
        <v>41527</v>
      </c>
      <c r="B49" s="4">
        <v>38.700000000000003</v>
      </c>
      <c r="C49" s="4">
        <v>26.3</v>
      </c>
      <c r="D49" s="4">
        <v>12.2</v>
      </c>
      <c r="E49" s="4">
        <v>6</v>
      </c>
      <c r="F49" s="4">
        <v>7.6</v>
      </c>
      <c r="G49" s="4">
        <v>2.7</v>
      </c>
      <c r="H49" s="4">
        <v>2.9</v>
      </c>
      <c r="I49" s="4">
        <v>3.6</v>
      </c>
      <c r="J49" s="4">
        <f>ABS(B49-Election_result!B$2)</f>
        <v>2.7999999999999972</v>
      </c>
      <c r="K49" s="4">
        <f>ABS(C49-Election_result!C$2)</f>
        <v>0.60000000000000142</v>
      </c>
      <c r="L49" s="4">
        <f>ABS(D49-Election_result!D$2)</f>
        <v>3.7999999999999989</v>
      </c>
      <c r="M49" s="4">
        <f>ABS(E49-Election_result!E$2)</f>
        <v>1.2000000000000002</v>
      </c>
      <c r="N49" s="4">
        <f>ABS(F49-Election_result!F$2)</f>
        <v>1</v>
      </c>
      <c r="O49" s="4">
        <f>ABS(G49-Election_result!G$2)</f>
        <v>0.5</v>
      </c>
      <c r="P49" s="4">
        <f>ABS(H49-Election_result!H$2)</f>
        <v>1.8000000000000003</v>
      </c>
      <c r="Q49" s="4">
        <f>ABS(I49-Election_result!I$2)</f>
        <v>0.49999999999999956</v>
      </c>
      <c r="R49" s="4">
        <f t="shared" si="0"/>
        <v>1.5249999999999999</v>
      </c>
      <c r="S49" s="6">
        <v>2.1075340221252108</v>
      </c>
    </row>
    <row r="50" spans="1:19" ht="12.75" customHeight="1">
      <c r="A50" s="3">
        <v>41528</v>
      </c>
      <c r="B50" s="4">
        <v>38.700000000000003</v>
      </c>
      <c r="C50" s="4">
        <v>26.3</v>
      </c>
      <c r="D50" s="4">
        <v>12.2</v>
      </c>
      <c r="E50" s="4">
        <v>6</v>
      </c>
      <c r="F50" s="4">
        <v>7.6</v>
      </c>
      <c r="G50" s="4">
        <v>2.7</v>
      </c>
      <c r="H50" s="4">
        <v>2.9</v>
      </c>
      <c r="I50" s="4">
        <v>3.6</v>
      </c>
      <c r="J50" s="4">
        <f>ABS(B50-Election_result!B$2)</f>
        <v>2.7999999999999972</v>
      </c>
      <c r="K50" s="4">
        <f>ABS(C50-Election_result!C$2)</f>
        <v>0.60000000000000142</v>
      </c>
      <c r="L50" s="4">
        <f>ABS(D50-Election_result!D$2)</f>
        <v>3.7999999999999989</v>
      </c>
      <c r="M50" s="4">
        <f>ABS(E50-Election_result!E$2)</f>
        <v>1.2000000000000002</v>
      </c>
      <c r="N50" s="4">
        <f>ABS(F50-Election_result!F$2)</f>
        <v>1</v>
      </c>
      <c r="O50" s="4">
        <f>ABS(G50-Election_result!G$2)</f>
        <v>0.5</v>
      </c>
      <c r="P50" s="4">
        <f>ABS(H50-Election_result!H$2)</f>
        <v>1.8000000000000003</v>
      </c>
      <c r="Q50" s="4">
        <f>ABS(I50-Election_result!I$2)</f>
        <v>0.49999999999999956</v>
      </c>
      <c r="R50" s="4">
        <f t="shared" si="0"/>
        <v>1.5249999999999999</v>
      </c>
      <c r="S50" s="6">
        <v>2.1075340221252108</v>
      </c>
    </row>
    <row r="51" spans="1:19" ht="12.75" customHeight="1">
      <c r="A51" s="3">
        <v>41529</v>
      </c>
      <c r="B51" s="4">
        <v>38.700000000000003</v>
      </c>
      <c r="C51" s="4">
        <v>26.3</v>
      </c>
      <c r="D51" s="4">
        <v>12.2</v>
      </c>
      <c r="E51" s="4">
        <v>6</v>
      </c>
      <c r="F51" s="4">
        <v>7.6</v>
      </c>
      <c r="G51" s="4">
        <v>2.7</v>
      </c>
      <c r="H51" s="4">
        <v>2.9</v>
      </c>
      <c r="I51" s="4">
        <v>3.6</v>
      </c>
      <c r="J51" s="4">
        <f>ABS(B51-Election_result!B$2)</f>
        <v>2.7999999999999972</v>
      </c>
      <c r="K51" s="4">
        <f>ABS(C51-Election_result!C$2)</f>
        <v>0.60000000000000142</v>
      </c>
      <c r="L51" s="4">
        <f>ABS(D51-Election_result!D$2)</f>
        <v>3.7999999999999989</v>
      </c>
      <c r="M51" s="4">
        <f>ABS(E51-Election_result!E$2)</f>
        <v>1.2000000000000002</v>
      </c>
      <c r="N51" s="4">
        <f>ABS(F51-Election_result!F$2)</f>
        <v>1</v>
      </c>
      <c r="O51" s="4">
        <f>ABS(G51-Election_result!G$2)</f>
        <v>0.5</v>
      </c>
      <c r="P51" s="4">
        <f>ABS(H51-Election_result!H$2)</f>
        <v>1.8000000000000003</v>
      </c>
      <c r="Q51" s="4">
        <f>ABS(I51-Election_result!I$2)</f>
        <v>0.49999999999999956</v>
      </c>
      <c r="R51" s="4">
        <f t="shared" si="0"/>
        <v>1.5249999999999999</v>
      </c>
      <c r="S51" s="6">
        <v>2.1075340221252108</v>
      </c>
    </row>
    <row r="52" spans="1:19" ht="12.75" customHeight="1">
      <c r="A52" s="3">
        <v>41530</v>
      </c>
      <c r="B52" s="4">
        <v>38.700000000000003</v>
      </c>
      <c r="C52" s="4">
        <v>26.3</v>
      </c>
      <c r="D52" s="4">
        <v>12.2</v>
      </c>
      <c r="E52" s="4">
        <v>6</v>
      </c>
      <c r="F52" s="4">
        <v>7.6</v>
      </c>
      <c r="G52" s="4">
        <v>2.7</v>
      </c>
      <c r="H52" s="4">
        <v>2.9</v>
      </c>
      <c r="I52" s="4">
        <v>3.6</v>
      </c>
      <c r="J52" s="4">
        <f>ABS(B52-Election_result!B$2)</f>
        <v>2.7999999999999972</v>
      </c>
      <c r="K52" s="4">
        <f>ABS(C52-Election_result!C$2)</f>
        <v>0.60000000000000142</v>
      </c>
      <c r="L52" s="4">
        <f>ABS(D52-Election_result!D$2)</f>
        <v>3.7999999999999989</v>
      </c>
      <c r="M52" s="4">
        <f>ABS(E52-Election_result!E$2)</f>
        <v>1.2000000000000002</v>
      </c>
      <c r="N52" s="4">
        <f>ABS(F52-Election_result!F$2)</f>
        <v>1</v>
      </c>
      <c r="O52" s="4">
        <f>ABS(G52-Election_result!G$2)</f>
        <v>0.5</v>
      </c>
      <c r="P52" s="4">
        <f>ABS(H52-Election_result!H$2)</f>
        <v>1.8000000000000003</v>
      </c>
      <c r="Q52" s="4">
        <f>ABS(I52-Election_result!I$2)</f>
        <v>0.49999999999999956</v>
      </c>
      <c r="R52" s="4">
        <f t="shared" si="0"/>
        <v>1.5249999999999999</v>
      </c>
      <c r="S52" s="6">
        <v>2.1075340221252108</v>
      </c>
    </row>
    <row r="53" spans="1:19" ht="12.75" customHeight="1">
      <c r="A53" s="3">
        <v>41531</v>
      </c>
      <c r="B53" s="4">
        <v>38.47</v>
      </c>
      <c r="C53" s="4">
        <v>26.79</v>
      </c>
      <c r="D53" s="4">
        <v>10.86</v>
      </c>
      <c r="E53" s="4">
        <v>5.93</v>
      </c>
      <c r="F53" s="4">
        <v>8.09</v>
      </c>
      <c r="G53" s="4">
        <v>2.75</v>
      </c>
      <c r="H53" s="4">
        <v>3.38</v>
      </c>
      <c r="I53" s="4">
        <v>3.74</v>
      </c>
      <c r="J53" s="4">
        <f>ABS(B53-Election_result!B$2)</f>
        <v>3.0300000000000011</v>
      </c>
      <c r="K53" s="4">
        <f>ABS(C53-Election_result!C$2)</f>
        <v>1.0899999999999999</v>
      </c>
      <c r="L53" s="4">
        <f>ABS(D53-Election_result!D$2)</f>
        <v>2.4599999999999991</v>
      </c>
      <c r="M53" s="4">
        <f>ABS(E53-Election_result!E$2)</f>
        <v>1.1299999999999999</v>
      </c>
      <c r="N53" s="4">
        <f>ABS(F53-Election_result!F$2)</f>
        <v>0.50999999999999979</v>
      </c>
      <c r="O53" s="4">
        <f>ABS(G53-Election_result!G$2)</f>
        <v>0.54999999999999982</v>
      </c>
      <c r="P53" s="4">
        <f>ABS(H53-Election_result!H$2)</f>
        <v>1.3200000000000003</v>
      </c>
      <c r="Q53" s="4">
        <f>ABS(I53-Election_result!I$2)</f>
        <v>0.35999999999999943</v>
      </c>
      <c r="R53" s="4">
        <f t="shared" si="0"/>
        <v>1.3062499999999999</v>
      </c>
      <c r="S53" s="6">
        <v>1.8634484378670417</v>
      </c>
    </row>
    <row r="54" spans="1:19" ht="12.75" customHeight="1">
      <c r="A54" s="3">
        <v>41532</v>
      </c>
      <c r="B54" s="4">
        <v>38.47</v>
      </c>
      <c r="C54" s="4">
        <v>26.79</v>
      </c>
      <c r="D54" s="4">
        <v>10.86</v>
      </c>
      <c r="E54" s="4">
        <v>5.93</v>
      </c>
      <c r="F54" s="4">
        <v>8.09</v>
      </c>
      <c r="G54" s="4">
        <v>2.75</v>
      </c>
      <c r="H54" s="4">
        <v>3.38</v>
      </c>
      <c r="I54" s="4">
        <v>3.74</v>
      </c>
      <c r="J54" s="4">
        <f>ABS(B54-Election_result!B$2)</f>
        <v>3.0300000000000011</v>
      </c>
      <c r="K54" s="4">
        <f>ABS(C54-Election_result!C$2)</f>
        <v>1.0899999999999999</v>
      </c>
      <c r="L54" s="4">
        <f>ABS(D54-Election_result!D$2)</f>
        <v>2.4599999999999991</v>
      </c>
      <c r="M54" s="4">
        <f>ABS(E54-Election_result!E$2)</f>
        <v>1.1299999999999999</v>
      </c>
      <c r="N54" s="4">
        <f>ABS(F54-Election_result!F$2)</f>
        <v>0.50999999999999979</v>
      </c>
      <c r="O54" s="4">
        <f>ABS(G54-Election_result!G$2)</f>
        <v>0.54999999999999982</v>
      </c>
      <c r="P54" s="4">
        <f>ABS(H54-Election_result!H$2)</f>
        <v>1.3200000000000003</v>
      </c>
      <c r="Q54" s="4">
        <f>ABS(I54-Election_result!I$2)</f>
        <v>0.35999999999999943</v>
      </c>
      <c r="R54" s="4">
        <f t="shared" si="0"/>
        <v>1.3062499999999999</v>
      </c>
      <c r="S54" s="6">
        <v>1.8634484378670417</v>
      </c>
    </row>
    <row r="55" spans="1:19" ht="12.75" customHeight="1">
      <c r="A55" s="3">
        <v>41533</v>
      </c>
      <c r="B55" s="4">
        <v>38.47</v>
      </c>
      <c r="C55" s="4">
        <v>26.79</v>
      </c>
      <c r="D55" s="4">
        <v>10.86</v>
      </c>
      <c r="E55" s="4">
        <v>5.93</v>
      </c>
      <c r="F55" s="4">
        <v>8.09</v>
      </c>
      <c r="G55" s="4">
        <v>2.75</v>
      </c>
      <c r="H55" s="4">
        <v>3.38</v>
      </c>
      <c r="I55" s="4">
        <v>3.74</v>
      </c>
      <c r="J55" s="4">
        <f>ABS(B55-Election_result!B$2)</f>
        <v>3.0300000000000011</v>
      </c>
      <c r="K55" s="4">
        <f>ABS(C55-Election_result!C$2)</f>
        <v>1.0899999999999999</v>
      </c>
      <c r="L55" s="4">
        <f>ABS(D55-Election_result!D$2)</f>
        <v>2.4599999999999991</v>
      </c>
      <c r="M55" s="4">
        <f>ABS(E55-Election_result!E$2)</f>
        <v>1.1299999999999999</v>
      </c>
      <c r="N55" s="4">
        <f>ABS(F55-Election_result!F$2)</f>
        <v>0.50999999999999979</v>
      </c>
      <c r="O55" s="4">
        <f>ABS(G55-Election_result!G$2)</f>
        <v>0.54999999999999982</v>
      </c>
      <c r="P55" s="4">
        <f>ABS(H55-Election_result!H$2)</f>
        <v>1.3200000000000003</v>
      </c>
      <c r="Q55" s="4">
        <f>ABS(I55-Election_result!I$2)</f>
        <v>0.35999999999999943</v>
      </c>
      <c r="R55" s="4">
        <f t="shared" si="0"/>
        <v>1.3062499999999999</v>
      </c>
      <c r="S55" s="6">
        <v>1.8634484378670417</v>
      </c>
    </row>
    <row r="56" spans="1:19" ht="12.75" customHeight="1">
      <c r="A56" s="3">
        <v>41534</v>
      </c>
      <c r="B56" s="4">
        <v>38.47</v>
      </c>
      <c r="C56" s="4">
        <v>26.79</v>
      </c>
      <c r="D56" s="4">
        <v>10.86</v>
      </c>
      <c r="E56" s="4">
        <v>5.93</v>
      </c>
      <c r="F56" s="4">
        <v>8.09</v>
      </c>
      <c r="G56" s="4">
        <v>2.75</v>
      </c>
      <c r="H56" s="4">
        <v>3.38</v>
      </c>
      <c r="I56" s="4">
        <v>3.74</v>
      </c>
      <c r="J56" s="4">
        <f>ABS(B56-Election_result!B$2)</f>
        <v>3.0300000000000011</v>
      </c>
      <c r="K56" s="4">
        <f>ABS(C56-Election_result!C$2)</f>
        <v>1.0899999999999999</v>
      </c>
      <c r="L56" s="4">
        <f>ABS(D56-Election_result!D$2)</f>
        <v>2.4599999999999991</v>
      </c>
      <c r="M56" s="4">
        <f>ABS(E56-Election_result!E$2)</f>
        <v>1.1299999999999999</v>
      </c>
      <c r="N56" s="4">
        <f>ABS(F56-Election_result!F$2)</f>
        <v>0.50999999999999979</v>
      </c>
      <c r="O56" s="4">
        <f>ABS(G56-Election_result!G$2)</f>
        <v>0.54999999999999982</v>
      </c>
      <c r="P56" s="4">
        <f>ABS(H56-Election_result!H$2)</f>
        <v>1.3200000000000003</v>
      </c>
      <c r="Q56" s="4">
        <f>ABS(I56-Election_result!I$2)</f>
        <v>0.35999999999999943</v>
      </c>
      <c r="R56" s="4">
        <f t="shared" si="0"/>
        <v>1.3062499999999999</v>
      </c>
      <c r="S56" s="6">
        <v>1.8634484378670417</v>
      </c>
    </row>
    <row r="57" spans="1:19" ht="12.75" customHeight="1">
      <c r="A57" s="3">
        <v>41535</v>
      </c>
      <c r="B57" s="4">
        <v>38.47</v>
      </c>
      <c r="C57" s="4">
        <v>26.79</v>
      </c>
      <c r="D57" s="4">
        <v>10.86</v>
      </c>
      <c r="E57" s="4">
        <v>5.93</v>
      </c>
      <c r="F57" s="4">
        <v>8.09</v>
      </c>
      <c r="G57" s="4">
        <v>2.75</v>
      </c>
      <c r="H57" s="4">
        <v>3.38</v>
      </c>
      <c r="I57" s="4">
        <v>3.74</v>
      </c>
      <c r="J57" s="4">
        <f>ABS(B57-Election_result!B$2)</f>
        <v>3.0300000000000011</v>
      </c>
      <c r="K57" s="4">
        <f>ABS(C57-Election_result!C$2)</f>
        <v>1.0899999999999999</v>
      </c>
      <c r="L57" s="4">
        <f>ABS(D57-Election_result!D$2)</f>
        <v>2.4599999999999991</v>
      </c>
      <c r="M57" s="4">
        <f>ABS(E57-Election_result!E$2)</f>
        <v>1.1299999999999999</v>
      </c>
      <c r="N57" s="4">
        <f>ABS(F57-Election_result!F$2)</f>
        <v>0.50999999999999979</v>
      </c>
      <c r="O57" s="4">
        <f>ABS(G57-Election_result!G$2)</f>
        <v>0.54999999999999982</v>
      </c>
      <c r="P57" s="4">
        <f>ABS(H57-Election_result!H$2)</f>
        <v>1.3200000000000003</v>
      </c>
      <c r="Q57" s="4">
        <f>ABS(I57-Election_result!I$2)</f>
        <v>0.35999999999999943</v>
      </c>
      <c r="R57" s="4">
        <f t="shared" si="0"/>
        <v>1.3062499999999999</v>
      </c>
      <c r="S57" s="6">
        <v>1.8634484378670417</v>
      </c>
    </row>
    <row r="58" spans="1:19" ht="12.75" customHeight="1">
      <c r="A58" s="3">
        <v>41536</v>
      </c>
      <c r="B58" s="4">
        <v>38.47</v>
      </c>
      <c r="C58" s="4">
        <v>26.79</v>
      </c>
      <c r="D58" s="4">
        <v>10.86</v>
      </c>
      <c r="E58" s="4">
        <v>5.93</v>
      </c>
      <c r="F58" s="4">
        <v>8.09</v>
      </c>
      <c r="G58" s="4">
        <v>2.75</v>
      </c>
      <c r="H58" s="4">
        <v>3.38</v>
      </c>
      <c r="I58" s="4">
        <v>3.74</v>
      </c>
      <c r="J58" s="4">
        <f>ABS(B58-Election_result!B$2)</f>
        <v>3.0300000000000011</v>
      </c>
      <c r="K58" s="4">
        <f>ABS(C58-Election_result!C$2)</f>
        <v>1.0899999999999999</v>
      </c>
      <c r="L58" s="4">
        <f>ABS(D58-Election_result!D$2)</f>
        <v>2.4599999999999991</v>
      </c>
      <c r="M58" s="4">
        <f>ABS(E58-Election_result!E$2)</f>
        <v>1.1299999999999999</v>
      </c>
      <c r="N58" s="4">
        <f>ABS(F58-Election_result!F$2)</f>
        <v>0.50999999999999979</v>
      </c>
      <c r="O58" s="4">
        <f>ABS(G58-Election_result!G$2)</f>
        <v>0.54999999999999982</v>
      </c>
      <c r="P58" s="4">
        <f>ABS(H58-Election_result!H$2)</f>
        <v>1.3200000000000003</v>
      </c>
      <c r="Q58" s="4">
        <f>ABS(I58-Election_result!I$2)</f>
        <v>0.35999999999999943</v>
      </c>
      <c r="R58" s="4">
        <f t="shared" si="0"/>
        <v>1.3062499999999999</v>
      </c>
      <c r="S58" s="6">
        <v>1.8634484378670417</v>
      </c>
    </row>
    <row r="59" spans="1:19" ht="12.75" customHeight="1">
      <c r="A59" s="3">
        <v>41537</v>
      </c>
      <c r="B59" s="4">
        <v>38.79</v>
      </c>
      <c r="C59" s="4">
        <v>27.23</v>
      </c>
      <c r="D59" s="4">
        <v>9.69</v>
      </c>
      <c r="E59" s="4">
        <v>5.65</v>
      </c>
      <c r="F59" s="4">
        <v>8.2200000000000006</v>
      </c>
      <c r="G59" s="4">
        <v>2.68</v>
      </c>
      <c r="H59" s="4">
        <v>3.48</v>
      </c>
      <c r="I59" s="4">
        <v>4.41</v>
      </c>
      <c r="J59" s="4">
        <f>ABS(B59-Election_result!B$2)</f>
        <v>2.7100000000000009</v>
      </c>
      <c r="K59" s="4">
        <f>ABS(C59-Election_result!C$2)</f>
        <v>1.5300000000000011</v>
      </c>
      <c r="L59" s="4">
        <f>ABS(D59-Election_result!D$2)</f>
        <v>1.2899999999999991</v>
      </c>
      <c r="M59" s="4">
        <f>ABS(E59-Election_result!E$2)</f>
        <v>0.85000000000000053</v>
      </c>
      <c r="N59" s="4">
        <f>ABS(F59-Election_result!F$2)</f>
        <v>0.37999999999999901</v>
      </c>
      <c r="O59" s="4">
        <f>ABS(G59-Election_result!G$2)</f>
        <v>0.48</v>
      </c>
      <c r="P59" s="4">
        <f>ABS(H59-Election_result!H$2)</f>
        <v>1.2200000000000002</v>
      </c>
      <c r="Q59" s="4">
        <f>ABS(I59-Election_result!I$2)</f>
        <v>0.3100000000000005</v>
      </c>
      <c r="R59" s="4">
        <f t="shared" si="0"/>
        <v>1.0962500000000002</v>
      </c>
      <c r="S59" s="6">
        <v>1.6129807692307689</v>
      </c>
    </row>
    <row r="60" spans="1:19" ht="12.75" customHeight="1">
      <c r="A60" s="3">
        <v>41538</v>
      </c>
      <c r="B60" s="4">
        <v>38.79</v>
      </c>
      <c r="C60" s="4">
        <v>27.23</v>
      </c>
      <c r="D60" s="4">
        <v>9.69</v>
      </c>
      <c r="E60" s="4">
        <v>5.65</v>
      </c>
      <c r="F60" s="4">
        <v>8.2200000000000006</v>
      </c>
      <c r="G60" s="4">
        <v>2.68</v>
      </c>
      <c r="H60" s="4">
        <v>3.48</v>
      </c>
      <c r="I60" s="4">
        <v>4.41</v>
      </c>
      <c r="J60" s="4">
        <f>ABS(B60-Election_result!B$2)</f>
        <v>2.7100000000000009</v>
      </c>
      <c r="K60" s="4">
        <f>ABS(C60-Election_result!C$2)</f>
        <v>1.5300000000000011</v>
      </c>
      <c r="L60" s="4">
        <f>ABS(D60-Election_result!D$2)</f>
        <v>1.2899999999999991</v>
      </c>
      <c r="M60" s="4">
        <f>ABS(E60-Election_result!E$2)</f>
        <v>0.85000000000000053</v>
      </c>
      <c r="N60" s="4">
        <f>ABS(F60-Election_result!F$2)</f>
        <v>0.37999999999999901</v>
      </c>
      <c r="O60" s="4">
        <f>ABS(G60-Election_result!G$2)</f>
        <v>0.48</v>
      </c>
      <c r="P60" s="4">
        <f>ABS(H60-Election_result!H$2)</f>
        <v>1.2200000000000002</v>
      </c>
      <c r="Q60" s="4">
        <f>ABS(I60-Election_result!I$2)</f>
        <v>0.3100000000000005</v>
      </c>
      <c r="R60" s="4">
        <f t="shared" si="0"/>
        <v>1.0962500000000002</v>
      </c>
      <c r="S60" s="6">
        <v>1.6129807692307689</v>
      </c>
    </row>
    <row r="61" spans="1:19" ht="12.75" customHeight="1">
      <c r="A61" s="3">
        <v>41539</v>
      </c>
      <c r="B61" s="4">
        <v>38.79</v>
      </c>
      <c r="C61" s="4">
        <v>27.23</v>
      </c>
      <c r="D61" s="4">
        <v>9.69</v>
      </c>
      <c r="E61" s="4">
        <v>5.65</v>
      </c>
      <c r="F61" s="4">
        <v>8.2200000000000006</v>
      </c>
      <c r="G61" s="4">
        <v>2.68</v>
      </c>
      <c r="H61" s="4">
        <v>3.48</v>
      </c>
      <c r="I61" s="4">
        <v>4.41</v>
      </c>
      <c r="J61" s="4">
        <f>ABS(B61-Election_result!B$2)</f>
        <v>2.7100000000000009</v>
      </c>
      <c r="K61" s="4">
        <f>ABS(C61-Election_result!C$2)</f>
        <v>1.5300000000000011</v>
      </c>
      <c r="L61" s="4">
        <f>ABS(D61-Election_result!D$2)</f>
        <v>1.2899999999999991</v>
      </c>
      <c r="M61" s="4">
        <f>ABS(E61-Election_result!E$2)</f>
        <v>0.85000000000000053</v>
      </c>
      <c r="N61" s="4">
        <f>ABS(F61-Election_result!F$2)</f>
        <v>0.37999999999999901</v>
      </c>
      <c r="O61" s="4">
        <f>ABS(G61-Election_result!G$2)</f>
        <v>0.48</v>
      </c>
      <c r="P61" s="4">
        <f>ABS(H61-Election_result!H$2)</f>
        <v>1.2200000000000002</v>
      </c>
      <c r="Q61" s="4">
        <f>ABS(I61-Election_result!I$2)</f>
        <v>0.3100000000000005</v>
      </c>
      <c r="R61" s="4">
        <f t="shared" si="0"/>
        <v>1.0962500000000002</v>
      </c>
      <c r="S61" s="6">
        <v>1.6129807692307689</v>
      </c>
    </row>
    <row r="62" spans="1:19" ht="12.75" customHeight="1">
      <c r="A62" s="3"/>
      <c r="J62" s="4"/>
      <c r="K62" s="4"/>
      <c r="L62" s="4"/>
      <c r="M62" s="4"/>
      <c r="N62" s="4"/>
      <c r="O62" s="4"/>
      <c r="P62" s="4"/>
      <c r="Q62" s="4"/>
      <c r="R62" s="4"/>
    </row>
    <row r="63" spans="1:19" ht="12.75" customHeight="1">
      <c r="A63" s="3"/>
      <c r="J63" s="4"/>
      <c r="K63" s="4"/>
      <c r="L63" s="4"/>
      <c r="M63" s="4"/>
      <c r="N63" s="4"/>
      <c r="O63" s="4"/>
      <c r="P63" s="4"/>
      <c r="Q63" s="4"/>
      <c r="R63" s="4"/>
    </row>
    <row r="64" spans="1:19" ht="12.75" customHeight="1">
      <c r="A64" s="3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customHeight="1">
      <c r="A65" s="3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customHeight="1">
      <c r="A66" s="3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customHeight="1">
      <c r="A67" s="3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customHeight="1">
      <c r="A68" s="3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customHeight="1">
      <c r="A69" s="3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customHeight="1">
      <c r="A70" s="3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customHeight="1">
      <c r="A71" s="3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customHeight="1">
      <c r="A72" s="3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customHeight="1">
      <c r="A73" s="3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customHeight="1">
      <c r="A74" s="3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customHeight="1">
      <c r="A75" s="3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customHeight="1">
      <c r="A76" s="3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customHeight="1">
      <c r="A77" s="3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customHeight="1">
      <c r="A78" s="3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customHeight="1">
      <c r="A79" s="3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customHeight="1">
      <c r="A80" s="3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customHeight="1">
      <c r="A81" s="3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customHeight="1">
      <c r="A82" s="3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customHeight="1">
      <c r="A83" s="3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customHeight="1">
      <c r="A84" s="3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customHeight="1">
      <c r="A85" s="3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customHeight="1">
      <c r="A86" s="3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customHeight="1">
      <c r="A87" s="3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customHeight="1">
      <c r="A88" s="3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customHeight="1">
      <c r="A89" s="3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customHeight="1">
      <c r="A90" s="3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customHeight="1">
      <c r="A91" s="3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customHeight="1">
      <c r="A92" s="3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customHeight="1">
      <c r="A93" s="3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customHeight="1">
      <c r="A94" s="3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customHeight="1">
      <c r="A95" s="3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customHeight="1">
      <c r="A96" s="3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customHeight="1">
      <c r="A97" s="3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customHeight="1">
      <c r="A98" s="3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customHeight="1">
      <c r="A99" s="3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customHeight="1">
      <c r="A100" s="3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customHeight="1">
      <c r="A101" s="3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customHeight="1">
      <c r="A102" s="3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customHeight="1">
      <c r="A103" s="3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customHeight="1">
      <c r="A104" s="3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customHeight="1">
      <c r="A105" s="3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customHeight="1">
      <c r="A106" s="3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customHeight="1">
      <c r="A107" s="3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customHeight="1">
      <c r="A108" s="3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customHeight="1">
      <c r="A109" s="3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customHeight="1">
      <c r="A110" s="3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customHeight="1">
      <c r="A111" s="3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customHeight="1">
      <c r="A112" s="3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customHeight="1">
      <c r="A113" s="3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customHeight="1">
      <c r="A114" s="3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customHeight="1">
      <c r="A115" s="3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customHeight="1">
      <c r="A116" s="3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customHeight="1">
      <c r="A117" s="3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customHeight="1">
      <c r="A118" s="3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customHeight="1">
      <c r="A119" s="3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customHeight="1">
      <c r="A120" s="3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customHeight="1">
      <c r="A121" s="3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customHeight="1">
      <c r="A122" s="3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customHeight="1">
      <c r="A123" s="3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customHeight="1">
      <c r="A124" s="3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customHeight="1">
      <c r="A125" s="3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customHeight="1">
      <c r="A126" s="3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customHeight="1">
      <c r="A127" s="3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customHeight="1">
      <c r="A128" s="3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customHeight="1">
      <c r="A129" s="3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customHeight="1">
      <c r="A130" s="3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customHeight="1">
      <c r="A131" s="3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customHeight="1">
      <c r="A132" s="3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customHeight="1">
      <c r="A133" s="3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customHeight="1">
      <c r="A134" s="3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customHeight="1">
      <c r="A135" s="3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customHeight="1">
      <c r="A136" s="3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customHeight="1">
      <c r="A137" s="3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customHeight="1">
      <c r="A138" s="3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customHeight="1">
      <c r="A139" s="3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customHeight="1">
      <c r="A140" s="3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customHeight="1">
      <c r="A141" s="3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2.75" customHeight="1">
      <c r="A142" s="3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2.75" customHeight="1">
      <c r="A143" s="3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2.75" customHeight="1">
      <c r="A144" s="3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2.75" customHeight="1">
      <c r="A145" s="3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2.75" customHeight="1">
      <c r="A146" s="3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2.75" customHeight="1">
      <c r="A147" s="3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2.75" customHeight="1">
      <c r="A148" s="3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2.75" customHeight="1">
      <c r="A149" s="3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2.75" customHeight="1">
      <c r="A150" s="3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2.75" customHeight="1">
      <c r="A151" s="3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2.75" customHeight="1">
      <c r="A152" s="3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2.75" customHeight="1">
      <c r="A153" s="3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2.75" customHeight="1">
      <c r="A154" s="3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2.75" customHeight="1">
      <c r="A155" s="3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2.75" customHeight="1">
      <c r="A156" s="3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2.75" customHeight="1">
      <c r="A157" s="3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2.75" customHeight="1">
      <c r="A158" s="3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2.75" customHeight="1">
      <c r="A159" s="3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2.75" customHeight="1">
      <c r="A160" s="3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2.75" customHeight="1">
      <c r="A161" s="3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2.75" customHeight="1">
      <c r="A162" s="3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2.75" customHeight="1">
      <c r="A163" s="3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2.75" customHeight="1">
      <c r="A164" s="3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2.75" customHeight="1">
      <c r="A165" s="3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2.75" customHeight="1">
      <c r="A166" s="3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2.75" customHeight="1">
      <c r="A167" s="3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2.75" customHeight="1">
      <c r="A168" s="3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2.75" customHeight="1">
      <c r="A169" s="3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2.75" customHeight="1">
      <c r="A170" s="3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2.75" customHeight="1">
      <c r="A171" s="3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2.75" customHeight="1">
      <c r="A172" s="3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2.75" customHeight="1">
      <c r="A173" s="3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2.75" customHeight="1">
      <c r="A174" s="3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2.75" customHeight="1">
      <c r="A175" s="3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2.75" customHeight="1">
      <c r="A176" s="3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2.75" customHeight="1">
      <c r="A177" s="3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2.75" customHeight="1">
      <c r="A178" s="3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2.75" customHeight="1">
      <c r="A179" s="3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2.75" customHeight="1">
      <c r="A180" s="3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2.75" customHeight="1">
      <c r="A181" s="3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2.75" customHeight="1">
      <c r="A182" s="3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2.75" customHeight="1">
      <c r="A183" s="3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2.75" customHeight="1">
      <c r="A184" s="3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2.75" customHeight="1">
      <c r="A185" s="3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2.75" customHeight="1">
      <c r="A186" s="3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2.75" customHeight="1">
      <c r="A187" s="3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2.75" customHeight="1">
      <c r="A188" s="3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2.75" customHeight="1">
      <c r="A189" s="3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2.75" customHeight="1">
      <c r="A190" s="3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2.75" customHeight="1">
      <c r="A191" s="3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2.75" customHeight="1">
      <c r="A192" s="3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2.75" customHeight="1">
      <c r="A193" s="3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2.75" customHeight="1">
      <c r="A194" s="3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2.75" customHeight="1">
      <c r="A195" s="3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2.75" customHeight="1">
      <c r="A196" s="3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2.75" customHeight="1">
      <c r="A197" s="3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2.75" customHeight="1">
      <c r="A198" s="3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2.75" customHeight="1">
      <c r="A199" s="3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2.75" customHeight="1">
      <c r="A200" s="3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2.75" customHeight="1">
      <c r="A201" s="3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2.75" customHeight="1">
      <c r="A202" s="3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2.75" customHeight="1">
      <c r="A203" s="3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2.75" customHeight="1">
      <c r="A204" s="3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2.75" customHeight="1">
      <c r="A205" s="3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2.75" customHeight="1">
      <c r="A206" s="3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2.75" customHeight="1">
      <c r="A207" s="3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2.75" customHeight="1">
      <c r="A208" s="3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2.75" customHeight="1">
      <c r="A209" s="3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2.75" customHeight="1">
      <c r="A210" s="3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2.75" customHeight="1">
      <c r="A211" s="3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2.75" customHeight="1">
      <c r="A212" s="3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2.75" customHeight="1">
      <c r="A213" s="3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2.75" customHeight="1">
      <c r="A214" s="3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2.75" customHeight="1">
      <c r="A215" s="3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2.75" customHeight="1">
      <c r="A216" s="3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2.75" customHeight="1">
      <c r="A217" s="3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2.75" customHeight="1">
      <c r="A218" s="3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2.75" customHeight="1">
      <c r="A219" s="3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2.75" customHeight="1">
      <c r="A220" s="3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2.75" customHeight="1">
      <c r="A221" s="3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2.75" customHeight="1">
      <c r="A222" s="3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2.75" customHeight="1">
      <c r="A223" s="3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2.75" customHeight="1">
      <c r="A224" s="3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2.75" customHeight="1">
      <c r="A225" s="3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2.75" customHeight="1">
      <c r="A226" s="3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2.75" customHeight="1">
      <c r="A227" s="3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2.75" customHeight="1">
      <c r="A228" s="3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2.75" customHeight="1">
      <c r="A229" s="3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2.75" customHeight="1">
      <c r="A230" s="3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2.75" customHeight="1">
      <c r="A231" s="3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2.75" customHeight="1">
      <c r="A232" s="3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2.75" customHeight="1">
      <c r="A233" s="3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2.75" customHeight="1">
      <c r="A234" s="3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2.75" customHeight="1">
      <c r="A235" s="3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2.75" customHeight="1">
      <c r="A236" s="3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2.75" customHeight="1">
      <c r="A237" s="3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2.75" customHeight="1">
      <c r="A238" s="3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2.75" customHeight="1">
      <c r="A239" s="3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2.75" customHeight="1">
      <c r="A240" s="3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2.75" customHeight="1">
      <c r="A241" s="3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2.75" customHeight="1">
      <c r="A242" s="3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2.75" customHeight="1">
      <c r="A243" s="3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2.75" customHeight="1">
      <c r="A244" s="3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2.75" customHeight="1">
      <c r="A245" s="3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2.75" customHeight="1">
      <c r="A246" s="3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2.75" customHeight="1">
      <c r="A247" s="3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2.75" customHeight="1">
      <c r="A248" s="3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2.75" customHeight="1">
      <c r="A249" s="3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2.75" customHeight="1">
      <c r="A250" s="3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2.75" customHeight="1">
      <c r="A251" s="3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2.75" customHeight="1">
      <c r="A252" s="3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2.75" customHeight="1">
      <c r="A253" s="3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2.75" customHeight="1">
      <c r="A254" s="3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2.75" customHeight="1">
      <c r="A255" s="3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2.75" customHeight="1">
      <c r="A256" s="3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2.75" customHeight="1">
      <c r="A257" s="3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2.75" customHeight="1">
      <c r="A258" s="3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2.75" customHeight="1">
      <c r="A259" s="3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2.75" customHeight="1">
      <c r="A260" s="3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2.75" customHeight="1">
      <c r="A261" s="3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2.75" customHeight="1">
      <c r="A262" s="3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2.75" customHeight="1">
      <c r="A263" s="3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2.75" customHeight="1">
      <c r="A264" s="3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2.75" customHeight="1">
      <c r="A265" s="3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2.75" customHeight="1">
      <c r="A266" s="3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2.75" customHeight="1">
      <c r="A267" s="3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2.75" customHeight="1">
      <c r="A268" s="3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2.75" customHeight="1">
      <c r="A269" s="3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2.75" customHeight="1">
      <c r="A270" s="3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2.75" customHeight="1">
      <c r="A271" s="3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2.75" customHeight="1">
      <c r="A272" s="3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2.75" customHeight="1">
      <c r="A273" s="3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2.75" customHeight="1">
      <c r="A274" s="3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2.75" customHeight="1">
      <c r="A275" s="3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2.75" customHeight="1">
      <c r="A276" s="3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2.75" customHeight="1">
      <c r="A277" s="3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2.75" customHeight="1">
      <c r="A278" s="3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2.75" customHeight="1">
      <c r="A279" s="3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2.75" customHeight="1">
      <c r="A280" s="3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2.75" customHeight="1">
      <c r="A281" s="3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2.75" customHeight="1">
      <c r="A282" s="3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2.75" customHeight="1">
      <c r="A283" s="3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2.75" customHeight="1">
      <c r="A284" s="3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2.75" customHeight="1">
      <c r="A285" s="3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2.75" customHeight="1">
      <c r="A286" s="3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2.75" customHeight="1">
      <c r="A287" s="3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2.75" customHeight="1">
      <c r="A288" s="3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2.75" customHeight="1">
      <c r="A289" s="3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2.75" customHeight="1">
      <c r="A290" s="3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2.75" customHeight="1">
      <c r="A291" s="3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2.75" customHeight="1">
      <c r="A292" s="3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2.75" customHeight="1">
      <c r="A293" s="3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2.75" customHeight="1">
      <c r="A294" s="3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2.75" customHeight="1">
      <c r="A295" s="3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2.75" customHeight="1">
      <c r="A296" s="3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2.75" customHeight="1">
      <c r="A297" s="3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2.75" customHeight="1">
      <c r="A298" s="3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2.75" customHeight="1">
      <c r="A299" s="3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2.75" customHeight="1">
      <c r="A300" s="3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2.75" customHeight="1">
      <c r="A301" s="3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2.75" customHeight="1">
      <c r="A302" s="3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2.75" customHeight="1">
      <c r="A303" s="3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2.75" customHeight="1">
      <c r="A304" s="3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2.75" customHeight="1">
      <c r="A305" s="3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2.75" customHeight="1">
      <c r="A306" s="3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2.75" customHeight="1">
      <c r="A307" s="3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2.75" customHeight="1">
      <c r="A308" s="3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2.75" customHeight="1">
      <c r="A309" s="3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2.75" customHeight="1">
      <c r="A310" s="3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2.75" customHeight="1">
      <c r="A311" s="3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2.75" customHeight="1">
      <c r="A312" s="3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2.75" customHeight="1">
      <c r="A313" s="3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2.75" customHeight="1">
      <c r="A314" s="3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2.75" customHeight="1">
      <c r="A315" s="3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2.75" customHeight="1">
      <c r="A316" s="3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2.75" customHeight="1">
      <c r="A317" s="3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2.75" customHeight="1">
      <c r="A318" s="3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2.75" customHeight="1">
      <c r="A319" s="3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2.75" customHeight="1">
      <c r="A320" s="3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2.75" customHeight="1">
      <c r="A321" s="3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2.75" customHeight="1">
      <c r="A322" s="3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2.75" customHeight="1">
      <c r="A323" s="3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2.75" customHeight="1">
      <c r="A324" s="3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2.75" customHeight="1">
      <c r="A325" s="3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2.75" customHeight="1">
      <c r="A326" s="3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2.75" customHeight="1">
      <c r="A327" s="3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2.75" customHeight="1">
      <c r="A328" s="3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2.75" customHeight="1">
      <c r="A329" s="3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2.75" customHeight="1">
      <c r="A330" s="3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2.75" customHeight="1">
      <c r="A331" s="3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2.75" customHeight="1">
      <c r="A332" s="3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2.75" customHeight="1">
      <c r="A333" s="3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2.75" customHeight="1">
      <c r="A334" s="3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2.75" customHeight="1">
      <c r="A335" s="3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2.75" customHeight="1">
      <c r="A336" s="3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2.75" customHeight="1">
      <c r="A337" s="3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2.75" customHeight="1">
      <c r="A338" s="3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2.75" customHeight="1">
      <c r="A339" s="3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2.75" customHeight="1">
      <c r="A340" s="3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2.75" customHeight="1">
      <c r="A341" s="3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2.75" customHeight="1">
      <c r="A342" s="3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2.75" customHeight="1">
      <c r="A343" s="3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2.75" customHeight="1">
      <c r="A344" s="3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2.75" customHeight="1">
      <c r="A345" s="3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2.75" customHeight="1">
      <c r="A346" s="3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2.75" customHeight="1">
      <c r="A347" s="3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2.75" customHeight="1">
      <c r="A348" s="3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2.75" customHeight="1">
      <c r="A349" s="3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2.75" customHeight="1">
      <c r="A350" s="3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2.75" customHeight="1">
      <c r="A351" s="3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2.75" customHeight="1">
      <c r="A352" s="3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2.75" customHeight="1">
      <c r="A353" s="3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2.75" customHeight="1">
      <c r="A354" s="3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2.75" customHeight="1">
      <c r="A355" s="3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2.75" customHeight="1">
      <c r="A356" s="3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2.75" customHeight="1">
      <c r="A357" s="3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2.75" customHeight="1">
      <c r="A358" s="3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2.75" customHeight="1">
      <c r="A359" s="3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2.75" customHeight="1">
      <c r="A360" s="3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2.75" customHeight="1">
      <c r="A361" s="3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2.75" customHeight="1">
      <c r="A362" s="3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2.75" customHeight="1">
      <c r="A363" s="3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2.75" customHeight="1">
      <c r="A364" s="3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2.75" customHeight="1">
      <c r="A365" s="3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2.75" customHeight="1">
      <c r="A366" s="3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2.75" customHeight="1">
      <c r="A367" s="3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2.75" customHeight="1">
      <c r="A368" s="3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2.75" customHeight="1">
      <c r="A369" s="3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2.75" customHeight="1">
      <c r="A370" s="3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2.75" customHeight="1">
      <c r="A371" s="3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2.75" customHeight="1">
      <c r="A372" s="3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2.75" customHeight="1">
      <c r="A373" s="3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2.75" customHeight="1">
      <c r="A374" s="3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2.75" customHeight="1">
      <c r="A375" s="3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2.75" customHeight="1">
      <c r="A376" s="3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2.75" customHeight="1">
      <c r="A377" s="3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2.75" customHeight="1">
      <c r="A378" s="3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2.75" customHeight="1">
      <c r="A379" s="3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2.75" customHeight="1">
      <c r="A380" s="3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2.75" customHeight="1">
      <c r="A381" s="3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2.75" customHeight="1">
      <c r="A382" s="3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2.75" customHeight="1">
      <c r="A383" s="3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2.75" customHeight="1">
      <c r="A384" s="3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2.75" customHeight="1">
      <c r="A385" s="3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2.75" customHeight="1">
      <c r="A386" s="3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2.75" customHeight="1">
      <c r="A387" s="3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2.75" customHeight="1">
      <c r="A388" s="3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2.75" customHeight="1">
      <c r="A389" s="3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2.75" customHeight="1">
      <c r="A390" s="3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2.75" customHeight="1">
      <c r="A391" s="3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2.75" customHeight="1">
      <c r="A392" s="3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2.75" customHeight="1">
      <c r="A393" s="3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2.75" customHeight="1">
      <c r="A394" s="3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2.75" customHeight="1">
      <c r="A395" s="3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2.75" customHeight="1">
      <c r="A396" s="3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2.75" customHeight="1">
      <c r="A397" s="3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2.75" customHeight="1">
      <c r="A398" s="3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2.75" customHeight="1">
      <c r="A399" s="3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2.75" customHeight="1">
      <c r="A400" s="3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2.75" customHeight="1">
      <c r="A401" s="3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2.75" customHeight="1">
      <c r="A402" s="3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2.75" customHeight="1">
      <c r="A403" s="3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2.75" customHeight="1">
      <c r="A404" s="3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2.75" customHeight="1">
      <c r="A405" s="3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2.75" customHeight="1">
      <c r="A406" s="3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2.75" customHeight="1">
      <c r="A407" s="3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2.75" customHeight="1">
      <c r="A408" s="3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2.75" customHeight="1">
      <c r="A409" s="3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2.75" customHeight="1">
      <c r="A410" s="3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2.75" customHeight="1">
      <c r="A411" s="3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2.75" customHeight="1">
      <c r="A412" s="3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2.75" customHeight="1">
      <c r="A413" s="3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2.75" customHeight="1">
      <c r="A414" s="3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2.75" customHeight="1">
      <c r="A415" s="3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2.75" customHeight="1">
      <c r="A416" s="3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2.75" customHeight="1">
      <c r="A417" s="3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2.75" customHeight="1">
      <c r="A418" s="3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2.75" customHeight="1">
      <c r="A419" s="3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2.75" customHeight="1">
      <c r="A420" s="3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2.75" customHeight="1">
      <c r="A421" s="3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2.75" customHeight="1">
      <c r="A422" s="3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2.75" customHeight="1">
      <c r="A423" s="3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2.75" customHeight="1">
      <c r="A424" s="3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2.75" customHeight="1">
      <c r="A425" s="3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2.75" customHeight="1">
      <c r="A426" s="3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2.75" customHeight="1">
      <c r="A427" s="3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2.75" customHeight="1">
      <c r="A428" s="3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2.75" customHeight="1">
      <c r="A429" s="3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2.75" customHeight="1">
      <c r="A430" s="3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2.75" customHeight="1">
      <c r="A431" s="3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2.75" customHeight="1">
      <c r="A432" s="3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2.75" customHeight="1">
      <c r="A433" s="3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2.75" customHeight="1">
      <c r="A434" s="3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2.75" customHeight="1">
      <c r="A435" s="3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2.75" customHeight="1">
      <c r="A436" s="3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2.75" customHeight="1">
      <c r="A437" s="3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2.75" customHeight="1">
      <c r="A438" s="3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2.75" customHeight="1">
      <c r="A439" s="3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2.75" customHeight="1">
      <c r="A440" s="3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2.75" customHeight="1">
      <c r="A441" s="3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2.75" customHeight="1">
      <c r="A442" s="3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2.75" customHeight="1">
      <c r="A443" s="3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2.75" customHeight="1">
      <c r="A444" s="3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2.75" customHeight="1">
      <c r="A445" s="3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2.75" customHeight="1">
      <c r="A446" s="3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2.75" customHeight="1">
      <c r="A447" s="3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2.75" customHeight="1">
      <c r="A448" s="3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2.75" customHeight="1">
      <c r="A449" s="3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2.75" customHeight="1">
      <c r="A450" s="3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2.75" customHeight="1">
      <c r="A451" s="3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2.75" customHeight="1">
      <c r="A452" s="3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2.75" customHeight="1">
      <c r="A453" s="3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2.75" customHeight="1">
      <c r="A454" s="3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2.75" customHeight="1">
      <c r="A455" s="3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2.75" customHeight="1">
      <c r="A456" s="3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2.75" customHeight="1">
      <c r="A457" s="3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2.75" customHeight="1">
      <c r="A458" s="3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2.75" customHeight="1">
      <c r="A459" s="3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2.75" customHeight="1">
      <c r="A460" s="3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2.75" customHeight="1">
      <c r="A461" s="3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2.75" customHeight="1">
      <c r="A462" s="3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2.75" customHeight="1">
      <c r="A463" s="3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2.75" customHeight="1">
      <c r="A464" s="3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2.75" customHeight="1">
      <c r="A465" s="3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2.75" customHeight="1">
      <c r="A466" s="3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2.75" customHeight="1">
      <c r="A467" s="3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2.75" customHeight="1">
      <c r="A468" s="3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2.75" customHeight="1">
      <c r="A469" s="3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2.75" customHeight="1">
      <c r="A470" s="3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2.75" customHeight="1">
      <c r="A471" s="3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2.75" customHeight="1">
      <c r="A472" s="3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2.75" customHeight="1">
      <c r="A473" s="3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2.75" customHeight="1">
      <c r="A474" s="3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2.75" customHeight="1">
      <c r="A475" s="3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2.75" customHeight="1">
      <c r="A476" s="3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2.75" customHeight="1">
      <c r="A477" s="3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2.75" customHeight="1">
      <c r="A478" s="3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2.75" customHeight="1">
      <c r="A479" s="3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2.75" customHeight="1">
      <c r="A480" s="3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2.75" customHeight="1">
      <c r="A481" s="3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2.75" customHeight="1">
      <c r="A482" s="3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2.75" customHeight="1">
      <c r="A483" s="3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2.75" customHeight="1">
      <c r="A484" s="3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2.75" customHeight="1">
      <c r="A485" s="3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2.75" customHeight="1">
      <c r="A486" s="3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2.75" customHeight="1">
      <c r="A487" s="3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2.75" customHeight="1">
      <c r="A488" s="3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2.75" customHeight="1">
      <c r="A489" s="3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2.75" customHeight="1">
      <c r="A490" s="3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2.75" customHeight="1">
      <c r="A491" s="3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2.75" customHeight="1">
      <c r="A492" s="3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2.75" customHeight="1">
      <c r="A493" s="3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2.75" customHeight="1">
      <c r="A494" s="3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2.75" customHeight="1">
      <c r="A495" s="3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2.75" customHeight="1">
      <c r="A496" s="3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2.75" customHeight="1">
      <c r="A497" s="3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2.75" customHeight="1">
      <c r="A498" s="3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2.75" customHeight="1">
      <c r="A499" s="3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2.75" customHeight="1">
      <c r="A500" s="3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2.75" customHeight="1">
      <c r="A501" s="3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2.75" customHeight="1">
      <c r="A502" s="3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2.75" customHeight="1">
      <c r="A503" s="3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2.75" customHeight="1">
      <c r="A504" s="3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2.75" customHeight="1">
      <c r="A505" s="3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2.75" customHeight="1">
      <c r="A506" s="3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2.75" customHeight="1">
      <c r="A507" s="3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2.75" customHeight="1">
      <c r="A508" s="3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2.75" customHeight="1">
      <c r="A509" s="3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2.75" customHeight="1">
      <c r="A510" s="3"/>
      <c r="J510" s="4"/>
      <c r="K510" s="4"/>
      <c r="L510" s="4"/>
      <c r="M510" s="4"/>
      <c r="N510" s="4"/>
      <c r="O510" s="4"/>
      <c r="P510" s="4"/>
      <c r="Q510" s="4"/>
      <c r="R51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A1:I2"/>
  <sheetViews>
    <sheetView workbookViewId="0">
      <selection activeCell="AH73" sqref="AH73"/>
    </sheetView>
  </sheetViews>
  <sheetFormatPr baseColWidth="10" defaultRowHeight="12" x14ac:dyDescent="0"/>
  <cols>
    <col min="2" max="9" width="10.83203125" style="1"/>
  </cols>
  <sheetData>
    <row r="1" spans="1:9" s="2" customFormat="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5" t="s">
        <v>17</v>
      </c>
      <c r="B2" s="1">
        <v>41.5</v>
      </c>
      <c r="C2" s="1">
        <v>25.7</v>
      </c>
      <c r="D2" s="1">
        <v>8.4</v>
      </c>
      <c r="E2" s="1">
        <v>4.8</v>
      </c>
      <c r="F2" s="1">
        <v>8.6</v>
      </c>
      <c r="G2" s="1">
        <v>2.2000000000000002</v>
      </c>
      <c r="H2" s="1">
        <v>4.7</v>
      </c>
      <c r="I2" s="1">
        <v>4.0999999999999996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R589"/>
  <sheetViews>
    <sheetView workbookViewId="0">
      <pane xSplit="1" ySplit="2" topLeftCell="B113" activePane="bottomRight" state="frozen"/>
      <selection pane="topRight" activeCell="B1" sqref="B1"/>
      <selection pane="bottomLeft" activeCell="A2" sqref="A2"/>
      <selection pane="bottomRight" activeCell="R140" sqref="R140"/>
    </sheetView>
  </sheetViews>
  <sheetFormatPr baseColWidth="10" defaultColWidth="17.1640625" defaultRowHeight="12.75" customHeight="1" x14ac:dyDescent="0"/>
  <cols>
    <col min="2" max="2" width="11" style="1" bestFit="1" customWidth="1"/>
    <col min="3" max="4" width="7.1640625" style="1" bestFit="1" customWidth="1"/>
    <col min="5" max="6" width="5.83203125" style="1" bestFit="1" customWidth="1"/>
    <col min="7" max="7" width="11.5" style="1" customWidth="1"/>
    <col min="8" max="8" width="7.164062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5.8320312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41402</v>
      </c>
      <c r="B3" s="4">
        <f>AVERAGE('Combined markets'!C3)</f>
        <v>29.04</v>
      </c>
      <c r="C3" s="4">
        <f>AVERAGE('Combined markets'!D3)</f>
        <v>19.14</v>
      </c>
      <c r="D3" s="4">
        <f>AVERAGE('Combined markets'!E3)</f>
        <v>9.1999999999999993</v>
      </c>
      <c r="E3" s="4">
        <f>AVERAGE('Combined markets'!F3)</f>
        <v>5.05</v>
      </c>
      <c r="F3" s="4">
        <f>AVERAGE('Combined markets'!G3)</f>
        <v>4.8899999999999997</v>
      </c>
      <c r="G3" s="4">
        <f>AVERAGE('Combined markets'!H3)</f>
        <v>2.31</v>
      </c>
      <c r="H3" s="4">
        <f>AVERAGE('Combined markets'!I3)</f>
        <v>27.92</v>
      </c>
      <c r="I3" s="4">
        <f>AVERAGE('Combined markets'!J3)</f>
        <v>2.44</v>
      </c>
      <c r="J3" s="4">
        <f>ABS(B3-Election_result!B$2)</f>
        <v>12.46</v>
      </c>
      <c r="K3" s="4">
        <f>ABS(C3-Election_result!C$2)</f>
        <v>6.5599999999999987</v>
      </c>
      <c r="L3" s="4">
        <f>ABS(D3-Election_result!D$2)</f>
        <v>0.79999999999999893</v>
      </c>
      <c r="M3" s="4">
        <f>ABS(E3-Election_result!E$2)</f>
        <v>0.25</v>
      </c>
      <c r="N3" s="4">
        <f>ABS(F3-Election_result!F$2)</f>
        <v>3.71</v>
      </c>
      <c r="O3" s="4">
        <f>ABS(G3-Election_result!G$2)</f>
        <v>0.10999999999999988</v>
      </c>
      <c r="P3" s="4">
        <f>ABS(H3-Election_result!H$2)</f>
        <v>23.220000000000002</v>
      </c>
      <c r="Q3" s="4">
        <f>ABS(I3-Election_result!I$2)</f>
        <v>1.6599999999999997</v>
      </c>
      <c r="R3" s="4">
        <f>AVERAGE(J3:Q3)</f>
        <v>6.0962499999999995</v>
      </c>
    </row>
    <row r="4" spans="1:18" ht="12.75" customHeight="1">
      <c r="A4" s="3">
        <v>41403</v>
      </c>
      <c r="B4" s="4">
        <f>AVERAGE('Combined markets'!C4)</f>
        <v>30.04</v>
      </c>
      <c r="C4" s="4">
        <f>AVERAGE('Combined markets'!D4)</f>
        <v>19.2</v>
      </c>
      <c r="D4" s="4">
        <f>AVERAGE('Combined markets'!E4)</f>
        <v>8.91</v>
      </c>
      <c r="E4" s="4">
        <f>AVERAGE('Combined markets'!F4)</f>
        <v>5.14</v>
      </c>
      <c r="F4" s="4">
        <f>AVERAGE('Combined markets'!G4)</f>
        <v>4.95</v>
      </c>
      <c r="G4" s="4">
        <f>AVERAGE('Combined markets'!H4)</f>
        <v>2.74</v>
      </c>
      <c r="H4" s="4">
        <f>AVERAGE('Combined markets'!I4)</f>
        <v>26.52</v>
      </c>
      <c r="I4" s="4">
        <f>AVERAGE('Combined markets'!J4)</f>
        <v>2.5099999999999998</v>
      </c>
      <c r="J4" s="4">
        <f>ABS(B4-Election_result!B$2)</f>
        <v>11.46</v>
      </c>
      <c r="K4" s="4">
        <f>ABS(C4-Election_result!C$2)</f>
        <v>6.5</v>
      </c>
      <c r="L4" s="4">
        <f>ABS(D4-Election_result!D$2)</f>
        <v>0.50999999999999979</v>
      </c>
      <c r="M4" s="4">
        <f>ABS(E4-Election_result!E$2)</f>
        <v>0.33999999999999986</v>
      </c>
      <c r="N4" s="4">
        <f>ABS(F4-Election_result!F$2)</f>
        <v>3.6499999999999995</v>
      </c>
      <c r="O4" s="4">
        <f>ABS(G4-Election_result!G$2)</f>
        <v>0.54</v>
      </c>
      <c r="P4" s="4">
        <f>ABS(H4-Election_result!H$2)</f>
        <v>21.82</v>
      </c>
      <c r="Q4" s="4">
        <f>ABS(I4-Election_result!I$2)</f>
        <v>1.5899999999999999</v>
      </c>
      <c r="R4" s="4">
        <f t="shared" ref="R4:R67" si="0">AVERAGE(J4:Q4)</f>
        <v>5.8012499999999996</v>
      </c>
    </row>
    <row r="5" spans="1:18" ht="12.75" customHeight="1">
      <c r="A5" s="3">
        <v>41404</v>
      </c>
      <c r="B5" s="4">
        <f>AVERAGE('Combined markets'!C5)</f>
        <v>29.79</v>
      </c>
      <c r="C5" s="4">
        <f>AVERAGE('Combined markets'!D5)</f>
        <v>19.38</v>
      </c>
      <c r="D5" s="4">
        <f>AVERAGE('Combined markets'!E5)</f>
        <v>9.16</v>
      </c>
      <c r="E5" s="4">
        <f>AVERAGE('Combined markets'!F5)</f>
        <v>5.08</v>
      </c>
      <c r="F5" s="4">
        <f>AVERAGE('Combined markets'!G5)</f>
        <v>5.15</v>
      </c>
      <c r="G5" s="4">
        <f>AVERAGE('Combined markets'!H5)</f>
        <v>2.7</v>
      </c>
      <c r="H5" s="4">
        <f>AVERAGE('Combined markets'!I5)</f>
        <v>26.3</v>
      </c>
      <c r="I5" s="4">
        <f>AVERAGE('Combined markets'!J5)</f>
        <v>2.44</v>
      </c>
      <c r="J5" s="4">
        <f>ABS(B5-Election_result!B$2)</f>
        <v>11.71</v>
      </c>
      <c r="K5" s="4">
        <f>ABS(C5-Election_result!C$2)</f>
        <v>6.32</v>
      </c>
      <c r="L5" s="4">
        <f>ABS(D5-Election_result!D$2)</f>
        <v>0.75999999999999979</v>
      </c>
      <c r="M5" s="4">
        <f>ABS(E5-Election_result!E$2)</f>
        <v>0.28000000000000025</v>
      </c>
      <c r="N5" s="4">
        <f>ABS(F5-Election_result!F$2)</f>
        <v>3.4499999999999993</v>
      </c>
      <c r="O5" s="4">
        <f>ABS(G5-Election_result!G$2)</f>
        <v>0.5</v>
      </c>
      <c r="P5" s="4">
        <f>ABS(H5-Election_result!H$2)</f>
        <v>21.6</v>
      </c>
      <c r="Q5" s="4">
        <f>ABS(I5-Election_result!I$2)</f>
        <v>1.6599999999999997</v>
      </c>
      <c r="R5" s="4">
        <f t="shared" si="0"/>
        <v>5.7850000000000001</v>
      </c>
    </row>
    <row r="6" spans="1:18" ht="12.75" customHeight="1">
      <c r="A6" s="3">
        <v>41405</v>
      </c>
      <c r="B6" s="4">
        <f>AVERAGE('Combined markets'!C6)</f>
        <v>27.41</v>
      </c>
      <c r="C6" s="4">
        <f>AVERAGE('Combined markets'!D6)</f>
        <v>18.93</v>
      </c>
      <c r="D6" s="4">
        <f>AVERAGE('Combined markets'!E6)</f>
        <v>9.01</v>
      </c>
      <c r="E6" s="4">
        <f>AVERAGE('Combined markets'!F6)</f>
        <v>5.1100000000000003</v>
      </c>
      <c r="F6" s="4">
        <f>AVERAGE('Combined markets'!G6)</f>
        <v>4.7699999999999996</v>
      </c>
      <c r="G6" s="4">
        <f>AVERAGE('Combined markets'!H6)</f>
        <v>4.07</v>
      </c>
      <c r="H6" s="4">
        <f>AVERAGE('Combined markets'!I6)</f>
        <v>27.81</v>
      </c>
      <c r="I6" s="4">
        <f>AVERAGE('Combined markets'!J6)</f>
        <v>2.89</v>
      </c>
      <c r="J6" s="4">
        <f>ABS(B6-Election_result!B$2)</f>
        <v>14.09</v>
      </c>
      <c r="K6" s="4">
        <f>ABS(C6-Election_result!C$2)</f>
        <v>6.77</v>
      </c>
      <c r="L6" s="4">
        <f>ABS(D6-Election_result!D$2)</f>
        <v>0.60999999999999943</v>
      </c>
      <c r="M6" s="4">
        <f>ABS(E6-Election_result!E$2)</f>
        <v>0.3100000000000005</v>
      </c>
      <c r="N6" s="4">
        <f>ABS(F6-Election_result!F$2)</f>
        <v>3.83</v>
      </c>
      <c r="O6" s="4">
        <f>ABS(G6-Election_result!G$2)</f>
        <v>1.87</v>
      </c>
      <c r="P6" s="4">
        <f>ABS(H6-Election_result!H$2)</f>
        <v>23.11</v>
      </c>
      <c r="Q6" s="4">
        <f>ABS(I6-Election_result!I$2)</f>
        <v>1.2099999999999995</v>
      </c>
      <c r="R6" s="4">
        <f t="shared" si="0"/>
        <v>6.4750000000000005</v>
      </c>
    </row>
    <row r="7" spans="1:18" ht="12.75" customHeight="1">
      <c r="A7" s="3">
        <v>41406</v>
      </c>
      <c r="B7" s="4">
        <f>AVERAGE('Combined markets'!C7)</f>
        <v>29.09</v>
      </c>
      <c r="C7" s="4">
        <f>AVERAGE('Combined markets'!D7)</f>
        <v>19.010000000000002</v>
      </c>
      <c r="D7" s="4">
        <f>AVERAGE('Combined markets'!E7)</f>
        <v>8.94</v>
      </c>
      <c r="E7" s="4">
        <f>AVERAGE('Combined markets'!F7)</f>
        <v>5.15</v>
      </c>
      <c r="F7" s="4">
        <f>AVERAGE('Combined markets'!G7)</f>
        <v>4.95</v>
      </c>
      <c r="G7" s="4">
        <f>AVERAGE('Combined markets'!H7)</f>
        <v>3.97</v>
      </c>
      <c r="H7" s="4">
        <f>AVERAGE('Combined markets'!I7)</f>
        <v>25.91</v>
      </c>
      <c r="I7" s="4">
        <f>AVERAGE('Combined markets'!J7)</f>
        <v>2.97</v>
      </c>
      <c r="J7" s="4">
        <f>ABS(B7-Election_result!B$2)</f>
        <v>12.41</v>
      </c>
      <c r="K7" s="4">
        <f>ABS(C7-Election_result!C$2)</f>
        <v>6.6899999999999977</v>
      </c>
      <c r="L7" s="4">
        <f>ABS(D7-Election_result!D$2)</f>
        <v>0.53999999999999915</v>
      </c>
      <c r="M7" s="4">
        <f>ABS(E7-Election_result!E$2)</f>
        <v>0.35000000000000053</v>
      </c>
      <c r="N7" s="4">
        <f>ABS(F7-Election_result!F$2)</f>
        <v>3.6499999999999995</v>
      </c>
      <c r="O7" s="4">
        <f>ABS(G7-Election_result!G$2)</f>
        <v>1.77</v>
      </c>
      <c r="P7" s="4">
        <f>ABS(H7-Election_result!H$2)</f>
        <v>21.21</v>
      </c>
      <c r="Q7" s="4">
        <f>ABS(I7-Election_result!I$2)</f>
        <v>1.1299999999999994</v>
      </c>
      <c r="R7" s="4">
        <f t="shared" si="0"/>
        <v>5.96875</v>
      </c>
    </row>
    <row r="8" spans="1:18" ht="12.75" customHeight="1">
      <c r="A8" s="3">
        <v>41407</v>
      </c>
      <c r="B8" s="4">
        <f>AVERAGE('Combined polls'!B1,'Combined markets'!C8)</f>
        <v>29.1</v>
      </c>
      <c r="C8" s="4">
        <f>AVERAGE('Combined polls'!C1,'Combined markets'!D8)</f>
        <v>19.16</v>
      </c>
      <c r="D8" s="4">
        <f>AVERAGE('Combined polls'!D1,'Combined markets'!E8)</f>
        <v>9.0299999999999994</v>
      </c>
      <c r="E8" s="4">
        <f>AVERAGE('Combined polls'!E1,'Combined markets'!F8)</f>
        <v>5.03</v>
      </c>
      <c r="F8" s="4">
        <f>AVERAGE('Combined polls'!F1,'Combined markets'!G8)</f>
        <v>5.01</v>
      </c>
      <c r="G8" s="4">
        <f>AVERAGE('Combined polls'!G1,'Combined markets'!H8)</f>
        <v>4.01</v>
      </c>
      <c r="H8" s="4">
        <f>AVERAGE('Combined polls'!H1,'Combined markets'!I8)</f>
        <v>26.21</v>
      </c>
      <c r="I8" s="4">
        <f>AVERAGE('Combined polls'!I1,'Combined markets'!J8)</f>
        <v>2.46</v>
      </c>
      <c r="J8" s="4">
        <f>ABS(B8-Election_result!B$2)</f>
        <v>12.399999999999999</v>
      </c>
      <c r="K8" s="4">
        <f>ABS(C8-Election_result!C$2)</f>
        <v>6.5399999999999991</v>
      </c>
      <c r="L8" s="4">
        <f>ABS(D8-Election_result!D$2)</f>
        <v>0.62999999999999901</v>
      </c>
      <c r="M8" s="4">
        <f>ABS(E8-Election_result!E$2)</f>
        <v>0.23000000000000043</v>
      </c>
      <c r="N8" s="4">
        <f>ABS(F8-Election_result!F$2)</f>
        <v>3.59</v>
      </c>
      <c r="O8" s="4">
        <f>ABS(G8-Election_result!G$2)</f>
        <v>1.8099999999999996</v>
      </c>
      <c r="P8" s="4">
        <f>ABS(H8-Election_result!H$2)</f>
        <v>21.51</v>
      </c>
      <c r="Q8" s="4">
        <f>ABS(I8-Election_result!I$2)</f>
        <v>1.6399999999999997</v>
      </c>
      <c r="R8" s="4">
        <f t="shared" si="0"/>
        <v>6.0437499999999993</v>
      </c>
    </row>
    <row r="9" spans="1:18" ht="12.75" customHeight="1">
      <c r="A9" s="3">
        <v>41408</v>
      </c>
      <c r="B9" s="4">
        <f>AVERAGE('Combined polls'!B2,'Combined markets'!C9)</f>
        <v>28.92</v>
      </c>
      <c r="C9" s="4">
        <f>AVERAGE('Combined polls'!C2,'Combined markets'!D9)</f>
        <v>18.79</v>
      </c>
      <c r="D9" s="4">
        <f>AVERAGE('Combined polls'!D2,'Combined markets'!E9)</f>
        <v>9.8800000000000008</v>
      </c>
      <c r="E9" s="4">
        <f>AVERAGE('Combined polls'!E2,'Combined markets'!F9)</f>
        <v>5.08</v>
      </c>
      <c r="F9" s="4">
        <f>AVERAGE('Combined polls'!F2,'Combined markets'!G9)</f>
        <v>5.19</v>
      </c>
      <c r="G9" s="4">
        <f>AVERAGE('Combined polls'!G2,'Combined markets'!H9)</f>
        <v>3.91</v>
      </c>
      <c r="H9" s="4">
        <f>AVERAGE('Combined polls'!H2,'Combined markets'!I9)</f>
        <v>25.83</v>
      </c>
      <c r="I9" s="4">
        <f>AVERAGE('Combined polls'!I2,'Combined markets'!J9)</f>
        <v>2.4</v>
      </c>
      <c r="J9" s="4">
        <f>ABS(B9-Election_result!B$2)</f>
        <v>12.579999999999998</v>
      </c>
      <c r="K9" s="4">
        <f>ABS(C9-Election_result!C$2)</f>
        <v>6.91</v>
      </c>
      <c r="L9" s="4">
        <f>ABS(D9-Election_result!D$2)</f>
        <v>1.4800000000000004</v>
      </c>
      <c r="M9" s="4">
        <f>ABS(E9-Election_result!E$2)</f>
        <v>0.28000000000000025</v>
      </c>
      <c r="N9" s="4">
        <f>ABS(F9-Election_result!F$2)</f>
        <v>3.4099999999999993</v>
      </c>
      <c r="O9" s="4">
        <f>ABS(G9-Election_result!G$2)</f>
        <v>1.71</v>
      </c>
      <c r="P9" s="4">
        <f>ABS(H9-Election_result!H$2)</f>
        <v>21.13</v>
      </c>
      <c r="Q9" s="4">
        <f>ABS(I9-Election_result!I$2)</f>
        <v>1.6999999999999997</v>
      </c>
      <c r="R9" s="4">
        <f t="shared" si="0"/>
        <v>6.15</v>
      </c>
    </row>
    <row r="10" spans="1:18" ht="12.75" customHeight="1">
      <c r="A10" s="3">
        <v>41409</v>
      </c>
      <c r="B10" s="4">
        <f>AVERAGE('Combined polls'!B3,'Combined markets'!C10)</f>
        <v>34.36</v>
      </c>
      <c r="C10" s="4">
        <f>AVERAGE('Combined polls'!C3,'Combined markets'!D10)</f>
        <v>22.427500000000002</v>
      </c>
      <c r="D10" s="4">
        <f>AVERAGE('Combined polls'!D3,'Combined markets'!E10)</f>
        <v>11.6875</v>
      </c>
      <c r="E10" s="4">
        <f>AVERAGE('Combined polls'!E3,'Combined markets'!F10)</f>
        <v>4.84</v>
      </c>
      <c r="F10" s="4">
        <f>AVERAGE('Combined polls'!F3,'Combined markets'!G10)</f>
        <v>6.03</v>
      </c>
      <c r="G10" s="4">
        <f>AVERAGE('Combined polls'!G3,'Combined markets'!H10)</f>
        <v>2.9524999999999997</v>
      </c>
      <c r="H10" s="4">
        <f>AVERAGE('Combined polls'!H3,'Combined markets'!I10)</f>
        <v>14.422499999999999</v>
      </c>
      <c r="I10" s="4">
        <f>AVERAGE('Combined polls'!I3,'Combined markets'!J10)</f>
        <v>3.2825000000000002</v>
      </c>
      <c r="J10" s="4">
        <f>ABS(B10-Election_result!B$2)</f>
        <v>7.1400000000000006</v>
      </c>
      <c r="K10" s="4">
        <f>ABS(C10-Election_result!C$2)</f>
        <v>3.2724999999999973</v>
      </c>
      <c r="L10" s="4">
        <f>ABS(D10-Election_result!D$2)</f>
        <v>3.2874999999999996</v>
      </c>
      <c r="M10" s="4">
        <f>ABS(E10-Election_result!E$2)</f>
        <v>4.0000000000000036E-2</v>
      </c>
      <c r="N10" s="4">
        <f>ABS(F10-Election_result!F$2)</f>
        <v>2.5699999999999994</v>
      </c>
      <c r="O10" s="4">
        <f>ABS(G10-Election_result!G$2)</f>
        <v>0.7524999999999995</v>
      </c>
      <c r="P10" s="4">
        <f>ABS(H10-Election_result!H$2)</f>
        <v>9.7225000000000001</v>
      </c>
      <c r="Q10" s="4">
        <f>ABS(I10-Election_result!I$2)</f>
        <v>0.81749999999999945</v>
      </c>
      <c r="R10" s="4">
        <f t="shared" si="0"/>
        <v>3.4503124999999999</v>
      </c>
    </row>
    <row r="11" spans="1:18" ht="12.75" customHeight="1">
      <c r="A11" s="3">
        <v>41410</v>
      </c>
      <c r="B11" s="4">
        <f>AVERAGE('Combined polls'!B4,'Combined markets'!C11)</f>
        <v>33.962500000000006</v>
      </c>
      <c r="C11" s="4">
        <f>AVERAGE('Combined polls'!C4,'Combined markets'!D11)</f>
        <v>22.405000000000001</v>
      </c>
      <c r="D11" s="4">
        <f>AVERAGE('Combined polls'!D4,'Combined markets'!E11)</f>
        <v>12.47</v>
      </c>
      <c r="E11" s="4">
        <f>AVERAGE('Combined polls'!E4,'Combined markets'!F11)</f>
        <v>4.6850000000000005</v>
      </c>
      <c r="F11" s="4">
        <f>AVERAGE('Combined polls'!F4,'Combined markets'!G11)</f>
        <v>6.2200000000000006</v>
      </c>
      <c r="G11" s="4">
        <f>AVERAGE('Combined polls'!G4,'Combined markets'!H11)</f>
        <v>2.9725000000000001</v>
      </c>
      <c r="H11" s="4">
        <f>AVERAGE('Combined polls'!H4,'Combined markets'!I11)</f>
        <v>13.9975</v>
      </c>
      <c r="I11" s="4">
        <f>AVERAGE('Combined polls'!I4,'Combined markets'!J11)</f>
        <v>3.2875000000000001</v>
      </c>
      <c r="J11" s="4">
        <f>ABS(B11-Election_result!B$2)</f>
        <v>7.5374999999999943</v>
      </c>
      <c r="K11" s="4">
        <f>ABS(C11-Election_result!C$2)</f>
        <v>3.2949999999999982</v>
      </c>
      <c r="L11" s="4">
        <f>ABS(D11-Election_result!D$2)</f>
        <v>4.07</v>
      </c>
      <c r="M11" s="4">
        <f>ABS(E11-Election_result!E$2)</f>
        <v>0.11499999999999932</v>
      </c>
      <c r="N11" s="4">
        <f>ABS(F11-Election_result!F$2)</f>
        <v>2.379999999999999</v>
      </c>
      <c r="O11" s="4">
        <f>ABS(G11-Election_result!G$2)</f>
        <v>0.77249999999999996</v>
      </c>
      <c r="P11" s="4">
        <f>ABS(H11-Election_result!H$2)</f>
        <v>9.2974999999999994</v>
      </c>
      <c r="Q11" s="4">
        <f>ABS(I11-Election_result!I$2)</f>
        <v>0.81249999999999956</v>
      </c>
      <c r="R11" s="4">
        <f t="shared" si="0"/>
        <v>3.5349999999999988</v>
      </c>
    </row>
    <row r="12" spans="1:18" ht="12.75" customHeight="1">
      <c r="A12" s="3">
        <v>41411</v>
      </c>
      <c r="B12" s="4">
        <f>AVERAGE('Combined polls'!B5,'Combined markets'!C12)</f>
        <v>34.012500000000003</v>
      </c>
      <c r="C12" s="4">
        <f>AVERAGE('Combined polls'!C5,'Combined markets'!D12)</f>
        <v>22.380000000000003</v>
      </c>
      <c r="D12" s="4">
        <f>AVERAGE('Combined polls'!D5,'Combined markets'!E12)</f>
        <v>12.445</v>
      </c>
      <c r="E12" s="4">
        <f>AVERAGE('Combined polls'!E5,'Combined markets'!F12)</f>
        <v>4.6850000000000005</v>
      </c>
      <c r="F12" s="4">
        <f>AVERAGE('Combined polls'!F5,'Combined markets'!G12)</f>
        <v>6.1950000000000003</v>
      </c>
      <c r="G12" s="4">
        <f>AVERAGE('Combined polls'!G5,'Combined markets'!H12)</f>
        <v>2.9975000000000001</v>
      </c>
      <c r="H12" s="4">
        <f>AVERAGE('Combined polls'!H5,'Combined markets'!I12)</f>
        <v>14.022500000000001</v>
      </c>
      <c r="I12" s="4">
        <f>AVERAGE('Combined polls'!I5,'Combined markets'!J12)</f>
        <v>3.2624999999999997</v>
      </c>
      <c r="J12" s="4">
        <f>ABS(B12-Election_result!B$2)</f>
        <v>7.4874999999999972</v>
      </c>
      <c r="K12" s="4">
        <f>ABS(C12-Election_result!C$2)</f>
        <v>3.3199999999999967</v>
      </c>
      <c r="L12" s="4">
        <f>ABS(D12-Election_result!D$2)</f>
        <v>4.0449999999999999</v>
      </c>
      <c r="M12" s="4">
        <f>ABS(E12-Election_result!E$2)</f>
        <v>0.11499999999999932</v>
      </c>
      <c r="N12" s="4">
        <f>ABS(F12-Election_result!F$2)</f>
        <v>2.4049999999999994</v>
      </c>
      <c r="O12" s="4">
        <f>ABS(G12-Election_result!G$2)</f>
        <v>0.79749999999999988</v>
      </c>
      <c r="P12" s="4">
        <f>ABS(H12-Election_result!H$2)</f>
        <v>9.3225000000000016</v>
      </c>
      <c r="Q12" s="4">
        <f>ABS(I12-Election_result!I$2)</f>
        <v>0.83749999999999991</v>
      </c>
      <c r="R12" s="4">
        <f t="shared" si="0"/>
        <v>3.5412499999999993</v>
      </c>
    </row>
    <row r="13" spans="1:18" ht="12.75" customHeight="1">
      <c r="A13" s="3">
        <v>41412</v>
      </c>
      <c r="B13" s="4">
        <f>AVERAGE('Combined polls'!B6,'Combined markets'!C13)</f>
        <v>34.012500000000003</v>
      </c>
      <c r="C13" s="4">
        <f>AVERAGE('Combined polls'!C6,'Combined markets'!D13)</f>
        <v>22.380000000000003</v>
      </c>
      <c r="D13" s="4">
        <f>AVERAGE('Combined polls'!D6,'Combined markets'!E13)</f>
        <v>12.445</v>
      </c>
      <c r="E13" s="4">
        <f>AVERAGE('Combined polls'!E6,'Combined markets'!F13)</f>
        <v>4.6850000000000005</v>
      </c>
      <c r="F13" s="4">
        <f>AVERAGE('Combined polls'!F6,'Combined markets'!G13)</f>
        <v>6.1950000000000003</v>
      </c>
      <c r="G13" s="4">
        <f>AVERAGE('Combined polls'!G6,'Combined markets'!H13)</f>
        <v>2.9975000000000001</v>
      </c>
      <c r="H13" s="4">
        <f>AVERAGE('Combined polls'!H6,'Combined markets'!I13)</f>
        <v>14.022500000000001</v>
      </c>
      <c r="I13" s="4">
        <f>AVERAGE('Combined polls'!I6,'Combined markets'!J13)</f>
        <v>3.2624999999999997</v>
      </c>
      <c r="J13" s="4">
        <f>ABS(B13-Election_result!B$2)</f>
        <v>7.4874999999999972</v>
      </c>
      <c r="K13" s="4">
        <f>ABS(C13-Election_result!C$2)</f>
        <v>3.3199999999999967</v>
      </c>
      <c r="L13" s="4">
        <f>ABS(D13-Election_result!D$2)</f>
        <v>4.0449999999999999</v>
      </c>
      <c r="M13" s="4">
        <f>ABS(E13-Election_result!E$2)</f>
        <v>0.11499999999999932</v>
      </c>
      <c r="N13" s="4">
        <f>ABS(F13-Election_result!F$2)</f>
        <v>2.4049999999999994</v>
      </c>
      <c r="O13" s="4">
        <f>ABS(G13-Election_result!G$2)</f>
        <v>0.79749999999999988</v>
      </c>
      <c r="P13" s="4">
        <f>ABS(H13-Election_result!H$2)</f>
        <v>9.3225000000000016</v>
      </c>
      <c r="Q13" s="4">
        <f>ABS(I13-Election_result!I$2)</f>
        <v>0.83749999999999991</v>
      </c>
      <c r="R13" s="4">
        <f t="shared" si="0"/>
        <v>3.5412499999999993</v>
      </c>
    </row>
    <row r="14" spans="1:18" ht="12.75" customHeight="1">
      <c r="A14" s="3">
        <v>41413</v>
      </c>
      <c r="B14" s="4">
        <f>AVERAGE('Combined polls'!B7,'Combined markets'!C14)</f>
        <v>34.012500000000003</v>
      </c>
      <c r="C14" s="4">
        <f>AVERAGE('Combined polls'!C7,'Combined markets'!D14)</f>
        <v>22.380000000000003</v>
      </c>
      <c r="D14" s="4">
        <f>AVERAGE('Combined polls'!D7,'Combined markets'!E14)</f>
        <v>12.445</v>
      </c>
      <c r="E14" s="4">
        <f>AVERAGE('Combined polls'!E7,'Combined markets'!F14)</f>
        <v>4.6850000000000005</v>
      </c>
      <c r="F14" s="4">
        <f>AVERAGE('Combined polls'!F7,'Combined markets'!G14)</f>
        <v>6.1950000000000003</v>
      </c>
      <c r="G14" s="4">
        <f>AVERAGE('Combined polls'!G7,'Combined markets'!H14)</f>
        <v>2.9975000000000001</v>
      </c>
      <c r="H14" s="4">
        <f>AVERAGE('Combined polls'!H7,'Combined markets'!I14)</f>
        <v>14.022500000000001</v>
      </c>
      <c r="I14" s="4">
        <f>AVERAGE('Combined polls'!I7,'Combined markets'!J14)</f>
        <v>3.2624999999999997</v>
      </c>
      <c r="J14" s="4">
        <f>ABS(B14-Election_result!B$2)</f>
        <v>7.4874999999999972</v>
      </c>
      <c r="K14" s="4">
        <f>ABS(C14-Election_result!C$2)</f>
        <v>3.3199999999999967</v>
      </c>
      <c r="L14" s="4">
        <f>ABS(D14-Election_result!D$2)</f>
        <v>4.0449999999999999</v>
      </c>
      <c r="M14" s="4">
        <f>ABS(E14-Election_result!E$2)</f>
        <v>0.11499999999999932</v>
      </c>
      <c r="N14" s="4">
        <f>ABS(F14-Election_result!F$2)</f>
        <v>2.4049999999999994</v>
      </c>
      <c r="O14" s="4">
        <f>ABS(G14-Election_result!G$2)</f>
        <v>0.79749999999999988</v>
      </c>
      <c r="P14" s="4">
        <f>ABS(H14-Election_result!H$2)</f>
        <v>9.3225000000000016</v>
      </c>
      <c r="Q14" s="4">
        <f>ABS(I14-Election_result!I$2)</f>
        <v>0.83749999999999991</v>
      </c>
      <c r="R14" s="4">
        <f t="shared" si="0"/>
        <v>3.5412499999999993</v>
      </c>
    </row>
    <row r="15" spans="1:18" ht="12.75" customHeight="1">
      <c r="A15" s="3">
        <v>41414</v>
      </c>
      <c r="B15" s="4">
        <f>AVERAGE('Combined polls'!B8,'Combined markets'!C15)</f>
        <v>34.012500000000003</v>
      </c>
      <c r="C15" s="4">
        <f>AVERAGE('Combined polls'!C8,'Combined markets'!D15)</f>
        <v>22.380000000000003</v>
      </c>
      <c r="D15" s="4">
        <f>AVERAGE('Combined polls'!D8,'Combined markets'!E15)</f>
        <v>12.445</v>
      </c>
      <c r="E15" s="4">
        <f>AVERAGE('Combined polls'!E8,'Combined markets'!F15)</f>
        <v>4.6850000000000005</v>
      </c>
      <c r="F15" s="4">
        <f>AVERAGE('Combined polls'!F8,'Combined markets'!G15)</f>
        <v>6.1950000000000003</v>
      </c>
      <c r="G15" s="4">
        <f>AVERAGE('Combined polls'!G8,'Combined markets'!H15)</f>
        <v>2.9975000000000001</v>
      </c>
      <c r="H15" s="4">
        <f>AVERAGE('Combined polls'!H8,'Combined markets'!I15)</f>
        <v>14.022500000000001</v>
      </c>
      <c r="I15" s="4">
        <f>AVERAGE('Combined polls'!I8,'Combined markets'!J15)</f>
        <v>3.2624999999999997</v>
      </c>
      <c r="J15" s="4">
        <f>ABS(B15-Election_result!B$2)</f>
        <v>7.4874999999999972</v>
      </c>
      <c r="K15" s="4">
        <f>ABS(C15-Election_result!C$2)</f>
        <v>3.3199999999999967</v>
      </c>
      <c r="L15" s="4">
        <f>ABS(D15-Election_result!D$2)</f>
        <v>4.0449999999999999</v>
      </c>
      <c r="M15" s="4">
        <f>ABS(E15-Election_result!E$2)</f>
        <v>0.11499999999999932</v>
      </c>
      <c r="N15" s="4">
        <f>ABS(F15-Election_result!F$2)</f>
        <v>2.4049999999999994</v>
      </c>
      <c r="O15" s="4">
        <f>ABS(G15-Election_result!G$2)</f>
        <v>0.79749999999999988</v>
      </c>
      <c r="P15" s="4">
        <f>ABS(H15-Election_result!H$2)</f>
        <v>9.3225000000000016</v>
      </c>
      <c r="Q15" s="4">
        <f>ABS(I15-Election_result!I$2)</f>
        <v>0.83749999999999991</v>
      </c>
      <c r="R15" s="4">
        <f t="shared" si="0"/>
        <v>3.5412499999999993</v>
      </c>
    </row>
    <row r="16" spans="1:18" ht="12.75" customHeight="1">
      <c r="A16" s="3">
        <v>41415</v>
      </c>
      <c r="B16" s="4">
        <f>AVERAGE('Combined polls'!B9,'Combined markets'!C16)</f>
        <v>34.012500000000003</v>
      </c>
      <c r="C16" s="4">
        <f>AVERAGE('Combined polls'!C9,'Combined markets'!D16)</f>
        <v>22.380000000000003</v>
      </c>
      <c r="D16" s="4">
        <f>AVERAGE('Combined polls'!D9,'Combined markets'!E16)</f>
        <v>12.445</v>
      </c>
      <c r="E16" s="4">
        <f>AVERAGE('Combined polls'!E9,'Combined markets'!F16)</f>
        <v>4.6850000000000005</v>
      </c>
      <c r="F16" s="4">
        <f>AVERAGE('Combined polls'!F9,'Combined markets'!G16)</f>
        <v>6.1950000000000003</v>
      </c>
      <c r="G16" s="4">
        <f>AVERAGE('Combined polls'!G9,'Combined markets'!H16)</f>
        <v>2.9975000000000001</v>
      </c>
      <c r="H16" s="4">
        <f>AVERAGE('Combined polls'!H9,'Combined markets'!I16)</f>
        <v>14.022500000000001</v>
      </c>
      <c r="I16" s="4">
        <f>AVERAGE('Combined polls'!I9,'Combined markets'!J16)</f>
        <v>3.2624999999999997</v>
      </c>
      <c r="J16" s="4">
        <f>ABS(B16-Election_result!B$2)</f>
        <v>7.4874999999999972</v>
      </c>
      <c r="K16" s="4">
        <f>ABS(C16-Election_result!C$2)</f>
        <v>3.3199999999999967</v>
      </c>
      <c r="L16" s="4">
        <f>ABS(D16-Election_result!D$2)</f>
        <v>4.0449999999999999</v>
      </c>
      <c r="M16" s="4">
        <f>ABS(E16-Election_result!E$2)</f>
        <v>0.11499999999999932</v>
      </c>
      <c r="N16" s="4">
        <f>ABS(F16-Election_result!F$2)</f>
        <v>2.4049999999999994</v>
      </c>
      <c r="O16" s="4">
        <f>ABS(G16-Election_result!G$2)</f>
        <v>0.79749999999999988</v>
      </c>
      <c r="P16" s="4">
        <f>ABS(H16-Election_result!H$2)</f>
        <v>9.3225000000000016</v>
      </c>
      <c r="Q16" s="4">
        <f>ABS(I16-Election_result!I$2)</f>
        <v>0.83749999999999991</v>
      </c>
      <c r="R16" s="4">
        <f t="shared" si="0"/>
        <v>3.5412499999999993</v>
      </c>
    </row>
    <row r="17" spans="1:18" ht="12.75" customHeight="1">
      <c r="A17" s="3">
        <v>41416</v>
      </c>
      <c r="B17" s="4">
        <f>AVERAGE('Combined polls'!B10,'Combined markets'!C17)</f>
        <v>36.340000000000003</v>
      </c>
      <c r="C17" s="4">
        <f>AVERAGE('Combined polls'!C10,'Combined markets'!D17)</f>
        <v>24.125</v>
      </c>
      <c r="D17" s="4">
        <f>AVERAGE('Combined polls'!D10,'Combined markets'!E17)</f>
        <v>13.055</v>
      </c>
      <c r="E17" s="4">
        <f>AVERAGE('Combined polls'!E10,'Combined markets'!F17)</f>
        <v>5.4625000000000004</v>
      </c>
      <c r="F17" s="4">
        <f>AVERAGE('Combined polls'!F10,'Combined markets'!G17)</f>
        <v>6.3049999999999997</v>
      </c>
      <c r="G17" s="4">
        <f>AVERAGE('Combined polls'!G10,'Combined markets'!H17)</f>
        <v>3.0250000000000004</v>
      </c>
      <c r="H17" s="4">
        <f>AVERAGE('Combined polls'!H10,'Combined markets'!I17)</f>
        <v>8.1775000000000002</v>
      </c>
      <c r="I17" s="4">
        <f>AVERAGE('Combined polls'!I10,'Combined markets'!J17)</f>
        <v>3.5149999999999997</v>
      </c>
      <c r="J17" s="4">
        <f>ABS(B17-Election_result!B$2)</f>
        <v>5.1599999999999966</v>
      </c>
      <c r="K17" s="4">
        <f>ABS(C17-Election_result!C$2)</f>
        <v>1.5749999999999993</v>
      </c>
      <c r="L17" s="4">
        <f>ABS(D17-Election_result!D$2)</f>
        <v>4.6549999999999994</v>
      </c>
      <c r="M17" s="4">
        <f>ABS(E17-Election_result!E$2)</f>
        <v>0.66250000000000053</v>
      </c>
      <c r="N17" s="4">
        <f>ABS(F17-Election_result!F$2)</f>
        <v>2.2949999999999999</v>
      </c>
      <c r="O17" s="4">
        <f>ABS(G17-Election_result!G$2)</f>
        <v>0.82500000000000018</v>
      </c>
      <c r="P17" s="4">
        <f>ABS(H17-Election_result!H$2)</f>
        <v>3.4775</v>
      </c>
      <c r="Q17" s="4">
        <f>ABS(I17-Election_result!I$2)</f>
        <v>0.58499999999999996</v>
      </c>
      <c r="R17" s="4">
        <f t="shared" si="0"/>
        <v>2.4043749999999995</v>
      </c>
    </row>
    <row r="18" spans="1:18" ht="12.75" customHeight="1">
      <c r="A18" s="3">
        <v>41417</v>
      </c>
      <c r="B18" s="4">
        <f>AVERAGE('Combined polls'!B11,'Combined markets'!C18)</f>
        <v>36.582499999999996</v>
      </c>
      <c r="C18" s="4">
        <f>AVERAGE('Combined polls'!C11,'Combined markets'!D18)</f>
        <v>24.1</v>
      </c>
      <c r="D18" s="4">
        <f>AVERAGE('Combined polls'!D11,'Combined markets'!E18)</f>
        <v>12.735000000000001</v>
      </c>
      <c r="E18" s="4">
        <f>AVERAGE('Combined polls'!E11,'Combined markets'!F18)</f>
        <v>5.4725000000000001</v>
      </c>
      <c r="F18" s="4">
        <f>AVERAGE('Combined polls'!F11,'Combined markets'!G18)</f>
        <v>6.2225000000000001</v>
      </c>
      <c r="G18" s="4">
        <f>AVERAGE('Combined polls'!G11,'Combined markets'!H18)</f>
        <v>2.9925000000000002</v>
      </c>
      <c r="H18" s="4">
        <f>AVERAGE('Combined polls'!H11,'Combined markets'!I18)</f>
        <v>8.5250000000000004</v>
      </c>
      <c r="I18" s="4">
        <f>AVERAGE('Combined polls'!I11,'Combined markets'!J18)</f>
        <v>3.37</v>
      </c>
      <c r="J18" s="4">
        <f>ABS(B18-Election_result!B$2)</f>
        <v>4.917500000000004</v>
      </c>
      <c r="K18" s="4">
        <f>ABS(C18-Election_result!C$2)</f>
        <v>1.5999999999999979</v>
      </c>
      <c r="L18" s="4">
        <f>ABS(D18-Election_result!D$2)</f>
        <v>4.3350000000000009</v>
      </c>
      <c r="M18" s="4">
        <f>ABS(E18-Election_result!E$2)</f>
        <v>0.67250000000000032</v>
      </c>
      <c r="N18" s="4">
        <f>ABS(F18-Election_result!F$2)</f>
        <v>2.3774999999999995</v>
      </c>
      <c r="O18" s="4">
        <f>ABS(G18-Election_result!G$2)</f>
        <v>0.79249999999999998</v>
      </c>
      <c r="P18" s="4">
        <f>ABS(H18-Election_result!H$2)</f>
        <v>3.8250000000000002</v>
      </c>
      <c r="Q18" s="4">
        <f>ABS(I18-Election_result!I$2)</f>
        <v>0.72999999999999954</v>
      </c>
      <c r="R18" s="4">
        <f t="shared" si="0"/>
        <v>2.4062500000000004</v>
      </c>
    </row>
    <row r="19" spans="1:18" ht="12.75" customHeight="1">
      <c r="A19" s="3">
        <v>41418</v>
      </c>
      <c r="B19" s="4">
        <f>AVERAGE('Combined polls'!B12,'Combined markets'!C19)</f>
        <v>36.532499999999999</v>
      </c>
      <c r="C19" s="4">
        <f>AVERAGE('Combined polls'!C12,'Combined markets'!D19)</f>
        <v>24.1175</v>
      </c>
      <c r="D19" s="4">
        <f>AVERAGE('Combined polls'!D12,'Combined markets'!E19)</f>
        <v>12.79</v>
      </c>
      <c r="E19" s="4">
        <f>AVERAGE('Combined polls'!E12,'Combined markets'!F19)</f>
        <v>5.4275000000000002</v>
      </c>
      <c r="F19" s="4">
        <f>AVERAGE('Combined polls'!F12,'Combined markets'!G19)</f>
        <v>6.3025000000000002</v>
      </c>
      <c r="G19" s="4">
        <f>AVERAGE('Combined polls'!G12,'Combined markets'!H19)</f>
        <v>2.9424999999999999</v>
      </c>
      <c r="H19" s="4">
        <f>AVERAGE('Combined polls'!H12,'Combined markets'!I19)</f>
        <v>8.504999999999999</v>
      </c>
      <c r="I19" s="4">
        <f>AVERAGE('Combined polls'!I12,'Combined markets'!J19)</f>
        <v>3.3824999999999998</v>
      </c>
      <c r="J19" s="4">
        <f>ABS(B19-Election_result!B$2)</f>
        <v>4.9675000000000011</v>
      </c>
      <c r="K19" s="4">
        <f>ABS(C19-Election_result!C$2)</f>
        <v>1.5824999999999996</v>
      </c>
      <c r="L19" s="4">
        <f>ABS(D19-Election_result!D$2)</f>
        <v>4.3899999999999988</v>
      </c>
      <c r="M19" s="4">
        <f>ABS(E19-Election_result!E$2)</f>
        <v>0.62750000000000039</v>
      </c>
      <c r="N19" s="4">
        <f>ABS(F19-Election_result!F$2)</f>
        <v>2.2974999999999994</v>
      </c>
      <c r="O19" s="4">
        <f>ABS(G19-Election_result!G$2)</f>
        <v>0.74249999999999972</v>
      </c>
      <c r="P19" s="4">
        <f>ABS(H19-Election_result!H$2)</f>
        <v>3.8049999999999988</v>
      </c>
      <c r="Q19" s="4">
        <f>ABS(I19-Election_result!I$2)</f>
        <v>0.7174999999999998</v>
      </c>
      <c r="R19" s="4">
        <f t="shared" si="0"/>
        <v>2.3912499999999999</v>
      </c>
    </row>
    <row r="20" spans="1:18" ht="12.75" customHeight="1">
      <c r="A20" s="3">
        <v>41419</v>
      </c>
      <c r="B20" s="4">
        <f>AVERAGE('Combined polls'!B13,'Combined markets'!C20)</f>
        <v>36.545000000000002</v>
      </c>
      <c r="C20" s="4">
        <f>AVERAGE('Combined polls'!C13,'Combined markets'!D20)</f>
        <v>24.130000000000003</v>
      </c>
      <c r="D20" s="4">
        <f>AVERAGE('Combined polls'!D13,'Combined markets'!E20)</f>
        <v>12.727499999999999</v>
      </c>
      <c r="E20" s="4">
        <f>AVERAGE('Combined polls'!E13,'Combined markets'!F20)</f>
        <v>5.4349999999999996</v>
      </c>
      <c r="F20" s="4">
        <f>AVERAGE('Combined polls'!F13,'Combined markets'!G20)</f>
        <v>6.2724999999999991</v>
      </c>
      <c r="G20" s="4">
        <f>AVERAGE('Combined polls'!G13,'Combined markets'!H20)</f>
        <v>2.74</v>
      </c>
      <c r="H20" s="4">
        <f>AVERAGE('Combined polls'!H13,'Combined markets'!I20)</f>
        <v>8.75</v>
      </c>
      <c r="I20" s="4">
        <f>AVERAGE('Combined polls'!I13,'Combined markets'!J20)</f>
        <v>3.4074999999999998</v>
      </c>
      <c r="J20" s="4">
        <f>ABS(B20-Election_result!B$2)</f>
        <v>4.9549999999999983</v>
      </c>
      <c r="K20" s="4">
        <f>ABS(C20-Election_result!C$2)</f>
        <v>1.5699999999999967</v>
      </c>
      <c r="L20" s="4">
        <f>ABS(D20-Election_result!D$2)</f>
        <v>4.3274999999999988</v>
      </c>
      <c r="M20" s="4">
        <f>ABS(E20-Election_result!E$2)</f>
        <v>0.63499999999999979</v>
      </c>
      <c r="N20" s="4">
        <f>ABS(F20-Election_result!F$2)</f>
        <v>2.3275000000000006</v>
      </c>
      <c r="O20" s="4">
        <f>ABS(G20-Election_result!G$2)</f>
        <v>0.54</v>
      </c>
      <c r="P20" s="4">
        <f>ABS(H20-Election_result!H$2)</f>
        <v>4.05</v>
      </c>
      <c r="Q20" s="4">
        <f>ABS(I20-Election_result!I$2)</f>
        <v>0.69249999999999989</v>
      </c>
      <c r="R20" s="4">
        <f t="shared" si="0"/>
        <v>2.3871874999999991</v>
      </c>
    </row>
    <row r="21" spans="1:18" ht="12.75" customHeight="1">
      <c r="A21" s="3">
        <v>41420</v>
      </c>
      <c r="B21" s="4">
        <f>AVERAGE('Combined polls'!B14,'Combined markets'!C21)</f>
        <v>36.840000000000003</v>
      </c>
      <c r="C21" s="4">
        <f>AVERAGE('Combined polls'!C14,'Combined markets'!D21)</f>
        <v>24.43</v>
      </c>
      <c r="D21" s="4">
        <f>AVERAGE('Combined polls'!D14,'Combined markets'!E21)</f>
        <v>12.440000000000001</v>
      </c>
      <c r="E21" s="4">
        <f>AVERAGE('Combined polls'!E14,'Combined markets'!F21)</f>
        <v>5.4574999999999996</v>
      </c>
      <c r="F21" s="4">
        <f>AVERAGE('Combined polls'!F14,'Combined markets'!G21)</f>
        <v>6.3125</v>
      </c>
      <c r="G21" s="4">
        <f>AVERAGE('Combined polls'!G14,'Combined markets'!H21)</f>
        <v>2.7250000000000001</v>
      </c>
      <c r="H21" s="4">
        <f>AVERAGE('Combined polls'!H14,'Combined markets'!I21)</f>
        <v>8.4150000000000009</v>
      </c>
      <c r="I21" s="4">
        <f>AVERAGE('Combined polls'!I14,'Combined markets'!J21)</f>
        <v>3.3774999999999999</v>
      </c>
      <c r="J21" s="4">
        <f>ABS(B21-Election_result!B$2)</f>
        <v>4.6599999999999966</v>
      </c>
      <c r="K21" s="4">
        <f>ABS(C21-Election_result!C$2)</f>
        <v>1.2699999999999996</v>
      </c>
      <c r="L21" s="4">
        <f>ABS(D21-Election_result!D$2)</f>
        <v>4.0400000000000009</v>
      </c>
      <c r="M21" s="4">
        <f>ABS(E21-Election_result!E$2)</f>
        <v>0.65749999999999975</v>
      </c>
      <c r="N21" s="4">
        <f>ABS(F21-Election_result!F$2)</f>
        <v>2.2874999999999996</v>
      </c>
      <c r="O21" s="4">
        <f>ABS(G21-Election_result!G$2)</f>
        <v>0.52499999999999991</v>
      </c>
      <c r="P21" s="4">
        <f>ABS(H21-Election_result!H$2)</f>
        <v>3.7150000000000007</v>
      </c>
      <c r="Q21" s="4">
        <f>ABS(I21-Election_result!I$2)</f>
        <v>0.7224999999999997</v>
      </c>
      <c r="R21" s="4">
        <f t="shared" si="0"/>
        <v>2.2346874999999997</v>
      </c>
    </row>
    <row r="22" spans="1:18" ht="12.75" customHeight="1">
      <c r="A22" s="3">
        <v>41421</v>
      </c>
      <c r="B22" s="4">
        <f>AVERAGE('Combined polls'!B15,'Combined markets'!C22)</f>
        <v>36.982500000000002</v>
      </c>
      <c r="C22" s="4">
        <f>AVERAGE('Combined polls'!C15,'Combined markets'!D22)</f>
        <v>24.412500000000001</v>
      </c>
      <c r="D22" s="4">
        <f>AVERAGE('Combined polls'!D15,'Combined markets'!E22)</f>
        <v>12.43</v>
      </c>
      <c r="E22" s="4">
        <f>AVERAGE('Combined polls'!E15,'Combined markets'!F22)</f>
        <v>5.4824999999999999</v>
      </c>
      <c r="F22" s="4">
        <f>AVERAGE('Combined polls'!F15,'Combined markets'!G22)</f>
        <v>6.1775000000000002</v>
      </c>
      <c r="G22" s="4">
        <f>AVERAGE('Combined polls'!G15,'Combined markets'!H22)</f>
        <v>2.8025000000000002</v>
      </c>
      <c r="H22" s="4">
        <f>AVERAGE('Combined polls'!H15,'Combined markets'!I22)</f>
        <v>8.3674999999999997</v>
      </c>
      <c r="I22" s="4">
        <f>AVERAGE('Combined polls'!I15,'Combined markets'!J22)</f>
        <v>3.3450000000000002</v>
      </c>
      <c r="J22" s="4">
        <f>ABS(B22-Election_result!B$2)</f>
        <v>4.5174999999999983</v>
      </c>
      <c r="K22" s="4">
        <f>ABS(C22-Election_result!C$2)</f>
        <v>1.2874999999999979</v>
      </c>
      <c r="L22" s="4">
        <f>ABS(D22-Election_result!D$2)</f>
        <v>4.0299999999999994</v>
      </c>
      <c r="M22" s="4">
        <f>ABS(E22-Election_result!E$2)</f>
        <v>0.68250000000000011</v>
      </c>
      <c r="N22" s="4">
        <f>ABS(F22-Election_result!F$2)</f>
        <v>2.4224999999999994</v>
      </c>
      <c r="O22" s="4">
        <f>ABS(G22-Election_result!G$2)</f>
        <v>0.60250000000000004</v>
      </c>
      <c r="P22" s="4">
        <f>ABS(H22-Election_result!H$2)</f>
        <v>3.6674999999999995</v>
      </c>
      <c r="Q22" s="4">
        <f>ABS(I22-Election_result!I$2)</f>
        <v>0.75499999999999945</v>
      </c>
      <c r="R22" s="4">
        <f t="shared" si="0"/>
        <v>2.2456249999999991</v>
      </c>
    </row>
    <row r="23" spans="1:18" ht="12.75" customHeight="1">
      <c r="A23" s="3">
        <v>41422</v>
      </c>
      <c r="B23" s="4">
        <f>AVERAGE('Combined polls'!B16,'Combined markets'!C23)</f>
        <v>36.86</v>
      </c>
      <c r="C23" s="4">
        <f>AVERAGE('Combined polls'!C16,'Combined markets'!D23)</f>
        <v>24.21</v>
      </c>
      <c r="D23" s="4">
        <f>AVERAGE('Combined polls'!D16,'Combined markets'!E23)</f>
        <v>12.465</v>
      </c>
      <c r="E23" s="4">
        <f>AVERAGE('Combined polls'!E16,'Combined markets'!F23)</f>
        <v>5.4649999999999999</v>
      </c>
      <c r="F23" s="4">
        <f>AVERAGE('Combined polls'!F16,'Combined markets'!G23)</f>
        <v>6.2149999999999999</v>
      </c>
      <c r="G23" s="4">
        <f>AVERAGE('Combined polls'!G16,'Combined markets'!H23)</f>
        <v>2.87</v>
      </c>
      <c r="H23" s="4">
        <f>AVERAGE('Combined polls'!H16,'Combined markets'!I23)</f>
        <v>8.4824999999999999</v>
      </c>
      <c r="I23" s="4">
        <f>AVERAGE('Combined polls'!I16,'Combined markets'!J23)</f>
        <v>3.4299999999999997</v>
      </c>
      <c r="J23" s="4">
        <f>ABS(B23-Election_result!B$2)</f>
        <v>4.6400000000000006</v>
      </c>
      <c r="K23" s="4">
        <f>ABS(C23-Election_result!C$2)</f>
        <v>1.4899999999999984</v>
      </c>
      <c r="L23" s="4">
        <f>ABS(D23-Election_result!D$2)</f>
        <v>4.0649999999999995</v>
      </c>
      <c r="M23" s="4">
        <f>ABS(E23-Election_result!E$2)</f>
        <v>0.66500000000000004</v>
      </c>
      <c r="N23" s="4">
        <f>ABS(F23-Election_result!F$2)</f>
        <v>2.3849999999999998</v>
      </c>
      <c r="O23" s="4">
        <f>ABS(G23-Election_result!G$2)</f>
        <v>0.66999999999999993</v>
      </c>
      <c r="P23" s="4">
        <f>ABS(H23-Election_result!H$2)</f>
        <v>3.7824999999999998</v>
      </c>
      <c r="Q23" s="4">
        <f>ABS(I23-Election_result!I$2)</f>
        <v>0.66999999999999993</v>
      </c>
      <c r="R23" s="4">
        <f t="shared" si="0"/>
        <v>2.2959375</v>
      </c>
    </row>
    <row r="24" spans="1:18" ht="12.75" customHeight="1">
      <c r="A24" s="3">
        <v>41423</v>
      </c>
      <c r="B24" s="4">
        <f>AVERAGE('Combined polls'!B17,'Combined markets'!C24)</f>
        <v>36.870000000000005</v>
      </c>
      <c r="C24" s="4">
        <f>AVERAGE('Combined polls'!C17,'Combined markets'!D24)</f>
        <v>24.252499999999998</v>
      </c>
      <c r="D24" s="4">
        <f>AVERAGE('Combined polls'!D17,'Combined markets'!E24)</f>
        <v>12.52</v>
      </c>
      <c r="E24" s="4">
        <f>AVERAGE('Combined polls'!E17,'Combined markets'!F24)</f>
        <v>5.4924999999999997</v>
      </c>
      <c r="F24" s="4">
        <f>AVERAGE('Combined polls'!F17,'Combined markets'!G24)</f>
        <v>6.3650000000000002</v>
      </c>
      <c r="G24" s="4">
        <f>AVERAGE('Combined polls'!G17,'Combined markets'!H24)</f>
        <v>2.7949999999999999</v>
      </c>
      <c r="H24" s="4">
        <f>AVERAGE('Combined polls'!H17,'Combined markets'!I24)</f>
        <v>8.2324999999999999</v>
      </c>
      <c r="I24" s="4">
        <f>AVERAGE('Combined polls'!I17,'Combined markets'!J24)</f>
        <v>3.4699999999999998</v>
      </c>
      <c r="J24" s="4">
        <f>ABS(B24-Election_result!B$2)</f>
        <v>4.6299999999999955</v>
      </c>
      <c r="K24" s="4">
        <f>ABS(C24-Election_result!C$2)</f>
        <v>1.4475000000000016</v>
      </c>
      <c r="L24" s="4">
        <f>ABS(D24-Election_result!D$2)</f>
        <v>4.1199999999999992</v>
      </c>
      <c r="M24" s="4">
        <f>ABS(E24-Election_result!E$2)</f>
        <v>0.69249999999999989</v>
      </c>
      <c r="N24" s="4">
        <f>ABS(F24-Election_result!F$2)</f>
        <v>2.2349999999999994</v>
      </c>
      <c r="O24" s="4">
        <f>ABS(G24-Election_result!G$2)</f>
        <v>0.59499999999999975</v>
      </c>
      <c r="P24" s="4">
        <f>ABS(H24-Election_result!H$2)</f>
        <v>3.5324999999999998</v>
      </c>
      <c r="Q24" s="4">
        <f>ABS(I24-Election_result!I$2)</f>
        <v>0.62999999999999989</v>
      </c>
      <c r="R24" s="4">
        <f t="shared" si="0"/>
        <v>2.2353124999999991</v>
      </c>
    </row>
    <row r="25" spans="1:18" ht="12.75" customHeight="1">
      <c r="A25" s="3">
        <v>41424</v>
      </c>
      <c r="B25" s="4">
        <f>AVERAGE('Combined polls'!B18,'Combined markets'!C25)</f>
        <v>36.877499999999998</v>
      </c>
      <c r="C25" s="4">
        <f>AVERAGE('Combined polls'!C18,'Combined markets'!D25)</f>
        <v>24.172499999999999</v>
      </c>
      <c r="D25" s="4">
        <f>AVERAGE('Combined polls'!D18,'Combined markets'!E25)</f>
        <v>12.495000000000001</v>
      </c>
      <c r="E25" s="4">
        <f>AVERAGE('Combined polls'!E18,'Combined markets'!F25)</f>
        <v>5.52</v>
      </c>
      <c r="F25" s="4">
        <f>AVERAGE('Combined polls'!F18,'Combined markets'!G25)</f>
        <v>6.3175000000000008</v>
      </c>
      <c r="G25" s="4">
        <f>AVERAGE('Combined polls'!G18,'Combined markets'!H25)</f>
        <v>2.7949999999999999</v>
      </c>
      <c r="H25" s="4">
        <f>AVERAGE('Combined polls'!H18,'Combined markets'!I25)</f>
        <v>8.3450000000000006</v>
      </c>
      <c r="I25" s="4">
        <f>AVERAGE('Combined polls'!I18,'Combined markets'!J25)</f>
        <v>3.4749999999999996</v>
      </c>
      <c r="J25" s="4">
        <f>ABS(B25-Election_result!B$2)</f>
        <v>4.6225000000000023</v>
      </c>
      <c r="K25" s="4">
        <f>ABS(C25-Election_result!C$2)</f>
        <v>1.5274999999999999</v>
      </c>
      <c r="L25" s="4">
        <f>ABS(D25-Election_result!D$2)</f>
        <v>4.0950000000000006</v>
      </c>
      <c r="M25" s="4">
        <f>ABS(E25-Election_result!E$2)</f>
        <v>0.71999999999999975</v>
      </c>
      <c r="N25" s="4">
        <f>ABS(F25-Election_result!F$2)</f>
        <v>2.2824999999999989</v>
      </c>
      <c r="O25" s="4">
        <f>ABS(G25-Election_result!G$2)</f>
        <v>0.59499999999999975</v>
      </c>
      <c r="P25" s="4">
        <f>ABS(H25-Election_result!H$2)</f>
        <v>3.6450000000000005</v>
      </c>
      <c r="Q25" s="4">
        <f>ABS(I25-Election_result!I$2)</f>
        <v>0.625</v>
      </c>
      <c r="R25" s="4">
        <f t="shared" si="0"/>
        <v>2.2640625000000001</v>
      </c>
    </row>
    <row r="26" spans="1:18" ht="12.75" customHeight="1">
      <c r="A26" s="3">
        <v>41425</v>
      </c>
      <c r="B26" s="4">
        <f>AVERAGE('Combined polls'!B19,'Combined markets'!C26)</f>
        <v>36.854999999999997</v>
      </c>
      <c r="C26" s="4">
        <f>AVERAGE('Combined polls'!C19,'Combined markets'!D26)</f>
        <v>24.189999999999998</v>
      </c>
      <c r="D26" s="4">
        <f>AVERAGE('Combined polls'!D19,'Combined markets'!E26)</f>
        <v>12.535</v>
      </c>
      <c r="E26" s="4">
        <f>AVERAGE('Combined polls'!E19,'Combined markets'!F26)</f>
        <v>5.5</v>
      </c>
      <c r="F26" s="4">
        <f>AVERAGE('Combined polls'!F19,'Combined markets'!G26)</f>
        <v>6.3324999999999996</v>
      </c>
      <c r="G26" s="4">
        <f>AVERAGE('Combined polls'!G19,'Combined markets'!H26)</f>
        <v>2.71</v>
      </c>
      <c r="H26" s="4">
        <f>AVERAGE('Combined polls'!H19,'Combined markets'!I26)</f>
        <v>8.4075000000000006</v>
      </c>
      <c r="I26" s="4">
        <f>AVERAGE('Combined polls'!I19,'Combined markets'!J26)</f>
        <v>3.4649999999999999</v>
      </c>
      <c r="J26" s="4">
        <f>ABS(B26-Election_result!B$2)</f>
        <v>4.6450000000000031</v>
      </c>
      <c r="K26" s="4">
        <f>ABS(C26-Election_result!C$2)</f>
        <v>1.5100000000000016</v>
      </c>
      <c r="L26" s="4">
        <f>ABS(D26-Election_result!D$2)</f>
        <v>4.1349999999999998</v>
      </c>
      <c r="M26" s="4">
        <f>ABS(E26-Election_result!E$2)</f>
        <v>0.70000000000000018</v>
      </c>
      <c r="N26" s="4">
        <f>ABS(F26-Election_result!F$2)</f>
        <v>2.2675000000000001</v>
      </c>
      <c r="O26" s="4">
        <f>ABS(G26-Election_result!G$2)</f>
        <v>0.50999999999999979</v>
      </c>
      <c r="P26" s="4">
        <f>ABS(H26-Election_result!H$2)</f>
        <v>3.7075000000000005</v>
      </c>
      <c r="Q26" s="4">
        <f>ABS(I26-Election_result!I$2)</f>
        <v>0.63499999999999979</v>
      </c>
      <c r="R26" s="4">
        <f t="shared" si="0"/>
        <v>2.2637500000000008</v>
      </c>
    </row>
    <row r="27" spans="1:18" ht="12.75" customHeight="1">
      <c r="A27" s="3">
        <v>41426</v>
      </c>
      <c r="B27" s="4">
        <f>AVERAGE('Combined polls'!B20,'Combined markets'!C27)</f>
        <v>36.914999999999999</v>
      </c>
      <c r="C27" s="4">
        <f>AVERAGE('Combined polls'!C20,'Combined markets'!D27)</f>
        <v>24.21</v>
      </c>
      <c r="D27" s="4">
        <f>AVERAGE('Combined polls'!D20,'Combined markets'!E27)</f>
        <v>12.452500000000001</v>
      </c>
      <c r="E27" s="4">
        <f>AVERAGE('Combined polls'!E20,'Combined markets'!F27)</f>
        <v>5.4850000000000003</v>
      </c>
      <c r="F27" s="4">
        <f>AVERAGE('Combined polls'!F20,'Combined markets'!G27)</f>
        <v>6.3025000000000002</v>
      </c>
      <c r="G27" s="4">
        <f>AVERAGE('Combined polls'!G20,'Combined markets'!H27)</f>
        <v>2.7774999999999999</v>
      </c>
      <c r="H27" s="4">
        <f>AVERAGE('Combined polls'!H20,'Combined markets'!I27)</f>
        <v>8.3699999999999992</v>
      </c>
      <c r="I27" s="4">
        <f>AVERAGE('Combined polls'!I20,'Combined markets'!J27)</f>
        <v>3.4849999999999999</v>
      </c>
      <c r="J27" s="4">
        <f>ABS(B27-Election_result!B$2)</f>
        <v>4.5850000000000009</v>
      </c>
      <c r="K27" s="4">
        <f>ABS(C27-Election_result!C$2)</f>
        <v>1.4899999999999984</v>
      </c>
      <c r="L27" s="4">
        <f>ABS(D27-Election_result!D$2)</f>
        <v>4.0525000000000002</v>
      </c>
      <c r="M27" s="4">
        <f>ABS(E27-Election_result!E$2)</f>
        <v>0.6850000000000005</v>
      </c>
      <c r="N27" s="4">
        <f>ABS(F27-Election_result!F$2)</f>
        <v>2.2974999999999994</v>
      </c>
      <c r="O27" s="4">
        <f>ABS(G27-Election_result!G$2)</f>
        <v>0.57749999999999968</v>
      </c>
      <c r="P27" s="4">
        <f>ABS(H27-Election_result!H$2)</f>
        <v>3.669999999999999</v>
      </c>
      <c r="Q27" s="4">
        <f>ABS(I27-Election_result!I$2)</f>
        <v>0.61499999999999977</v>
      </c>
      <c r="R27" s="4">
        <f t="shared" si="0"/>
        <v>2.2465624999999996</v>
      </c>
    </row>
    <row r="28" spans="1:18" ht="12.75" customHeight="1">
      <c r="A28" s="3">
        <v>41427</v>
      </c>
      <c r="B28" s="4">
        <f>AVERAGE('Combined polls'!B21,'Combined markets'!C28)</f>
        <v>36.922499999999999</v>
      </c>
      <c r="C28" s="4">
        <f>AVERAGE('Combined polls'!C21,'Combined markets'!D28)</f>
        <v>24.2075</v>
      </c>
      <c r="D28" s="4">
        <f>AVERAGE('Combined polls'!D21,'Combined markets'!E28)</f>
        <v>12.469999999999999</v>
      </c>
      <c r="E28" s="4">
        <f>AVERAGE('Combined polls'!E21,'Combined markets'!F28)</f>
        <v>5.5075000000000003</v>
      </c>
      <c r="F28" s="4">
        <f>AVERAGE('Combined polls'!F21,'Combined markets'!G28)</f>
        <v>6.3025000000000002</v>
      </c>
      <c r="G28" s="4">
        <f>AVERAGE('Combined polls'!G21,'Combined markets'!H28)</f>
        <v>2.8525</v>
      </c>
      <c r="H28" s="4">
        <f>AVERAGE('Combined polls'!H21,'Combined markets'!I28)</f>
        <v>8.3699999999999992</v>
      </c>
      <c r="I28" s="4">
        <f>AVERAGE('Combined polls'!I21,'Combined markets'!J28)</f>
        <v>3.3649999999999998</v>
      </c>
      <c r="J28" s="4">
        <f>ABS(B28-Election_result!B$2)</f>
        <v>4.5775000000000006</v>
      </c>
      <c r="K28" s="4">
        <f>ABS(C28-Election_result!C$2)</f>
        <v>1.4924999999999997</v>
      </c>
      <c r="L28" s="4">
        <f>ABS(D28-Election_result!D$2)</f>
        <v>4.0699999999999985</v>
      </c>
      <c r="M28" s="4">
        <f>ABS(E28-Election_result!E$2)</f>
        <v>0.70750000000000046</v>
      </c>
      <c r="N28" s="4">
        <f>ABS(F28-Election_result!F$2)</f>
        <v>2.2974999999999994</v>
      </c>
      <c r="O28" s="4">
        <f>ABS(G28-Election_result!G$2)</f>
        <v>0.65249999999999986</v>
      </c>
      <c r="P28" s="4">
        <f>ABS(H28-Election_result!H$2)</f>
        <v>3.669999999999999</v>
      </c>
      <c r="Q28" s="4">
        <f>ABS(I28-Election_result!I$2)</f>
        <v>0.73499999999999988</v>
      </c>
      <c r="R28" s="4">
        <f t="shared" si="0"/>
        <v>2.2753124999999996</v>
      </c>
    </row>
    <row r="29" spans="1:18" ht="12.75" customHeight="1">
      <c r="A29" s="3">
        <v>41428</v>
      </c>
      <c r="B29" s="4">
        <f>AVERAGE('Combined polls'!B22,'Combined markets'!C29)</f>
        <v>36.814999999999998</v>
      </c>
      <c r="C29" s="4">
        <f>AVERAGE('Combined polls'!C22,'Combined markets'!D29)</f>
        <v>24.217499999999998</v>
      </c>
      <c r="D29" s="4">
        <f>AVERAGE('Combined polls'!D22,'Combined markets'!E29)</f>
        <v>12.5625</v>
      </c>
      <c r="E29" s="4">
        <f>AVERAGE('Combined polls'!E22,'Combined markets'!F29)</f>
        <v>5.5749999999999993</v>
      </c>
      <c r="F29" s="4">
        <f>AVERAGE('Combined polls'!F22,'Combined markets'!G29)</f>
        <v>6.2949999999999999</v>
      </c>
      <c r="G29" s="4">
        <f>AVERAGE('Combined polls'!G22,'Combined markets'!H29)</f>
        <v>2.87</v>
      </c>
      <c r="H29" s="4">
        <f>AVERAGE('Combined polls'!H22,'Combined markets'!I29)</f>
        <v>8.26</v>
      </c>
      <c r="I29" s="4">
        <f>AVERAGE('Combined polls'!I22,'Combined markets'!J29)</f>
        <v>3.4074999999999998</v>
      </c>
      <c r="J29" s="4">
        <f>ABS(B29-Election_result!B$2)</f>
        <v>4.6850000000000023</v>
      </c>
      <c r="K29" s="4">
        <f>ABS(C29-Election_result!C$2)</f>
        <v>1.4825000000000017</v>
      </c>
      <c r="L29" s="4">
        <f>ABS(D29-Election_result!D$2)</f>
        <v>4.1624999999999996</v>
      </c>
      <c r="M29" s="4">
        <f>ABS(E29-Election_result!E$2)</f>
        <v>0.77499999999999947</v>
      </c>
      <c r="N29" s="4">
        <f>ABS(F29-Election_result!F$2)</f>
        <v>2.3049999999999997</v>
      </c>
      <c r="O29" s="4">
        <f>ABS(G29-Election_result!G$2)</f>
        <v>0.66999999999999993</v>
      </c>
      <c r="P29" s="4">
        <f>ABS(H29-Election_result!H$2)</f>
        <v>3.5599999999999996</v>
      </c>
      <c r="Q29" s="4">
        <f>ABS(I29-Election_result!I$2)</f>
        <v>0.69249999999999989</v>
      </c>
      <c r="R29" s="4">
        <f t="shared" si="0"/>
        <v>2.2915625000000004</v>
      </c>
    </row>
    <row r="30" spans="1:18" ht="12.75" customHeight="1">
      <c r="A30" s="3">
        <v>41429</v>
      </c>
      <c r="B30" s="4">
        <f>AVERAGE('Combined polls'!B23,'Combined markets'!C30)</f>
        <v>36.959999999999994</v>
      </c>
      <c r="C30" s="4">
        <f>AVERAGE('Combined polls'!C23,'Combined markets'!D30)</f>
        <v>24.094999999999999</v>
      </c>
      <c r="D30" s="4">
        <f>AVERAGE('Combined polls'!D23,'Combined markets'!E30)</f>
        <v>12.5825</v>
      </c>
      <c r="E30" s="4">
        <f>AVERAGE('Combined polls'!E23,'Combined markets'!F30)</f>
        <v>5.6</v>
      </c>
      <c r="F30" s="4">
        <f>AVERAGE('Combined polls'!F23,'Combined markets'!G30)</f>
        <v>6.2675000000000001</v>
      </c>
      <c r="G30" s="4">
        <f>AVERAGE('Combined polls'!G23,'Combined markets'!H30)</f>
        <v>2.82</v>
      </c>
      <c r="H30" s="4">
        <f>AVERAGE('Combined polls'!H23,'Combined markets'!I30)</f>
        <v>8.2949999999999999</v>
      </c>
      <c r="I30" s="4">
        <f>AVERAGE('Combined polls'!I23,'Combined markets'!J30)</f>
        <v>3.3824999999999998</v>
      </c>
      <c r="J30" s="4">
        <f>ABS(B30-Election_result!B$2)</f>
        <v>4.5400000000000063</v>
      </c>
      <c r="K30" s="4">
        <f>ABS(C30-Election_result!C$2)</f>
        <v>1.6050000000000004</v>
      </c>
      <c r="L30" s="4">
        <f>ABS(D30-Election_result!D$2)</f>
        <v>4.1824999999999992</v>
      </c>
      <c r="M30" s="4">
        <f>ABS(E30-Election_result!E$2)</f>
        <v>0.79999999999999982</v>
      </c>
      <c r="N30" s="4">
        <f>ABS(F30-Election_result!F$2)</f>
        <v>2.3324999999999996</v>
      </c>
      <c r="O30" s="4">
        <f>ABS(G30-Election_result!G$2)</f>
        <v>0.61999999999999966</v>
      </c>
      <c r="P30" s="4">
        <f>ABS(H30-Election_result!H$2)</f>
        <v>3.5949999999999998</v>
      </c>
      <c r="Q30" s="4">
        <f>ABS(I30-Election_result!I$2)</f>
        <v>0.7174999999999998</v>
      </c>
      <c r="R30" s="4">
        <f t="shared" si="0"/>
        <v>2.2990625000000007</v>
      </c>
    </row>
    <row r="31" spans="1:18" ht="12.75" customHeight="1">
      <c r="A31" s="3">
        <v>41430</v>
      </c>
      <c r="B31" s="4">
        <f>AVERAGE('Combined polls'!B24,'Combined markets'!C31)</f>
        <v>36.977499999999999</v>
      </c>
      <c r="C31" s="4">
        <f>AVERAGE('Combined polls'!C24,'Combined markets'!D31)</f>
        <v>24.0075</v>
      </c>
      <c r="D31" s="4">
        <f>AVERAGE('Combined polls'!D24,'Combined markets'!E31)</f>
        <v>12.592499999999999</v>
      </c>
      <c r="E31" s="4">
        <f>AVERAGE('Combined polls'!E24,'Combined markets'!F31)</f>
        <v>5.585</v>
      </c>
      <c r="F31" s="4">
        <f>AVERAGE('Combined polls'!F24,'Combined markets'!G31)</f>
        <v>6.3249999999999993</v>
      </c>
      <c r="G31" s="4">
        <f>AVERAGE('Combined polls'!G24,'Combined markets'!H31)</f>
        <v>2.7925</v>
      </c>
      <c r="H31" s="4">
        <f>AVERAGE('Combined polls'!H24,'Combined markets'!I31)</f>
        <v>8.3450000000000006</v>
      </c>
      <c r="I31" s="4">
        <f>AVERAGE('Combined polls'!I24,'Combined markets'!J31)</f>
        <v>3.38</v>
      </c>
      <c r="J31" s="4">
        <f>ABS(B31-Election_result!B$2)</f>
        <v>4.5225000000000009</v>
      </c>
      <c r="K31" s="4">
        <f>ABS(C31-Election_result!C$2)</f>
        <v>1.692499999999999</v>
      </c>
      <c r="L31" s="4">
        <f>ABS(D31-Election_result!D$2)</f>
        <v>4.192499999999999</v>
      </c>
      <c r="M31" s="4">
        <f>ABS(E31-Election_result!E$2)</f>
        <v>0.78500000000000014</v>
      </c>
      <c r="N31" s="4">
        <f>ABS(F31-Election_result!F$2)</f>
        <v>2.2750000000000004</v>
      </c>
      <c r="O31" s="4">
        <f>ABS(G31-Election_result!G$2)</f>
        <v>0.5924999999999998</v>
      </c>
      <c r="P31" s="4">
        <f>ABS(H31-Election_result!H$2)</f>
        <v>3.6450000000000005</v>
      </c>
      <c r="Q31" s="4">
        <f>ABS(I31-Election_result!I$2)</f>
        <v>0.71999999999999975</v>
      </c>
      <c r="R31" s="4">
        <f t="shared" si="0"/>
        <v>2.3031249999999996</v>
      </c>
    </row>
    <row r="32" spans="1:18" ht="12.75" customHeight="1">
      <c r="A32" s="3">
        <v>41431</v>
      </c>
      <c r="B32" s="4">
        <f>AVERAGE('Combined polls'!B25,'Combined markets'!C32)</f>
        <v>36.835000000000001</v>
      </c>
      <c r="C32" s="4">
        <f>AVERAGE('Combined polls'!C25,'Combined markets'!D32)</f>
        <v>23.975000000000001</v>
      </c>
      <c r="D32" s="4">
        <f>AVERAGE('Combined polls'!D25,'Combined markets'!E32)</f>
        <v>12.594999999999999</v>
      </c>
      <c r="E32" s="4">
        <f>AVERAGE('Combined polls'!E25,'Combined markets'!F32)</f>
        <v>5.5449999999999999</v>
      </c>
      <c r="F32" s="4">
        <f>AVERAGE('Combined polls'!F25,'Combined markets'!G32)</f>
        <v>6.2649999999999997</v>
      </c>
      <c r="G32" s="4">
        <f>AVERAGE('Combined polls'!G25,'Combined markets'!H32)</f>
        <v>2.8374999999999999</v>
      </c>
      <c r="H32" s="4">
        <f>AVERAGE('Combined polls'!H25,'Combined markets'!I32)</f>
        <v>8.5475000000000012</v>
      </c>
      <c r="I32" s="4">
        <f>AVERAGE('Combined polls'!I25,'Combined markets'!J32)</f>
        <v>3.4050000000000002</v>
      </c>
      <c r="J32" s="4">
        <f>ABS(B32-Election_result!B$2)</f>
        <v>4.6649999999999991</v>
      </c>
      <c r="K32" s="4">
        <f>ABS(C32-Election_result!C$2)</f>
        <v>1.7249999999999979</v>
      </c>
      <c r="L32" s="4">
        <f>ABS(D32-Election_result!D$2)</f>
        <v>4.1949999999999985</v>
      </c>
      <c r="M32" s="4">
        <f>ABS(E32-Election_result!E$2)</f>
        <v>0.74500000000000011</v>
      </c>
      <c r="N32" s="4">
        <f>ABS(F32-Election_result!F$2)</f>
        <v>2.335</v>
      </c>
      <c r="O32" s="4">
        <f>ABS(G32-Election_result!G$2)</f>
        <v>0.63749999999999973</v>
      </c>
      <c r="P32" s="4">
        <f>ABS(H32-Election_result!H$2)</f>
        <v>3.847500000000001</v>
      </c>
      <c r="Q32" s="4">
        <f>ABS(I32-Election_result!I$2)</f>
        <v>0.6949999999999994</v>
      </c>
      <c r="R32" s="4">
        <f t="shared" si="0"/>
        <v>2.3556249999999994</v>
      </c>
    </row>
    <row r="33" spans="1:18" ht="12.75" customHeight="1">
      <c r="A33" s="3">
        <v>41432</v>
      </c>
      <c r="B33" s="4">
        <f>AVERAGE('Combined polls'!B26,'Combined markets'!C33)</f>
        <v>36.94</v>
      </c>
      <c r="C33" s="4">
        <f>AVERAGE('Combined polls'!C26,'Combined markets'!D33)</f>
        <v>24.105</v>
      </c>
      <c r="D33" s="4">
        <f>AVERAGE('Combined polls'!D26,'Combined markets'!E33)</f>
        <v>12.559999999999999</v>
      </c>
      <c r="E33" s="4">
        <f>AVERAGE('Combined polls'!E26,'Combined markets'!F33)</f>
        <v>5.5424999999999995</v>
      </c>
      <c r="F33" s="4">
        <f>AVERAGE('Combined polls'!F26,'Combined markets'!G33)</f>
        <v>6.2149999999999999</v>
      </c>
      <c r="G33" s="4">
        <f>AVERAGE('Combined polls'!G26,'Combined markets'!H33)</f>
        <v>2.6625000000000001</v>
      </c>
      <c r="H33" s="4">
        <f>AVERAGE('Combined polls'!H26,'Combined markets'!I33)</f>
        <v>8.5449999999999999</v>
      </c>
      <c r="I33" s="4">
        <f>AVERAGE('Combined polls'!I26,'Combined markets'!J33)</f>
        <v>3.4299999999999997</v>
      </c>
      <c r="J33" s="4">
        <f>ABS(B33-Election_result!B$2)</f>
        <v>4.5600000000000023</v>
      </c>
      <c r="K33" s="4">
        <f>ABS(C33-Election_result!C$2)</f>
        <v>1.5949999999999989</v>
      </c>
      <c r="L33" s="4">
        <f>ABS(D33-Election_result!D$2)</f>
        <v>4.1599999999999984</v>
      </c>
      <c r="M33" s="4">
        <f>ABS(E33-Election_result!E$2)</f>
        <v>0.74249999999999972</v>
      </c>
      <c r="N33" s="4">
        <f>ABS(F33-Election_result!F$2)</f>
        <v>2.3849999999999998</v>
      </c>
      <c r="O33" s="4">
        <f>ABS(G33-Election_result!G$2)</f>
        <v>0.46249999999999991</v>
      </c>
      <c r="P33" s="4">
        <f>ABS(H33-Election_result!H$2)</f>
        <v>3.8449999999999998</v>
      </c>
      <c r="Q33" s="4">
        <f>ABS(I33-Election_result!I$2)</f>
        <v>0.66999999999999993</v>
      </c>
      <c r="R33" s="4">
        <f t="shared" si="0"/>
        <v>2.3025000000000002</v>
      </c>
    </row>
    <row r="34" spans="1:18" ht="12.75" customHeight="1">
      <c r="A34" s="3">
        <v>41433</v>
      </c>
      <c r="B34" s="4">
        <f>AVERAGE('Combined polls'!B27,'Combined markets'!C34)</f>
        <v>37.052499999999995</v>
      </c>
      <c r="C34" s="4">
        <f>AVERAGE('Combined polls'!C27,'Combined markets'!D34)</f>
        <v>24.1325</v>
      </c>
      <c r="D34" s="4">
        <f>AVERAGE('Combined polls'!D27,'Combined markets'!E34)</f>
        <v>12.547499999999999</v>
      </c>
      <c r="E34" s="4">
        <f>AVERAGE('Combined polls'!E27,'Combined markets'!F34)</f>
        <v>5.55</v>
      </c>
      <c r="F34" s="4">
        <f>AVERAGE('Combined polls'!F27,'Combined markets'!G34)</f>
        <v>6.2450000000000001</v>
      </c>
      <c r="G34" s="4">
        <f>AVERAGE('Combined polls'!G27,'Combined markets'!H34)</f>
        <v>2.7075</v>
      </c>
      <c r="H34" s="4">
        <f>AVERAGE('Combined polls'!H27,'Combined markets'!I34)</f>
        <v>8.3500000000000014</v>
      </c>
      <c r="I34" s="4">
        <f>AVERAGE('Combined polls'!I27,'Combined markets'!J34)</f>
        <v>3.4175</v>
      </c>
      <c r="J34" s="4">
        <f>ABS(B34-Election_result!B$2)</f>
        <v>4.4475000000000051</v>
      </c>
      <c r="K34" s="4">
        <f>ABS(C34-Election_result!C$2)</f>
        <v>1.567499999999999</v>
      </c>
      <c r="L34" s="4">
        <f>ABS(D34-Election_result!D$2)</f>
        <v>4.1474999999999991</v>
      </c>
      <c r="M34" s="4">
        <f>ABS(E34-Election_result!E$2)</f>
        <v>0.75</v>
      </c>
      <c r="N34" s="4">
        <f>ABS(F34-Election_result!F$2)</f>
        <v>2.3549999999999995</v>
      </c>
      <c r="O34" s="4">
        <f>ABS(G34-Election_result!G$2)</f>
        <v>0.50749999999999984</v>
      </c>
      <c r="P34" s="4">
        <f>ABS(H34-Election_result!H$2)</f>
        <v>3.6500000000000012</v>
      </c>
      <c r="Q34" s="4">
        <f>ABS(I34-Election_result!I$2)</f>
        <v>0.68249999999999966</v>
      </c>
      <c r="R34" s="4">
        <f t="shared" si="0"/>
        <v>2.2634375000000007</v>
      </c>
    </row>
    <row r="35" spans="1:18" ht="12.75" customHeight="1">
      <c r="A35" s="3">
        <v>41434</v>
      </c>
      <c r="B35" s="4">
        <f>AVERAGE('Combined polls'!B28,'Combined markets'!C35)</f>
        <v>36.972499999999997</v>
      </c>
      <c r="C35" s="4">
        <f>AVERAGE('Combined polls'!C28,'Combined markets'!D35)</f>
        <v>24.240000000000002</v>
      </c>
      <c r="D35" s="4">
        <f>AVERAGE('Combined polls'!D28,'Combined markets'!E35)</f>
        <v>12.5525</v>
      </c>
      <c r="E35" s="4">
        <f>AVERAGE('Combined polls'!E28,'Combined markets'!F35)</f>
        <v>5.5449999999999999</v>
      </c>
      <c r="F35" s="4">
        <f>AVERAGE('Combined polls'!F28,'Combined markets'!G35)</f>
        <v>6.2074999999999996</v>
      </c>
      <c r="G35" s="4">
        <f>AVERAGE('Combined polls'!G28,'Combined markets'!H35)</f>
        <v>2.7275</v>
      </c>
      <c r="H35" s="4">
        <f>AVERAGE('Combined polls'!H28,'Combined markets'!I35)</f>
        <v>8.34</v>
      </c>
      <c r="I35" s="4">
        <f>AVERAGE('Combined polls'!I28,'Combined markets'!J35)</f>
        <v>3.415</v>
      </c>
      <c r="J35" s="4">
        <f>ABS(B35-Election_result!B$2)</f>
        <v>4.5275000000000034</v>
      </c>
      <c r="K35" s="4">
        <f>ABS(C35-Election_result!C$2)</f>
        <v>1.4599999999999973</v>
      </c>
      <c r="L35" s="4">
        <f>ABS(D35-Election_result!D$2)</f>
        <v>4.1524999999999999</v>
      </c>
      <c r="M35" s="4">
        <f>ABS(E35-Election_result!E$2)</f>
        <v>0.74500000000000011</v>
      </c>
      <c r="N35" s="4">
        <f>ABS(F35-Election_result!F$2)</f>
        <v>2.3925000000000001</v>
      </c>
      <c r="O35" s="4">
        <f>ABS(G35-Election_result!G$2)</f>
        <v>0.52749999999999986</v>
      </c>
      <c r="P35" s="4">
        <f>ABS(H35-Election_result!H$2)</f>
        <v>3.6399999999999997</v>
      </c>
      <c r="Q35" s="4">
        <f>ABS(I35-Election_result!I$2)</f>
        <v>0.68499999999999961</v>
      </c>
      <c r="R35" s="4">
        <f t="shared" si="0"/>
        <v>2.2662499999999999</v>
      </c>
    </row>
    <row r="36" spans="1:18" ht="12.75" customHeight="1">
      <c r="A36" s="3">
        <v>41435</v>
      </c>
      <c r="B36" s="4">
        <f>AVERAGE('Combined polls'!B29,'Combined markets'!C36)</f>
        <v>37.1325</v>
      </c>
      <c r="C36" s="4">
        <f>AVERAGE('Combined polls'!C29,'Combined markets'!D36)</f>
        <v>24.172499999999999</v>
      </c>
      <c r="D36" s="4">
        <f>AVERAGE('Combined polls'!D29,'Combined markets'!E36)</f>
        <v>12.484999999999999</v>
      </c>
      <c r="E36" s="4">
        <f>AVERAGE('Combined polls'!E29,'Combined markets'!F36)</f>
        <v>5.4674999999999994</v>
      </c>
      <c r="F36" s="4">
        <f>AVERAGE('Combined polls'!F29,'Combined markets'!G36)</f>
        <v>6.2324999999999999</v>
      </c>
      <c r="G36" s="4">
        <f>AVERAGE('Combined polls'!G29,'Combined markets'!H36)</f>
        <v>2.6875</v>
      </c>
      <c r="H36" s="4">
        <f>AVERAGE('Combined polls'!H29,'Combined markets'!I36)</f>
        <v>8.42</v>
      </c>
      <c r="I36" s="4">
        <f>AVERAGE('Combined polls'!I29,'Combined markets'!J36)</f>
        <v>3.4050000000000002</v>
      </c>
      <c r="J36" s="4">
        <f>ABS(B36-Election_result!B$2)</f>
        <v>4.3674999999999997</v>
      </c>
      <c r="K36" s="4">
        <f>ABS(C36-Election_result!C$2)</f>
        <v>1.5274999999999999</v>
      </c>
      <c r="L36" s="4">
        <f>ABS(D36-Election_result!D$2)</f>
        <v>4.0849999999999991</v>
      </c>
      <c r="M36" s="4">
        <f>ABS(E36-Election_result!E$2)</f>
        <v>0.66749999999999954</v>
      </c>
      <c r="N36" s="4">
        <f>ABS(F36-Election_result!F$2)</f>
        <v>2.3674999999999997</v>
      </c>
      <c r="O36" s="4">
        <f>ABS(G36-Election_result!G$2)</f>
        <v>0.48749999999999982</v>
      </c>
      <c r="P36" s="4">
        <f>ABS(H36-Election_result!H$2)</f>
        <v>3.7199999999999998</v>
      </c>
      <c r="Q36" s="4">
        <f>ABS(I36-Election_result!I$2)</f>
        <v>0.6949999999999994</v>
      </c>
      <c r="R36" s="4">
        <f t="shared" si="0"/>
        <v>2.2396874999999996</v>
      </c>
    </row>
    <row r="37" spans="1:18" ht="12.75" customHeight="1">
      <c r="A37" s="3">
        <v>41436</v>
      </c>
      <c r="B37" s="4">
        <f>AVERAGE('Combined polls'!B30,'Combined markets'!C37)</f>
        <v>37.064999999999998</v>
      </c>
      <c r="C37" s="4">
        <f>AVERAGE('Combined polls'!C30,'Combined markets'!D37)</f>
        <v>23.752499999999998</v>
      </c>
      <c r="D37" s="4">
        <f>AVERAGE('Combined polls'!D30,'Combined markets'!E37)</f>
        <v>12.125</v>
      </c>
      <c r="E37" s="4">
        <f>AVERAGE('Combined polls'!E30,'Combined markets'!F37)</f>
        <v>5.5324999999999998</v>
      </c>
      <c r="F37" s="4">
        <f>AVERAGE('Combined polls'!F30,'Combined markets'!G37)</f>
        <v>6.3075000000000001</v>
      </c>
      <c r="G37" s="4">
        <f>AVERAGE('Combined polls'!G30,'Combined markets'!H37)</f>
        <v>2.665</v>
      </c>
      <c r="H37" s="4">
        <f>AVERAGE('Combined polls'!H30,'Combined markets'!I37)</f>
        <v>9.125</v>
      </c>
      <c r="I37" s="4">
        <f>AVERAGE('Combined polls'!I30,'Combined markets'!J37)</f>
        <v>3.4249999999999998</v>
      </c>
      <c r="J37" s="4">
        <f>ABS(B37-Election_result!B$2)</f>
        <v>4.4350000000000023</v>
      </c>
      <c r="K37" s="4">
        <f>ABS(C37-Election_result!C$2)</f>
        <v>1.9475000000000016</v>
      </c>
      <c r="L37" s="4">
        <f>ABS(D37-Election_result!D$2)</f>
        <v>3.7249999999999996</v>
      </c>
      <c r="M37" s="4">
        <f>ABS(E37-Election_result!E$2)</f>
        <v>0.73249999999999993</v>
      </c>
      <c r="N37" s="4">
        <f>ABS(F37-Election_result!F$2)</f>
        <v>2.2924999999999995</v>
      </c>
      <c r="O37" s="4">
        <f>ABS(G37-Election_result!G$2)</f>
        <v>0.46499999999999986</v>
      </c>
      <c r="P37" s="4">
        <f>ABS(H37-Election_result!H$2)</f>
        <v>4.4249999999999998</v>
      </c>
      <c r="Q37" s="4">
        <f>ABS(I37-Election_result!I$2)</f>
        <v>0.67499999999999982</v>
      </c>
      <c r="R37" s="4">
        <f t="shared" si="0"/>
        <v>2.3371875000000006</v>
      </c>
    </row>
    <row r="38" spans="1:18" ht="12.75" customHeight="1">
      <c r="A38" s="3">
        <v>41437</v>
      </c>
      <c r="B38" s="4">
        <f>AVERAGE('Combined polls'!B31,'Combined markets'!C38)</f>
        <v>37.082499999999996</v>
      </c>
      <c r="C38" s="4">
        <f>AVERAGE('Combined polls'!C31,'Combined markets'!D38)</f>
        <v>24.122500000000002</v>
      </c>
      <c r="D38" s="4">
        <f>AVERAGE('Combined polls'!D31,'Combined markets'!E38)</f>
        <v>12.032500000000001</v>
      </c>
      <c r="E38" s="4">
        <f>AVERAGE('Combined polls'!E31,'Combined markets'!F38)</f>
        <v>5.5674999999999999</v>
      </c>
      <c r="F38" s="4">
        <f>AVERAGE('Combined polls'!F31,'Combined markets'!G38)</f>
        <v>6.2025000000000006</v>
      </c>
      <c r="G38" s="4">
        <f>AVERAGE('Combined polls'!G31,'Combined markets'!H38)</f>
        <v>2.895</v>
      </c>
      <c r="H38" s="4">
        <f>AVERAGE('Combined polls'!H31,'Combined markets'!I38)</f>
        <v>8.7349999999999994</v>
      </c>
      <c r="I38" s="4">
        <f>AVERAGE('Combined polls'!I31,'Combined markets'!J38)</f>
        <v>3.3650000000000002</v>
      </c>
      <c r="J38" s="4">
        <f>ABS(B38-Election_result!B$2)</f>
        <v>4.417500000000004</v>
      </c>
      <c r="K38" s="4">
        <f>ABS(C38-Election_result!C$2)</f>
        <v>1.577499999999997</v>
      </c>
      <c r="L38" s="4">
        <f>ABS(D38-Election_result!D$2)</f>
        <v>3.6325000000000003</v>
      </c>
      <c r="M38" s="4">
        <f>ABS(E38-Election_result!E$2)</f>
        <v>0.76750000000000007</v>
      </c>
      <c r="N38" s="4">
        <f>ABS(F38-Election_result!F$2)</f>
        <v>2.3974999999999991</v>
      </c>
      <c r="O38" s="4">
        <f>ABS(G38-Election_result!G$2)</f>
        <v>0.69499999999999984</v>
      </c>
      <c r="P38" s="4">
        <f>ABS(H38-Election_result!H$2)</f>
        <v>4.0349999999999993</v>
      </c>
      <c r="Q38" s="4">
        <f>ABS(I38-Election_result!I$2)</f>
        <v>0.73499999999999943</v>
      </c>
      <c r="R38" s="4">
        <f t="shared" si="0"/>
        <v>2.2821875</v>
      </c>
    </row>
    <row r="39" spans="1:18" ht="12.75" customHeight="1">
      <c r="A39" s="3">
        <v>41438</v>
      </c>
      <c r="B39" s="4">
        <f>AVERAGE('Combined polls'!B32,'Combined markets'!C39)</f>
        <v>36.594999999999999</v>
      </c>
      <c r="C39" s="4">
        <f>AVERAGE('Combined polls'!C32,'Combined markets'!D39)</f>
        <v>23.875</v>
      </c>
      <c r="D39" s="4">
        <f>AVERAGE('Combined polls'!D32,'Combined markets'!E39)</f>
        <v>12.5275</v>
      </c>
      <c r="E39" s="4">
        <f>AVERAGE('Combined polls'!E32,'Combined markets'!F39)</f>
        <v>5.4849999999999994</v>
      </c>
      <c r="F39" s="4">
        <f>AVERAGE('Combined polls'!F32,'Combined markets'!G39)</f>
        <v>6.2424999999999997</v>
      </c>
      <c r="G39" s="4">
        <f>AVERAGE('Combined polls'!G32,'Combined markets'!H39)</f>
        <v>2.8675000000000002</v>
      </c>
      <c r="H39" s="4">
        <f>AVERAGE('Combined polls'!H32,'Combined markets'!I39)</f>
        <v>9.0300000000000011</v>
      </c>
      <c r="I39" s="4">
        <f>AVERAGE('Combined polls'!I32,'Combined markets'!J39)</f>
        <v>3.3775000000000004</v>
      </c>
      <c r="J39" s="4">
        <f>ABS(B39-Election_result!B$2)</f>
        <v>4.9050000000000011</v>
      </c>
      <c r="K39" s="4">
        <f>ABS(C39-Election_result!C$2)</f>
        <v>1.8249999999999993</v>
      </c>
      <c r="L39" s="4">
        <f>ABS(D39-Election_result!D$2)</f>
        <v>4.1274999999999995</v>
      </c>
      <c r="M39" s="4">
        <f>ABS(E39-Election_result!E$2)</f>
        <v>0.68499999999999961</v>
      </c>
      <c r="N39" s="4">
        <f>ABS(F39-Election_result!F$2)</f>
        <v>2.3574999999999999</v>
      </c>
      <c r="O39" s="4">
        <f>ABS(G39-Election_result!G$2)</f>
        <v>0.66749999999999998</v>
      </c>
      <c r="P39" s="4">
        <f>ABS(H39-Election_result!H$2)</f>
        <v>4.330000000000001</v>
      </c>
      <c r="Q39" s="4">
        <f>ABS(I39-Election_result!I$2)</f>
        <v>0.72249999999999925</v>
      </c>
      <c r="R39" s="4">
        <f t="shared" si="0"/>
        <v>2.4525000000000001</v>
      </c>
    </row>
    <row r="40" spans="1:18" ht="12.75" customHeight="1">
      <c r="A40" s="3">
        <v>41439</v>
      </c>
      <c r="B40" s="4">
        <f>AVERAGE('Combined polls'!B33,'Combined markets'!C40)</f>
        <v>37.03</v>
      </c>
      <c r="C40" s="4">
        <f>AVERAGE('Combined polls'!C33,'Combined markets'!D40)</f>
        <v>24.130000000000003</v>
      </c>
      <c r="D40" s="4">
        <f>AVERAGE('Combined polls'!D33,'Combined markets'!E40)</f>
        <v>12.17</v>
      </c>
      <c r="E40" s="4">
        <f>AVERAGE('Combined polls'!E33,'Combined markets'!F40)</f>
        <v>5.3650000000000002</v>
      </c>
      <c r="F40" s="4">
        <f>AVERAGE('Combined polls'!F33,'Combined markets'!G40)</f>
        <v>6.415</v>
      </c>
      <c r="G40" s="4">
        <f>AVERAGE('Combined polls'!G33,'Combined markets'!H40)</f>
        <v>2.5750000000000002</v>
      </c>
      <c r="H40" s="4">
        <f>AVERAGE('Combined polls'!H33,'Combined markets'!I40)</f>
        <v>8.8800000000000008</v>
      </c>
      <c r="I40" s="4">
        <f>AVERAGE('Combined polls'!I33,'Combined markets'!J40)</f>
        <v>3.4299999999999997</v>
      </c>
      <c r="J40" s="4">
        <f>ABS(B40-Election_result!B$2)</f>
        <v>4.4699999999999989</v>
      </c>
      <c r="K40" s="4">
        <f>ABS(C40-Election_result!C$2)</f>
        <v>1.5699999999999967</v>
      </c>
      <c r="L40" s="4">
        <f>ABS(D40-Election_result!D$2)</f>
        <v>3.7699999999999996</v>
      </c>
      <c r="M40" s="4">
        <f>ABS(E40-Election_result!E$2)</f>
        <v>0.56500000000000039</v>
      </c>
      <c r="N40" s="4">
        <f>ABS(F40-Election_result!F$2)</f>
        <v>2.1849999999999996</v>
      </c>
      <c r="O40" s="4">
        <f>ABS(G40-Election_result!G$2)</f>
        <v>0.375</v>
      </c>
      <c r="P40" s="4">
        <f>ABS(H40-Election_result!H$2)</f>
        <v>4.1800000000000006</v>
      </c>
      <c r="Q40" s="4">
        <f>ABS(I40-Election_result!I$2)</f>
        <v>0.66999999999999993</v>
      </c>
      <c r="R40" s="4">
        <f t="shared" si="0"/>
        <v>2.2231249999999996</v>
      </c>
    </row>
    <row r="41" spans="1:18" ht="12.75" customHeight="1">
      <c r="A41" s="3">
        <v>41440</v>
      </c>
      <c r="B41" s="4">
        <f>AVERAGE('Combined polls'!B34,'Combined markets'!C41)</f>
        <v>36.792500000000004</v>
      </c>
      <c r="C41" s="4">
        <f>AVERAGE('Combined polls'!C34,'Combined markets'!D41)</f>
        <v>24.064999999999998</v>
      </c>
      <c r="D41" s="4">
        <f>AVERAGE('Combined polls'!D34,'Combined markets'!E41)</f>
        <v>12.5275</v>
      </c>
      <c r="E41" s="4">
        <f>AVERAGE('Combined polls'!E34,'Combined markets'!F41)</f>
        <v>5.4375</v>
      </c>
      <c r="F41" s="4">
        <f>AVERAGE('Combined polls'!F34,'Combined markets'!G41)</f>
        <v>6.3224999999999998</v>
      </c>
      <c r="G41" s="4">
        <f>AVERAGE('Combined polls'!G34,'Combined markets'!H41)</f>
        <v>2.5775000000000001</v>
      </c>
      <c r="H41" s="4">
        <f>AVERAGE('Combined polls'!H34,'Combined markets'!I41)</f>
        <v>8.8825000000000003</v>
      </c>
      <c r="I41" s="4">
        <f>AVERAGE('Combined polls'!I34,'Combined markets'!J41)</f>
        <v>3.3899999999999997</v>
      </c>
      <c r="J41" s="4">
        <f>ABS(B41-Election_result!B$2)</f>
        <v>4.707499999999996</v>
      </c>
      <c r="K41" s="4">
        <f>ABS(C41-Election_result!C$2)</f>
        <v>1.6350000000000016</v>
      </c>
      <c r="L41" s="4">
        <f>ABS(D41-Election_result!D$2)</f>
        <v>4.1274999999999995</v>
      </c>
      <c r="M41" s="4">
        <f>ABS(E41-Election_result!E$2)</f>
        <v>0.63750000000000018</v>
      </c>
      <c r="N41" s="4">
        <f>ABS(F41-Election_result!F$2)</f>
        <v>2.2774999999999999</v>
      </c>
      <c r="O41" s="4">
        <f>ABS(G41-Election_result!G$2)</f>
        <v>0.37749999999999995</v>
      </c>
      <c r="P41" s="4">
        <f>ABS(H41-Election_result!H$2)</f>
        <v>4.1825000000000001</v>
      </c>
      <c r="Q41" s="4">
        <f>ABS(I41-Election_result!I$2)</f>
        <v>0.71</v>
      </c>
      <c r="R41" s="4">
        <f t="shared" si="0"/>
        <v>2.3318749999999997</v>
      </c>
    </row>
    <row r="42" spans="1:18" ht="12.75" customHeight="1">
      <c r="A42" s="3">
        <v>41441</v>
      </c>
      <c r="B42" s="4">
        <f>AVERAGE('Combined polls'!B35,'Combined markets'!C42)</f>
        <v>36.765000000000001</v>
      </c>
      <c r="C42" s="4">
        <f>AVERAGE('Combined polls'!C35,'Combined markets'!D42)</f>
        <v>24.1525</v>
      </c>
      <c r="D42" s="4">
        <f>AVERAGE('Combined polls'!D35,'Combined markets'!E42)</f>
        <v>12.315000000000001</v>
      </c>
      <c r="E42" s="4">
        <f>AVERAGE('Combined polls'!E35,'Combined markets'!F42)</f>
        <v>5.4424999999999999</v>
      </c>
      <c r="F42" s="4">
        <f>AVERAGE('Combined polls'!F35,'Combined markets'!G42)</f>
        <v>6.4375</v>
      </c>
      <c r="G42" s="4">
        <f>AVERAGE('Combined polls'!G35,'Combined markets'!H42)</f>
        <v>2.7649999999999997</v>
      </c>
      <c r="H42" s="4">
        <f>AVERAGE('Combined polls'!H35,'Combined markets'!I42)</f>
        <v>8.6449999999999996</v>
      </c>
      <c r="I42" s="4">
        <f>AVERAGE('Combined polls'!I35,'Combined markets'!J42)</f>
        <v>3.4750000000000001</v>
      </c>
      <c r="J42" s="4">
        <f>ABS(B42-Election_result!B$2)</f>
        <v>4.7349999999999994</v>
      </c>
      <c r="K42" s="4">
        <f>ABS(C42-Election_result!C$2)</f>
        <v>1.5474999999999994</v>
      </c>
      <c r="L42" s="4">
        <f>ABS(D42-Election_result!D$2)</f>
        <v>3.9150000000000009</v>
      </c>
      <c r="M42" s="4">
        <f>ABS(E42-Election_result!E$2)</f>
        <v>0.64250000000000007</v>
      </c>
      <c r="N42" s="4">
        <f>ABS(F42-Election_result!F$2)</f>
        <v>2.1624999999999996</v>
      </c>
      <c r="O42" s="4">
        <f>ABS(G42-Election_result!G$2)</f>
        <v>0.5649999999999995</v>
      </c>
      <c r="P42" s="4">
        <f>ABS(H42-Election_result!H$2)</f>
        <v>3.9449999999999994</v>
      </c>
      <c r="Q42" s="4">
        <f>ABS(I42-Election_result!I$2)</f>
        <v>0.62499999999999956</v>
      </c>
      <c r="R42" s="4">
        <f t="shared" si="0"/>
        <v>2.2671874999999999</v>
      </c>
    </row>
    <row r="43" spans="1:18" ht="12.75" customHeight="1">
      <c r="A43" s="3">
        <v>41442</v>
      </c>
      <c r="B43" s="4">
        <f>AVERAGE('Combined polls'!B36,'Combined markets'!C43)</f>
        <v>37.022500000000001</v>
      </c>
      <c r="C43" s="4">
        <f>AVERAGE('Combined polls'!C36,'Combined markets'!D43)</f>
        <v>24.1</v>
      </c>
      <c r="D43" s="4">
        <f>AVERAGE('Combined polls'!D36,'Combined markets'!E43)</f>
        <v>12.234999999999999</v>
      </c>
      <c r="E43" s="4">
        <f>AVERAGE('Combined polls'!E36,'Combined markets'!F43)</f>
        <v>5.38</v>
      </c>
      <c r="F43" s="4">
        <f>AVERAGE('Combined polls'!F36,'Combined markets'!G43)</f>
        <v>6.5725000000000007</v>
      </c>
      <c r="G43" s="4">
        <f>AVERAGE('Combined polls'!G36,'Combined markets'!H43)</f>
        <v>2.6849999999999996</v>
      </c>
      <c r="H43" s="4">
        <f>AVERAGE('Combined polls'!H36,'Combined markets'!I43)</f>
        <v>8.6150000000000002</v>
      </c>
      <c r="I43" s="4">
        <f>AVERAGE('Combined polls'!I36,'Combined markets'!J43)</f>
        <v>3.3899999999999997</v>
      </c>
      <c r="J43" s="4">
        <f>ABS(B43-Election_result!B$2)</f>
        <v>4.4774999999999991</v>
      </c>
      <c r="K43" s="4">
        <f>ABS(C43-Election_result!C$2)</f>
        <v>1.5999999999999979</v>
      </c>
      <c r="L43" s="4">
        <f>ABS(D43-Election_result!D$2)</f>
        <v>3.8349999999999991</v>
      </c>
      <c r="M43" s="4">
        <f>ABS(E43-Election_result!E$2)</f>
        <v>0.58000000000000007</v>
      </c>
      <c r="N43" s="4">
        <f>ABS(F43-Election_result!F$2)</f>
        <v>2.027499999999999</v>
      </c>
      <c r="O43" s="4">
        <f>ABS(G43-Election_result!G$2)</f>
        <v>0.48499999999999943</v>
      </c>
      <c r="P43" s="4">
        <f>ABS(H43-Election_result!H$2)</f>
        <v>3.915</v>
      </c>
      <c r="Q43" s="4">
        <f>ABS(I43-Election_result!I$2)</f>
        <v>0.71</v>
      </c>
      <c r="R43" s="4">
        <f t="shared" si="0"/>
        <v>2.2037499999999994</v>
      </c>
    </row>
    <row r="44" spans="1:18" ht="12.75" customHeight="1">
      <c r="A44" s="3">
        <v>41443</v>
      </c>
      <c r="B44" s="4">
        <f>AVERAGE('Combined polls'!B37,'Combined markets'!C44,'Combined models'!C1)</f>
        <v>36.519999999999996</v>
      </c>
      <c r="C44" s="4">
        <f>AVERAGE('Combined polls'!C37,'Combined markets'!D44,'Combined models'!D1)</f>
        <v>23.762500000000003</v>
      </c>
      <c r="D44" s="4">
        <f>AVERAGE('Combined polls'!D37,'Combined markets'!E44,'Combined models'!E1)</f>
        <v>12.5275</v>
      </c>
      <c r="E44" s="4">
        <f>AVERAGE('Combined polls'!E37,'Combined markets'!F44,'Combined models'!F1)</f>
        <v>5.6425000000000001</v>
      </c>
      <c r="F44" s="4">
        <f>AVERAGE('Combined polls'!F37,'Combined markets'!G44,'Combined models'!G1)</f>
        <v>6.5675000000000008</v>
      </c>
      <c r="G44" s="4">
        <f>AVERAGE('Combined polls'!G37,'Combined markets'!H44,'Combined models'!H1)</f>
        <v>2.855</v>
      </c>
      <c r="H44" s="4">
        <f>AVERAGE('Combined polls'!H37,'Combined markets'!I44,'Combined models'!I1)</f>
        <v>8.7800000000000011</v>
      </c>
      <c r="I44" s="4">
        <f>AVERAGE('Combined polls'!I37,'Combined markets'!J44,'Combined models'!J1)</f>
        <v>3.3425000000000002</v>
      </c>
      <c r="J44" s="4">
        <f>ABS(B44-Election_result!B$2)</f>
        <v>4.980000000000004</v>
      </c>
      <c r="K44" s="4">
        <f>ABS(C44-Election_result!C$2)</f>
        <v>1.9374999999999964</v>
      </c>
      <c r="L44" s="4">
        <f>ABS(D44-Election_result!D$2)</f>
        <v>4.1274999999999995</v>
      </c>
      <c r="M44" s="4">
        <f>ABS(E44-Election_result!E$2)</f>
        <v>0.84250000000000025</v>
      </c>
      <c r="N44" s="4">
        <f>ABS(F44-Election_result!F$2)</f>
        <v>2.0324999999999989</v>
      </c>
      <c r="O44" s="4">
        <f>ABS(G44-Election_result!G$2)</f>
        <v>0.6549999999999998</v>
      </c>
      <c r="P44" s="4">
        <f>ABS(H44-Election_result!H$2)</f>
        <v>4.080000000000001</v>
      </c>
      <c r="Q44" s="4">
        <f>ABS(I44-Election_result!I$2)</f>
        <v>0.7574999999999994</v>
      </c>
      <c r="R44" s="4">
        <f t="shared" si="0"/>
        <v>2.4265624999999997</v>
      </c>
    </row>
    <row r="45" spans="1:18" ht="12.75" customHeight="1">
      <c r="A45" s="3">
        <v>41444</v>
      </c>
      <c r="B45" s="4">
        <f>AVERAGE('Combined polls'!B38,'Combined markets'!C45,'Combined models'!C2)</f>
        <v>36.552499999999995</v>
      </c>
      <c r="C45" s="4">
        <f>AVERAGE('Combined polls'!C38,'Combined markets'!D45,'Combined models'!D2)</f>
        <v>23.795000000000002</v>
      </c>
      <c r="D45" s="4">
        <f>AVERAGE('Combined polls'!D38,'Combined markets'!E45,'Combined models'!E2)</f>
        <v>12.504999999999999</v>
      </c>
      <c r="E45" s="4">
        <f>AVERAGE('Combined polls'!E38,'Combined markets'!F45,'Combined models'!F2)</f>
        <v>5.6624999999999996</v>
      </c>
      <c r="F45" s="4">
        <f>AVERAGE('Combined polls'!F38,'Combined markets'!G45,'Combined models'!G2)</f>
        <v>6.6775000000000002</v>
      </c>
      <c r="G45" s="4">
        <f>AVERAGE('Combined polls'!G38,'Combined markets'!H45,'Combined models'!H2)</f>
        <v>2.8374999999999999</v>
      </c>
      <c r="H45" s="4">
        <f>AVERAGE('Combined polls'!H38,'Combined markets'!I45,'Combined models'!I2)</f>
        <v>8.6675000000000004</v>
      </c>
      <c r="I45" s="4">
        <f>AVERAGE('Combined polls'!I38,'Combined markets'!J45,'Combined models'!J2)</f>
        <v>3.3</v>
      </c>
      <c r="J45" s="4">
        <f>ABS(B45-Election_result!B$2)</f>
        <v>4.9475000000000051</v>
      </c>
      <c r="K45" s="4">
        <f>ABS(C45-Election_result!C$2)</f>
        <v>1.9049999999999976</v>
      </c>
      <c r="L45" s="4">
        <f>ABS(D45-Election_result!D$2)</f>
        <v>4.1049999999999986</v>
      </c>
      <c r="M45" s="4">
        <f>ABS(E45-Election_result!E$2)</f>
        <v>0.86249999999999982</v>
      </c>
      <c r="N45" s="4">
        <f>ABS(F45-Election_result!F$2)</f>
        <v>1.9224999999999994</v>
      </c>
      <c r="O45" s="4">
        <f>ABS(G45-Election_result!G$2)</f>
        <v>0.63749999999999973</v>
      </c>
      <c r="P45" s="4">
        <f>ABS(H45-Election_result!H$2)</f>
        <v>3.9675000000000002</v>
      </c>
      <c r="Q45" s="4">
        <f>ABS(I45-Election_result!I$2)</f>
        <v>0.79999999999999982</v>
      </c>
      <c r="R45" s="4">
        <f t="shared" si="0"/>
        <v>2.3934375000000001</v>
      </c>
    </row>
    <row r="46" spans="1:18" ht="12.75" customHeight="1">
      <c r="A46" s="3">
        <v>41445</v>
      </c>
      <c r="B46" s="4">
        <f>AVERAGE('Combined polls'!B39,'Combined markets'!C46,'Combined models'!C3)</f>
        <v>37.085000000000001</v>
      </c>
      <c r="C46" s="4">
        <f>AVERAGE('Combined polls'!C39,'Combined markets'!D46,'Combined models'!D3)</f>
        <v>24.38</v>
      </c>
      <c r="D46" s="4">
        <f>AVERAGE('Combined polls'!D39,'Combined markets'!E46,'Combined models'!E3)</f>
        <v>13.085000000000001</v>
      </c>
      <c r="E46" s="4">
        <f>AVERAGE('Combined polls'!E39,'Combined markets'!F46,'Combined models'!F3)</f>
        <v>6.1566666666666663</v>
      </c>
      <c r="F46" s="4">
        <f>AVERAGE('Combined polls'!F39,'Combined markets'!G46,'Combined models'!G3)</f>
        <v>6.7816666666666663</v>
      </c>
      <c r="G46" s="4">
        <f>AVERAGE('Combined polls'!G39,'Combined markets'!H46,'Combined models'!H3)</f>
        <v>2.5249999999999999</v>
      </c>
      <c r="H46" s="4">
        <f>AVERAGE('Combined polls'!H39,'Combined markets'!I46,'Combined models'!I3)</f>
        <v>6.41</v>
      </c>
      <c r="I46" s="4">
        <f>AVERAGE('Combined polls'!I39,'Combined markets'!J46,'Combined models'!J3)</f>
        <v>3.5749999999999997</v>
      </c>
      <c r="J46" s="4">
        <f>ABS(B46-Election_result!B$2)</f>
        <v>4.4149999999999991</v>
      </c>
      <c r="K46" s="4">
        <f>ABS(C46-Election_result!C$2)</f>
        <v>1.3200000000000003</v>
      </c>
      <c r="L46" s="4">
        <f>ABS(D46-Election_result!D$2)</f>
        <v>4.6850000000000005</v>
      </c>
      <c r="M46" s="4">
        <f>ABS(E46-Election_result!E$2)</f>
        <v>1.3566666666666665</v>
      </c>
      <c r="N46" s="4">
        <f>ABS(F46-Election_result!F$2)</f>
        <v>1.8183333333333334</v>
      </c>
      <c r="O46" s="4">
        <f>ABS(G46-Election_result!G$2)</f>
        <v>0.32499999999999973</v>
      </c>
      <c r="P46" s="4">
        <f>ABS(H46-Election_result!H$2)</f>
        <v>1.71</v>
      </c>
      <c r="Q46" s="4">
        <f>ABS(I46-Election_result!I$2)</f>
        <v>0.52499999999999991</v>
      </c>
      <c r="R46" s="4">
        <f t="shared" si="0"/>
        <v>2.0193749999999997</v>
      </c>
    </row>
    <row r="47" spans="1:18" ht="12.75" customHeight="1">
      <c r="A47" s="3">
        <v>41446</v>
      </c>
      <c r="B47" s="4">
        <f>AVERAGE('Combined polls'!B40,'Combined markets'!C47,'Combined models'!C4)</f>
        <v>37.131666666666668</v>
      </c>
      <c r="C47" s="4">
        <f>AVERAGE('Combined polls'!C40,'Combined markets'!D47,'Combined models'!D4)</f>
        <v>24.411666666666665</v>
      </c>
      <c r="D47" s="4">
        <f>AVERAGE('Combined polls'!D40,'Combined markets'!E47,'Combined models'!E4)</f>
        <v>13.089999999999998</v>
      </c>
      <c r="E47" s="4">
        <f>AVERAGE('Combined polls'!E40,'Combined markets'!F47,'Combined models'!F4)</f>
        <v>6.128333333333333</v>
      </c>
      <c r="F47" s="4">
        <f>AVERAGE('Combined polls'!F40,'Combined markets'!G47,'Combined models'!G4)</f>
        <v>6.8366666666666669</v>
      </c>
      <c r="G47" s="4">
        <f>AVERAGE('Combined polls'!G40,'Combined markets'!H47,'Combined models'!H4)</f>
        <v>2.5133333333333332</v>
      </c>
      <c r="H47" s="4">
        <f>AVERAGE('Combined polls'!H40,'Combined markets'!I47,'Combined models'!I4)</f>
        <v>6.3</v>
      </c>
      <c r="I47" s="4">
        <f>AVERAGE('Combined polls'!I40,'Combined markets'!J47,'Combined models'!J4)</f>
        <v>3.5883333333333334</v>
      </c>
      <c r="J47" s="4">
        <f>ABS(B47-Election_result!B$2)</f>
        <v>4.3683333333333323</v>
      </c>
      <c r="K47" s="4">
        <f>ABS(C47-Election_result!C$2)</f>
        <v>1.288333333333334</v>
      </c>
      <c r="L47" s="4">
        <f>ABS(D47-Election_result!D$2)</f>
        <v>4.6899999999999977</v>
      </c>
      <c r="M47" s="4">
        <f>ABS(E47-Election_result!E$2)</f>
        <v>1.3283333333333331</v>
      </c>
      <c r="N47" s="4">
        <f>ABS(F47-Election_result!F$2)</f>
        <v>1.7633333333333328</v>
      </c>
      <c r="O47" s="4">
        <f>ABS(G47-Election_result!G$2)</f>
        <v>0.31333333333333302</v>
      </c>
      <c r="P47" s="4">
        <f>ABS(H47-Election_result!H$2)</f>
        <v>1.5999999999999996</v>
      </c>
      <c r="Q47" s="4">
        <f>ABS(I47-Election_result!I$2)</f>
        <v>0.51166666666666627</v>
      </c>
      <c r="R47" s="4">
        <f t="shared" si="0"/>
        <v>1.982916666666666</v>
      </c>
    </row>
    <row r="48" spans="1:18" ht="12.75" customHeight="1">
      <c r="A48" s="3">
        <v>41447</v>
      </c>
      <c r="B48" s="4">
        <f>AVERAGE('Combined polls'!B41,'Combined markets'!C48,'Combined models'!C5)</f>
        <v>37.551666666666669</v>
      </c>
      <c r="C48" s="4">
        <f>AVERAGE('Combined polls'!C41,'Combined markets'!D48,'Combined models'!D5)</f>
        <v>24.151666666666667</v>
      </c>
      <c r="D48" s="4">
        <f>AVERAGE('Combined polls'!D41,'Combined markets'!E48,'Combined models'!E5)</f>
        <v>12.969999999999999</v>
      </c>
      <c r="E48" s="4">
        <f>AVERAGE('Combined polls'!E41,'Combined markets'!F48,'Combined models'!F5)</f>
        <v>6.0549999999999997</v>
      </c>
      <c r="F48" s="4">
        <f>AVERAGE('Combined polls'!F41,'Combined markets'!G48,'Combined models'!G5)</f>
        <v>6.830000000000001</v>
      </c>
      <c r="G48" s="4">
        <f>AVERAGE('Combined polls'!G41,'Combined markets'!H48,'Combined models'!H5)</f>
        <v>2.5033333333333334</v>
      </c>
      <c r="H48" s="4">
        <f>AVERAGE('Combined polls'!H41,'Combined markets'!I48,'Combined models'!I5)</f>
        <v>6.3150000000000004</v>
      </c>
      <c r="I48" s="4">
        <f>AVERAGE('Combined polls'!I41,'Combined markets'!J48,'Combined models'!J5)</f>
        <v>3.6233333333333335</v>
      </c>
      <c r="J48" s="4">
        <f>ABS(B48-Election_result!B$2)</f>
        <v>3.9483333333333306</v>
      </c>
      <c r="K48" s="4">
        <f>ABS(C48-Election_result!C$2)</f>
        <v>1.548333333333332</v>
      </c>
      <c r="L48" s="4">
        <f>ABS(D48-Election_result!D$2)</f>
        <v>4.5699999999999985</v>
      </c>
      <c r="M48" s="4">
        <f>ABS(E48-Election_result!E$2)</f>
        <v>1.2549999999999999</v>
      </c>
      <c r="N48" s="4">
        <f>ABS(F48-Election_result!F$2)</f>
        <v>1.7699999999999987</v>
      </c>
      <c r="O48" s="4">
        <f>ABS(G48-Election_result!G$2)</f>
        <v>0.30333333333333323</v>
      </c>
      <c r="P48" s="4">
        <f>ABS(H48-Election_result!H$2)</f>
        <v>1.6150000000000002</v>
      </c>
      <c r="Q48" s="4">
        <f>ABS(I48-Election_result!I$2)</f>
        <v>0.47666666666666613</v>
      </c>
      <c r="R48" s="4">
        <f t="shared" si="0"/>
        <v>1.9358333333333326</v>
      </c>
    </row>
    <row r="49" spans="1:18" ht="12.75" customHeight="1">
      <c r="A49" s="3">
        <v>41448</v>
      </c>
      <c r="B49" s="4">
        <f>AVERAGE('Combined polls'!B42,'Combined markets'!C49,'Combined models'!C6)</f>
        <v>37.550000000000004</v>
      </c>
      <c r="C49" s="4">
        <f>AVERAGE('Combined polls'!C42,'Combined markets'!D49,'Combined models'!D6)</f>
        <v>24.026666666666667</v>
      </c>
      <c r="D49" s="4">
        <f>AVERAGE('Combined polls'!D42,'Combined markets'!E49,'Combined models'!E6)</f>
        <v>12.973333333333334</v>
      </c>
      <c r="E49" s="4">
        <f>AVERAGE('Combined polls'!E42,'Combined markets'!F49,'Combined models'!F6)</f>
        <v>6.081666666666667</v>
      </c>
      <c r="F49" s="4">
        <f>AVERAGE('Combined polls'!F42,'Combined markets'!G49,'Combined models'!G6)</f>
        <v>6.793333333333333</v>
      </c>
      <c r="G49" s="4">
        <f>AVERAGE('Combined polls'!G42,'Combined markets'!H49,'Combined models'!H6)</f>
        <v>2.4949999999999997</v>
      </c>
      <c r="H49" s="4">
        <f>AVERAGE('Combined polls'!H42,'Combined markets'!I49,'Combined models'!I6)</f>
        <v>6.44</v>
      </c>
      <c r="I49" s="4">
        <f>AVERAGE('Combined polls'!I42,'Combined markets'!J49,'Combined models'!J6)</f>
        <v>3.6416666666666671</v>
      </c>
      <c r="J49" s="4">
        <f>ABS(B49-Election_result!B$2)</f>
        <v>3.9499999999999957</v>
      </c>
      <c r="K49" s="4">
        <f>ABS(C49-Election_result!C$2)</f>
        <v>1.673333333333332</v>
      </c>
      <c r="L49" s="4">
        <f>ABS(D49-Election_result!D$2)</f>
        <v>4.5733333333333341</v>
      </c>
      <c r="M49" s="4">
        <f>ABS(E49-Election_result!E$2)</f>
        <v>1.2816666666666672</v>
      </c>
      <c r="N49" s="4">
        <f>ABS(F49-Election_result!F$2)</f>
        <v>1.8066666666666666</v>
      </c>
      <c r="O49" s="4">
        <f>ABS(G49-Election_result!G$2)</f>
        <v>0.29499999999999948</v>
      </c>
      <c r="P49" s="4">
        <f>ABS(H49-Election_result!H$2)</f>
        <v>1.7400000000000002</v>
      </c>
      <c r="Q49" s="4">
        <f>ABS(I49-Election_result!I$2)</f>
        <v>0.45833333333333259</v>
      </c>
      <c r="R49" s="4">
        <f t="shared" si="0"/>
        <v>1.9722916666666659</v>
      </c>
    </row>
    <row r="50" spans="1:18" ht="12.75" customHeight="1">
      <c r="A50" s="3">
        <v>41449</v>
      </c>
      <c r="B50" s="4">
        <f>AVERAGE('Combined polls'!B43,'Combined markets'!C50,'Combined models'!C7)</f>
        <v>37.543333333333329</v>
      </c>
      <c r="C50" s="4">
        <f>AVERAGE('Combined polls'!C43,'Combined markets'!D50,'Combined models'!D7)</f>
        <v>23.891666666666666</v>
      </c>
      <c r="D50" s="4">
        <f>AVERAGE('Combined polls'!D43,'Combined markets'!E50,'Combined models'!E7)</f>
        <v>13.056666666666667</v>
      </c>
      <c r="E50" s="4">
        <f>AVERAGE('Combined polls'!E43,'Combined markets'!F50,'Combined models'!F7)</f>
        <v>6.1149999999999993</v>
      </c>
      <c r="F50" s="4">
        <f>AVERAGE('Combined polls'!F43,'Combined markets'!G50,'Combined models'!G7)</f>
        <v>6.831666666666667</v>
      </c>
      <c r="G50" s="4">
        <f>AVERAGE('Combined polls'!G43,'Combined markets'!H50,'Combined models'!H7)</f>
        <v>2.5033333333333334</v>
      </c>
      <c r="H50" s="4">
        <f>AVERAGE('Combined polls'!H43,'Combined markets'!I50,'Combined models'!I7)</f>
        <v>6.45</v>
      </c>
      <c r="I50" s="4">
        <f>AVERAGE('Combined polls'!I43,'Combined markets'!J50,'Combined models'!J7)</f>
        <v>3.6066666666666669</v>
      </c>
      <c r="J50" s="4">
        <f>ABS(B50-Election_result!B$2)</f>
        <v>3.9566666666666706</v>
      </c>
      <c r="K50" s="4">
        <f>ABS(C50-Election_result!C$2)</f>
        <v>1.8083333333333336</v>
      </c>
      <c r="L50" s="4">
        <f>ABS(D50-Election_result!D$2)</f>
        <v>4.6566666666666663</v>
      </c>
      <c r="M50" s="4">
        <f>ABS(E50-Election_result!E$2)</f>
        <v>1.3149999999999995</v>
      </c>
      <c r="N50" s="4">
        <f>ABS(F50-Election_result!F$2)</f>
        <v>1.7683333333333326</v>
      </c>
      <c r="O50" s="4">
        <f>ABS(G50-Election_result!G$2)</f>
        <v>0.30333333333333323</v>
      </c>
      <c r="P50" s="4">
        <f>ABS(H50-Election_result!H$2)</f>
        <v>1.75</v>
      </c>
      <c r="Q50" s="4">
        <f>ABS(I50-Election_result!I$2)</f>
        <v>0.49333333333333274</v>
      </c>
      <c r="R50" s="4">
        <f t="shared" si="0"/>
        <v>2.0064583333333337</v>
      </c>
    </row>
    <row r="51" spans="1:18" ht="12.75" customHeight="1">
      <c r="A51" s="3">
        <v>41450</v>
      </c>
      <c r="B51" s="4">
        <f>AVERAGE('Combined polls'!B44,'Combined markets'!C51,'Combined models'!C8)</f>
        <v>37.488333333333337</v>
      </c>
      <c r="C51" s="4">
        <f>AVERAGE('Combined polls'!C44,'Combined markets'!D51,'Combined models'!D8)</f>
        <v>23.954999999999998</v>
      </c>
      <c r="D51" s="4">
        <f>AVERAGE('Combined polls'!D44,'Combined markets'!E51,'Combined models'!E8)</f>
        <v>13.198333333333332</v>
      </c>
      <c r="E51" s="4">
        <f>AVERAGE('Combined polls'!E44,'Combined markets'!F51,'Combined models'!F8)</f>
        <v>6.1166666666666671</v>
      </c>
      <c r="F51" s="4">
        <f>AVERAGE('Combined polls'!F44,'Combined markets'!G51,'Combined models'!G8)</f>
        <v>6.88</v>
      </c>
      <c r="G51" s="4">
        <f>AVERAGE('Combined polls'!G44,'Combined markets'!H51,'Combined models'!H8)</f>
        <v>2.4900000000000002</v>
      </c>
      <c r="H51" s="4">
        <f>AVERAGE('Combined polls'!H44,'Combined markets'!I51,'Combined models'!I8)</f>
        <v>6.2450000000000001</v>
      </c>
      <c r="I51" s="4">
        <f>AVERAGE('Combined polls'!I44,'Combined markets'!J51,'Combined models'!J8)</f>
        <v>3.6283333333333334</v>
      </c>
      <c r="J51" s="4">
        <f>ABS(B51-Election_result!B$2)</f>
        <v>4.0116666666666632</v>
      </c>
      <c r="K51" s="4">
        <f>ABS(C51-Election_result!C$2)</f>
        <v>1.745000000000001</v>
      </c>
      <c r="L51" s="4">
        <f>ABS(D51-Election_result!D$2)</f>
        <v>4.798333333333332</v>
      </c>
      <c r="M51" s="4">
        <f>ABS(E51-Election_result!E$2)</f>
        <v>1.3166666666666673</v>
      </c>
      <c r="N51" s="4">
        <f>ABS(F51-Election_result!F$2)</f>
        <v>1.7199999999999998</v>
      </c>
      <c r="O51" s="4">
        <f>ABS(G51-Election_result!G$2)</f>
        <v>0.29000000000000004</v>
      </c>
      <c r="P51" s="4">
        <f>ABS(H51-Election_result!H$2)</f>
        <v>1.5449999999999999</v>
      </c>
      <c r="Q51" s="4">
        <f>ABS(I51-Election_result!I$2)</f>
        <v>0.47166666666666623</v>
      </c>
      <c r="R51" s="4">
        <f t="shared" si="0"/>
        <v>1.9872916666666658</v>
      </c>
    </row>
    <row r="52" spans="1:18" ht="12.75" customHeight="1">
      <c r="A52" s="3">
        <v>41451</v>
      </c>
      <c r="B52" s="4">
        <f>AVERAGE('Combined polls'!B45,'Combined markets'!C52,'Combined models'!C9)</f>
        <v>37.5</v>
      </c>
      <c r="C52" s="4">
        <f>AVERAGE('Combined polls'!C45,'Combined markets'!D52,'Combined models'!D9)</f>
        <v>24.004999999999999</v>
      </c>
      <c r="D52" s="4">
        <f>AVERAGE('Combined polls'!D45,'Combined markets'!E52,'Combined models'!E9)</f>
        <v>13.276666666666666</v>
      </c>
      <c r="E52" s="4">
        <f>AVERAGE('Combined polls'!E45,'Combined markets'!F52,'Combined models'!F9)</f>
        <v>6.05</v>
      </c>
      <c r="F52" s="4">
        <f>AVERAGE('Combined polls'!F45,'Combined markets'!G52,'Combined models'!G9)</f>
        <v>6.8166666666666664</v>
      </c>
      <c r="G52" s="4">
        <f>AVERAGE('Combined polls'!G45,'Combined markets'!H52,'Combined models'!H9)</f>
        <v>2.4250000000000003</v>
      </c>
      <c r="H52" s="4">
        <f>AVERAGE('Combined polls'!H45,'Combined markets'!I52,'Combined models'!I9)</f>
        <v>6.2616666666666667</v>
      </c>
      <c r="I52" s="4">
        <f>AVERAGE('Combined polls'!I45,'Combined markets'!J52,'Combined models'!J9)</f>
        <v>3.6616666666666666</v>
      </c>
      <c r="J52" s="4">
        <f>ABS(B52-Election_result!B$2)</f>
        <v>4</v>
      </c>
      <c r="K52" s="4">
        <f>ABS(C52-Election_result!C$2)</f>
        <v>1.6950000000000003</v>
      </c>
      <c r="L52" s="4">
        <f>ABS(D52-Election_result!D$2)</f>
        <v>4.8766666666666652</v>
      </c>
      <c r="M52" s="4">
        <f>ABS(E52-Election_result!E$2)</f>
        <v>1.25</v>
      </c>
      <c r="N52" s="4">
        <f>ABS(F52-Election_result!F$2)</f>
        <v>1.7833333333333332</v>
      </c>
      <c r="O52" s="4">
        <f>ABS(G52-Election_result!G$2)</f>
        <v>0.22500000000000009</v>
      </c>
      <c r="P52" s="4">
        <f>ABS(H52-Election_result!H$2)</f>
        <v>1.5616666666666665</v>
      </c>
      <c r="Q52" s="4">
        <f>ABS(I52-Election_result!I$2)</f>
        <v>0.43833333333333302</v>
      </c>
      <c r="R52" s="4">
        <f t="shared" si="0"/>
        <v>1.9787499999999998</v>
      </c>
    </row>
    <row r="53" spans="1:18" ht="12.75" customHeight="1">
      <c r="A53" s="3">
        <v>41452</v>
      </c>
      <c r="B53" s="4">
        <f>AVERAGE('Combined polls'!B46,'Combined markets'!C53,'Combined models'!C10)</f>
        <v>37.506666666666668</v>
      </c>
      <c r="C53" s="4">
        <f>AVERAGE('Combined polls'!C46,'Combined markets'!D53,'Combined models'!D10)</f>
        <v>23.915000000000003</v>
      </c>
      <c r="D53" s="4">
        <f>AVERAGE('Combined polls'!D46,'Combined markets'!E53,'Combined models'!E10)</f>
        <v>13.288333333333334</v>
      </c>
      <c r="E53" s="4">
        <f>AVERAGE('Combined polls'!E46,'Combined markets'!F53,'Combined models'!F10)</f>
        <v>6.1033333333333344</v>
      </c>
      <c r="F53" s="4">
        <f>AVERAGE('Combined polls'!F46,'Combined markets'!G53,'Combined models'!G10)</f>
        <v>6.830000000000001</v>
      </c>
      <c r="G53" s="4">
        <f>AVERAGE('Combined polls'!G46,'Combined markets'!H53,'Combined models'!H10)</f>
        <v>2.4499999999999997</v>
      </c>
      <c r="H53" s="4">
        <f>AVERAGE('Combined polls'!H46,'Combined markets'!I53,'Combined models'!I10)</f>
        <v>6.2600000000000007</v>
      </c>
      <c r="I53" s="4">
        <f>AVERAGE('Combined polls'!I46,'Combined markets'!J53,'Combined models'!J10)</f>
        <v>3.6433333333333331</v>
      </c>
      <c r="J53" s="4">
        <f>ABS(B53-Election_result!B$2)</f>
        <v>3.9933333333333323</v>
      </c>
      <c r="K53" s="4">
        <f>ABS(C53-Election_result!C$2)</f>
        <v>1.7849999999999966</v>
      </c>
      <c r="L53" s="4">
        <f>ABS(D53-Election_result!D$2)</f>
        <v>4.8883333333333336</v>
      </c>
      <c r="M53" s="4">
        <f>ABS(E53-Election_result!E$2)</f>
        <v>1.3033333333333346</v>
      </c>
      <c r="N53" s="4">
        <f>ABS(F53-Election_result!F$2)</f>
        <v>1.7699999999999987</v>
      </c>
      <c r="O53" s="4">
        <f>ABS(G53-Election_result!G$2)</f>
        <v>0.24999999999999956</v>
      </c>
      <c r="P53" s="4">
        <f>ABS(H53-Election_result!H$2)</f>
        <v>1.5600000000000005</v>
      </c>
      <c r="Q53" s="4">
        <f>ABS(I53-Election_result!I$2)</f>
        <v>0.45666666666666655</v>
      </c>
      <c r="R53" s="4">
        <f t="shared" si="0"/>
        <v>2.0008333333333326</v>
      </c>
    </row>
    <row r="54" spans="1:18" ht="12.75" customHeight="1">
      <c r="A54" s="3">
        <v>41453</v>
      </c>
      <c r="B54" s="4">
        <f>AVERAGE('Combined polls'!B47,'Combined markets'!C54,'Combined models'!C11)</f>
        <v>37.506666666666668</v>
      </c>
      <c r="C54" s="4">
        <f>AVERAGE('Combined polls'!C47,'Combined markets'!D54,'Combined models'!D11)</f>
        <v>23.915000000000003</v>
      </c>
      <c r="D54" s="4">
        <f>AVERAGE('Combined polls'!D47,'Combined markets'!E54,'Combined models'!E11)</f>
        <v>13.288333333333334</v>
      </c>
      <c r="E54" s="4">
        <f>AVERAGE('Combined polls'!E47,'Combined markets'!F54,'Combined models'!F11)</f>
        <v>6.1033333333333344</v>
      </c>
      <c r="F54" s="4">
        <f>AVERAGE('Combined polls'!F47,'Combined markets'!G54,'Combined models'!G11)</f>
        <v>6.830000000000001</v>
      </c>
      <c r="G54" s="4">
        <f>AVERAGE('Combined polls'!G47,'Combined markets'!H54,'Combined models'!H11)</f>
        <v>2.4499999999999997</v>
      </c>
      <c r="H54" s="4">
        <f>AVERAGE('Combined polls'!H47,'Combined markets'!I54,'Combined models'!I11)</f>
        <v>6.2600000000000007</v>
      </c>
      <c r="I54" s="4">
        <f>AVERAGE('Combined polls'!I47,'Combined markets'!J54,'Combined models'!J11)</f>
        <v>3.6433333333333331</v>
      </c>
      <c r="J54" s="4">
        <f>ABS(B54-Election_result!B$2)</f>
        <v>3.9933333333333323</v>
      </c>
      <c r="K54" s="4">
        <f>ABS(C54-Election_result!C$2)</f>
        <v>1.7849999999999966</v>
      </c>
      <c r="L54" s="4">
        <f>ABS(D54-Election_result!D$2)</f>
        <v>4.8883333333333336</v>
      </c>
      <c r="M54" s="4">
        <f>ABS(E54-Election_result!E$2)</f>
        <v>1.3033333333333346</v>
      </c>
      <c r="N54" s="4">
        <f>ABS(F54-Election_result!F$2)</f>
        <v>1.7699999999999987</v>
      </c>
      <c r="O54" s="4">
        <f>ABS(G54-Election_result!G$2)</f>
        <v>0.24999999999999956</v>
      </c>
      <c r="P54" s="4">
        <f>ABS(H54-Election_result!H$2)</f>
        <v>1.5600000000000005</v>
      </c>
      <c r="Q54" s="4">
        <f>ABS(I54-Election_result!I$2)</f>
        <v>0.45666666666666655</v>
      </c>
      <c r="R54" s="4">
        <f t="shared" si="0"/>
        <v>2.0008333333333326</v>
      </c>
    </row>
    <row r="55" spans="1:18" ht="12.75" customHeight="1">
      <c r="A55" s="3">
        <v>41454</v>
      </c>
      <c r="B55" s="4">
        <f>AVERAGE('Combined polls'!B48,'Combined markets'!C55,'Combined models'!C12)</f>
        <v>37.806666666666665</v>
      </c>
      <c r="C55" s="4">
        <f>AVERAGE('Combined polls'!C48,'Combined markets'!D55,'Combined models'!D12)</f>
        <v>24.01</v>
      </c>
      <c r="D55" s="4">
        <f>AVERAGE('Combined polls'!D48,'Combined markets'!E55,'Combined models'!E12)</f>
        <v>13.153333333333334</v>
      </c>
      <c r="E55" s="4">
        <f>AVERAGE('Combined polls'!E48,'Combined markets'!F55,'Combined models'!F12)</f>
        <v>5.8683333333333332</v>
      </c>
      <c r="F55" s="4">
        <f>AVERAGE('Combined polls'!F48,'Combined markets'!G55,'Combined models'!G12)</f>
        <v>6.830000000000001</v>
      </c>
      <c r="G55" s="4">
        <f>AVERAGE('Combined polls'!G48,'Combined markets'!H55,'Combined models'!H12)</f>
        <v>2.3199999999999998</v>
      </c>
      <c r="H55" s="4">
        <f>AVERAGE('Combined polls'!H48,'Combined markets'!I55,'Combined models'!I12)</f>
        <v>6.34</v>
      </c>
      <c r="I55" s="4">
        <f>AVERAGE('Combined polls'!I48,'Combined markets'!J55,'Combined models'!J12)</f>
        <v>3.67</v>
      </c>
      <c r="J55" s="4">
        <f>ABS(B55-Election_result!B$2)</f>
        <v>3.6933333333333351</v>
      </c>
      <c r="K55" s="4">
        <f>ABS(C55-Election_result!C$2)</f>
        <v>1.6899999999999977</v>
      </c>
      <c r="L55" s="4">
        <f>ABS(D55-Election_result!D$2)</f>
        <v>4.7533333333333339</v>
      </c>
      <c r="M55" s="4">
        <f>ABS(E55-Election_result!E$2)</f>
        <v>1.0683333333333334</v>
      </c>
      <c r="N55" s="4">
        <f>ABS(F55-Election_result!F$2)</f>
        <v>1.7699999999999987</v>
      </c>
      <c r="O55" s="4">
        <f>ABS(G55-Election_result!G$2)</f>
        <v>0.11999999999999966</v>
      </c>
      <c r="P55" s="4">
        <f>ABS(H55-Election_result!H$2)</f>
        <v>1.6399999999999997</v>
      </c>
      <c r="Q55" s="4">
        <f>ABS(I55-Election_result!I$2)</f>
        <v>0.42999999999999972</v>
      </c>
      <c r="R55" s="4">
        <f t="shared" si="0"/>
        <v>1.8956249999999994</v>
      </c>
    </row>
    <row r="56" spans="1:18" ht="12.75" customHeight="1">
      <c r="A56" s="3">
        <v>41455</v>
      </c>
      <c r="B56" s="4">
        <f>AVERAGE('Combined polls'!B49,'Combined markets'!C56,'Combined models'!C13)</f>
        <v>38.691488689605471</v>
      </c>
      <c r="C56" s="4">
        <f>AVERAGE('Combined polls'!C49,'Combined markets'!D56,'Combined models'!D13)</f>
        <v>23.856638193499176</v>
      </c>
      <c r="D56" s="4">
        <f>AVERAGE('Combined polls'!D49,'Combined markets'!E56,'Combined models'!E13)</f>
        <v>12.374958177980311</v>
      </c>
      <c r="E56" s="4">
        <f>AVERAGE('Combined polls'!E49,'Combined markets'!F56,'Combined models'!F13)</f>
        <v>5.7512890881723164</v>
      </c>
      <c r="F56" s="4">
        <f>AVERAGE('Combined polls'!F49,'Combined markets'!G56,'Combined models'!G13)</f>
        <v>6.9268952739802598</v>
      </c>
      <c r="G56" s="4">
        <f>AVERAGE('Combined polls'!G49,'Combined markets'!H56,'Combined models'!H13)</f>
        <v>2.2387185225087904</v>
      </c>
      <c r="H56" s="4">
        <f>AVERAGE('Combined polls'!H49,'Combined markets'!I56,'Combined models'!I13)</f>
        <v>6.8424463072007464</v>
      </c>
      <c r="I56" s="4">
        <f>AVERAGE('Combined polls'!I49,'Combined markets'!J56,'Combined models'!J13)</f>
        <v>3.3125657470529384</v>
      </c>
      <c r="J56" s="4">
        <f>ABS(B56-Election_result!B$2)</f>
        <v>2.8085113103945289</v>
      </c>
      <c r="K56" s="4">
        <f>ABS(C56-Election_result!C$2)</f>
        <v>1.8433618065008233</v>
      </c>
      <c r="L56" s="4">
        <f>ABS(D56-Election_result!D$2)</f>
        <v>3.9749581779803105</v>
      </c>
      <c r="M56" s="4">
        <f>ABS(E56-Election_result!E$2)</f>
        <v>0.95128908817231661</v>
      </c>
      <c r="N56" s="4">
        <f>ABS(F56-Election_result!F$2)</f>
        <v>1.6731047260197398</v>
      </c>
      <c r="O56" s="4">
        <f>ABS(G56-Election_result!G$2)</f>
        <v>3.8718522508790265E-2</v>
      </c>
      <c r="P56" s="4">
        <f>ABS(H56-Election_result!H$2)</f>
        <v>2.1424463072007462</v>
      </c>
      <c r="Q56" s="4">
        <f>ABS(I56-Election_result!I$2)</f>
        <v>0.78743425294706126</v>
      </c>
      <c r="R56" s="4">
        <f t="shared" si="0"/>
        <v>1.7774780239655397</v>
      </c>
    </row>
    <row r="57" spans="1:18" ht="12.75" customHeight="1">
      <c r="A57" s="3">
        <v>41456</v>
      </c>
      <c r="B57" s="4">
        <f>AVERAGE('Combined polls'!B50,'Combined markets'!C57,'Combined models'!C14)</f>
        <v>38.668284675195714</v>
      </c>
      <c r="C57" s="4">
        <f>AVERAGE('Combined polls'!C50,'Combined markets'!D57,'Combined models'!D14)</f>
        <v>23.89357841975276</v>
      </c>
      <c r="D57" s="4">
        <f>AVERAGE('Combined polls'!D50,'Combined markets'!E57,'Combined models'!E14)</f>
        <v>12.298826022887605</v>
      </c>
      <c r="E57" s="4">
        <f>AVERAGE('Combined polls'!E50,'Combined markets'!F57,'Combined models'!F14)</f>
        <v>5.709493102582063</v>
      </c>
      <c r="F57" s="4">
        <f>AVERAGE('Combined polls'!F50,'Combined markets'!G57,'Combined models'!G14)</f>
        <v>6.8136226786049869</v>
      </c>
      <c r="G57" s="4">
        <f>AVERAGE('Combined polls'!G50,'Combined markets'!H57,'Combined models'!H14)</f>
        <v>2.2322508373576326</v>
      </c>
      <c r="H57" s="4">
        <f>AVERAGE('Combined polls'!H50,'Combined markets'!I57,'Combined models'!I14)</f>
        <v>7.1396350778158135</v>
      </c>
      <c r="I57" s="4">
        <f>AVERAGE('Combined polls'!I50,'Combined markets'!J57,'Combined models'!J14)</f>
        <v>3.2443091858034236</v>
      </c>
      <c r="J57" s="4">
        <f>ABS(B57-Election_result!B$2)</f>
        <v>2.8317153248042857</v>
      </c>
      <c r="K57" s="4">
        <f>ABS(C57-Election_result!C$2)</f>
        <v>1.806421580247239</v>
      </c>
      <c r="L57" s="4">
        <f>ABS(D57-Election_result!D$2)</f>
        <v>3.8988260228876044</v>
      </c>
      <c r="M57" s="4">
        <f>ABS(E57-Election_result!E$2)</f>
        <v>0.90949310258206317</v>
      </c>
      <c r="N57" s="4">
        <f>ABS(F57-Election_result!F$2)</f>
        <v>1.7863773213950127</v>
      </c>
      <c r="O57" s="4">
        <f>ABS(G57-Election_result!G$2)</f>
        <v>3.2250837357632456E-2</v>
      </c>
      <c r="P57" s="4">
        <f>ABS(H57-Election_result!H$2)</f>
        <v>2.4396350778158133</v>
      </c>
      <c r="Q57" s="4">
        <f>ABS(I57-Election_result!I$2)</f>
        <v>0.855690814196576</v>
      </c>
      <c r="R57" s="4">
        <f t="shared" si="0"/>
        <v>1.8200512601607786</v>
      </c>
    </row>
    <row r="58" spans="1:18" ht="12.75" customHeight="1">
      <c r="A58" s="3">
        <v>41457</v>
      </c>
      <c r="B58" s="4">
        <f>AVERAGE('Combined polls'!B51,'Combined markets'!C58,'Combined models'!C15)</f>
        <v>38.632606092296385</v>
      </c>
      <c r="C58" s="4">
        <f>AVERAGE('Combined polls'!C51,'Combined markets'!D58,'Combined models'!D15)</f>
        <v>23.835908807001932</v>
      </c>
      <c r="D58" s="4">
        <f>AVERAGE('Combined polls'!D51,'Combined markets'!E58,'Combined models'!E15)</f>
        <v>12.304975955997079</v>
      </c>
      <c r="E58" s="4">
        <f>AVERAGE('Combined polls'!E51,'Combined markets'!F58,'Combined models'!F15)</f>
        <v>5.8168383521480642</v>
      </c>
      <c r="F58" s="4">
        <f>AVERAGE('Combined polls'!F51,'Combined markets'!G58,'Combined models'!G15)</f>
        <v>6.7935181733896179</v>
      </c>
      <c r="G58" s="4">
        <f>AVERAGE('Combined polls'!G51,'Combined markets'!H58,'Combined models'!H15)</f>
        <v>2.2522227643120485</v>
      </c>
      <c r="H58" s="4">
        <f>AVERAGE('Combined polls'!H51,'Combined markets'!I58,'Combined models'!I15)</f>
        <v>7.1116912199563345</v>
      </c>
      <c r="I58" s="4">
        <f>AVERAGE('Combined polls'!I51,'Combined markets'!J58,'Combined models'!J15)</f>
        <v>3.25557196823187</v>
      </c>
      <c r="J58" s="4">
        <f>ABS(B58-Election_result!B$2)</f>
        <v>2.8673939077036152</v>
      </c>
      <c r="K58" s="4">
        <f>ABS(C58-Election_result!C$2)</f>
        <v>1.8640911929980675</v>
      </c>
      <c r="L58" s="4">
        <f>ABS(D58-Election_result!D$2)</f>
        <v>3.9049759559970791</v>
      </c>
      <c r="M58" s="4">
        <f>ABS(E58-Election_result!E$2)</f>
        <v>1.0168383521480644</v>
      </c>
      <c r="N58" s="4">
        <f>ABS(F58-Election_result!F$2)</f>
        <v>1.8064818266103817</v>
      </c>
      <c r="O58" s="4">
        <f>ABS(G58-Election_result!G$2)</f>
        <v>5.2222764312048309E-2</v>
      </c>
      <c r="P58" s="4">
        <f>ABS(H58-Election_result!H$2)</f>
        <v>2.4116912199563343</v>
      </c>
      <c r="Q58" s="4">
        <f>ABS(I58-Election_result!I$2)</f>
        <v>0.84442803176812964</v>
      </c>
      <c r="R58" s="4">
        <f t="shared" si="0"/>
        <v>1.8460154064367151</v>
      </c>
    </row>
    <row r="59" spans="1:18" ht="12.75" customHeight="1">
      <c r="A59" s="3">
        <v>41458</v>
      </c>
      <c r="B59" s="4">
        <f>AVERAGE('Combined polls'!B52,'Combined markets'!C59,'Combined models'!C16)</f>
        <v>38.65659154726913</v>
      </c>
      <c r="C59" s="4">
        <f>AVERAGE('Combined polls'!C52,'Combined markets'!D59,'Combined models'!D16)</f>
        <v>23.756506758181356</v>
      </c>
      <c r="D59" s="4">
        <f>AVERAGE('Combined polls'!D52,'Combined markets'!E59,'Combined models'!E16)</f>
        <v>12.252029671572799</v>
      </c>
      <c r="E59" s="4">
        <f>AVERAGE('Combined polls'!E52,'Combined markets'!F59,'Combined models'!F16)</f>
        <v>5.801186230508649</v>
      </c>
      <c r="F59" s="4">
        <f>AVERAGE('Combined polls'!F52,'Combined markets'!G59,'Combined models'!G16)</f>
        <v>6.9140513215335275</v>
      </c>
      <c r="G59" s="4">
        <f>AVERAGE('Combined polls'!G52,'Combined markets'!H59,'Combined models'!H16)</f>
        <v>2.2354413557302681</v>
      </c>
      <c r="H59" s="4">
        <f>AVERAGE('Combined polls'!H52,'Combined markets'!I59,'Combined models'!I16)</f>
        <v>7.0599311431231149</v>
      </c>
      <c r="I59" s="4">
        <f>AVERAGE('Combined polls'!I52,'Combined markets'!J59,'Combined models'!J16)</f>
        <v>3.3292619720811589</v>
      </c>
      <c r="J59" s="4">
        <f>ABS(B59-Election_result!B$2)</f>
        <v>2.8434084527308698</v>
      </c>
      <c r="K59" s="4">
        <f>ABS(C59-Election_result!C$2)</f>
        <v>1.9434932418186435</v>
      </c>
      <c r="L59" s="4">
        <f>ABS(D59-Election_result!D$2)</f>
        <v>3.8520296715727991</v>
      </c>
      <c r="M59" s="4">
        <f>ABS(E59-Election_result!E$2)</f>
        <v>1.0011862305086492</v>
      </c>
      <c r="N59" s="4">
        <f>ABS(F59-Election_result!F$2)</f>
        <v>1.6859486784664721</v>
      </c>
      <c r="O59" s="4">
        <f>ABS(G59-Election_result!G$2)</f>
        <v>3.5441355730267965E-2</v>
      </c>
      <c r="P59" s="4">
        <f>ABS(H59-Election_result!H$2)</f>
        <v>2.3599311431231147</v>
      </c>
      <c r="Q59" s="4">
        <f>ABS(I59-Election_result!I$2)</f>
        <v>0.77073802791884072</v>
      </c>
      <c r="R59" s="4">
        <f t="shared" si="0"/>
        <v>1.8115221002337072</v>
      </c>
    </row>
    <row r="60" spans="1:18" ht="12.75" customHeight="1">
      <c r="A60" s="3">
        <v>41459</v>
      </c>
      <c r="B60" s="4">
        <f>AVERAGE('Combined polls'!B53,'Combined markets'!C60,'Combined models'!C17)</f>
        <v>38.670421553240786</v>
      </c>
      <c r="C60" s="4">
        <f>AVERAGE('Combined polls'!C53,'Combined markets'!D60,'Combined models'!D17)</f>
        <v>23.829111725154647</v>
      </c>
      <c r="D60" s="4">
        <f>AVERAGE('Combined polls'!D53,'Combined markets'!E60,'Combined models'!E17)</f>
        <v>12.338723624817655</v>
      </c>
      <c r="E60" s="4">
        <f>AVERAGE('Combined polls'!E53,'Combined markets'!F60,'Combined models'!F17)</f>
        <v>5.7790228912036596</v>
      </c>
      <c r="F60" s="4">
        <f>AVERAGE('Combined polls'!F53,'Combined markets'!G60,'Combined models'!G17)</f>
        <v>6.9207753350715109</v>
      </c>
      <c r="G60" s="4">
        <f>AVERAGE('Combined polls'!G53,'Combined markets'!H60,'Combined models'!H17)</f>
        <v>2.2412447792609442</v>
      </c>
      <c r="H60" s="4">
        <f>AVERAGE('Combined polls'!H53,'Combined markets'!I60,'Combined models'!I17)</f>
        <v>6.942126322881542</v>
      </c>
      <c r="I60" s="4">
        <f>AVERAGE('Combined polls'!I53,'Combined markets'!J60,'Combined models'!J17)</f>
        <v>3.2819071017025885</v>
      </c>
      <c r="J60" s="4">
        <f>ABS(B60-Election_result!B$2)</f>
        <v>2.8295784467592142</v>
      </c>
      <c r="K60" s="4">
        <f>ABS(C60-Election_result!C$2)</f>
        <v>1.8708882748453526</v>
      </c>
      <c r="L60" s="4">
        <f>ABS(D60-Election_result!D$2)</f>
        <v>3.9387236248176549</v>
      </c>
      <c r="M60" s="4">
        <f>ABS(E60-Election_result!E$2)</f>
        <v>0.97902289120365982</v>
      </c>
      <c r="N60" s="4">
        <f>ABS(F60-Election_result!F$2)</f>
        <v>1.6792246649284888</v>
      </c>
      <c r="O60" s="4">
        <f>ABS(G60-Election_result!G$2)</f>
        <v>4.1244779260944053E-2</v>
      </c>
      <c r="P60" s="4">
        <f>ABS(H60-Election_result!H$2)</f>
        <v>2.2421263228815418</v>
      </c>
      <c r="Q60" s="4">
        <f>ABS(I60-Election_result!I$2)</f>
        <v>0.81809289829741116</v>
      </c>
      <c r="R60" s="4">
        <f t="shared" si="0"/>
        <v>1.7998627378742835</v>
      </c>
    </row>
    <row r="61" spans="1:18" ht="12.75" customHeight="1">
      <c r="A61" s="3">
        <v>41460</v>
      </c>
      <c r="B61" s="4">
        <f>AVERAGE('Combined polls'!B54,'Combined markets'!C61,'Combined models'!C18)</f>
        <v>38.729811979130943</v>
      </c>
      <c r="C61" s="4">
        <f>AVERAGE('Combined polls'!C54,'Combined markets'!D61,'Combined models'!D18)</f>
        <v>23.812516807043039</v>
      </c>
      <c r="D61" s="4">
        <f>AVERAGE('Combined polls'!D54,'Combined markets'!E61,'Combined models'!E18)</f>
        <v>12.368623127517878</v>
      </c>
      <c r="E61" s="4">
        <f>AVERAGE('Combined polls'!E54,'Combined markets'!F61,'Combined models'!F18)</f>
        <v>5.7329657986468368</v>
      </c>
      <c r="F61" s="4">
        <f>AVERAGE('Combined polls'!F54,'Combined markets'!G61,'Combined models'!G18)</f>
        <v>6.883011398820984</v>
      </c>
      <c r="G61" s="4">
        <f>AVERAGE('Combined polls'!G54,'Combined markets'!H61,'Combined models'!H18)</f>
        <v>2.2819323085069434</v>
      </c>
      <c r="H61" s="4">
        <f>AVERAGE('Combined polls'!H54,'Combined markets'!I61,'Combined models'!I18)</f>
        <v>6.9107964630536705</v>
      </c>
      <c r="I61" s="4">
        <f>AVERAGE('Combined polls'!I54,'Combined markets'!J61,'Combined models'!J18)</f>
        <v>3.2836754506130412</v>
      </c>
      <c r="J61" s="4">
        <f>ABS(B61-Election_result!B$2)</f>
        <v>2.7701880208690568</v>
      </c>
      <c r="K61" s="4">
        <f>ABS(C61-Election_result!C$2)</f>
        <v>1.8874831929569602</v>
      </c>
      <c r="L61" s="4">
        <f>ABS(D61-Election_result!D$2)</f>
        <v>3.968623127517878</v>
      </c>
      <c r="M61" s="4">
        <f>ABS(E61-Election_result!E$2)</f>
        <v>0.93296579864683693</v>
      </c>
      <c r="N61" s="4">
        <f>ABS(F61-Election_result!F$2)</f>
        <v>1.7169886011790156</v>
      </c>
      <c r="O61" s="4">
        <f>ABS(G61-Election_result!G$2)</f>
        <v>8.1932308506943219E-2</v>
      </c>
      <c r="P61" s="4">
        <f>ABS(H61-Election_result!H$2)</f>
        <v>2.2107964630536703</v>
      </c>
      <c r="Q61" s="4">
        <f>ABS(I61-Election_result!I$2)</f>
        <v>0.81632454938695842</v>
      </c>
      <c r="R61" s="4">
        <f t="shared" si="0"/>
        <v>1.7981627577646651</v>
      </c>
    </row>
    <row r="62" spans="1:18" ht="12.75" customHeight="1">
      <c r="A62" s="3">
        <v>41461</v>
      </c>
      <c r="B62" s="4">
        <f>AVERAGE('Combined polls'!B55,'Combined markets'!C62,'Combined models'!C19)</f>
        <v>39.618208590037057</v>
      </c>
      <c r="C62" s="4">
        <f>AVERAGE('Combined polls'!C55,'Combined markets'!D62,'Combined models'!D19)</f>
        <v>24.001465924915639</v>
      </c>
      <c r="D62" s="4">
        <f>AVERAGE('Combined polls'!D55,'Combined markets'!E62,'Combined models'!E19)</f>
        <v>12.539020568560629</v>
      </c>
      <c r="E62" s="4">
        <f>AVERAGE('Combined polls'!E55,'Combined markets'!F62,'Combined models'!F19)</f>
        <v>5.6756802988518276</v>
      </c>
      <c r="F62" s="4">
        <f>AVERAGE('Combined polls'!F55,'Combined markets'!G62,'Combined models'!G19)</f>
        <v>6.8867451389802978</v>
      </c>
      <c r="G62" s="4">
        <f>AVERAGE('Combined polls'!G55,'Combined markets'!H62,'Combined models'!H19)</f>
        <v>2.1318718640757277</v>
      </c>
      <c r="H62" s="4">
        <f>AVERAGE('Combined polls'!H55,'Combined markets'!I62,'Combined models'!I19)</f>
        <v>5.5687027748888349</v>
      </c>
      <c r="I62" s="4">
        <f>AVERAGE('Combined polls'!I55,'Combined markets'!J62,'Combined models'!J19)</f>
        <v>3.5777492841344269</v>
      </c>
      <c r="J62" s="4">
        <f>ABS(B62-Election_result!B$2)</f>
        <v>1.8817914099629434</v>
      </c>
      <c r="K62" s="4">
        <f>ABS(C62-Election_result!C$2)</f>
        <v>1.6985340750843605</v>
      </c>
      <c r="L62" s="4">
        <f>ABS(D62-Election_result!D$2)</f>
        <v>4.1390205685606283</v>
      </c>
      <c r="M62" s="4">
        <f>ABS(E62-Election_result!E$2)</f>
        <v>0.87568029885182774</v>
      </c>
      <c r="N62" s="4">
        <f>ABS(F62-Election_result!F$2)</f>
        <v>1.7132548610197018</v>
      </c>
      <c r="O62" s="4">
        <f>ABS(G62-Election_result!G$2)</f>
        <v>6.812813592427247E-2</v>
      </c>
      <c r="P62" s="4">
        <f>ABS(H62-Election_result!H$2)</f>
        <v>0.86870277488883474</v>
      </c>
      <c r="Q62" s="4">
        <f>ABS(I62-Election_result!I$2)</f>
        <v>0.5222507158655727</v>
      </c>
      <c r="R62" s="4">
        <f t="shared" si="0"/>
        <v>1.4709203550197676</v>
      </c>
    </row>
    <row r="63" spans="1:18" ht="12.75" customHeight="1">
      <c r="A63" s="3">
        <v>41462</v>
      </c>
      <c r="B63" s="4">
        <f>AVERAGE('Combined polls'!B56,'Combined markets'!C63,'Combined models'!C20)</f>
        <v>39.704620402813511</v>
      </c>
      <c r="C63" s="4">
        <f>AVERAGE('Combined polls'!C56,'Combined markets'!D63,'Combined models'!D20)</f>
        <v>23.947344253198569</v>
      </c>
      <c r="D63" s="4">
        <f>AVERAGE('Combined polls'!D56,'Combined markets'!E63,'Combined models'!E20)</f>
        <v>12.480645315810412</v>
      </c>
      <c r="E63" s="4">
        <f>AVERAGE('Combined polls'!E56,'Combined markets'!F63,'Combined models'!F20)</f>
        <v>5.6870462638531505</v>
      </c>
      <c r="F63" s="4">
        <f>AVERAGE('Combined polls'!F56,'Combined markets'!G63,'Combined models'!G20)</f>
        <v>6.9050406467654533</v>
      </c>
      <c r="G63" s="4">
        <f>AVERAGE('Combined polls'!G56,'Combined markets'!H63,'Combined models'!H20)</f>
        <v>2.2645989673391749</v>
      </c>
      <c r="H63" s="4">
        <f>AVERAGE('Combined polls'!H56,'Combined markets'!I63,'Combined models'!I20)</f>
        <v>5.3582412393069712</v>
      </c>
      <c r="I63" s="4">
        <f>AVERAGE('Combined polls'!I56,'Combined markets'!J63,'Combined models'!J20)</f>
        <v>3.6563517998016457</v>
      </c>
      <c r="J63" s="4">
        <f>ABS(B63-Election_result!B$2)</f>
        <v>1.7953795971864892</v>
      </c>
      <c r="K63" s="4">
        <f>ABS(C63-Election_result!C$2)</f>
        <v>1.7526557468014303</v>
      </c>
      <c r="L63" s="4">
        <f>ABS(D63-Election_result!D$2)</f>
        <v>4.0806453158104112</v>
      </c>
      <c r="M63" s="4">
        <f>ABS(E63-Election_result!E$2)</f>
        <v>0.88704626385315066</v>
      </c>
      <c r="N63" s="4">
        <f>ABS(F63-Election_result!F$2)</f>
        <v>1.6949593532345464</v>
      </c>
      <c r="O63" s="4">
        <f>ABS(G63-Election_result!G$2)</f>
        <v>6.4598967339174695E-2</v>
      </c>
      <c r="P63" s="4">
        <f>ABS(H63-Election_result!H$2)</f>
        <v>0.65824123930697098</v>
      </c>
      <c r="Q63" s="4">
        <f>ABS(I63-Election_result!I$2)</f>
        <v>0.44364820019835394</v>
      </c>
      <c r="R63" s="4">
        <f t="shared" si="0"/>
        <v>1.4221468354663158</v>
      </c>
    </row>
    <row r="64" spans="1:18" ht="12.75" customHeight="1">
      <c r="A64" s="3">
        <v>41463</v>
      </c>
      <c r="B64" s="4">
        <f>AVERAGE('Combined polls'!B57,'Combined markets'!C64,'Combined models'!C21)</f>
        <v>39.626954796300815</v>
      </c>
      <c r="C64" s="4">
        <f>AVERAGE('Combined polls'!C57,'Combined markets'!D64,'Combined models'!D21)</f>
        <v>23.909383124761884</v>
      </c>
      <c r="D64" s="4">
        <f>AVERAGE('Combined polls'!D57,'Combined markets'!E64,'Combined models'!E21)</f>
        <v>12.474233330571501</v>
      </c>
      <c r="E64" s="4">
        <f>AVERAGE('Combined polls'!E57,'Combined markets'!F64,'Combined models'!F21)</f>
        <v>5.7091563148102926</v>
      </c>
      <c r="F64" s="4">
        <f>AVERAGE('Combined polls'!F57,'Combined markets'!G64,'Combined models'!G21)</f>
        <v>6.9696597942279785</v>
      </c>
      <c r="G64" s="4">
        <f>AVERAGE('Combined polls'!G57,'Combined markets'!H64,'Combined models'!H21)</f>
        <v>2.2825012174751276</v>
      </c>
      <c r="H64" s="4">
        <f>AVERAGE('Combined polls'!H57,'Combined markets'!I64,'Combined models'!I21)</f>
        <v>5.3738060351070907</v>
      </c>
      <c r="I64" s="4">
        <f>AVERAGE('Combined polls'!I57,'Combined markets'!J64,'Combined models'!J21)</f>
        <v>3.6570831645230863</v>
      </c>
      <c r="J64" s="4">
        <f>ABS(B64-Election_result!B$2)</f>
        <v>1.8730452036991849</v>
      </c>
      <c r="K64" s="4">
        <f>ABS(C64-Election_result!C$2)</f>
        <v>1.7906168752381149</v>
      </c>
      <c r="L64" s="4">
        <f>ABS(D64-Election_result!D$2)</f>
        <v>4.0742333305715004</v>
      </c>
      <c r="M64" s="4">
        <f>ABS(E64-Election_result!E$2)</f>
        <v>0.9091563148102928</v>
      </c>
      <c r="N64" s="4">
        <f>ABS(F64-Election_result!F$2)</f>
        <v>1.6303402057720211</v>
      </c>
      <c r="O64" s="4">
        <f>ABS(G64-Election_result!G$2)</f>
        <v>8.2501217475127397E-2</v>
      </c>
      <c r="P64" s="4">
        <f>ABS(H64-Election_result!H$2)</f>
        <v>0.67380603510709047</v>
      </c>
      <c r="Q64" s="4">
        <f>ABS(I64-Election_result!I$2)</f>
        <v>0.4429168354769133</v>
      </c>
      <c r="R64" s="4">
        <f t="shared" si="0"/>
        <v>1.4345770022687805</v>
      </c>
    </row>
    <row r="65" spans="1:18" ht="12.75" customHeight="1">
      <c r="A65" s="3">
        <v>41464</v>
      </c>
      <c r="B65" s="4">
        <f>AVERAGE('Combined polls'!B58,'Combined markets'!C65,'Combined models'!C22)</f>
        <v>39.71493799854823</v>
      </c>
      <c r="C65" s="4">
        <f>AVERAGE('Combined polls'!C58,'Combined markets'!D65,'Combined models'!D22)</f>
        <v>23.891090524917342</v>
      </c>
      <c r="D65" s="4">
        <f>AVERAGE('Combined polls'!D58,'Combined markets'!E65,'Combined models'!E22)</f>
        <v>12.430715724661118</v>
      </c>
      <c r="E65" s="4">
        <f>AVERAGE('Combined polls'!E58,'Combined markets'!F65,'Combined models'!F22)</f>
        <v>5.719506445896215</v>
      </c>
      <c r="F65" s="4">
        <f>AVERAGE('Combined polls'!F58,'Combined markets'!G65,'Combined models'!G22)</f>
        <v>6.9936610461948732</v>
      </c>
      <c r="G65" s="4">
        <f>AVERAGE('Combined polls'!G58,'Combined markets'!H65,'Combined models'!H22)</f>
        <v>2.2830207146377628</v>
      </c>
      <c r="H65" s="4">
        <f>AVERAGE('Combined polls'!H58,'Combined markets'!I65,'Combined models'!I22)</f>
        <v>5.3142139307783491</v>
      </c>
      <c r="I65" s="4">
        <f>AVERAGE('Combined polls'!I58,'Combined markets'!J65,'Combined models'!J22)</f>
        <v>3.6528536143661099</v>
      </c>
      <c r="J65" s="4">
        <f>ABS(B65-Election_result!B$2)</f>
        <v>1.7850620014517702</v>
      </c>
      <c r="K65" s="4">
        <f>ABS(C65-Election_result!C$2)</f>
        <v>1.8089094750826575</v>
      </c>
      <c r="L65" s="4">
        <f>ABS(D65-Election_result!D$2)</f>
        <v>4.0307157246611176</v>
      </c>
      <c r="M65" s="4">
        <f>ABS(E65-Election_result!E$2)</f>
        <v>0.91950644589621522</v>
      </c>
      <c r="N65" s="4">
        <f>ABS(F65-Election_result!F$2)</f>
        <v>1.6063389538051265</v>
      </c>
      <c r="O65" s="4">
        <f>ABS(G65-Election_result!G$2)</f>
        <v>8.3020714637762616E-2</v>
      </c>
      <c r="P65" s="4">
        <f>ABS(H65-Election_result!H$2)</f>
        <v>0.61421393077834896</v>
      </c>
      <c r="Q65" s="4">
        <f>ABS(I65-Election_result!I$2)</f>
        <v>0.44714638563388975</v>
      </c>
      <c r="R65" s="4">
        <f t="shared" si="0"/>
        <v>1.4118642039933609</v>
      </c>
    </row>
    <row r="66" spans="1:18" ht="12.75" customHeight="1">
      <c r="A66" s="3">
        <v>41465</v>
      </c>
      <c r="B66" s="4">
        <f>AVERAGE('Combined polls'!B59,'Combined markets'!C66,'Combined models'!C23)</f>
        <v>39.544083919777101</v>
      </c>
      <c r="C66" s="4">
        <f>AVERAGE('Combined polls'!C59,'Combined markets'!D66,'Combined models'!D23)</f>
        <v>23.846974146214787</v>
      </c>
      <c r="D66" s="4">
        <f>AVERAGE('Combined polls'!D59,'Combined markets'!E66,'Combined models'!E23)</f>
        <v>12.462038204246378</v>
      </c>
      <c r="E66" s="4">
        <f>AVERAGE('Combined polls'!E59,'Combined markets'!F66,'Combined models'!F23)</f>
        <v>5.7914716357784535</v>
      </c>
      <c r="F66" s="4">
        <f>AVERAGE('Combined polls'!F59,'Combined markets'!G66,'Combined models'!G23)</f>
        <v>7.0772895004040697</v>
      </c>
      <c r="G66" s="4">
        <f>AVERAGE('Combined polls'!G59,'Combined markets'!H66,'Combined models'!H23)</f>
        <v>2.2276079566768572</v>
      </c>
      <c r="H66" s="4">
        <f>AVERAGE('Combined polls'!H59,'Combined markets'!I66,'Combined models'!I23)</f>
        <v>5.416469790875297</v>
      </c>
      <c r="I66" s="4">
        <f>AVERAGE('Combined polls'!I59,'Combined markets'!J66,'Combined models'!J23)</f>
        <v>3.6340648460270568</v>
      </c>
      <c r="J66" s="4">
        <f>ABS(B66-Election_result!B$2)</f>
        <v>1.9559160802228988</v>
      </c>
      <c r="K66" s="4">
        <f>ABS(C66-Election_result!C$2)</f>
        <v>1.853025853785212</v>
      </c>
      <c r="L66" s="4">
        <f>ABS(D66-Election_result!D$2)</f>
        <v>4.0620382042463774</v>
      </c>
      <c r="M66" s="4">
        <f>ABS(E66-Election_result!E$2)</f>
        <v>0.99147163577845365</v>
      </c>
      <c r="N66" s="4">
        <f>ABS(F66-Election_result!F$2)</f>
        <v>1.52271049959593</v>
      </c>
      <c r="O66" s="4">
        <f>ABS(G66-Election_result!G$2)</f>
        <v>2.7607956676857004E-2</v>
      </c>
      <c r="P66" s="4">
        <f>ABS(H66-Election_result!H$2)</f>
        <v>0.71646979087529683</v>
      </c>
      <c r="Q66" s="4">
        <f>ABS(I66-Election_result!I$2)</f>
        <v>0.46593515397294283</v>
      </c>
      <c r="R66" s="4">
        <f t="shared" si="0"/>
        <v>1.4493968968942461</v>
      </c>
    </row>
    <row r="67" spans="1:18" ht="12.75" customHeight="1">
      <c r="A67" s="3">
        <v>41466</v>
      </c>
      <c r="B67" s="4">
        <f>AVERAGE('Combined polls'!B60,'Combined markets'!C67,'Combined models'!C24)</f>
        <v>39.562276780515191</v>
      </c>
      <c r="C67" s="4">
        <f>AVERAGE('Combined polls'!C60,'Combined markets'!D67,'Combined models'!D24)</f>
        <v>23.797281181565548</v>
      </c>
      <c r="D67" s="4">
        <f>AVERAGE('Combined polls'!D60,'Combined markets'!E67,'Combined models'!E24)</f>
        <v>12.466234920883393</v>
      </c>
      <c r="E67" s="4">
        <f>AVERAGE('Combined polls'!E60,'Combined markets'!F67,'Combined models'!F24)</f>
        <v>5.8110565528181395</v>
      </c>
      <c r="F67" s="4">
        <f>AVERAGE('Combined polls'!F60,'Combined markets'!G67,'Combined models'!G24)</f>
        <v>7.1364775997727214</v>
      </c>
      <c r="G67" s="4">
        <f>AVERAGE('Combined polls'!G60,'Combined markets'!H67,'Combined models'!H24)</f>
        <v>2.2192606809941204</v>
      </c>
      <c r="H67" s="4">
        <f>AVERAGE('Combined polls'!H60,'Combined markets'!I67,'Combined models'!I24)</f>
        <v>5.433046579300016</v>
      </c>
      <c r="I67" s="4">
        <f>AVERAGE('Combined polls'!I60,'Combined markets'!J67,'Combined models'!J24)</f>
        <v>3.574365704150869</v>
      </c>
      <c r="J67" s="4">
        <f>ABS(B67-Election_result!B$2)</f>
        <v>1.9377232194848091</v>
      </c>
      <c r="K67" s="4">
        <f>ABS(C67-Election_result!C$2)</f>
        <v>1.902718818434451</v>
      </c>
      <c r="L67" s="4">
        <f>ABS(D67-Election_result!D$2)</f>
        <v>4.0662349208833923</v>
      </c>
      <c r="M67" s="4">
        <f>ABS(E67-Election_result!E$2)</f>
        <v>1.0110565528181397</v>
      </c>
      <c r="N67" s="4">
        <f>ABS(F67-Election_result!F$2)</f>
        <v>1.4635224002272782</v>
      </c>
      <c r="O67" s="4">
        <f>ABS(G67-Election_result!G$2)</f>
        <v>1.9260680994120261E-2</v>
      </c>
      <c r="P67" s="4">
        <f>ABS(H67-Election_result!H$2)</f>
        <v>0.73304657930001582</v>
      </c>
      <c r="Q67" s="4">
        <f>ABS(I67-Election_result!I$2)</f>
        <v>0.52563429584913068</v>
      </c>
      <c r="R67" s="4">
        <f t="shared" si="0"/>
        <v>1.4573996834989171</v>
      </c>
    </row>
    <row r="68" spans="1:18" ht="12.75" customHeight="1">
      <c r="A68" s="3">
        <v>41467</v>
      </c>
      <c r="B68" s="4">
        <f>AVERAGE('Combined polls'!B61,'Combined markets'!C68,'Combined models'!C25)</f>
        <v>39.600408241631492</v>
      </c>
      <c r="C68" s="4">
        <f>AVERAGE('Combined polls'!C61,'Combined markets'!D68,'Combined models'!D25)</f>
        <v>23.861796058910887</v>
      </c>
      <c r="D68" s="4">
        <f>AVERAGE('Combined polls'!D61,'Combined markets'!E68,'Combined models'!E25)</f>
        <v>12.53193775936051</v>
      </c>
      <c r="E68" s="4">
        <f>AVERAGE('Combined polls'!E61,'Combined markets'!F68,'Combined models'!F25)</f>
        <v>5.731813980590732</v>
      </c>
      <c r="F68" s="4">
        <f>AVERAGE('Combined polls'!F61,'Combined markets'!G68,'Combined models'!G25)</f>
        <v>7.1927728990094835</v>
      </c>
      <c r="G68" s="4">
        <f>AVERAGE('Combined polls'!G61,'Combined markets'!H68,'Combined models'!H25)</f>
        <v>2.1720332004683498</v>
      </c>
      <c r="H68" s="4">
        <f>AVERAGE('Combined polls'!H61,'Combined markets'!I68,'Combined models'!I25)</f>
        <v>5.3208284443224434</v>
      </c>
      <c r="I68" s="4">
        <f>AVERAGE('Combined polls'!I61,'Combined markets'!J68,'Combined models'!J25)</f>
        <v>3.5895205268172128</v>
      </c>
      <c r="J68" s="4">
        <f>ABS(B68-Election_result!B$2)</f>
        <v>1.8995917583685085</v>
      </c>
      <c r="K68" s="4">
        <f>ABS(C68-Election_result!C$2)</f>
        <v>1.8382039410891124</v>
      </c>
      <c r="L68" s="4">
        <f>ABS(D68-Election_result!D$2)</f>
        <v>4.1319377593605093</v>
      </c>
      <c r="M68" s="4">
        <f>ABS(E68-Election_result!E$2)</f>
        <v>0.93181398059073217</v>
      </c>
      <c r="N68" s="4">
        <f>ABS(F68-Election_result!F$2)</f>
        <v>1.4072271009905162</v>
      </c>
      <c r="O68" s="4">
        <f>ABS(G68-Election_result!G$2)</f>
        <v>2.7966799531650377E-2</v>
      </c>
      <c r="P68" s="4">
        <f>ABS(H68-Election_result!H$2)</f>
        <v>0.62082844432244322</v>
      </c>
      <c r="Q68" s="4">
        <f>ABS(I68-Election_result!I$2)</f>
        <v>0.51047947318278686</v>
      </c>
      <c r="R68" s="4">
        <f t="shared" ref="R68:R131" si="1">AVERAGE(J68:Q68)</f>
        <v>1.4210061571795325</v>
      </c>
    </row>
    <row r="69" spans="1:18" ht="12.75" customHeight="1">
      <c r="A69" s="3">
        <v>41468</v>
      </c>
      <c r="B69" s="4">
        <f>AVERAGE('Combined polls'!B62,'Combined markets'!C69,'Combined models'!C26)</f>
        <v>39.414227011236967</v>
      </c>
      <c r="C69" s="4">
        <f>AVERAGE('Combined polls'!C62,'Combined markets'!D69,'Combined models'!D26)</f>
        <v>23.850768091362266</v>
      </c>
      <c r="D69" s="4">
        <f>AVERAGE('Combined polls'!D62,'Combined markets'!E69,'Combined models'!E26)</f>
        <v>12.645219490624592</v>
      </c>
      <c r="E69" s="4">
        <f>AVERAGE('Combined polls'!E62,'Combined markets'!F69,'Combined models'!F26)</f>
        <v>5.7602174332074769</v>
      </c>
      <c r="F69" s="4">
        <f>AVERAGE('Combined polls'!F62,'Combined markets'!G69,'Combined models'!G26)</f>
        <v>7.2610910756110689</v>
      </c>
      <c r="G69" s="4">
        <f>AVERAGE('Combined polls'!G62,'Combined markets'!H69,'Combined models'!H26)</f>
        <v>2.1605479143829234</v>
      </c>
      <c r="H69" s="4">
        <f>AVERAGE('Combined polls'!H62,'Combined markets'!I69,'Combined models'!I26)</f>
        <v>5.3368501332355782</v>
      </c>
      <c r="I69" s="4">
        <f>AVERAGE('Combined polls'!I62,'Combined markets'!J69,'Combined models'!J26)</f>
        <v>3.5699677392280136</v>
      </c>
      <c r="J69" s="4">
        <f>ABS(B69-Election_result!B$2)</f>
        <v>2.0857729887630327</v>
      </c>
      <c r="K69" s="4">
        <f>ABS(C69-Election_result!C$2)</f>
        <v>1.8492319086377336</v>
      </c>
      <c r="L69" s="4">
        <f>ABS(D69-Election_result!D$2)</f>
        <v>4.2452194906245921</v>
      </c>
      <c r="M69" s="4">
        <f>ABS(E69-Election_result!E$2)</f>
        <v>0.9602174332074771</v>
      </c>
      <c r="N69" s="4">
        <f>ABS(F69-Election_result!F$2)</f>
        <v>1.3389089243889307</v>
      </c>
      <c r="O69" s="4">
        <f>ABS(G69-Election_result!G$2)</f>
        <v>3.9452085617076804E-2</v>
      </c>
      <c r="P69" s="4">
        <f>ABS(H69-Election_result!H$2)</f>
        <v>0.63685013323557804</v>
      </c>
      <c r="Q69" s="4">
        <f>ABS(I69-Election_result!I$2)</f>
        <v>0.53003226077198606</v>
      </c>
      <c r="R69" s="4">
        <f t="shared" si="1"/>
        <v>1.4607106531558007</v>
      </c>
    </row>
    <row r="70" spans="1:18" ht="12.75" customHeight="1">
      <c r="A70" s="3">
        <v>41469</v>
      </c>
      <c r="B70" s="4">
        <f>AVERAGE('Combined polls'!B63,'Combined markets'!C70,'Combined models'!C27)</f>
        <v>39.453633945317215</v>
      </c>
      <c r="C70" s="4">
        <f>AVERAGE('Combined polls'!C63,'Combined markets'!D70,'Combined models'!D27)</f>
        <v>23.843042300973067</v>
      </c>
      <c r="D70" s="4">
        <f>AVERAGE('Combined polls'!D63,'Combined markets'!E70,'Combined models'!E27)</f>
        <v>12.587262330620861</v>
      </c>
      <c r="E70" s="4">
        <f>AVERAGE('Combined polls'!E63,'Combined markets'!F70,'Combined models'!F27)</f>
        <v>5.794143832460569</v>
      </c>
      <c r="F70" s="4">
        <f>AVERAGE('Combined polls'!F63,'Combined markets'!G70,'Combined models'!G27)</f>
        <v>7.2479974217520642</v>
      </c>
      <c r="G70" s="4">
        <f>AVERAGE('Combined polls'!G63,'Combined markets'!H70,'Combined models'!H27)</f>
        <v>2.114970765844622</v>
      </c>
      <c r="H70" s="4">
        <f>AVERAGE('Combined polls'!H63,'Combined markets'!I70,'Combined models'!I27)</f>
        <v>5.4261136097163432</v>
      </c>
      <c r="I70" s="4">
        <f>AVERAGE('Combined polls'!I63,'Combined markets'!J70,'Combined models'!J27)</f>
        <v>3.5339469044263745</v>
      </c>
      <c r="J70" s="4">
        <f>ABS(B70-Election_result!B$2)</f>
        <v>2.0463660546827853</v>
      </c>
      <c r="K70" s="4">
        <f>ABS(C70-Election_result!C$2)</f>
        <v>1.8569576990269319</v>
      </c>
      <c r="L70" s="4">
        <f>ABS(D70-Election_result!D$2)</f>
        <v>4.187262330620861</v>
      </c>
      <c r="M70" s="4">
        <f>ABS(E70-Election_result!E$2)</f>
        <v>0.99414383246056914</v>
      </c>
      <c r="N70" s="4">
        <f>ABS(F70-Election_result!F$2)</f>
        <v>1.3520025782479355</v>
      </c>
      <c r="O70" s="4">
        <f>ABS(G70-Election_result!G$2)</f>
        <v>8.5029234155378219E-2</v>
      </c>
      <c r="P70" s="4">
        <f>ABS(H70-Election_result!H$2)</f>
        <v>0.72611360971634298</v>
      </c>
      <c r="Q70" s="4">
        <f>ABS(I70-Election_result!I$2)</f>
        <v>0.56605309557362515</v>
      </c>
      <c r="R70" s="4">
        <f t="shared" si="1"/>
        <v>1.4767410543105537</v>
      </c>
    </row>
    <row r="71" spans="1:18" ht="12.75" customHeight="1">
      <c r="A71" s="3">
        <v>41470</v>
      </c>
      <c r="B71" s="4">
        <f>AVERAGE('Combined polls'!B64,'Combined markets'!C71,'Combined models'!C28)</f>
        <v>39.337736161862146</v>
      </c>
      <c r="C71" s="4">
        <f>AVERAGE('Combined polls'!C64,'Combined markets'!D71,'Combined models'!D28)</f>
        <v>23.912539489840629</v>
      </c>
      <c r="D71" s="4">
        <f>AVERAGE('Combined polls'!D64,'Combined markets'!E71,'Combined models'!E28)</f>
        <v>12.532078149618465</v>
      </c>
      <c r="E71" s="4">
        <f>AVERAGE('Combined polls'!E64,'Combined markets'!F71,'Combined models'!F28)</f>
        <v>6.0105971714711863</v>
      </c>
      <c r="F71" s="4">
        <f>AVERAGE('Combined polls'!F64,'Combined markets'!G71,'Combined models'!G28)</f>
        <v>7.2593038316029279</v>
      </c>
      <c r="G71" s="4">
        <f>AVERAGE('Combined polls'!G64,'Combined markets'!H71,'Combined models'!H28)</f>
        <v>2.1396112323507461</v>
      </c>
      <c r="H71" s="4">
        <f>AVERAGE('Combined polls'!H64,'Combined markets'!I71,'Combined models'!I28)</f>
        <v>5.4168031482091239</v>
      </c>
      <c r="I71" s="4">
        <f>AVERAGE('Combined polls'!I64,'Combined markets'!J71,'Combined models'!J28)</f>
        <v>3.3935530372669933</v>
      </c>
      <c r="J71" s="4">
        <f>ABS(B71-Election_result!B$2)</f>
        <v>2.1622638381378536</v>
      </c>
      <c r="K71" s="4">
        <f>ABS(C71-Election_result!C$2)</f>
        <v>1.7874605101593701</v>
      </c>
      <c r="L71" s="4">
        <f>ABS(D71-Election_result!D$2)</f>
        <v>4.1320781496184651</v>
      </c>
      <c r="M71" s="4">
        <f>ABS(E71-Election_result!E$2)</f>
        <v>1.2105971714711865</v>
      </c>
      <c r="N71" s="4">
        <f>ABS(F71-Election_result!F$2)</f>
        <v>1.3406961683970717</v>
      </c>
      <c r="O71" s="4">
        <f>ABS(G71-Election_result!G$2)</f>
        <v>6.0388767649254049E-2</v>
      </c>
      <c r="P71" s="4">
        <f>ABS(H71-Election_result!H$2)</f>
        <v>0.71680314820912372</v>
      </c>
      <c r="Q71" s="4">
        <f>ABS(I71-Election_result!I$2)</f>
        <v>0.70644696273300633</v>
      </c>
      <c r="R71" s="4">
        <f t="shared" si="1"/>
        <v>1.5145918395469162</v>
      </c>
    </row>
    <row r="72" spans="1:18" ht="12.75" customHeight="1">
      <c r="A72" s="3">
        <v>41471</v>
      </c>
      <c r="B72" s="4">
        <f>AVERAGE('Combined polls'!B65,'Combined markets'!C72,'Combined models'!C29)</f>
        <v>39.336392761140985</v>
      </c>
      <c r="C72" s="4">
        <f>AVERAGE('Combined polls'!C65,'Combined markets'!D72,'Combined models'!D29)</f>
        <v>24.024727000605093</v>
      </c>
      <c r="D72" s="4">
        <f>AVERAGE('Combined polls'!D65,'Combined markets'!E72,'Combined models'!E29)</f>
        <v>12.568904248540285</v>
      </c>
      <c r="E72" s="4">
        <f>AVERAGE('Combined polls'!E65,'Combined markets'!F72,'Combined models'!F29)</f>
        <v>5.8952739055256886</v>
      </c>
      <c r="F72" s="4">
        <f>AVERAGE('Combined polls'!F65,'Combined markets'!G72,'Combined models'!G29)</f>
        <v>7.2472622271912677</v>
      </c>
      <c r="G72" s="4">
        <f>AVERAGE('Combined polls'!G65,'Combined markets'!H72,'Combined models'!H29)</f>
        <v>2.1864733308882482</v>
      </c>
      <c r="H72" s="4">
        <f>AVERAGE('Combined polls'!H65,'Combined markets'!I72,'Combined models'!I29)</f>
        <v>5.4155758700301471</v>
      </c>
      <c r="I72" s="4">
        <f>AVERAGE('Combined polls'!I65,'Combined markets'!J72,'Combined models'!J29)</f>
        <v>3.3253906560782913</v>
      </c>
      <c r="J72" s="4">
        <f>ABS(B72-Election_result!B$2)</f>
        <v>2.1636072388590151</v>
      </c>
      <c r="K72" s="4">
        <f>ABS(C72-Election_result!C$2)</f>
        <v>1.675272999394906</v>
      </c>
      <c r="L72" s="4">
        <f>ABS(D72-Election_result!D$2)</f>
        <v>4.1689042485402847</v>
      </c>
      <c r="M72" s="4">
        <f>ABS(E72-Election_result!E$2)</f>
        <v>1.0952739055256888</v>
      </c>
      <c r="N72" s="4">
        <f>ABS(F72-Election_result!F$2)</f>
        <v>1.352737772808732</v>
      </c>
      <c r="O72" s="4">
        <f>ABS(G72-Election_result!G$2)</f>
        <v>1.3526669111751932E-2</v>
      </c>
      <c r="P72" s="4">
        <f>ABS(H72-Election_result!H$2)</f>
        <v>0.71557587003014689</v>
      </c>
      <c r="Q72" s="4">
        <f>ABS(I72-Election_result!I$2)</f>
        <v>0.77460934392170833</v>
      </c>
      <c r="R72" s="4">
        <f t="shared" si="1"/>
        <v>1.4949385060240292</v>
      </c>
    </row>
    <row r="73" spans="1:18" ht="12.75" customHeight="1">
      <c r="A73" s="3">
        <v>41472</v>
      </c>
      <c r="B73" s="4">
        <f>AVERAGE('Combined polls'!B66,'Combined markets'!C73,'Combined models'!C30)</f>
        <v>39.453519467476468</v>
      </c>
      <c r="C73" s="4">
        <f>AVERAGE('Combined polls'!C66,'Combined markets'!D73,'Combined models'!D30)</f>
        <v>23.85803577857418</v>
      </c>
      <c r="D73" s="4">
        <f>AVERAGE('Combined polls'!D66,'Combined markets'!E73,'Combined models'!E30)</f>
        <v>12.576052480727567</v>
      </c>
      <c r="E73" s="4">
        <f>AVERAGE('Combined polls'!E66,'Combined markets'!F73,'Combined models'!F30)</f>
        <v>6.1259249769679824</v>
      </c>
      <c r="F73" s="4">
        <f>AVERAGE('Combined polls'!F66,'Combined markets'!G73,'Combined models'!G30)</f>
        <v>7.280703888581205</v>
      </c>
      <c r="G73" s="4">
        <f>AVERAGE('Combined polls'!G66,'Combined markets'!H73,'Combined models'!H30)</f>
        <v>2.2526426840632436</v>
      </c>
      <c r="H73" s="4">
        <f>AVERAGE('Combined polls'!H66,'Combined markets'!I73,'Combined models'!I30)</f>
        <v>5.2438380544382666</v>
      </c>
      <c r="I73" s="4">
        <f>AVERAGE('Combined polls'!I66,'Combined markets'!J73,'Combined models'!J30)</f>
        <v>3.2098382247266457</v>
      </c>
      <c r="J73" s="4">
        <f>ABS(B73-Election_result!B$2)</f>
        <v>2.0464805325235318</v>
      </c>
      <c r="K73" s="4">
        <f>ABS(C73-Election_result!C$2)</f>
        <v>1.8419642214258189</v>
      </c>
      <c r="L73" s="4">
        <f>ABS(D73-Election_result!D$2)</f>
        <v>4.1760524807275665</v>
      </c>
      <c r="M73" s="4">
        <f>ABS(E73-Election_result!E$2)</f>
        <v>1.3259249769679826</v>
      </c>
      <c r="N73" s="4">
        <f>ABS(F73-Election_result!F$2)</f>
        <v>1.3192961114187947</v>
      </c>
      <c r="O73" s="4">
        <f>ABS(G73-Election_result!G$2)</f>
        <v>5.2642684063243461E-2</v>
      </c>
      <c r="P73" s="4">
        <f>ABS(H73-Election_result!H$2)</f>
        <v>0.54383805443826638</v>
      </c>
      <c r="Q73" s="4">
        <f>ABS(I73-Election_result!I$2)</f>
        <v>0.89016177527335394</v>
      </c>
      <c r="R73" s="4">
        <f t="shared" si="1"/>
        <v>1.5245451046048197</v>
      </c>
    </row>
    <row r="74" spans="1:18" ht="12.75" customHeight="1">
      <c r="A74" s="3">
        <v>41473</v>
      </c>
      <c r="B74" s="4">
        <f>AVERAGE('Combined polls'!B67,'Combined markets'!C74,'Combined models'!C31)</f>
        <v>39.314607328735967</v>
      </c>
      <c r="C74" s="4">
        <f>AVERAGE('Combined polls'!C67,'Combined markets'!D74,'Combined models'!D31)</f>
        <v>24.222728982023181</v>
      </c>
      <c r="D74" s="4">
        <f>AVERAGE('Combined polls'!D67,'Combined markets'!E74,'Combined models'!E31)</f>
        <v>12.63850429398819</v>
      </c>
      <c r="E74" s="4">
        <f>AVERAGE('Combined polls'!E67,'Combined markets'!F74,'Combined models'!F31)</f>
        <v>5.990392671264039</v>
      </c>
      <c r="F74" s="4">
        <f>AVERAGE('Combined polls'!F67,'Combined markets'!G74,'Combined models'!G31)</f>
        <v>7.2513104211025246</v>
      </c>
      <c r="G74" s="4">
        <f>AVERAGE('Combined polls'!G67,'Combined markets'!H74,'Combined models'!H31)</f>
        <v>2.3307434765993338</v>
      </c>
      <c r="H74" s="4">
        <f>AVERAGE('Combined polls'!H67,'Combined markets'!I74,'Combined models'!I31)</f>
        <v>5.057529167046436</v>
      </c>
      <c r="I74" s="4">
        <f>AVERAGE('Combined polls'!I67,'Combined markets'!J74,'Combined models'!J31)</f>
        <v>3.1941836592403381</v>
      </c>
      <c r="J74" s="4">
        <f>ABS(B74-Election_result!B$2)</f>
        <v>2.185392671264033</v>
      </c>
      <c r="K74" s="4">
        <f>ABS(C74-Election_result!C$2)</f>
        <v>1.4772710179768183</v>
      </c>
      <c r="L74" s="4">
        <f>ABS(D74-Election_result!D$2)</f>
        <v>4.2385042939881892</v>
      </c>
      <c r="M74" s="4">
        <f>ABS(E74-Election_result!E$2)</f>
        <v>1.1903926712640391</v>
      </c>
      <c r="N74" s="4">
        <f>ABS(F74-Election_result!F$2)</f>
        <v>1.3486895788974751</v>
      </c>
      <c r="O74" s="4">
        <f>ABS(G74-Election_result!G$2)</f>
        <v>0.13074347659933361</v>
      </c>
      <c r="P74" s="4">
        <f>ABS(H74-Election_result!H$2)</f>
        <v>0.35752916704643578</v>
      </c>
      <c r="Q74" s="4">
        <f>ABS(I74-Election_result!I$2)</f>
        <v>0.90581634075966155</v>
      </c>
      <c r="R74" s="4">
        <f t="shared" si="1"/>
        <v>1.479292402224498</v>
      </c>
    </row>
    <row r="75" spans="1:18" ht="12.75" customHeight="1">
      <c r="A75" s="3">
        <v>41474</v>
      </c>
      <c r="B75" s="4">
        <f>AVERAGE('Combined polls'!B68,'Combined markets'!C75,'Combined models'!C32)</f>
        <v>39.281559673069317</v>
      </c>
      <c r="C75" s="4">
        <f>AVERAGE('Combined polls'!C68,'Combined markets'!D75,'Combined models'!D32)</f>
        <v>24.075620074619295</v>
      </c>
      <c r="D75" s="4">
        <f>AVERAGE('Combined polls'!D68,'Combined markets'!E75,'Combined models'!E32)</f>
        <v>12.293977374327591</v>
      </c>
      <c r="E75" s="4">
        <f>AVERAGE('Combined polls'!E68,'Combined markets'!F75,'Combined models'!F32)</f>
        <v>5.9301069935973487</v>
      </c>
      <c r="F75" s="4">
        <f>AVERAGE('Combined polls'!F68,'Combined markets'!G75,'Combined models'!G32)</f>
        <v>7.149275463609821</v>
      </c>
      <c r="G75" s="4">
        <f>AVERAGE('Combined polls'!G68,'Combined markets'!H75,'Combined models'!H32)</f>
        <v>2.3005229174204183</v>
      </c>
      <c r="H75" s="4">
        <f>AVERAGE('Combined polls'!H68,'Combined markets'!I75,'Combined models'!I32)</f>
        <v>5.7798550566873983</v>
      </c>
      <c r="I75" s="4">
        <f>AVERAGE('Combined polls'!I68,'Combined markets'!J75,'Combined models'!J32)</f>
        <v>3.18686022444659</v>
      </c>
      <c r="J75" s="4">
        <f>ABS(B75-Election_result!B$2)</f>
        <v>2.2184403269306827</v>
      </c>
      <c r="K75" s="4">
        <f>ABS(C75-Election_result!C$2)</f>
        <v>1.6243799253807047</v>
      </c>
      <c r="L75" s="4">
        <f>ABS(D75-Election_result!D$2)</f>
        <v>3.8939773743275907</v>
      </c>
      <c r="M75" s="4">
        <f>ABS(E75-Election_result!E$2)</f>
        <v>1.1301069935973489</v>
      </c>
      <c r="N75" s="4">
        <f>ABS(F75-Election_result!F$2)</f>
        <v>1.4507245363901786</v>
      </c>
      <c r="O75" s="4">
        <f>ABS(G75-Election_result!G$2)</f>
        <v>0.10052291742041808</v>
      </c>
      <c r="P75" s="4">
        <f>ABS(H75-Election_result!H$2)</f>
        <v>1.0798550566873981</v>
      </c>
      <c r="Q75" s="4">
        <f>ABS(I75-Election_result!I$2)</f>
        <v>0.91313977555340964</v>
      </c>
      <c r="R75" s="4">
        <f t="shared" si="1"/>
        <v>1.5513933632859664</v>
      </c>
    </row>
    <row r="76" spans="1:18" ht="12.75" customHeight="1">
      <c r="A76" s="3">
        <v>41475</v>
      </c>
      <c r="B76" s="4">
        <f>AVERAGE('Combined polls'!B69,'Combined markets'!C76,'Combined models'!C33)</f>
        <v>39.555429158561218</v>
      </c>
      <c r="C76" s="4">
        <f>AVERAGE('Combined polls'!C69,'Combined markets'!D76,'Combined models'!D33)</f>
        <v>24.285590522387739</v>
      </c>
      <c r="D76" s="4">
        <f>AVERAGE('Combined polls'!D69,'Combined markets'!E76,'Combined models'!E33)</f>
        <v>12.336499679363676</v>
      </c>
      <c r="E76" s="4">
        <f>AVERAGE('Combined polls'!E69,'Combined markets'!F76,'Combined models'!F33)</f>
        <v>5.9084597303276754</v>
      </c>
      <c r="F76" s="4">
        <f>AVERAGE('Combined polls'!F69,'Combined markets'!G76,'Combined models'!G33)</f>
        <v>7.1330972117226219</v>
      </c>
      <c r="G76" s="4">
        <f>AVERAGE('Combined polls'!G69,'Combined markets'!H76,'Combined models'!H33)</f>
        <v>2.297581456492829</v>
      </c>
      <c r="H76" s="4">
        <f>AVERAGE('Combined polls'!H69,'Combined markets'!I76,'Combined models'!I33)</f>
        <v>5.2276058836444221</v>
      </c>
      <c r="I76" s="4">
        <f>AVERAGE('Combined polls'!I69,'Combined markets'!J76,'Combined models'!J33)</f>
        <v>3.2551808019442672</v>
      </c>
      <c r="J76" s="4">
        <f>ABS(B76-Election_result!B$2)</f>
        <v>1.9445708414387823</v>
      </c>
      <c r="K76" s="4">
        <f>ABS(C76-Election_result!C$2)</f>
        <v>1.41440947761226</v>
      </c>
      <c r="L76" s="4">
        <f>ABS(D76-Election_result!D$2)</f>
        <v>3.936499679363676</v>
      </c>
      <c r="M76" s="4">
        <f>ABS(E76-Election_result!E$2)</f>
        <v>1.1084597303276755</v>
      </c>
      <c r="N76" s="4">
        <f>ABS(F76-Election_result!F$2)</f>
        <v>1.4669027882773777</v>
      </c>
      <c r="O76" s="4">
        <f>ABS(G76-Election_result!G$2)</f>
        <v>9.7581456492828789E-2</v>
      </c>
      <c r="P76" s="4">
        <f>ABS(H76-Election_result!H$2)</f>
        <v>0.52760588364442196</v>
      </c>
      <c r="Q76" s="4">
        <f>ABS(I76-Election_result!I$2)</f>
        <v>0.84481919805573247</v>
      </c>
      <c r="R76" s="4">
        <f t="shared" si="1"/>
        <v>1.4176061319015945</v>
      </c>
    </row>
    <row r="77" spans="1:18" ht="12.75" customHeight="1">
      <c r="A77" s="3">
        <v>41476</v>
      </c>
      <c r="B77" s="4">
        <f>AVERAGE('Combined polls'!B70,'Combined markets'!C77,'Combined models'!C34)</f>
        <v>39.49345544557233</v>
      </c>
      <c r="C77" s="4">
        <f>AVERAGE('Combined polls'!C70,'Combined markets'!D77,'Combined models'!D34)</f>
        <v>24.277643761705345</v>
      </c>
      <c r="D77" s="4">
        <f>AVERAGE('Combined polls'!D70,'Combined markets'!E77,'Combined models'!E34)</f>
        <v>12.407883702696935</v>
      </c>
      <c r="E77" s="4">
        <f>AVERAGE('Combined polls'!E70,'Combined markets'!F77,'Combined models'!F34)</f>
        <v>5.9204334433165569</v>
      </c>
      <c r="F77" s="4">
        <f>AVERAGE('Combined polls'!F70,'Combined markets'!G77,'Combined models'!G34)</f>
        <v>7.1463893434424532</v>
      </c>
      <c r="G77" s="4">
        <f>AVERAGE('Combined polls'!G70,'Combined markets'!H77,'Combined models'!H34)</f>
        <v>2.3142929218914619</v>
      </c>
      <c r="H77" s="4">
        <f>AVERAGE('Combined polls'!H70,'Combined markets'!I77,'Combined models'!I34)</f>
        <v>5.1493777279424728</v>
      </c>
      <c r="I77" s="4">
        <f>AVERAGE('Combined polls'!I70,'Combined markets'!J77,'Combined models'!J34)</f>
        <v>3.2894125423213327</v>
      </c>
      <c r="J77" s="4">
        <f>ABS(B77-Election_result!B$2)</f>
        <v>2.0065445544276699</v>
      </c>
      <c r="K77" s="4">
        <f>ABS(C77-Election_result!C$2)</f>
        <v>1.422356238294654</v>
      </c>
      <c r="L77" s="4">
        <f>ABS(D77-Election_result!D$2)</f>
        <v>4.0078837026969349</v>
      </c>
      <c r="M77" s="4">
        <f>ABS(E77-Election_result!E$2)</f>
        <v>1.120433443316557</v>
      </c>
      <c r="N77" s="4">
        <f>ABS(F77-Election_result!F$2)</f>
        <v>1.4536106565575464</v>
      </c>
      <c r="O77" s="4">
        <f>ABS(G77-Election_result!G$2)</f>
        <v>0.11429292189146167</v>
      </c>
      <c r="P77" s="4">
        <f>ABS(H77-Election_result!H$2)</f>
        <v>0.44937772794247266</v>
      </c>
      <c r="Q77" s="4">
        <f>ABS(I77-Election_result!I$2)</f>
        <v>0.81058745767866691</v>
      </c>
      <c r="R77" s="4">
        <f t="shared" si="1"/>
        <v>1.4231358378507453</v>
      </c>
    </row>
    <row r="78" spans="1:18" ht="12.75" customHeight="1">
      <c r="A78" s="3">
        <v>41477</v>
      </c>
      <c r="B78" s="4">
        <f>AVERAGE('Combined polls'!B71,'Combined markets'!C78,'Combined models'!C35)</f>
        <v>39.651118945453632</v>
      </c>
      <c r="C78" s="4">
        <f>AVERAGE('Combined polls'!C71,'Combined markets'!D78,'Combined models'!D35)</f>
        <v>24.249142099865384</v>
      </c>
      <c r="D78" s="4">
        <f>AVERAGE('Combined polls'!D71,'Combined markets'!E78,'Combined models'!E35)</f>
        <v>12.514913453716959</v>
      </c>
      <c r="E78" s="4">
        <f>AVERAGE('Combined polls'!E71,'Combined markets'!F78,'Combined models'!F35)</f>
        <v>5.9538810545463718</v>
      </c>
      <c r="F78" s="4">
        <f>AVERAGE('Combined polls'!F71,'Combined markets'!G78,'Combined models'!G35)</f>
        <v>7.0270603549780075</v>
      </c>
      <c r="G78" s="4">
        <f>AVERAGE('Combined polls'!G71,'Combined markets'!H78,'Combined models'!H35)</f>
        <v>2.2004610802955091</v>
      </c>
      <c r="H78" s="4">
        <f>AVERAGE('Combined polls'!H71,'Combined markets'!I78,'Combined models'!I35)</f>
        <v>5.1916353061149865</v>
      </c>
      <c r="I78" s="4">
        <f>AVERAGE('Combined polls'!I71,'Combined markets'!J78,'Combined models'!J35)</f>
        <v>3.2140099272513765</v>
      </c>
      <c r="J78" s="4">
        <f>ABS(B78-Election_result!B$2)</f>
        <v>1.8488810545463679</v>
      </c>
      <c r="K78" s="4">
        <f>ABS(C78-Election_result!C$2)</f>
        <v>1.4508579001346149</v>
      </c>
      <c r="L78" s="4">
        <f>ABS(D78-Election_result!D$2)</f>
        <v>4.1149134537169587</v>
      </c>
      <c r="M78" s="4">
        <f>ABS(E78-Election_result!E$2)</f>
        <v>1.153881054546372</v>
      </c>
      <c r="N78" s="4">
        <f>ABS(F78-Election_result!F$2)</f>
        <v>1.5729396450219921</v>
      </c>
      <c r="O78" s="4">
        <f>ABS(G78-Election_result!G$2)</f>
        <v>4.6108029550895324E-4</v>
      </c>
      <c r="P78" s="4">
        <f>ABS(H78-Election_result!H$2)</f>
        <v>0.49163530611498629</v>
      </c>
      <c r="Q78" s="4">
        <f>ABS(I78-Election_result!I$2)</f>
        <v>0.88599007274862318</v>
      </c>
      <c r="R78" s="4">
        <f t="shared" si="1"/>
        <v>1.4399449458906779</v>
      </c>
    </row>
    <row r="79" spans="1:18" ht="12.75" customHeight="1">
      <c r="A79" s="3">
        <v>41478</v>
      </c>
      <c r="B79" s="4">
        <f>AVERAGE('Combined polls'!B72,'Combined markets'!C79,'Combined models'!C36)</f>
        <v>39.597821874989229</v>
      </c>
      <c r="C79" s="4">
        <f>AVERAGE('Combined polls'!C72,'Combined markets'!D79,'Combined models'!D36)</f>
        <v>24.264014240426558</v>
      </c>
      <c r="D79" s="4">
        <f>AVERAGE('Combined polls'!D72,'Combined markets'!E79,'Combined models'!E36)</f>
        <v>12.330239352347732</v>
      </c>
      <c r="E79" s="4">
        <f>AVERAGE('Combined polls'!E72,'Combined markets'!F79,'Combined models'!F36)</f>
        <v>6.0466225694552191</v>
      </c>
      <c r="F79" s="4">
        <f>AVERAGE('Combined polls'!F72,'Combined markets'!G79,'Combined models'!G36)</f>
        <v>7.0904909045394104</v>
      </c>
      <c r="G79" s="4">
        <f>AVERAGE('Combined polls'!G72,'Combined markets'!H79,'Combined models'!H36)</f>
        <v>2.3092938746051503</v>
      </c>
      <c r="H79" s="4">
        <f>AVERAGE('Combined polls'!H72,'Combined markets'!I79,'Combined models'!I36)</f>
        <v>5.0946322230437273</v>
      </c>
      <c r="I79" s="4">
        <f>AVERAGE('Combined polls'!I72,'Combined markets'!J79,'Combined models'!J36)</f>
        <v>3.2679960717040912</v>
      </c>
      <c r="J79" s="4">
        <f>ABS(B79-Election_result!B$2)</f>
        <v>1.9021781250107708</v>
      </c>
      <c r="K79" s="4">
        <f>ABS(C79-Election_result!C$2)</f>
        <v>1.4359857595734411</v>
      </c>
      <c r="L79" s="4">
        <f>ABS(D79-Election_result!D$2)</f>
        <v>3.9302393523477317</v>
      </c>
      <c r="M79" s="4">
        <f>ABS(E79-Election_result!E$2)</f>
        <v>1.2466225694552193</v>
      </c>
      <c r="N79" s="4">
        <f>ABS(F79-Election_result!F$2)</f>
        <v>1.5095090954605892</v>
      </c>
      <c r="O79" s="4">
        <f>ABS(G79-Election_result!G$2)</f>
        <v>0.10929387460515017</v>
      </c>
      <c r="P79" s="4">
        <f>ABS(H79-Election_result!H$2)</f>
        <v>0.39463222304372714</v>
      </c>
      <c r="Q79" s="4">
        <f>ABS(I79-Election_result!I$2)</f>
        <v>0.83200392829590841</v>
      </c>
      <c r="R79" s="4">
        <f t="shared" si="1"/>
        <v>1.4200581159740671</v>
      </c>
    </row>
    <row r="80" spans="1:18" ht="12.75" customHeight="1">
      <c r="A80" s="3">
        <v>41479</v>
      </c>
      <c r="B80" s="4">
        <f>AVERAGE('Combined polls'!B73,'Combined markets'!C80,'Combined models'!C37,'Combined experts'!C1)</f>
        <v>39.683464924383991</v>
      </c>
      <c r="C80" s="4">
        <f>AVERAGE('Combined polls'!C73,'Combined markets'!D80,'Combined models'!D37,'Combined experts'!D1)</f>
        <v>24.325600841791058</v>
      </c>
      <c r="D80" s="4">
        <f>AVERAGE('Combined polls'!D73,'Combined markets'!E80,'Combined models'!E37,'Combined experts'!E1)</f>
        <v>12.219038676066299</v>
      </c>
      <c r="E80" s="4">
        <f>AVERAGE('Combined polls'!E73,'Combined markets'!F80,'Combined models'!F37,'Combined experts'!F1)</f>
        <v>6.0793128533937875</v>
      </c>
      <c r="F80" s="4">
        <f>AVERAGE('Combined polls'!F73,'Combined markets'!G80,'Combined models'!G37,'Combined experts'!G1)</f>
        <v>7.0867151339695695</v>
      </c>
      <c r="G80" s="4">
        <f>AVERAGE('Combined polls'!G73,'Combined markets'!H80,'Combined models'!H37,'Combined experts'!H1)</f>
        <v>2.3194799968982451</v>
      </c>
      <c r="H80" s="4">
        <f>AVERAGE('Combined polls'!H73,'Combined markets'!I80,'Combined models'!I37,'Combined experts'!I1)</f>
        <v>5.1151427253965052</v>
      </c>
      <c r="I80" s="4">
        <f>AVERAGE('Combined polls'!I73,'Combined markets'!J80,'Combined models'!J37,'Combined experts'!J1)</f>
        <v>3.1712448481005429</v>
      </c>
      <c r="J80" s="4">
        <f>ABS(B80-Election_result!B$2)</f>
        <v>1.8165350756160095</v>
      </c>
      <c r="K80" s="4">
        <f>ABS(C80-Election_result!C$2)</f>
        <v>1.3743991582089414</v>
      </c>
      <c r="L80" s="4">
        <f>ABS(D80-Election_result!D$2)</f>
        <v>3.8190386760662989</v>
      </c>
      <c r="M80" s="4">
        <f>ABS(E80-Election_result!E$2)</f>
        <v>1.2793128533937876</v>
      </c>
      <c r="N80" s="4">
        <f>ABS(F80-Election_result!F$2)</f>
        <v>1.5132848660304301</v>
      </c>
      <c r="O80" s="4">
        <f>ABS(G80-Election_result!G$2)</f>
        <v>0.11947999689824496</v>
      </c>
      <c r="P80" s="4">
        <f>ABS(H80-Election_result!H$2)</f>
        <v>0.41514272539650499</v>
      </c>
      <c r="Q80" s="4">
        <f>ABS(I80-Election_result!I$2)</f>
        <v>0.92875515189945679</v>
      </c>
      <c r="R80" s="4">
        <f t="shared" si="1"/>
        <v>1.4082435629387091</v>
      </c>
    </row>
    <row r="81" spans="1:18" ht="12.75" customHeight="1">
      <c r="A81" s="3">
        <v>41480</v>
      </c>
      <c r="B81" s="4">
        <f>AVERAGE('Combined polls'!B74,'Combined markets'!C81,'Combined models'!C38,'Combined experts'!C2)</f>
        <v>39.59132916511637</v>
      </c>
      <c r="C81" s="4">
        <f>AVERAGE('Combined polls'!C74,'Combined markets'!D81,'Combined models'!D38,'Combined experts'!D2)</f>
        <v>24.233637116764502</v>
      </c>
      <c r="D81" s="4">
        <f>AVERAGE('Combined polls'!D74,'Combined markets'!E81,'Combined models'!E38,'Combined experts'!E2)</f>
        <v>12.30016100110876</v>
      </c>
      <c r="E81" s="4">
        <f>AVERAGE('Combined polls'!E74,'Combined markets'!F81,'Combined models'!F38,'Combined experts'!F2)</f>
        <v>6.022559723772523</v>
      </c>
      <c r="F81" s="4">
        <f>AVERAGE('Combined polls'!F74,'Combined markets'!G81,'Combined models'!G38,'Combined experts'!G2)</f>
        <v>7.1762165506893183</v>
      </c>
      <c r="G81" s="4">
        <f>AVERAGE('Combined polls'!G74,'Combined markets'!H81,'Combined models'!H38,'Combined experts'!H2)</f>
        <v>2.3836398648188282</v>
      </c>
      <c r="H81" s="4">
        <f>AVERAGE('Combined polls'!H74,'Combined markets'!I81,'Combined models'!I38,'Combined experts'!I2)</f>
        <v>5.0637735513516091</v>
      </c>
      <c r="I81" s="4">
        <f>AVERAGE('Combined polls'!I74,'Combined markets'!J81,'Combined models'!J38,'Combined experts'!J2)</f>
        <v>3.2253496930447576</v>
      </c>
      <c r="J81" s="4">
        <f>ABS(B81-Election_result!B$2)</f>
        <v>1.9086708348836297</v>
      </c>
      <c r="K81" s="4">
        <f>ABS(C81-Election_result!C$2)</f>
        <v>1.4663628832354973</v>
      </c>
      <c r="L81" s="4">
        <f>ABS(D81-Election_result!D$2)</f>
        <v>3.90016100110876</v>
      </c>
      <c r="M81" s="4">
        <f>ABS(E81-Election_result!E$2)</f>
        <v>1.2225597237725232</v>
      </c>
      <c r="N81" s="4">
        <f>ABS(F81-Election_result!F$2)</f>
        <v>1.4237834493106813</v>
      </c>
      <c r="O81" s="4">
        <f>ABS(G81-Election_result!G$2)</f>
        <v>0.18363986481882799</v>
      </c>
      <c r="P81" s="4">
        <f>ABS(H81-Election_result!H$2)</f>
        <v>0.36377355135160894</v>
      </c>
      <c r="Q81" s="4">
        <f>ABS(I81-Election_result!I$2)</f>
        <v>0.87465030695524204</v>
      </c>
      <c r="R81" s="4">
        <f t="shared" si="1"/>
        <v>1.4179502019295964</v>
      </c>
    </row>
    <row r="82" spans="1:18" ht="12.75" customHeight="1">
      <c r="A82" s="3">
        <v>41481</v>
      </c>
      <c r="B82" s="4">
        <f>AVERAGE('Combined polls'!B75,'Combined markets'!C82,'Combined models'!C39,'Combined experts'!C3)</f>
        <v>39.39864763547142</v>
      </c>
      <c r="C82" s="4">
        <f>AVERAGE('Combined polls'!C75,'Combined markets'!D82,'Combined models'!D39,'Combined experts'!D3)</f>
        <v>24.654423020744161</v>
      </c>
      <c r="D82" s="4">
        <f>AVERAGE('Combined polls'!D75,'Combined markets'!E82,'Combined models'!E39,'Combined experts'!E3)</f>
        <v>12.518281124910525</v>
      </c>
      <c r="E82" s="4">
        <f>AVERAGE('Combined polls'!E75,'Combined markets'!F82,'Combined models'!F39,'Combined experts'!F3)</f>
        <v>6.0242608376411004</v>
      </c>
      <c r="F82" s="4">
        <f>AVERAGE('Combined polls'!F75,'Combined markets'!G82,'Combined models'!G39,'Combined experts'!G3)</f>
        <v>7.1486290227680751</v>
      </c>
      <c r="G82" s="4">
        <f>AVERAGE('Combined polls'!G75,'Combined markets'!H82,'Combined models'!H39,'Combined experts'!H3)</f>
        <v>2.5043382064545687</v>
      </c>
      <c r="H82" s="4">
        <f>AVERAGE('Combined polls'!H75,'Combined markets'!I82,'Combined models'!I39,'Combined experts'!I3)</f>
        <v>4.29409417516906</v>
      </c>
      <c r="I82" s="4">
        <f>AVERAGE('Combined polls'!I75,'Combined markets'!J82,'Combined models'!J39,'Combined experts'!J3)</f>
        <v>3.4456511166202741</v>
      </c>
      <c r="J82" s="4">
        <f>ABS(B82-Election_result!B$2)</f>
        <v>2.1013523645285801</v>
      </c>
      <c r="K82" s="4">
        <f>ABS(C82-Election_result!C$2)</f>
        <v>1.0455769792558378</v>
      </c>
      <c r="L82" s="4">
        <f>ABS(D82-Election_result!D$2)</f>
        <v>4.1182811249105242</v>
      </c>
      <c r="M82" s="4">
        <f>ABS(E82-Election_result!E$2)</f>
        <v>1.2242608376411006</v>
      </c>
      <c r="N82" s="4">
        <f>ABS(F82-Election_result!F$2)</f>
        <v>1.4513709772319245</v>
      </c>
      <c r="O82" s="4">
        <f>ABS(G82-Election_result!G$2)</f>
        <v>0.30433820645456855</v>
      </c>
      <c r="P82" s="4">
        <f>ABS(H82-Election_result!H$2)</f>
        <v>0.40590582483094018</v>
      </c>
      <c r="Q82" s="4">
        <f>ABS(I82-Election_result!I$2)</f>
        <v>0.65434888337972552</v>
      </c>
      <c r="R82" s="4">
        <f t="shared" si="1"/>
        <v>1.4131793997791502</v>
      </c>
    </row>
    <row r="83" spans="1:18" ht="12.75" customHeight="1">
      <c r="A83" s="3">
        <v>41482</v>
      </c>
      <c r="B83" s="4">
        <f>AVERAGE('Combined polls'!B76,'Combined markets'!C83,'Combined models'!C40,'Combined experts'!C4)</f>
        <v>39.193323610246416</v>
      </c>
      <c r="C83" s="4">
        <f>AVERAGE('Combined polls'!C76,'Combined markets'!D83,'Combined models'!D40,'Combined experts'!D4)</f>
        <v>24.669458732360411</v>
      </c>
      <c r="D83" s="4">
        <f>AVERAGE('Combined polls'!D76,'Combined markets'!E83,'Combined models'!E40,'Combined experts'!E4)</f>
        <v>12.540073553405334</v>
      </c>
      <c r="E83" s="4">
        <f>AVERAGE('Combined polls'!E76,'Combined markets'!F83,'Combined models'!F40,'Combined experts'!F4)</f>
        <v>5.9943138899613215</v>
      </c>
      <c r="F83" s="4">
        <f>AVERAGE('Combined polls'!F76,'Combined markets'!G83,'Combined models'!G40,'Combined experts'!G4)</f>
        <v>7.1685662668657617</v>
      </c>
      <c r="G83" s="4">
        <f>AVERAGE('Combined polls'!G76,'Combined markets'!H83,'Combined models'!H40,'Combined experts'!H4)</f>
        <v>2.7473817450139841</v>
      </c>
      <c r="H83" s="4">
        <f>AVERAGE('Combined polls'!H76,'Combined markets'!I83,'Combined models'!I40,'Combined experts'!I4)</f>
        <v>4.1659247641809012</v>
      </c>
      <c r="I83" s="4">
        <f>AVERAGE('Combined polls'!I76,'Combined markets'!J83,'Combined models'!J40,'Combined experts'!J4)</f>
        <v>3.5106782715069431</v>
      </c>
      <c r="J83" s="4">
        <f>ABS(B83-Election_result!B$2)</f>
        <v>2.3066763897535836</v>
      </c>
      <c r="K83" s="4">
        <f>ABS(C83-Election_result!C$2)</f>
        <v>1.0305412676395882</v>
      </c>
      <c r="L83" s="4">
        <f>ABS(D83-Election_result!D$2)</f>
        <v>4.1400735534053332</v>
      </c>
      <c r="M83" s="4">
        <f>ABS(E83-Election_result!E$2)</f>
        <v>1.1943138899613217</v>
      </c>
      <c r="N83" s="4">
        <f>ABS(F83-Election_result!F$2)</f>
        <v>1.4314337331342379</v>
      </c>
      <c r="O83" s="4">
        <f>ABS(G83-Election_result!G$2)</f>
        <v>0.54738174501398396</v>
      </c>
      <c r="P83" s="4">
        <f>ABS(H83-Election_result!H$2)</f>
        <v>0.53407523581909899</v>
      </c>
      <c r="Q83" s="4">
        <f>ABS(I83-Election_result!I$2)</f>
        <v>0.58932172849305653</v>
      </c>
      <c r="R83" s="4">
        <f t="shared" si="1"/>
        <v>1.4717271929025255</v>
      </c>
    </row>
    <row r="84" spans="1:18" ht="12.75" customHeight="1">
      <c r="A84" s="3">
        <v>41483</v>
      </c>
      <c r="B84" s="4">
        <f>AVERAGE('Combined polls'!B77,'Combined markets'!C84,'Combined models'!C41,'Combined experts'!C5)</f>
        <v>39.210652046417067</v>
      </c>
      <c r="C84" s="4">
        <f>AVERAGE('Combined polls'!C77,'Combined markets'!D84,'Combined models'!D41,'Combined experts'!D5)</f>
        <v>24.64604251806071</v>
      </c>
      <c r="D84" s="4">
        <f>AVERAGE('Combined polls'!D77,'Combined markets'!E84,'Combined models'!E41,'Combined experts'!E5)</f>
        <v>12.532686324723276</v>
      </c>
      <c r="E84" s="4">
        <f>AVERAGE('Combined polls'!E77,'Combined markets'!F84,'Combined models'!F41,'Combined experts'!F5)</f>
        <v>5.9777669849821127</v>
      </c>
      <c r="F84" s="4">
        <f>AVERAGE('Combined polls'!F77,'Combined markets'!G84,'Combined models'!G41,'Combined experts'!G5)</f>
        <v>7.194419994079122</v>
      </c>
      <c r="G84" s="4">
        <f>AVERAGE('Combined polls'!G77,'Combined markets'!H84,'Combined models'!H41,'Combined experts'!H5)</f>
        <v>2.7881495851287097</v>
      </c>
      <c r="H84" s="4">
        <f>AVERAGE('Combined polls'!H77,'Combined markets'!I84,'Combined models'!I41,'Combined experts'!I5)</f>
        <v>4.1403783184573566</v>
      </c>
      <c r="I84" s="4">
        <f>AVERAGE('Combined polls'!I77,'Combined markets'!J84,'Combined models'!J41,'Combined experts'!J5)</f>
        <v>3.4979065928841577</v>
      </c>
      <c r="J84" s="4">
        <f>ABS(B84-Election_result!B$2)</f>
        <v>2.2893479535829329</v>
      </c>
      <c r="K84" s="4">
        <f>ABS(C84-Election_result!C$2)</f>
        <v>1.053957481939289</v>
      </c>
      <c r="L84" s="4">
        <f>ABS(D84-Election_result!D$2)</f>
        <v>4.1326863247232755</v>
      </c>
      <c r="M84" s="4">
        <f>ABS(E84-Election_result!E$2)</f>
        <v>1.1777669849821129</v>
      </c>
      <c r="N84" s="4">
        <f>ABS(F84-Election_result!F$2)</f>
        <v>1.4055800059208776</v>
      </c>
      <c r="O84" s="4">
        <f>ABS(G84-Election_result!G$2)</f>
        <v>0.58814958512870952</v>
      </c>
      <c r="P84" s="4">
        <f>ABS(H84-Election_result!H$2)</f>
        <v>0.55962168154264358</v>
      </c>
      <c r="Q84" s="4">
        <f>ABS(I84-Election_result!I$2)</f>
        <v>0.60209340711584192</v>
      </c>
      <c r="R84" s="4">
        <f t="shared" si="1"/>
        <v>1.4761504281169602</v>
      </c>
    </row>
    <row r="85" spans="1:18" ht="12.75" customHeight="1">
      <c r="A85" s="3">
        <v>41484</v>
      </c>
      <c r="B85" s="4">
        <f>AVERAGE('Combined polls'!B78,'Combined markets'!C85,'Combined models'!C42,'Combined experts'!C6)</f>
        <v>39.257092864047557</v>
      </c>
      <c r="C85" s="4">
        <f>AVERAGE('Combined polls'!C78,'Combined markets'!D85,'Combined models'!D42,'Combined experts'!D6)</f>
        <v>24.653571935546445</v>
      </c>
      <c r="D85" s="4">
        <f>AVERAGE('Combined polls'!D78,'Combined markets'!E85,'Combined models'!E42,'Combined experts'!E6)</f>
        <v>12.508435754378914</v>
      </c>
      <c r="E85" s="4">
        <f>AVERAGE('Combined polls'!E78,'Combined markets'!F85,'Combined models'!F42,'Combined experts'!F6)</f>
        <v>6.0053461599379983</v>
      </c>
      <c r="F85" s="4">
        <f>AVERAGE('Combined polls'!F78,'Combined markets'!G85,'Combined models'!G42,'Combined experts'!G6)</f>
        <v>7.219259622636053</v>
      </c>
      <c r="G85" s="4">
        <f>AVERAGE('Combined polls'!G78,'Combined markets'!H85,'Combined models'!H42,'Combined experts'!H6)</f>
        <v>2.6305772273255044</v>
      </c>
      <c r="H85" s="4">
        <f>AVERAGE('Combined polls'!H78,'Combined markets'!I85,'Combined models'!I42,'Combined experts'!I6)</f>
        <v>4.2155772079412808</v>
      </c>
      <c r="I85" s="4">
        <f>AVERAGE('Combined polls'!I78,'Combined markets'!J85,'Combined models'!J42,'Combined experts'!J6)</f>
        <v>3.49799491883847</v>
      </c>
      <c r="J85" s="4">
        <f>ABS(B85-Election_result!B$2)</f>
        <v>2.2429071359524428</v>
      </c>
      <c r="K85" s="4">
        <f>ABS(C85-Election_result!C$2)</f>
        <v>1.0464280644535542</v>
      </c>
      <c r="L85" s="4">
        <f>ABS(D85-Election_result!D$2)</f>
        <v>4.1084357543789132</v>
      </c>
      <c r="M85" s="4">
        <f>ABS(E85-Election_result!E$2)</f>
        <v>1.2053461599379984</v>
      </c>
      <c r="N85" s="4">
        <f>ABS(F85-Election_result!F$2)</f>
        <v>1.3807403773639466</v>
      </c>
      <c r="O85" s="4">
        <f>ABS(G85-Election_result!G$2)</f>
        <v>0.43057722732550419</v>
      </c>
      <c r="P85" s="4">
        <f>ABS(H85-Election_result!H$2)</f>
        <v>0.48442279205871941</v>
      </c>
      <c r="Q85" s="4">
        <f>ABS(I85-Election_result!I$2)</f>
        <v>0.60200508116152962</v>
      </c>
      <c r="R85" s="4">
        <f t="shared" si="1"/>
        <v>1.4376078240790759</v>
      </c>
    </row>
    <row r="86" spans="1:18" ht="12.75" customHeight="1">
      <c r="A86" s="3">
        <v>41485</v>
      </c>
      <c r="B86" s="4">
        <f>AVERAGE('Combined polls'!B79,'Combined markets'!C86,'Combined models'!C43,'Combined experts'!C7)</f>
        <v>39.370500749515479</v>
      </c>
      <c r="C86" s="4">
        <f>AVERAGE('Combined polls'!C79,'Combined markets'!D86,'Combined models'!D43,'Combined experts'!D7)</f>
        <v>24.705745710763424</v>
      </c>
      <c r="D86" s="4">
        <f>AVERAGE('Combined polls'!D79,'Combined markets'!E86,'Combined models'!E43,'Combined experts'!E7)</f>
        <v>12.631233016630757</v>
      </c>
      <c r="E86" s="4">
        <f>AVERAGE('Combined polls'!E79,'Combined markets'!F86,'Combined models'!F43,'Combined experts'!F7)</f>
        <v>6.0062059324901202</v>
      </c>
      <c r="F86" s="4">
        <f>AVERAGE('Combined polls'!F79,'Combined markets'!G86,'Combined models'!G43,'Combined experts'!G7)</f>
        <v>7.2322193694631851</v>
      </c>
      <c r="G86" s="4">
        <f>AVERAGE('Combined polls'!G79,'Combined markets'!H86,'Combined models'!H43,'Combined experts'!H7)</f>
        <v>2.6331292427766817</v>
      </c>
      <c r="H86" s="4">
        <f>AVERAGE('Combined polls'!H79,'Combined markets'!I86,'Combined models'!I43,'Combined experts'!I7)</f>
        <v>3.9071511045846474</v>
      </c>
      <c r="I86" s="4">
        <f>AVERAGE('Combined polls'!I79,'Combined markets'!J86,'Combined models'!J43,'Combined experts'!J7)</f>
        <v>3.4988548891146385</v>
      </c>
      <c r="J86" s="4">
        <f>ABS(B86-Election_result!B$2)</f>
        <v>2.1294992504845212</v>
      </c>
      <c r="K86" s="4">
        <f>ABS(C86-Election_result!C$2)</f>
        <v>0.99425428923657577</v>
      </c>
      <c r="L86" s="4">
        <f>ABS(D86-Election_result!D$2)</f>
        <v>4.2312330166307568</v>
      </c>
      <c r="M86" s="4">
        <f>ABS(E86-Election_result!E$2)</f>
        <v>1.2062059324901204</v>
      </c>
      <c r="N86" s="4">
        <f>ABS(F86-Election_result!F$2)</f>
        <v>1.3677806305368145</v>
      </c>
      <c r="O86" s="4">
        <f>ABS(G86-Election_result!G$2)</f>
        <v>0.43312924277668152</v>
      </c>
      <c r="P86" s="4">
        <f>ABS(H86-Election_result!H$2)</f>
        <v>0.79284889541535275</v>
      </c>
      <c r="Q86" s="4">
        <f>ABS(I86-Election_result!I$2)</f>
        <v>0.60114511088536116</v>
      </c>
      <c r="R86" s="4">
        <f t="shared" si="1"/>
        <v>1.469512046057023</v>
      </c>
    </row>
    <row r="87" spans="1:18" ht="12.75" customHeight="1">
      <c r="A87" s="3">
        <v>41486</v>
      </c>
      <c r="B87" s="4">
        <f>AVERAGE('Combined polls'!B80,'Combined markets'!C87,'Combined models'!C44,'Combined experts'!C8)</f>
        <v>39.474112564707674</v>
      </c>
      <c r="C87" s="4">
        <f>AVERAGE('Combined polls'!C80,'Combined markets'!D87,'Combined models'!D44,'Combined experts'!D8)</f>
        <v>24.5234789681518</v>
      </c>
      <c r="D87" s="4">
        <f>AVERAGE('Combined polls'!D80,'Combined markets'!E87,'Combined models'!E44,'Combined experts'!E8)</f>
        <v>12.438923159423062</v>
      </c>
      <c r="E87" s="4">
        <f>AVERAGE('Combined polls'!E80,'Combined markets'!F87,'Combined models'!F44,'Combined experts'!F8)</f>
        <v>5.9798481039160158</v>
      </c>
      <c r="F87" s="4">
        <f>AVERAGE('Combined polls'!F80,'Combined markets'!G87,'Combined models'!G44,'Combined experts'!G8)</f>
        <v>7.2193130177705962</v>
      </c>
      <c r="G87" s="4">
        <f>AVERAGE('Combined polls'!G80,'Combined markets'!H87,'Combined models'!H44,'Combined experts'!H8)</f>
        <v>2.6660558284495965</v>
      </c>
      <c r="H87" s="4">
        <f>AVERAGE('Combined polls'!H80,'Combined markets'!I87,'Combined models'!I44,'Combined experts'!I8)</f>
        <v>4.2034125437975014</v>
      </c>
      <c r="I87" s="4">
        <f>AVERAGE('Combined polls'!I80,'Combined markets'!J87,'Combined models'!J44,'Combined experts'!J8)</f>
        <v>3.4821498157407791</v>
      </c>
      <c r="J87" s="4">
        <f>ABS(B87-Election_result!B$2)</f>
        <v>2.0258874352923257</v>
      </c>
      <c r="K87" s="4">
        <f>ABS(C87-Election_result!C$2)</f>
        <v>1.1765210318481998</v>
      </c>
      <c r="L87" s="4">
        <f>ABS(D87-Election_result!D$2)</f>
        <v>4.0389231594230619</v>
      </c>
      <c r="M87" s="4">
        <f>ABS(E87-Election_result!E$2)</f>
        <v>1.179848103916016</v>
      </c>
      <c r="N87" s="4">
        <f>ABS(F87-Election_result!F$2)</f>
        <v>1.3806869822294034</v>
      </c>
      <c r="O87" s="4">
        <f>ABS(G87-Election_result!G$2)</f>
        <v>0.46605582844959637</v>
      </c>
      <c r="P87" s="4">
        <f>ABS(H87-Election_result!H$2)</f>
        <v>0.49658745620249878</v>
      </c>
      <c r="Q87" s="4">
        <f>ABS(I87-Election_result!I$2)</f>
        <v>0.61785018425922056</v>
      </c>
      <c r="R87" s="4">
        <f t="shared" si="1"/>
        <v>1.4227950227025403</v>
      </c>
    </row>
    <row r="88" spans="1:18" ht="12.75" customHeight="1">
      <c r="A88" s="3">
        <v>41487</v>
      </c>
      <c r="B88" s="4">
        <f>AVERAGE('Combined polls'!B81,'Combined markets'!C88,'Combined models'!C45,'Combined experts'!C9)</f>
        <v>39.325746636850567</v>
      </c>
      <c r="C88" s="4">
        <f>AVERAGE('Combined polls'!C81,'Combined markets'!D88,'Combined models'!D45,'Combined experts'!D9)</f>
        <v>24.566697281216989</v>
      </c>
      <c r="D88" s="4">
        <f>AVERAGE('Combined polls'!D81,'Combined markets'!E88,'Combined models'!E45,'Combined experts'!E9)</f>
        <v>12.543092892115119</v>
      </c>
      <c r="E88" s="4">
        <f>AVERAGE('Combined polls'!E81,'Combined markets'!F88,'Combined models'!F45,'Combined experts'!F9)</f>
        <v>5.9422138947937091</v>
      </c>
      <c r="F88" s="4">
        <f>AVERAGE('Combined polls'!F81,'Combined markets'!G88,'Combined models'!G45,'Combined experts'!G9)</f>
        <v>7.2086768827806429</v>
      </c>
      <c r="G88" s="4">
        <f>AVERAGE('Combined polls'!G81,'Combined markets'!H88,'Combined models'!H45,'Combined experts'!H9)</f>
        <v>2.7097179318121931</v>
      </c>
      <c r="H88" s="4">
        <f>AVERAGE('Combined polls'!H81,'Combined markets'!I88,'Combined models'!I45,'Combined experts'!I9)</f>
        <v>4.1691107587192979</v>
      </c>
      <c r="I88" s="4">
        <f>AVERAGE('Combined polls'!I81,'Combined markets'!J88,'Combined models'!J45,'Combined experts'!J9)</f>
        <v>3.5243709200224229</v>
      </c>
      <c r="J88" s="4">
        <f>ABS(B88-Election_result!B$2)</f>
        <v>2.1742533631494325</v>
      </c>
      <c r="K88" s="4">
        <f>ABS(C88-Election_result!C$2)</f>
        <v>1.1333027187830105</v>
      </c>
      <c r="L88" s="4">
        <f>ABS(D88-Election_result!D$2)</f>
        <v>4.1430928921151189</v>
      </c>
      <c r="M88" s="4">
        <f>ABS(E88-Election_result!E$2)</f>
        <v>1.1422138947937093</v>
      </c>
      <c r="N88" s="4">
        <f>ABS(F88-Election_result!F$2)</f>
        <v>1.3913231172193568</v>
      </c>
      <c r="O88" s="4">
        <f>ABS(G88-Election_result!G$2)</f>
        <v>0.50971793181219294</v>
      </c>
      <c r="P88" s="4">
        <f>ABS(H88-Election_result!H$2)</f>
        <v>0.53088924128070225</v>
      </c>
      <c r="Q88" s="4">
        <f>ABS(I88-Election_result!I$2)</f>
        <v>0.57562907997757673</v>
      </c>
      <c r="R88" s="4">
        <f t="shared" si="1"/>
        <v>1.4500527798913874</v>
      </c>
    </row>
    <row r="89" spans="1:18" ht="12.75" customHeight="1">
      <c r="A89" s="3">
        <v>41488</v>
      </c>
      <c r="B89" s="4">
        <f>AVERAGE('Combined polls'!B82,'Combined markets'!C89,'Combined models'!C46,'Combined experts'!C10)</f>
        <v>39.513374808005274</v>
      </c>
      <c r="C89" s="4">
        <f>AVERAGE('Combined polls'!C82,'Combined markets'!D89,'Combined models'!D46,'Combined experts'!D10)</f>
        <v>24.556146654305294</v>
      </c>
      <c r="D89" s="4">
        <f>AVERAGE('Combined polls'!D82,'Combined markets'!E89,'Combined models'!E46,'Combined experts'!E10)</f>
        <v>12.538428567836974</v>
      </c>
      <c r="E89" s="4">
        <f>AVERAGE('Combined polls'!E82,'Combined markets'!F89,'Combined models'!F46,'Combined experts'!F10)</f>
        <v>5.9692943253035438</v>
      </c>
      <c r="F89" s="4">
        <f>AVERAGE('Combined polls'!F82,'Combined markets'!G89,'Combined models'!G46,'Combined experts'!G10)</f>
        <v>7.1818940193884782</v>
      </c>
      <c r="G89" s="4">
        <f>AVERAGE('Combined polls'!G82,'Combined markets'!H89,'Combined models'!H46,'Combined experts'!H10)</f>
        <v>2.7453788845592682</v>
      </c>
      <c r="H89" s="4">
        <f>AVERAGE('Combined polls'!H82,'Combined markets'!I89,'Combined models'!I46,'Combined experts'!I10)</f>
        <v>3.9528646693164431</v>
      </c>
      <c r="I89" s="4">
        <f>AVERAGE('Combined polls'!I82,'Combined markets'!J89,'Combined models'!J46,'Combined experts'!J10)</f>
        <v>3.5327872045935429</v>
      </c>
      <c r="J89" s="4">
        <f>ABS(B89-Election_result!B$2)</f>
        <v>1.986625191994726</v>
      </c>
      <c r="K89" s="4">
        <f>ABS(C89-Election_result!C$2)</f>
        <v>1.1438533456947049</v>
      </c>
      <c r="L89" s="4">
        <f>ABS(D89-Election_result!D$2)</f>
        <v>4.1384285678369732</v>
      </c>
      <c r="M89" s="4">
        <f>ABS(E89-Election_result!E$2)</f>
        <v>1.1692943253035439</v>
      </c>
      <c r="N89" s="4">
        <f>ABS(F89-Election_result!F$2)</f>
        <v>1.4181059806115215</v>
      </c>
      <c r="O89" s="4">
        <f>ABS(G89-Election_result!G$2)</f>
        <v>0.54537888455926797</v>
      </c>
      <c r="P89" s="4">
        <f>ABS(H89-Election_result!H$2)</f>
        <v>0.74713533068355709</v>
      </c>
      <c r="Q89" s="4">
        <f>ABS(I89-Election_result!I$2)</f>
        <v>0.56721279540645675</v>
      </c>
      <c r="R89" s="4">
        <f t="shared" si="1"/>
        <v>1.464504302761344</v>
      </c>
    </row>
    <row r="90" spans="1:18" ht="12.75" customHeight="1">
      <c r="A90" s="3">
        <v>41489</v>
      </c>
      <c r="B90" s="4">
        <f>AVERAGE('Combined polls'!B83,'Combined markets'!C90,'Combined models'!C47,'Combined experts'!C11)</f>
        <v>39.576024596076536</v>
      </c>
      <c r="C90" s="4">
        <f>AVERAGE('Combined polls'!C83,'Combined markets'!D90,'Combined models'!D47,'Combined experts'!D11)</f>
        <v>24.657467410299724</v>
      </c>
      <c r="D90" s="4">
        <f>AVERAGE('Combined polls'!D83,'Combined markets'!E90,'Combined models'!E47,'Combined experts'!E11)</f>
        <v>12.574625796643469</v>
      </c>
      <c r="E90" s="4">
        <f>AVERAGE('Combined polls'!E83,'Combined markets'!F90,'Combined models'!F47,'Combined experts'!F11)</f>
        <v>5.9266897643815639</v>
      </c>
      <c r="F90" s="4">
        <f>AVERAGE('Combined polls'!F83,'Combined markets'!G90,'Combined models'!G47,'Combined experts'!G11)</f>
        <v>7.1540829528604064</v>
      </c>
      <c r="G90" s="4">
        <f>AVERAGE('Combined polls'!G83,'Combined markets'!H90,'Combined models'!H47,'Combined experts'!H11)</f>
        <v>2.7360630370009287</v>
      </c>
      <c r="H90" s="4">
        <f>AVERAGE('Combined polls'!H83,'Combined markets'!I90,'Combined models'!I47,'Combined experts'!I11)</f>
        <v>3.8634050904613257</v>
      </c>
      <c r="I90" s="4">
        <f>AVERAGE('Combined polls'!I83,'Combined markets'!J90,'Combined models'!J47,'Combined experts'!J11)</f>
        <v>3.5018557127341481</v>
      </c>
      <c r="J90" s="4">
        <f>ABS(B90-Election_result!B$2)</f>
        <v>1.923975403923464</v>
      </c>
      <c r="K90" s="4">
        <f>ABS(C90-Election_result!C$2)</f>
        <v>1.0425325897002757</v>
      </c>
      <c r="L90" s="4">
        <f>ABS(D90-Election_result!D$2)</f>
        <v>4.1746257966434683</v>
      </c>
      <c r="M90" s="4">
        <f>ABS(E90-Election_result!E$2)</f>
        <v>1.1266897643815641</v>
      </c>
      <c r="N90" s="4">
        <f>ABS(F90-Election_result!F$2)</f>
        <v>1.4459170471395932</v>
      </c>
      <c r="O90" s="4">
        <f>ABS(G90-Election_result!G$2)</f>
        <v>0.5360630370009285</v>
      </c>
      <c r="P90" s="4">
        <f>ABS(H90-Election_result!H$2)</f>
        <v>0.83659490953867444</v>
      </c>
      <c r="Q90" s="4">
        <f>ABS(I90-Election_result!I$2)</f>
        <v>0.59814428726585156</v>
      </c>
      <c r="R90" s="4">
        <f t="shared" si="1"/>
        <v>1.4605678544492273</v>
      </c>
    </row>
    <row r="91" spans="1:18" ht="12.75" customHeight="1">
      <c r="A91" s="3">
        <v>41490</v>
      </c>
      <c r="B91" s="4">
        <f>AVERAGE('Combined polls'!B84,'Combined markets'!C91,'Combined models'!C48,'Combined experts'!C12)</f>
        <v>39.611326874750951</v>
      </c>
      <c r="C91" s="4">
        <f>AVERAGE('Combined polls'!C84,'Combined markets'!D91,'Combined models'!D48,'Combined experts'!D12)</f>
        <v>24.651450907574329</v>
      </c>
      <c r="D91" s="4">
        <f>AVERAGE('Combined polls'!D84,'Combined markets'!E91,'Combined models'!E48,'Combined experts'!E12)</f>
        <v>12.66847287371397</v>
      </c>
      <c r="E91" s="4">
        <f>AVERAGE('Combined polls'!E84,'Combined markets'!F91,'Combined models'!F48,'Combined experts'!F12)</f>
        <v>5.9324067447589401</v>
      </c>
      <c r="F91" s="4">
        <f>AVERAGE('Combined polls'!F84,'Combined markets'!G91,'Combined models'!G48,'Combined experts'!G12)</f>
        <v>7.1480565406792964</v>
      </c>
      <c r="G91" s="4">
        <f>AVERAGE('Combined polls'!G84,'Combined markets'!H91,'Combined models'!H48,'Combined experts'!H12)</f>
        <v>2.7392109775794951</v>
      </c>
      <c r="H91" s="4">
        <f>AVERAGE('Combined polls'!H84,'Combined markets'!I91,'Combined models'!I48,'Combined experts'!I12)</f>
        <v>3.7591229401155566</v>
      </c>
      <c r="I91" s="4">
        <f>AVERAGE('Combined polls'!I84,'Combined markets'!J91,'Combined models'!J48,'Combined experts'!J12)</f>
        <v>3.4803524270040169</v>
      </c>
      <c r="J91" s="4">
        <f>ABS(B91-Election_result!B$2)</f>
        <v>1.8886731252490492</v>
      </c>
      <c r="K91" s="4">
        <f>ABS(C91-Election_result!C$2)</f>
        <v>1.0485490924256702</v>
      </c>
      <c r="L91" s="4">
        <f>ABS(D91-Election_result!D$2)</f>
        <v>4.2684728737139697</v>
      </c>
      <c r="M91" s="4">
        <f>ABS(E91-Election_result!E$2)</f>
        <v>1.1324067447589403</v>
      </c>
      <c r="N91" s="4">
        <f>ABS(F91-Election_result!F$2)</f>
        <v>1.4519434593207032</v>
      </c>
      <c r="O91" s="4">
        <f>ABS(G91-Election_result!G$2)</f>
        <v>0.53921097757949488</v>
      </c>
      <c r="P91" s="4">
        <f>ABS(H91-Election_result!H$2)</f>
        <v>0.94087705988444359</v>
      </c>
      <c r="Q91" s="4">
        <f>ABS(I91-Election_result!I$2)</f>
        <v>0.61964757299598272</v>
      </c>
      <c r="R91" s="4">
        <f t="shared" si="1"/>
        <v>1.4862226132410319</v>
      </c>
    </row>
    <row r="92" spans="1:18" ht="12.75" customHeight="1">
      <c r="A92" s="3">
        <v>41491</v>
      </c>
      <c r="B92" s="4">
        <f>AVERAGE('Combined polls'!B85,'Combined markets'!C92,'Combined models'!C49,'Combined experts'!C13)</f>
        <v>39.61481782387019</v>
      </c>
      <c r="C92" s="4">
        <f>AVERAGE('Combined polls'!C85,'Combined markets'!D92,'Combined models'!D49,'Combined experts'!D13)</f>
        <v>25.088413833367781</v>
      </c>
      <c r="D92" s="4">
        <f>AVERAGE('Combined polls'!D85,'Combined markets'!E92,'Combined models'!E49,'Combined experts'!E13)</f>
        <v>12.675690542937613</v>
      </c>
      <c r="E92" s="4">
        <f>AVERAGE('Combined polls'!E85,'Combined markets'!F92,'Combined models'!F49,'Combined experts'!F13)</f>
        <v>5.9720254819363552</v>
      </c>
      <c r="F92" s="4">
        <f>AVERAGE('Combined polls'!F85,'Combined markets'!G92,'Combined models'!G49,'Combined experts'!G13)</f>
        <v>6.9205073735482374</v>
      </c>
      <c r="G92" s="4">
        <f>AVERAGE('Combined polls'!G85,'Combined markets'!H92,'Combined models'!H49,'Combined experts'!H13)</f>
        <v>2.5645424412428151</v>
      </c>
      <c r="H92" s="4">
        <f>AVERAGE('Combined polls'!H85,'Combined markets'!I92,'Combined models'!I49,'Combined experts'!I13)</f>
        <v>3.5100229418697193</v>
      </c>
      <c r="I92" s="4">
        <f>AVERAGE('Combined polls'!I85,'Combined markets'!J92,'Combined models'!J49,'Combined experts'!J13)</f>
        <v>3.6449895337005018</v>
      </c>
      <c r="J92" s="4">
        <f>ABS(B92-Election_result!B$2)</f>
        <v>1.8851821761298098</v>
      </c>
      <c r="K92" s="4">
        <f>ABS(C92-Election_result!C$2)</f>
        <v>0.61158616663221821</v>
      </c>
      <c r="L92" s="4">
        <f>ABS(D92-Election_result!D$2)</f>
        <v>4.2756905429376122</v>
      </c>
      <c r="M92" s="4">
        <f>ABS(E92-Election_result!E$2)</f>
        <v>1.1720254819363554</v>
      </c>
      <c r="N92" s="4">
        <f>ABS(F92-Election_result!F$2)</f>
        <v>1.6794926264517622</v>
      </c>
      <c r="O92" s="4">
        <f>ABS(G92-Election_result!G$2)</f>
        <v>0.36454244124281487</v>
      </c>
      <c r="P92" s="4">
        <f>ABS(H92-Election_result!H$2)</f>
        <v>1.1899770581302809</v>
      </c>
      <c r="Q92" s="4">
        <f>ABS(I92-Election_result!I$2)</f>
        <v>0.45501046629949782</v>
      </c>
      <c r="R92" s="4">
        <f t="shared" si="1"/>
        <v>1.4541883699700442</v>
      </c>
    </row>
    <row r="93" spans="1:18" ht="12.75" customHeight="1">
      <c r="A93" s="3">
        <v>41492</v>
      </c>
      <c r="B93" s="4">
        <f>AVERAGE('Combined polls'!B86,'Combined markets'!C93,'Combined models'!C50,'Combined experts'!C14)</f>
        <v>39.561839201105784</v>
      </c>
      <c r="C93" s="4">
        <f>AVERAGE('Combined polls'!C86,'Combined markets'!D93,'Combined models'!D50,'Combined experts'!D14)</f>
        <v>25.241540413548286</v>
      </c>
      <c r="D93" s="4">
        <f>AVERAGE('Combined polls'!D86,'Combined markets'!E93,'Combined models'!E50,'Combined experts'!E14)</f>
        <v>12.672206133196324</v>
      </c>
      <c r="E93" s="4">
        <f>AVERAGE('Combined polls'!E86,'Combined markets'!F93,'Combined models'!F50,'Combined experts'!F14)</f>
        <v>6.020989082569872</v>
      </c>
      <c r="F93" s="4">
        <f>AVERAGE('Combined polls'!F86,'Combined markets'!G93,'Combined models'!G50,'Combined experts'!G14)</f>
        <v>7.0168353340109464</v>
      </c>
      <c r="G93" s="4">
        <f>AVERAGE('Combined polls'!G86,'Combined markets'!H93,'Combined models'!H50,'Combined experts'!H14)</f>
        <v>2.5713269381194648</v>
      </c>
      <c r="H93" s="4">
        <f>AVERAGE('Combined polls'!H86,'Combined markets'!I93,'Combined models'!I50,'Combined experts'!I14)</f>
        <v>3.2503167297063591</v>
      </c>
      <c r="I93" s="4">
        <f>AVERAGE('Combined polls'!I86,'Combined markets'!J93,'Combined models'!J50,'Combined experts'!J14)</f>
        <v>3.6566911180852886</v>
      </c>
      <c r="J93" s="4">
        <f>ABS(B93-Election_result!B$2)</f>
        <v>1.9381607988942164</v>
      </c>
      <c r="K93" s="4">
        <f>ABS(C93-Election_result!C$2)</f>
        <v>0.45845958645171336</v>
      </c>
      <c r="L93" s="4">
        <f>ABS(D93-Election_result!D$2)</f>
        <v>4.2722061331963239</v>
      </c>
      <c r="M93" s="4">
        <f>ABS(E93-Election_result!E$2)</f>
        <v>1.2209890825698722</v>
      </c>
      <c r="N93" s="4">
        <f>ABS(F93-Election_result!F$2)</f>
        <v>1.5831646659890533</v>
      </c>
      <c r="O93" s="4">
        <f>ABS(G93-Election_result!G$2)</f>
        <v>0.3713269381194646</v>
      </c>
      <c r="P93" s="4">
        <f>ABS(H93-Election_result!H$2)</f>
        <v>1.4496832702936411</v>
      </c>
      <c r="Q93" s="4">
        <f>ABS(I93-Election_result!I$2)</f>
        <v>0.44330888191471107</v>
      </c>
      <c r="R93" s="4">
        <f t="shared" si="1"/>
        <v>1.4671624196786244</v>
      </c>
    </row>
    <row r="94" spans="1:18" ht="12.75" customHeight="1">
      <c r="A94" s="3">
        <v>41493</v>
      </c>
      <c r="B94" s="4">
        <f>AVERAGE('Combined polls'!B87,'Combined markets'!C94,'Combined models'!C51,'Combined experts'!C15)</f>
        <v>39.539971688456383</v>
      </c>
      <c r="C94" s="4">
        <f>AVERAGE('Combined polls'!C87,'Combined markets'!D94,'Combined models'!D51,'Combined experts'!D15)</f>
        <v>25.207289525115186</v>
      </c>
      <c r="D94" s="4">
        <f>AVERAGE('Combined polls'!D87,'Combined markets'!E94,'Combined models'!E51,'Combined experts'!E15)</f>
        <v>12.761199830118812</v>
      </c>
      <c r="E94" s="4">
        <f>AVERAGE('Combined polls'!E87,'Combined markets'!F94,'Combined models'!F51,'Combined experts'!F15)</f>
        <v>5.9536666688963829</v>
      </c>
      <c r="F94" s="4">
        <f>AVERAGE('Combined polls'!F87,'Combined markets'!G94,'Combined models'!G51,'Combined experts'!G15)</f>
        <v>7.0336666738898419</v>
      </c>
      <c r="G94" s="4">
        <f>AVERAGE('Combined polls'!G87,'Combined markets'!H94,'Combined models'!H51,'Combined experts'!H15)</f>
        <v>2.5016943236375169</v>
      </c>
      <c r="H94" s="4">
        <f>AVERAGE('Combined polls'!H87,'Combined markets'!I94,'Combined models'!I51,'Combined experts'!I15)</f>
        <v>3.345926076149019</v>
      </c>
      <c r="I94" s="4">
        <f>AVERAGE('Combined polls'!I87,'Combined markets'!J94,'Combined models'!J51,'Combined experts'!J15)</f>
        <v>3.6427235710896229</v>
      </c>
      <c r="J94" s="4">
        <f>ABS(B94-Election_result!B$2)</f>
        <v>1.960028311543617</v>
      </c>
      <c r="K94" s="4">
        <f>ABS(C94-Election_result!C$2)</f>
        <v>0.49271047488481301</v>
      </c>
      <c r="L94" s="4">
        <f>ABS(D94-Election_result!D$2)</f>
        <v>4.361199830118812</v>
      </c>
      <c r="M94" s="4">
        <f>ABS(E94-Election_result!E$2)</f>
        <v>1.153666668896383</v>
      </c>
      <c r="N94" s="4">
        <f>ABS(F94-Election_result!F$2)</f>
        <v>1.5663333261101577</v>
      </c>
      <c r="O94" s="4">
        <f>ABS(G94-Election_result!G$2)</f>
        <v>0.30169432363751669</v>
      </c>
      <c r="P94" s="4">
        <f>ABS(H94-Election_result!H$2)</f>
        <v>1.3540739238509811</v>
      </c>
      <c r="Q94" s="4">
        <f>ABS(I94-Election_result!I$2)</f>
        <v>0.45727642891037679</v>
      </c>
      <c r="R94" s="4">
        <f t="shared" si="1"/>
        <v>1.4558729109940822</v>
      </c>
    </row>
    <row r="95" spans="1:18" ht="12.75" customHeight="1">
      <c r="A95" s="3">
        <v>41494</v>
      </c>
      <c r="B95" s="4">
        <f>AVERAGE('Combined polls'!B88,'Combined markets'!C95,'Combined models'!C52,'Combined experts'!C16)</f>
        <v>39.434173356454579</v>
      </c>
      <c r="C95" s="4">
        <f>AVERAGE('Combined polls'!C88,'Combined markets'!D95,'Combined models'!D52,'Combined experts'!D16)</f>
        <v>25.10231216308523</v>
      </c>
      <c r="D95" s="4">
        <f>AVERAGE('Combined polls'!D88,'Combined markets'!E95,'Combined models'!E52,'Combined experts'!E16)</f>
        <v>12.751335297357036</v>
      </c>
      <c r="E95" s="4">
        <f>AVERAGE('Combined polls'!E88,'Combined markets'!F95,'Combined models'!F52,'Combined experts'!F16)</f>
        <v>5.9438234595280788</v>
      </c>
      <c r="F95" s="4">
        <f>AVERAGE('Combined polls'!F88,'Combined markets'!G95,'Combined models'!G52,'Combined experts'!G16)</f>
        <v>7.0020303640392099</v>
      </c>
      <c r="G95" s="4">
        <f>AVERAGE('Combined polls'!G88,'Combined markets'!H95,'Combined models'!H52,'Combined experts'!H16)</f>
        <v>2.5461690101504098</v>
      </c>
      <c r="H95" s="4">
        <f>AVERAGE('Combined polls'!H88,'Combined markets'!I95,'Combined models'!I52,'Combined experts'!I16)</f>
        <v>3.5403786408739908</v>
      </c>
      <c r="I95" s="4">
        <f>AVERAGE('Combined polls'!I88,'Combined markets'!J95,'Combined models'!J52,'Combined experts'!J16)</f>
        <v>3.6661078578274586</v>
      </c>
      <c r="J95" s="4">
        <f>ABS(B95-Election_result!B$2)</f>
        <v>2.0658266435454209</v>
      </c>
      <c r="K95" s="4">
        <f>ABS(C95-Election_result!C$2)</f>
        <v>0.59768783691476912</v>
      </c>
      <c r="L95" s="4">
        <f>ABS(D95-Election_result!D$2)</f>
        <v>4.3513352973570356</v>
      </c>
      <c r="M95" s="4">
        <f>ABS(E95-Election_result!E$2)</f>
        <v>1.143823459528079</v>
      </c>
      <c r="N95" s="4">
        <f>ABS(F95-Election_result!F$2)</f>
        <v>1.5979696359607898</v>
      </c>
      <c r="O95" s="4">
        <f>ABS(G95-Election_result!G$2)</f>
        <v>0.34616901015040957</v>
      </c>
      <c r="P95" s="4">
        <f>ABS(H95-Election_result!H$2)</f>
        <v>1.1596213591260094</v>
      </c>
      <c r="Q95" s="4">
        <f>ABS(I95-Election_result!I$2)</f>
        <v>0.43389214217254102</v>
      </c>
      <c r="R95" s="4">
        <f t="shared" si="1"/>
        <v>1.4620406730943818</v>
      </c>
    </row>
    <row r="96" spans="1:18" ht="12.75" customHeight="1">
      <c r="A96" s="3">
        <v>41495</v>
      </c>
      <c r="B96" s="4">
        <f>AVERAGE('Combined polls'!B89,'Combined markets'!C96,'Combined models'!C53,'Combined experts'!C17)</f>
        <v>39.491787116261136</v>
      </c>
      <c r="C96" s="4">
        <f>AVERAGE('Combined polls'!C89,'Combined markets'!D96,'Combined models'!D53,'Combined experts'!D17)</f>
        <v>25.093541905707845</v>
      </c>
      <c r="D96" s="4">
        <f>AVERAGE('Combined polls'!D89,'Combined markets'!E96,'Combined models'!E53,'Combined experts'!E17)</f>
        <v>12.92860883543773</v>
      </c>
      <c r="E96" s="4">
        <f>AVERAGE('Combined polls'!E89,'Combined markets'!F96,'Combined models'!F53,'Combined experts'!F17)</f>
        <v>5.9384924310228859</v>
      </c>
      <c r="F96" s="4">
        <f>AVERAGE('Combined polls'!F89,'Combined markets'!G96,'Combined models'!G53,'Combined experts'!G17)</f>
        <v>7.0019298793169957</v>
      </c>
      <c r="G96" s="4">
        <f>AVERAGE('Combined polls'!G89,'Combined markets'!H96,'Combined models'!H53,'Combined experts'!H17)</f>
        <v>2.5623735967158621</v>
      </c>
      <c r="H96" s="4">
        <f>AVERAGE('Combined polls'!H89,'Combined markets'!I96,'Combined models'!I53,'Combined experts'!I17)</f>
        <v>3.435756671416109</v>
      </c>
      <c r="I96" s="4">
        <f>AVERAGE('Combined polls'!I89,'Combined markets'!J96,'Combined models'!J53,'Combined experts'!J17)</f>
        <v>3.5361224447387922</v>
      </c>
      <c r="J96" s="4">
        <f>ABS(B96-Election_result!B$2)</f>
        <v>2.0082128837388638</v>
      </c>
      <c r="K96" s="4">
        <f>ABS(C96-Election_result!C$2)</f>
        <v>0.60645809429215447</v>
      </c>
      <c r="L96" s="4">
        <f>ABS(D96-Election_result!D$2)</f>
        <v>4.5286088354377299</v>
      </c>
      <c r="M96" s="4">
        <f>ABS(E96-Election_result!E$2)</f>
        <v>1.1384924310228861</v>
      </c>
      <c r="N96" s="4">
        <f>ABS(F96-Election_result!F$2)</f>
        <v>1.5980701206830039</v>
      </c>
      <c r="O96" s="4">
        <f>ABS(G96-Election_result!G$2)</f>
        <v>0.36237359671586189</v>
      </c>
      <c r="P96" s="4">
        <f>ABS(H96-Election_result!H$2)</f>
        <v>1.2642433285838912</v>
      </c>
      <c r="Q96" s="4">
        <f>ABS(I96-Election_result!I$2)</f>
        <v>0.56387755526120742</v>
      </c>
      <c r="R96" s="4">
        <f t="shared" si="1"/>
        <v>1.50879210571695</v>
      </c>
    </row>
    <row r="97" spans="1:18" ht="12.75" customHeight="1">
      <c r="A97" s="3">
        <v>41496</v>
      </c>
      <c r="B97" s="4">
        <f>AVERAGE('Combined polls'!B90,'Combined markets'!C97,'Combined models'!C54,'Combined experts'!C18)</f>
        <v>39.466775048940441</v>
      </c>
      <c r="C97" s="4">
        <f>AVERAGE('Combined polls'!C90,'Combined markets'!D97,'Combined models'!D54,'Combined experts'!D18)</f>
        <v>25.103757177402919</v>
      </c>
      <c r="D97" s="4">
        <f>AVERAGE('Combined polls'!D90,'Combined markets'!E97,'Combined models'!E54,'Combined experts'!E18)</f>
        <v>12.920048391250409</v>
      </c>
      <c r="E97" s="4">
        <f>AVERAGE('Combined polls'!E90,'Combined markets'!F97,'Combined models'!F54,'Combined experts'!F18)</f>
        <v>5.9627540896060216</v>
      </c>
      <c r="F97" s="4">
        <f>AVERAGE('Combined polls'!F90,'Combined markets'!G97,'Combined models'!G54,'Combined experts'!G18)</f>
        <v>7.0173954429576053</v>
      </c>
      <c r="G97" s="4">
        <f>AVERAGE('Combined polls'!G90,'Combined markets'!H97,'Combined models'!H54,'Combined experts'!H18)</f>
        <v>2.5654977823518212</v>
      </c>
      <c r="H97" s="4">
        <f>AVERAGE('Combined polls'!H90,'Combined markets'!I97,'Combined models'!I54,'Combined experts'!I18)</f>
        <v>3.4103633983729447</v>
      </c>
      <c r="I97" s="4">
        <f>AVERAGE('Combined polls'!I90,'Combined markets'!J97,'Combined models'!J54,'Combined experts'!J18)</f>
        <v>3.543771140997638</v>
      </c>
      <c r="J97" s="4">
        <f>ABS(B97-Election_result!B$2)</f>
        <v>2.0332249510595588</v>
      </c>
      <c r="K97" s="4">
        <f>ABS(C97-Election_result!C$2)</f>
        <v>0.59624282259708039</v>
      </c>
      <c r="L97" s="4">
        <f>ABS(D97-Election_result!D$2)</f>
        <v>4.520048391250409</v>
      </c>
      <c r="M97" s="4">
        <f>ABS(E97-Election_result!E$2)</f>
        <v>1.1627540896060218</v>
      </c>
      <c r="N97" s="4">
        <f>ABS(F97-Election_result!F$2)</f>
        <v>1.5826045570423943</v>
      </c>
      <c r="O97" s="4">
        <f>ABS(G97-Election_result!G$2)</f>
        <v>0.36549778235182107</v>
      </c>
      <c r="P97" s="4">
        <f>ABS(H97-Election_result!H$2)</f>
        <v>1.2896366016270555</v>
      </c>
      <c r="Q97" s="4">
        <f>ABS(I97-Election_result!I$2)</f>
        <v>0.55622885900236163</v>
      </c>
      <c r="R97" s="4">
        <f t="shared" si="1"/>
        <v>1.5132797568170877</v>
      </c>
    </row>
    <row r="98" spans="1:18" ht="12.75" customHeight="1">
      <c r="A98" s="3">
        <v>41497</v>
      </c>
      <c r="B98" s="4">
        <f>AVERAGE('Combined polls'!B91,'Combined markets'!C98,'Combined models'!C55,'Combined experts'!C19)</f>
        <v>39.452632297005636</v>
      </c>
      <c r="C98" s="4">
        <f>AVERAGE('Combined polls'!C91,'Combined markets'!D98,'Combined models'!D55,'Combined experts'!D19)</f>
        <v>25.073592608151799</v>
      </c>
      <c r="D98" s="4">
        <f>AVERAGE('Combined polls'!D91,'Combined markets'!E98,'Combined models'!E55,'Combined experts'!E19)</f>
        <v>12.908956509753223</v>
      </c>
      <c r="E98" s="4">
        <f>AVERAGE('Combined polls'!E91,'Combined markets'!F98,'Combined models'!F55,'Combined experts'!F19)</f>
        <v>5.9375642592829259</v>
      </c>
      <c r="F98" s="4">
        <f>AVERAGE('Combined polls'!F91,'Combined markets'!G98,'Combined models'!G55,'Combined experts'!G19)</f>
        <v>6.997262681911911</v>
      </c>
      <c r="G98" s="4">
        <f>AVERAGE('Combined polls'!G91,'Combined markets'!H98,'Combined models'!H55,'Combined experts'!H19)</f>
        <v>2.6460900647679959</v>
      </c>
      <c r="H98" s="4">
        <f>AVERAGE('Combined polls'!H91,'Combined markets'!I98,'Combined models'!I55,'Combined experts'!I19)</f>
        <v>3.4711488779867734</v>
      </c>
      <c r="I98" s="4">
        <f>AVERAGE('Combined polls'!I91,'Combined markets'!J98,'Combined models'!J55,'Combined experts'!J19)</f>
        <v>3.5058659240949632</v>
      </c>
      <c r="J98" s="4">
        <f>ABS(B98-Election_result!B$2)</f>
        <v>2.0473677029943644</v>
      </c>
      <c r="K98" s="4">
        <f>ABS(C98-Election_result!C$2)</f>
        <v>0.62640739184820049</v>
      </c>
      <c r="L98" s="4">
        <f>ABS(D98-Election_result!D$2)</f>
        <v>4.5089565097532223</v>
      </c>
      <c r="M98" s="4">
        <f>ABS(E98-Election_result!E$2)</f>
        <v>1.137564259282926</v>
      </c>
      <c r="N98" s="4">
        <f>ABS(F98-Election_result!F$2)</f>
        <v>1.6027373180880886</v>
      </c>
      <c r="O98" s="4">
        <f>ABS(G98-Election_result!G$2)</f>
        <v>0.44609006476799573</v>
      </c>
      <c r="P98" s="4">
        <f>ABS(H98-Election_result!H$2)</f>
        <v>1.2288511220132268</v>
      </c>
      <c r="Q98" s="4">
        <f>ABS(I98-Election_result!I$2)</f>
        <v>0.59413407590503642</v>
      </c>
      <c r="R98" s="4">
        <f t="shared" si="1"/>
        <v>1.5240135555816323</v>
      </c>
    </row>
    <row r="99" spans="1:18" ht="12.75" customHeight="1">
      <c r="A99" s="3">
        <v>41498</v>
      </c>
      <c r="B99" s="4">
        <f>AVERAGE('Combined polls'!B92,'Combined markets'!C99,'Combined models'!C56,'Combined experts'!C20)</f>
        <v>39.459938819729395</v>
      </c>
      <c r="C99" s="4">
        <f>AVERAGE('Combined polls'!C92,'Combined markets'!D99,'Combined models'!D56,'Combined experts'!D20)</f>
        <v>25.152858414752565</v>
      </c>
      <c r="D99" s="4">
        <f>AVERAGE('Combined polls'!D92,'Combined markets'!E99,'Combined models'!E56,'Combined experts'!E20)</f>
        <v>12.928237628872715</v>
      </c>
      <c r="E99" s="4">
        <f>AVERAGE('Combined polls'!E92,'Combined markets'!F99,'Combined models'!F56,'Combined experts'!F20)</f>
        <v>5.9414966455582352</v>
      </c>
      <c r="F99" s="4">
        <f>AVERAGE('Combined polls'!F92,'Combined markets'!G99,'Combined models'!G56,'Combined experts'!G20)</f>
        <v>7.0166296316634673</v>
      </c>
      <c r="G99" s="4">
        <f>AVERAGE('Combined polls'!G92,'Combined markets'!H99,'Combined models'!H56,'Combined experts'!H20)</f>
        <v>2.6571235402603777</v>
      </c>
      <c r="H99" s="4">
        <f>AVERAGE('Combined polls'!H92,'Combined markets'!I99,'Combined models'!I56,'Combined experts'!I20)</f>
        <v>3.349129260979244</v>
      </c>
      <c r="I99" s="4">
        <f>AVERAGE('Combined polls'!I92,'Combined markets'!J99,'Combined models'!J56,'Combined experts'!J20)</f>
        <v>3.4881048568049602</v>
      </c>
      <c r="J99" s="4">
        <f>ABS(B99-Election_result!B$2)</f>
        <v>2.0400611802706052</v>
      </c>
      <c r="K99" s="4">
        <f>ABS(C99-Election_result!C$2)</f>
        <v>0.54714158524743439</v>
      </c>
      <c r="L99" s="4">
        <f>ABS(D99-Election_result!D$2)</f>
        <v>4.5282376288727146</v>
      </c>
      <c r="M99" s="4">
        <f>ABS(E99-Election_result!E$2)</f>
        <v>1.1414966455582354</v>
      </c>
      <c r="N99" s="4">
        <f>ABS(F99-Election_result!F$2)</f>
        <v>1.5833703683365323</v>
      </c>
      <c r="O99" s="4">
        <f>ABS(G99-Election_result!G$2)</f>
        <v>0.45712354026037749</v>
      </c>
      <c r="P99" s="4">
        <f>ABS(H99-Election_result!H$2)</f>
        <v>1.3508707390207562</v>
      </c>
      <c r="Q99" s="4">
        <f>ABS(I99-Election_result!I$2)</f>
        <v>0.61189514319503946</v>
      </c>
      <c r="R99" s="4">
        <f t="shared" si="1"/>
        <v>1.5325246038452121</v>
      </c>
    </row>
    <row r="100" spans="1:18" ht="12.75" customHeight="1">
      <c r="A100" s="3">
        <v>41499</v>
      </c>
      <c r="B100" s="4">
        <f>AVERAGE('Combined polls'!B93,'Combined markets'!C100,'Combined models'!C57,'Combined experts'!C21)</f>
        <v>39.436270773821221</v>
      </c>
      <c r="C100" s="4">
        <f>AVERAGE('Combined polls'!C93,'Combined markets'!D100,'Combined models'!D57,'Combined experts'!D21)</f>
        <v>25.12823601587921</v>
      </c>
      <c r="D100" s="4">
        <f>AVERAGE('Combined polls'!D93,'Combined markets'!E100,'Combined models'!E57,'Combined experts'!E21)</f>
        <v>12.911931364017299</v>
      </c>
      <c r="E100" s="4">
        <f>AVERAGE('Combined polls'!E93,'Combined markets'!F100,'Combined models'!F57,'Combined experts'!F21)</f>
        <v>5.9425636280408582</v>
      </c>
      <c r="F100" s="4">
        <f>AVERAGE('Combined polls'!F93,'Combined markets'!G100,'Combined models'!G57,'Combined experts'!G21)</f>
        <v>7.0256598858849779</v>
      </c>
      <c r="G100" s="4">
        <f>AVERAGE('Combined polls'!G93,'Combined markets'!H100,'Combined models'!H57,'Combined experts'!H21)</f>
        <v>2.5775044858629577</v>
      </c>
      <c r="H100" s="4">
        <f>AVERAGE('Combined polls'!H93,'Combined markets'!I100,'Combined models'!I57,'Combined experts'!I21)</f>
        <v>3.436470308570521</v>
      </c>
      <c r="I100" s="4">
        <f>AVERAGE('Combined polls'!I93,'Combined markets'!J100,'Combined models'!J57,'Combined experts'!J21)</f>
        <v>3.5351979397850353</v>
      </c>
      <c r="J100" s="4">
        <f>ABS(B100-Election_result!B$2)</f>
        <v>2.0637292261787792</v>
      </c>
      <c r="K100" s="4">
        <f>ABS(C100-Election_result!C$2)</f>
        <v>0.5717639841207891</v>
      </c>
      <c r="L100" s="4">
        <f>ABS(D100-Election_result!D$2)</f>
        <v>4.5119313640172987</v>
      </c>
      <c r="M100" s="4">
        <f>ABS(E100-Election_result!E$2)</f>
        <v>1.1425636280408584</v>
      </c>
      <c r="N100" s="4">
        <f>ABS(F100-Election_result!F$2)</f>
        <v>1.5743401141150217</v>
      </c>
      <c r="O100" s="4">
        <f>ABS(G100-Election_result!G$2)</f>
        <v>0.37750448586295748</v>
      </c>
      <c r="P100" s="4">
        <f>ABS(H100-Election_result!H$2)</f>
        <v>1.2635296914294791</v>
      </c>
      <c r="Q100" s="4">
        <f>ABS(I100-Election_result!I$2)</f>
        <v>0.56480206021496437</v>
      </c>
      <c r="R100" s="4">
        <f t="shared" si="1"/>
        <v>1.5087705692475184</v>
      </c>
    </row>
    <row r="101" spans="1:18" ht="12.75" customHeight="1">
      <c r="A101" s="3">
        <v>41500</v>
      </c>
      <c r="B101" s="4">
        <f>AVERAGE('Combined polls'!B94,'Combined markets'!C101,'Combined models'!C58,'Combined experts'!C22)</f>
        <v>39.450723384700325</v>
      </c>
      <c r="C101" s="4">
        <f>AVERAGE('Combined polls'!C94,'Combined markets'!D101,'Combined models'!D58,'Combined experts'!D22)</f>
        <v>25.178559918775314</v>
      </c>
      <c r="D101" s="4">
        <f>AVERAGE('Combined polls'!D94,'Combined markets'!E101,'Combined models'!E58,'Combined experts'!E22)</f>
        <v>12.93032967115572</v>
      </c>
      <c r="E101" s="4">
        <f>AVERAGE('Combined polls'!E94,'Combined markets'!F101,'Combined models'!F58,'Combined experts'!F22)</f>
        <v>5.9204457379824653</v>
      </c>
      <c r="F101" s="4">
        <f>AVERAGE('Combined polls'!F94,'Combined markets'!G101,'Combined models'!G58,'Combined experts'!G22)</f>
        <v>7.0252749893012361</v>
      </c>
      <c r="G101" s="4">
        <f>AVERAGE('Combined polls'!G94,'Combined markets'!H101,'Combined models'!H58,'Combined experts'!H22)</f>
        <v>2.5586657274232687</v>
      </c>
      <c r="H101" s="4">
        <f>AVERAGE('Combined polls'!H94,'Combined markets'!I101,'Combined models'!I58,'Combined experts'!I22)</f>
        <v>3.3970321480402994</v>
      </c>
      <c r="I101" s="4">
        <f>AVERAGE('Combined polls'!I94,'Combined markets'!J101,'Combined models'!J58,'Combined experts'!J22)</f>
        <v>3.5276375453041608</v>
      </c>
      <c r="J101" s="4">
        <f>ABS(B101-Election_result!B$2)</f>
        <v>2.0492766152996751</v>
      </c>
      <c r="K101" s="4">
        <f>ABS(C101-Election_result!C$2)</f>
        <v>0.52144008122468577</v>
      </c>
      <c r="L101" s="4">
        <f>ABS(D101-Election_result!D$2)</f>
        <v>4.5303296711557195</v>
      </c>
      <c r="M101" s="4">
        <f>ABS(E101-Election_result!E$2)</f>
        <v>1.1204457379824655</v>
      </c>
      <c r="N101" s="4">
        <f>ABS(F101-Election_result!F$2)</f>
        <v>1.5747250106987636</v>
      </c>
      <c r="O101" s="4">
        <f>ABS(G101-Election_result!G$2)</f>
        <v>0.35866572742326852</v>
      </c>
      <c r="P101" s="4">
        <f>ABS(H101-Election_result!H$2)</f>
        <v>1.3029678519597008</v>
      </c>
      <c r="Q101" s="4">
        <f>ABS(I101-Election_result!I$2)</f>
        <v>0.5723624546958388</v>
      </c>
      <c r="R101" s="4">
        <f t="shared" si="1"/>
        <v>1.5037766438050144</v>
      </c>
    </row>
    <row r="102" spans="1:18" ht="12.75" customHeight="1">
      <c r="A102" s="3">
        <v>41501</v>
      </c>
      <c r="B102" s="4">
        <f>AVERAGE('Combined polls'!B95,'Combined markets'!C102,'Combined models'!C59,'Combined experts'!C23)</f>
        <v>39.429845550190002</v>
      </c>
      <c r="C102" s="4">
        <f>AVERAGE('Combined polls'!C95,'Combined markets'!D102,'Combined models'!D59,'Combined experts'!D23)</f>
        <v>25.108850405207193</v>
      </c>
      <c r="D102" s="4">
        <f>AVERAGE('Combined polls'!D95,'Combined markets'!E102,'Combined models'!E59,'Combined experts'!E23)</f>
        <v>12.882058632179584</v>
      </c>
      <c r="E102" s="4">
        <f>AVERAGE('Combined polls'!E95,'Combined markets'!F102,'Combined models'!F59,'Combined experts'!F23)</f>
        <v>5.9342741301402215</v>
      </c>
      <c r="F102" s="4">
        <f>AVERAGE('Combined polls'!F95,'Combined markets'!G102,'Combined models'!G59,'Combined experts'!G23)</f>
        <v>7.0339729245560028</v>
      </c>
      <c r="G102" s="4">
        <f>AVERAGE('Combined polls'!G95,'Combined markets'!H102,'Combined models'!H59,'Combined experts'!H23)</f>
        <v>2.6351290798976272</v>
      </c>
      <c r="H102" s="4">
        <f>AVERAGE('Combined polls'!H95,'Combined markets'!I102,'Combined models'!I59,'Combined experts'!I23)</f>
        <v>3.4022473799225637</v>
      </c>
      <c r="I102" s="4">
        <f>AVERAGE('Combined polls'!I95,'Combined markets'!J102,'Combined models'!J59,'Combined experts'!J23)</f>
        <v>3.5639915782370273</v>
      </c>
      <c r="J102" s="4">
        <f>ABS(B102-Election_result!B$2)</f>
        <v>2.0701544498099977</v>
      </c>
      <c r="K102" s="4">
        <f>ABS(C102-Election_result!C$2)</f>
        <v>0.59114959479280671</v>
      </c>
      <c r="L102" s="4">
        <f>ABS(D102-Election_result!D$2)</f>
        <v>4.4820586321795837</v>
      </c>
      <c r="M102" s="4">
        <f>ABS(E102-Election_result!E$2)</f>
        <v>1.1342741301402217</v>
      </c>
      <c r="N102" s="4">
        <f>ABS(F102-Election_result!F$2)</f>
        <v>1.5660270754439969</v>
      </c>
      <c r="O102" s="4">
        <f>ABS(G102-Election_result!G$2)</f>
        <v>0.43512907989762706</v>
      </c>
      <c r="P102" s="4">
        <f>ABS(H102-Election_result!H$2)</f>
        <v>1.2977526200774365</v>
      </c>
      <c r="Q102" s="4">
        <f>ABS(I102-Election_result!I$2)</f>
        <v>0.53600842176297236</v>
      </c>
      <c r="R102" s="4">
        <f t="shared" si="1"/>
        <v>1.5140692505130802</v>
      </c>
    </row>
    <row r="103" spans="1:18" ht="12.75" customHeight="1">
      <c r="A103" s="3">
        <v>41502</v>
      </c>
      <c r="B103" s="4">
        <f>AVERAGE('Combined polls'!B96,'Combined markets'!C103,'Combined models'!C60,'Combined experts'!C24)</f>
        <v>39.48658902020545</v>
      </c>
      <c r="C103" s="4">
        <f>AVERAGE('Combined polls'!C96,'Combined markets'!D103,'Combined models'!D60,'Combined experts'!D24)</f>
        <v>25.043000149991236</v>
      </c>
      <c r="D103" s="4">
        <f>AVERAGE('Combined polls'!D96,'Combined markets'!E103,'Combined models'!E60,'Combined experts'!E24)</f>
        <v>12.728349266506905</v>
      </c>
      <c r="E103" s="4">
        <f>AVERAGE('Combined polls'!E96,'Combined markets'!F103,'Combined models'!F60,'Combined experts'!F24)</f>
        <v>5.911924806598635</v>
      </c>
      <c r="F103" s="4">
        <f>AVERAGE('Combined polls'!F96,'Combined markets'!G103,'Combined models'!G60,'Combined experts'!G24)</f>
        <v>7.1441142151683099</v>
      </c>
      <c r="G103" s="4">
        <f>AVERAGE('Combined polls'!G96,'Combined markets'!H103,'Combined models'!H60,'Combined experts'!H24)</f>
        <v>2.6813897136874592</v>
      </c>
      <c r="H103" s="4">
        <f>AVERAGE('Combined polls'!H96,'Combined markets'!I103,'Combined models'!I60,'Combined experts'!I24)</f>
        <v>3.4104937996229916</v>
      </c>
      <c r="I103" s="4">
        <f>AVERAGE('Combined polls'!I96,'Combined markets'!J103,'Combined models'!J60,'Combined experts'!J24)</f>
        <v>3.5776528550230942</v>
      </c>
      <c r="J103" s="4">
        <f>ABS(B103-Election_result!B$2)</f>
        <v>2.0134109797945499</v>
      </c>
      <c r="K103" s="4">
        <f>ABS(C103-Election_result!C$2)</f>
        <v>0.65699985000876282</v>
      </c>
      <c r="L103" s="4">
        <f>ABS(D103-Election_result!D$2)</f>
        <v>4.3283492665069048</v>
      </c>
      <c r="M103" s="4">
        <f>ABS(E103-Election_result!E$2)</f>
        <v>1.1119248065986351</v>
      </c>
      <c r="N103" s="4">
        <f>ABS(F103-Election_result!F$2)</f>
        <v>1.4558857848316897</v>
      </c>
      <c r="O103" s="4">
        <f>ABS(G103-Election_result!G$2)</f>
        <v>0.48138971368745898</v>
      </c>
      <c r="P103" s="4">
        <f>ABS(H103-Election_result!H$2)</f>
        <v>1.2895062003770086</v>
      </c>
      <c r="Q103" s="4">
        <f>ABS(I103-Election_result!I$2)</f>
        <v>0.52234714497690549</v>
      </c>
      <c r="R103" s="4">
        <f t="shared" si="1"/>
        <v>1.4824767183477394</v>
      </c>
    </row>
    <row r="104" spans="1:18" ht="12.75" customHeight="1">
      <c r="A104" s="3">
        <v>41503</v>
      </c>
      <c r="B104" s="4">
        <f>AVERAGE('Combined polls'!B97,'Combined markets'!C104,'Combined models'!C61,'Combined experts'!C25)</f>
        <v>39.533572385129681</v>
      </c>
      <c r="C104" s="4">
        <f>AVERAGE('Combined polls'!C97,'Combined markets'!D104,'Combined models'!D61,'Combined experts'!D25)</f>
        <v>25.028709248945951</v>
      </c>
      <c r="D104" s="4">
        <f>AVERAGE('Combined polls'!D97,'Combined markets'!E104,'Combined models'!E61,'Combined experts'!E25)</f>
        <v>12.666065646197497</v>
      </c>
      <c r="E104" s="4">
        <f>AVERAGE('Combined polls'!E97,'Combined markets'!F104,'Combined models'!F61,'Combined experts'!F25)</f>
        <v>5.9047935356011774</v>
      </c>
      <c r="F104" s="4">
        <f>AVERAGE('Combined polls'!F97,'Combined markets'!G104,'Combined models'!G61,'Combined experts'!G25)</f>
        <v>7.1659608356884208</v>
      </c>
      <c r="G104" s="4">
        <f>AVERAGE('Combined polls'!G97,'Combined markets'!H104,'Combined models'!H61,'Combined experts'!H25)</f>
        <v>2.719288945543993</v>
      </c>
      <c r="H104" s="4">
        <f>AVERAGE('Combined polls'!H97,'Combined markets'!I104,'Combined models'!I61,'Combined experts'!I25)</f>
        <v>3.4025835461351699</v>
      </c>
      <c r="I104" s="4">
        <f>AVERAGE('Combined polls'!I97,'Combined markets'!J104,'Combined models'!J61,'Combined experts'!J25)</f>
        <v>3.5607251108223021</v>
      </c>
      <c r="J104" s="4">
        <f>ABS(B104-Election_result!B$2)</f>
        <v>1.9664276148703195</v>
      </c>
      <c r="K104" s="4">
        <f>ABS(C104-Election_result!C$2)</f>
        <v>0.67129075105404823</v>
      </c>
      <c r="L104" s="4">
        <f>ABS(D104-Election_result!D$2)</f>
        <v>4.2660656461974966</v>
      </c>
      <c r="M104" s="4">
        <f>ABS(E104-Election_result!E$2)</f>
        <v>1.1047935356011775</v>
      </c>
      <c r="N104" s="4">
        <f>ABS(F104-Election_result!F$2)</f>
        <v>1.4340391643115789</v>
      </c>
      <c r="O104" s="4">
        <f>ABS(G104-Election_result!G$2)</f>
        <v>0.51928894554399285</v>
      </c>
      <c r="P104" s="4">
        <f>ABS(H104-Election_result!H$2)</f>
        <v>1.2974164538648303</v>
      </c>
      <c r="Q104" s="4">
        <f>ABS(I104-Election_result!I$2)</f>
        <v>0.5392748891776975</v>
      </c>
      <c r="R104" s="4">
        <f t="shared" si="1"/>
        <v>1.4748246250776427</v>
      </c>
    </row>
    <row r="105" spans="1:18" ht="12.75" customHeight="1">
      <c r="A105" s="3">
        <v>41504</v>
      </c>
      <c r="B105" s="4">
        <f>AVERAGE('Combined polls'!B98,'Combined markets'!C105,'Combined models'!C62,'Combined experts'!C26)</f>
        <v>39.574412598103414</v>
      </c>
      <c r="C105" s="4">
        <f>AVERAGE('Combined polls'!C98,'Combined markets'!D105,'Combined models'!D62,'Combined experts'!D26)</f>
        <v>24.984481997072798</v>
      </c>
      <c r="D105" s="4">
        <f>AVERAGE('Combined polls'!D98,'Combined markets'!E105,'Combined models'!E62,'Combined experts'!E26)</f>
        <v>12.575519776392886</v>
      </c>
      <c r="E105" s="4">
        <f>AVERAGE('Combined polls'!E98,'Combined markets'!F105,'Combined models'!F62,'Combined experts'!F26)</f>
        <v>5.925291968086233</v>
      </c>
      <c r="F105" s="4">
        <f>AVERAGE('Combined polls'!F98,'Combined markets'!G105,'Combined models'!G62,'Combined experts'!G26)</f>
        <v>7.2342254247852127</v>
      </c>
      <c r="G105" s="4">
        <f>AVERAGE('Combined polls'!G98,'Combined markets'!H105,'Combined models'!H62,'Combined experts'!H26)</f>
        <v>2.7473401252422409</v>
      </c>
      <c r="H105" s="4">
        <f>AVERAGE('Combined polls'!H98,'Combined markets'!I105,'Combined models'!I62,'Combined experts'!I26)</f>
        <v>3.3954990499077118</v>
      </c>
      <c r="I105" s="4">
        <f>AVERAGE('Combined polls'!I98,'Combined markets'!J105,'Combined models'!J62,'Combined experts'!J26)</f>
        <v>3.5446002932658134</v>
      </c>
      <c r="J105" s="4">
        <f>ABS(B105-Election_result!B$2)</f>
        <v>1.9255874018965855</v>
      </c>
      <c r="K105" s="4">
        <f>ABS(C105-Election_result!C$2)</f>
        <v>0.71551800292720102</v>
      </c>
      <c r="L105" s="4">
        <f>ABS(D105-Election_result!D$2)</f>
        <v>4.1755197763928855</v>
      </c>
      <c r="M105" s="4">
        <f>ABS(E105-Election_result!E$2)</f>
        <v>1.1252919680862332</v>
      </c>
      <c r="N105" s="4">
        <f>ABS(F105-Election_result!F$2)</f>
        <v>1.365774575214787</v>
      </c>
      <c r="O105" s="4">
        <f>ABS(G105-Election_result!G$2)</f>
        <v>0.54734012524224074</v>
      </c>
      <c r="P105" s="4">
        <f>ABS(H105-Election_result!H$2)</f>
        <v>1.3045009500922884</v>
      </c>
      <c r="Q105" s="4">
        <f>ABS(I105-Election_result!I$2)</f>
        <v>0.55539970673418626</v>
      </c>
      <c r="R105" s="4">
        <f t="shared" si="1"/>
        <v>1.464366563323301</v>
      </c>
    </row>
    <row r="106" spans="1:18" ht="12.75" customHeight="1">
      <c r="A106" s="3">
        <v>41505</v>
      </c>
      <c r="B106" s="4">
        <f>AVERAGE('Combined polls'!B99,'Combined markets'!C106,'Combined models'!C63,'Combined experts'!C27)</f>
        <v>39.67201837809457</v>
      </c>
      <c r="C106" s="4">
        <f>AVERAGE('Combined polls'!C99,'Combined markets'!D106,'Combined models'!D63,'Combined experts'!D27)</f>
        <v>24.92841688726006</v>
      </c>
      <c r="D106" s="4">
        <f>AVERAGE('Combined polls'!D99,'Combined markets'!E106,'Combined models'!E63,'Combined experts'!E27)</f>
        <v>12.505181626756823</v>
      </c>
      <c r="E106" s="4">
        <f>AVERAGE('Combined polls'!E99,'Combined markets'!F106,'Combined models'!F63,'Combined experts'!F27)</f>
        <v>5.957292297468463</v>
      </c>
      <c r="F106" s="4">
        <f>AVERAGE('Combined polls'!F99,'Combined markets'!G106,'Combined models'!G63,'Combined experts'!G27)</f>
        <v>7.3183619748354412</v>
      </c>
      <c r="G106" s="4">
        <f>AVERAGE('Combined polls'!G99,'Combined markets'!H106,'Combined models'!H63,'Combined experts'!H27)</f>
        <v>2.8818178180614642</v>
      </c>
      <c r="H106" s="4">
        <f>AVERAGE('Combined polls'!H99,'Combined markets'!I106,'Combined models'!I63,'Combined experts'!I27)</f>
        <v>3.2932081714097254</v>
      </c>
      <c r="I106" s="4">
        <f>AVERAGE('Combined polls'!I99,'Combined markets'!J106,'Combined models'!J63,'Combined experts'!J27)</f>
        <v>3.3866443255931502</v>
      </c>
      <c r="J106" s="4">
        <f>ABS(B106-Election_result!B$2)</f>
        <v>1.8279816219054297</v>
      </c>
      <c r="K106" s="4">
        <f>ABS(C106-Election_result!C$2)</f>
        <v>0.77158311273993974</v>
      </c>
      <c r="L106" s="4">
        <f>ABS(D106-Election_result!D$2)</f>
        <v>4.1051816267568224</v>
      </c>
      <c r="M106" s="4">
        <f>ABS(E106-Election_result!E$2)</f>
        <v>1.1572922974684632</v>
      </c>
      <c r="N106" s="4">
        <f>ABS(F106-Election_result!F$2)</f>
        <v>1.2816380251645585</v>
      </c>
      <c r="O106" s="4">
        <f>ABS(G106-Election_result!G$2)</f>
        <v>0.68181781806146402</v>
      </c>
      <c r="P106" s="4">
        <f>ABS(H106-Election_result!H$2)</f>
        <v>1.4067918285902747</v>
      </c>
      <c r="Q106" s="4">
        <f>ABS(I106-Election_result!I$2)</f>
        <v>0.71335567440684944</v>
      </c>
      <c r="R106" s="4">
        <f t="shared" si="1"/>
        <v>1.4932052506367253</v>
      </c>
    </row>
    <row r="107" spans="1:18" ht="12.75" customHeight="1">
      <c r="A107" s="3">
        <v>41506</v>
      </c>
      <c r="B107" s="4">
        <f>AVERAGE('Combined polls'!B100,'Combined markets'!C107,'Combined models'!C64,'Combined experts'!C28)</f>
        <v>39.757472943583537</v>
      </c>
      <c r="C107" s="4">
        <f>AVERAGE('Combined polls'!C100,'Combined markets'!D107,'Combined models'!D64,'Combined experts'!D28)</f>
        <v>24.894555988269037</v>
      </c>
      <c r="D107" s="4">
        <f>AVERAGE('Combined polls'!D100,'Combined markets'!E107,'Combined models'!E64,'Combined experts'!E28)</f>
        <v>12.538676753549339</v>
      </c>
      <c r="E107" s="4">
        <f>AVERAGE('Combined polls'!E100,'Combined markets'!F107,'Combined models'!F64,'Combined experts'!F28)</f>
        <v>5.9791367982511883</v>
      </c>
      <c r="F107" s="4">
        <f>AVERAGE('Combined polls'!F100,'Combined markets'!G107,'Combined models'!G64,'Combined experts'!G28)</f>
        <v>7.343750537407832</v>
      </c>
      <c r="G107" s="4">
        <f>AVERAGE('Combined polls'!G100,'Combined markets'!H107,'Combined models'!H64,'Combined experts'!H28)</f>
        <v>2.8538087242202894</v>
      </c>
      <c r="H107" s="4">
        <f>AVERAGE('Combined polls'!H100,'Combined markets'!I107,'Combined models'!I64,'Combined experts'!I28)</f>
        <v>3.2283722642258352</v>
      </c>
      <c r="I107" s="4">
        <f>AVERAGE('Combined polls'!I100,'Combined markets'!J107,'Combined models'!J64,'Combined experts'!J28)</f>
        <v>3.3469665362443344</v>
      </c>
      <c r="J107" s="4">
        <f>ABS(B107-Election_result!B$2)</f>
        <v>1.7425270564164634</v>
      </c>
      <c r="K107" s="4">
        <f>ABS(C107-Election_result!C$2)</f>
        <v>0.80544401173096247</v>
      </c>
      <c r="L107" s="4">
        <f>ABS(D107-Election_result!D$2)</f>
        <v>4.1386767535493387</v>
      </c>
      <c r="M107" s="4">
        <f>ABS(E107-Election_result!E$2)</f>
        <v>1.1791367982511884</v>
      </c>
      <c r="N107" s="4">
        <f>ABS(F107-Election_result!F$2)</f>
        <v>1.2562494625921676</v>
      </c>
      <c r="O107" s="4">
        <f>ABS(G107-Election_result!G$2)</f>
        <v>0.65380872422028924</v>
      </c>
      <c r="P107" s="4">
        <f>ABS(H107-Election_result!H$2)</f>
        <v>1.4716277357741649</v>
      </c>
      <c r="Q107" s="4">
        <f>ABS(I107-Election_result!I$2)</f>
        <v>0.75303346375566527</v>
      </c>
      <c r="R107" s="4">
        <f t="shared" si="1"/>
        <v>1.5000630007862801</v>
      </c>
    </row>
    <row r="108" spans="1:18" ht="12.75" customHeight="1">
      <c r="A108" s="3">
        <v>41507</v>
      </c>
      <c r="B108" s="4">
        <f>AVERAGE('Combined polls'!B101,'Combined markets'!C108,'Combined models'!C65,'Combined experts'!C29)</f>
        <v>39.663082230523173</v>
      </c>
      <c r="C108" s="4">
        <f>AVERAGE('Combined polls'!C101,'Combined markets'!D108,'Combined models'!D65,'Combined experts'!D29)</f>
        <v>24.930288659833291</v>
      </c>
      <c r="D108" s="4">
        <f>AVERAGE('Combined polls'!D101,'Combined markets'!E108,'Combined models'!E65,'Combined experts'!E29)</f>
        <v>12.547585057908066</v>
      </c>
      <c r="E108" s="4">
        <f>AVERAGE('Combined polls'!E101,'Combined markets'!F108,'Combined models'!F65,'Combined experts'!F29)</f>
        <v>5.9627915784285719</v>
      </c>
      <c r="F108" s="4">
        <f>AVERAGE('Combined polls'!F101,'Combined markets'!G108,'Combined models'!G65,'Combined experts'!G29)</f>
        <v>7.3383779470347186</v>
      </c>
      <c r="G108" s="4">
        <f>AVERAGE('Combined polls'!G101,'Combined markets'!H108,'Combined models'!H65,'Combined experts'!H29)</f>
        <v>2.8315352131867124</v>
      </c>
      <c r="H108" s="4">
        <f>AVERAGE('Combined polls'!H101,'Combined markets'!I108,'Combined models'!I65,'Combined experts'!I29)</f>
        <v>3.3455786800717942</v>
      </c>
      <c r="I108" s="4">
        <f>AVERAGE('Combined polls'!I101,'Combined markets'!J108,'Combined models'!J65,'Combined experts'!J29)</f>
        <v>3.3240152458820837</v>
      </c>
      <c r="J108" s="4">
        <f>ABS(B108-Election_result!B$2)</f>
        <v>1.8369177694768268</v>
      </c>
      <c r="K108" s="4">
        <f>ABS(C108-Election_result!C$2)</f>
        <v>0.76971134016670817</v>
      </c>
      <c r="L108" s="4">
        <f>ABS(D108-Election_result!D$2)</f>
        <v>4.1475850579080653</v>
      </c>
      <c r="M108" s="4">
        <f>ABS(E108-Election_result!E$2)</f>
        <v>1.1627915784285721</v>
      </c>
      <c r="N108" s="4">
        <f>ABS(F108-Election_result!F$2)</f>
        <v>1.2616220529652811</v>
      </c>
      <c r="O108" s="4">
        <f>ABS(G108-Election_result!G$2)</f>
        <v>0.63153521318671224</v>
      </c>
      <c r="P108" s="4">
        <f>ABS(H108-Election_result!H$2)</f>
        <v>1.354421319928206</v>
      </c>
      <c r="Q108" s="4">
        <f>ABS(I108-Election_result!I$2)</f>
        <v>0.7759847541179159</v>
      </c>
      <c r="R108" s="4">
        <f t="shared" si="1"/>
        <v>1.492571135772286</v>
      </c>
    </row>
    <row r="109" spans="1:18" ht="12.75" customHeight="1">
      <c r="A109" s="3">
        <v>41508</v>
      </c>
      <c r="B109" s="4">
        <f>AVERAGE('Combined polls'!B102,'Combined markets'!C109,'Combined models'!C66,'Combined experts'!C30)</f>
        <v>39.772918350357138</v>
      </c>
      <c r="C109" s="4">
        <f>AVERAGE('Combined polls'!C102,'Combined markets'!D109,'Combined models'!D66,'Combined experts'!D30)</f>
        <v>24.841233816763047</v>
      </c>
      <c r="D109" s="4">
        <f>AVERAGE('Combined polls'!D102,'Combined markets'!E109,'Combined models'!E66,'Combined experts'!E30)</f>
        <v>12.558838265907085</v>
      </c>
      <c r="E109" s="4">
        <f>AVERAGE('Combined polls'!E102,'Combined markets'!F109,'Combined models'!F66,'Combined experts'!F30)</f>
        <v>6.0013651185185974</v>
      </c>
      <c r="F109" s="4">
        <f>AVERAGE('Combined polls'!F102,'Combined markets'!G109,'Combined models'!G66,'Combined experts'!G30)</f>
        <v>7.3556129754873503</v>
      </c>
      <c r="G109" s="4">
        <f>AVERAGE('Combined polls'!G102,'Combined markets'!H109,'Combined models'!H66,'Combined experts'!H30)</f>
        <v>2.8054653950501605</v>
      </c>
      <c r="H109" s="4">
        <f>AVERAGE('Combined polls'!H102,'Combined markets'!I109,'Combined models'!I66,'Combined experts'!I30)</f>
        <v>3.3085837374505598</v>
      </c>
      <c r="I109" s="4">
        <f>AVERAGE('Combined polls'!I102,'Combined markets'!J109,'Combined models'!J66,'Combined experts'!J30)</f>
        <v>3.2984799465917982</v>
      </c>
      <c r="J109" s="4">
        <f>ABS(B109-Election_result!B$2)</f>
        <v>1.7270816496428623</v>
      </c>
      <c r="K109" s="4">
        <f>ABS(C109-Election_result!C$2)</f>
        <v>0.85876618323695197</v>
      </c>
      <c r="L109" s="4">
        <f>ABS(D109-Election_result!D$2)</f>
        <v>4.1588382659070842</v>
      </c>
      <c r="M109" s="4">
        <f>ABS(E109-Election_result!E$2)</f>
        <v>1.2013651185185976</v>
      </c>
      <c r="N109" s="4">
        <f>ABS(F109-Election_result!F$2)</f>
        <v>1.2443870245126494</v>
      </c>
      <c r="O109" s="4">
        <f>ABS(G109-Election_result!G$2)</f>
        <v>0.60546539505016028</v>
      </c>
      <c r="P109" s="4">
        <f>ABS(H109-Election_result!H$2)</f>
        <v>1.3914162625494404</v>
      </c>
      <c r="Q109" s="4">
        <f>ABS(I109-Election_result!I$2)</f>
        <v>0.80152005340820143</v>
      </c>
      <c r="R109" s="4">
        <f t="shared" si="1"/>
        <v>1.4986049941032435</v>
      </c>
    </row>
    <row r="110" spans="1:18" ht="12.75" customHeight="1">
      <c r="A110" s="3">
        <v>41509</v>
      </c>
      <c r="B110" s="4">
        <f>AVERAGE('Combined polls'!B103,'Combined markets'!C110,'Combined models'!C67,'Combined experts'!C31)</f>
        <v>39.747832519171844</v>
      </c>
      <c r="C110" s="4">
        <f>AVERAGE('Combined polls'!C103,'Combined markets'!D110,'Combined models'!D67,'Combined experts'!D31)</f>
        <v>24.862620445715109</v>
      </c>
      <c r="D110" s="4">
        <f>AVERAGE('Combined polls'!D103,'Combined markets'!E110,'Combined models'!E67,'Combined experts'!E31)</f>
        <v>12.582234881211541</v>
      </c>
      <c r="E110" s="4">
        <f>AVERAGE('Combined polls'!E103,'Combined markets'!F110,'Combined models'!F67,'Combined experts'!F31)</f>
        <v>5.998170181435448</v>
      </c>
      <c r="F110" s="4">
        <f>AVERAGE('Combined polls'!F103,'Combined markets'!G110,'Combined models'!G67,'Combined experts'!G31)</f>
        <v>7.3625577579206807</v>
      </c>
      <c r="G110" s="4">
        <f>AVERAGE('Combined polls'!G103,'Combined markets'!H110,'Combined models'!H67,'Combined experts'!H31)</f>
        <v>2.7478738483376324</v>
      </c>
      <c r="H110" s="4">
        <f>AVERAGE('Combined polls'!H103,'Combined markets'!I110,'Combined models'!I67,'Combined experts'!I31)</f>
        <v>3.3413191204389392</v>
      </c>
      <c r="I110" s="4">
        <f>AVERAGE('Combined polls'!I103,'Combined markets'!J110,'Combined models'!J67,'Combined experts'!J31)</f>
        <v>3.3011914169594325</v>
      </c>
      <c r="J110" s="4">
        <f>ABS(B110-Election_result!B$2)</f>
        <v>1.752167480828156</v>
      </c>
      <c r="K110" s="4">
        <f>ABS(C110-Election_result!C$2)</f>
        <v>0.8373795542848903</v>
      </c>
      <c r="L110" s="4">
        <f>ABS(D110-Election_result!D$2)</f>
        <v>4.1822348812115404</v>
      </c>
      <c r="M110" s="4">
        <f>ABS(E110-Election_result!E$2)</f>
        <v>1.1981701814354482</v>
      </c>
      <c r="N110" s="4">
        <f>ABS(F110-Election_result!F$2)</f>
        <v>1.237442242079319</v>
      </c>
      <c r="O110" s="4">
        <f>ABS(G110-Election_result!G$2)</f>
        <v>0.5478738483376322</v>
      </c>
      <c r="P110" s="4">
        <f>ABS(H110-Election_result!H$2)</f>
        <v>1.358680879561061</v>
      </c>
      <c r="Q110" s="4">
        <f>ABS(I110-Election_result!I$2)</f>
        <v>0.79880858304056712</v>
      </c>
      <c r="R110" s="4">
        <f t="shared" si="1"/>
        <v>1.489094706347327</v>
      </c>
    </row>
    <row r="111" spans="1:18" ht="12.75" customHeight="1">
      <c r="A111" s="3">
        <v>41510</v>
      </c>
      <c r="B111" s="4">
        <f>AVERAGE('Combined polls'!B104,'Combined markets'!C111,'Combined models'!C68,'Combined experts'!C32)</f>
        <v>39.736513321762644</v>
      </c>
      <c r="C111" s="4">
        <f>AVERAGE('Combined polls'!C104,'Combined markets'!D111,'Combined models'!D68,'Combined experts'!D32)</f>
        <v>24.880701189270631</v>
      </c>
      <c r="D111" s="4">
        <f>AVERAGE('Combined polls'!D104,'Combined markets'!E111,'Combined models'!E68,'Combined experts'!E32)</f>
        <v>12.542213057644279</v>
      </c>
      <c r="E111" s="4">
        <f>AVERAGE('Combined polls'!E104,'Combined markets'!F111,'Combined models'!F68,'Combined experts'!F32)</f>
        <v>5.9915518186480163</v>
      </c>
      <c r="F111" s="4">
        <f>AVERAGE('Combined polls'!F104,'Combined markets'!G111,'Combined models'!G68,'Combined experts'!G32)</f>
        <v>7.405275176230985</v>
      </c>
      <c r="G111" s="4">
        <f>AVERAGE('Combined polls'!G104,'Combined markets'!H111,'Combined models'!H68,'Combined experts'!H32)</f>
        <v>2.7349346174097047</v>
      </c>
      <c r="H111" s="4">
        <f>AVERAGE('Combined polls'!H104,'Combined markets'!I111,'Combined models'!I68,'Combined experts'!I32)</f>
        <v>3.3518175532315144</v>
      </c>
      <c r="I111" s="4">
        <f>AVERAGE('Combined polls'!I104,'Combined markets'!J111,'Combined models'!J68,'Combined experts'!J32)</f>
        <v>3.2982725434628843</v>
      </c>
      <c r="J111" s="4">
        <f>ABS(B111-Election_result!B$2)</f>
        <v>1.7634866782373564</v>
      </c>
      <c r="K111" s="4">
        <f>ABS(C111-Election_result!C$2)</f>
        <v>0.81929881072936794</v>
      </c>
      <c r="L111" s="4">
        <f>ABS(D111-Election_result!D$2)</f>
        <v>4.1422130576442786</v>
      </c>
      <c r="M111" s="4">
        <f>ABS(E111-Election_result!E$2)</f>
        <v>1.1915518186480165</v>
      </c>
      <c r="N111" s="4">
        <f>ABS(F111-Election_result!F$2)</f>
        <v>1.1947248237690147</v>
      </c>
      <c r="O111" s="4">
        <f>ABS(G111-Election_result!G$2)</f>
        <v>0.53493461740970449</v>
      </c>
      <c r="P111" s="4">
        <f>ABS(H111-Election_result!H$2)</f>
        <v>1.3481824467684858</v>
      </c>
      <c r="Q111" s="4">
        <f>ABS(I111-Election_result!I$2)</f>
        <v>0.8017274565371153</v>
      </c>
      <c r="R111" s="4">
        <f t="shared" si="1"/>
        <v>1.4745149637179176</v>
      </c>
    </row>
    <row r="112" spans="1:18" ht="12.75" customHeight="1">
      <c r="A112" s="3">
        <v>41511</v>
      </c>
      <c r="B112" s="4">
        <f>AVERAGE('Combined polls'!B105,'Combined markets'!C112,'Combined models'!C69,'Combined experts'!C33)</f>
        <v>39.701183708086361</v>
      </c>
      <c r="C112" s="4">
        <f>AVERAGE('Combined polls'!C105,'Combined markets'!D112,'Combined models'!D69,'Combined experts'!D33)</f>
        <v>24.902724406422713</v>
      </c>
      <c r="D112" s="4">
        <f>AVERAGE('Combined polls'!D105,'Combined markets'!E112,'Combined models'!E69,'Combined experts'!E33)</f>
        <v>12.553198865682816</v>
      </c>
      <c r="E112" s="4">
        <f>AVERAGE('Combined polls'!E105,'Combined markets'!F112,'Combined models'!F69,'Combined experts'!F33)</f>
        <v>6.0290237821943968</v>
      </c>
      <c r="F112" s="4">
        <f>AVERAGE('Combined polls'!F105,'Combined markets'!G112,'Combined models'!G69,'Combined experts'!G33)</f>
        <v>7.4256493363922509</v>
      </c>
      <c r="G112" s="4">
        <f>AVERAGE('Combined polls'!G105,'Combined markets'!H112,'Combined models'!H69,'Combined experts'!H33)</f>
        <v>2.6904121187044705</v>
      </c>
      <c r="H112" s="4">
        <f>AVERAGE('Combined polls'!H105,'Combined markets'!I112,'Combined models'!I69,'Combined experts'!I33)</f>
        <v>3.4304614730653169</v>
      </c>
      <c r="I112" s="4">
        <f>AVERAGE('Combined polls'!I105,'Combined markets'!J112,'Combined models'!J69,'Combined experts'!J33)</f>
        <v>3.2086846036491004</v>
      </c>
      <c r="J112" s="4">
        <f>ABS(B112-Election_result!B$2)</f>
        <v>1.7988162919136386</v>
      </c>
      <c r="K112" s="4">
        <f>ABS(C112-Election_result!C$2)</f>
        <v>0.79727559357728595</v>
      </c>
      <c r="L112" s="4">
        <f>ABS(D112-Election_result!D$2)</f>
        <v>4.1531988656828158</v>
      </c>
      <c r="M112" s="4">
        <f>ABS(E112-Election_result!E$2)</f>
        <v>1.229023782194397</v>
      </c>
      <c r="N112" s="4">
        <f>ABS(F112-Election_result!F$2)</f>
        <v>1.1743506636077488</v>
      </c>
      <c r="O112" s="4">
        <f>ABS(G112-Election_result!G$2)</f>
        <v>0.49041211870447032</v>
      </c>
      <c r="P112" s="4">
        <f>ABS(H112-Election_result!H$2)</f>
        <v>1.2695385269346833</v>
      </c>
      <c r="Q112" s="4">
        <f>ABS(I112-Election_result!I$2)</f>
        <v>0.89131539635089929</v>
      </c>
      <c r="R112" s="4">
        <f t="shared" si="1"/>
        <v>1.4754914048707422</v>
      </c>
    </row>
    <row r="113" spans="1:18" ht="12.75" customHeight="1">
      <c r="A113" s="3">
        <v>41512</v>
      </c>
      <c r="B113" s="4">
        <f>AVERAGE('Combined polls'!B106,'Combined markets'!C113,'Combined models'!C70,'Combined experts'!C34)</f>
        <v>39.687856354444087</v>
      </c>
      <c r="C113" s="4">
        <f>AVERAGE('Combined polls'!C106,'Combined markets'!D113,'Combined models'!D70,'Combined experts'!D34)</f>
        <v>24.834031543285441</v>
      </c>
      <c r="D113" s="4">
        <f>AVERAGE('Combined polls'!D106,'Combined markets'!E113,'Combined models'!E70,'Combined experts'!E34)</f>
        <v>12.517809125653105</v>
      </c>
      <c r="E113" s="4">
        <f>AVERAGE('Combined polls'!E106,'Combined markets'!F113,'Combined models'!F70,'Combined experts'!F34)</f>
        <v>6.0941604246346692</v>
      </c>
      <c r="F113" s="4">
        <f>AVERAGE('Combined polls'!F106,'Combined markets'!G113,'Combined models'!G70,'Combined experts'!G34)</f>
        <v>7.4676157251039923</v>
      </c>
      <c r="G113" s="4">
        <f>AVERAGE('Combined polls'!G106,'Combined markets'!H113,'Combined models'!H70,'Combined experts'!H34)</f>
        <v>2.6538936327217764</v>
      </c>
      <c r="H113" s="4">
        <f>AVERAGE('Combined polls'!H106,'Combined markets'!I113,'Combined models'!I70,'Combined experts'!I34)</f>
        <v>3.4836838706562672</v>
      </c>
      <c r="I113" s="4">
        <f>AVERAGE('Combined polls'!I106,'Combined markets'!J113,'Combined models'!J70,'Combined experts'!J34)</f>
        <v>3.1990969064960826</v>
      </c>
      <c r="J113" s="4">
        <f>ABS(B113-Election_result!B$2)</f>
        <v>1.8121436455559135</v>
      </c>
      <c r="K113" s="4">
        <f>ABS(C113-Election_result!C$2)</f>
        <v>0.86596845671455824</v>
      </c>
      <c r="L113" s="4">
        <f>ABS(D113-Election_result!D$2)</f>
        <v>4.1178091256531051</v>
      </c>
      <c r="M113" s="4">
        <f>ABS(E113-Election_result!E$2)</f>
        <v>1.2941604246346694</v>
      </c>
      <c r="N113" s="4">
        <f>ABS(F113-Election_result!F$2)</f>
        <v>1.1323842748960073</v>
      </c>
      <c r="O113" s="4">
        <f>ABS(G113-Election_result!G$2)</f>
        <v>0.45389363272177619</v>
      </c>
      <c r="P113" s="4">
        <f>ABS(H113-Election_result!H$2)</f>
        <v>1.216316129343733</v>
      </c>
      <c r="Q113" s="4">
        <f>ABS(I113-Election_result!I$2)</f>
        <v>0.90090309350391706</v>
      </c>
      <c r="R113" s="4">
        <f t="shared" si="1"/>
        <v>1.4741973478779602</v>
      </c>
    </row>
    <row r="114" spans="1:18" ht="12.75" customHeight="1">
      <c r="A114" s="3">
        <v>41513</v>
      </c>
      <c r="B114" s="4">
        <f>AVERAGE('Combined polls'!B107,'Combined markets'!C114,'Combined models'!C71,'Combined experts'!C35)</f>
        <v>39.677535898257425</v>
      </c>
      <c r="C114" s="4">
        <f>AVERAGE('Combined polls'!C107,'Combined markets'!D114,'Combined models'!D71,'Combined experts'!D35)</f>
        <v>24.822437153096264</v>
      </c>
      <c r="D114" s="4">
        <f>AVERAGE('Combined polls'!D107,'Combined markets'!E114,'Combined models'!E71,'Combined experts'!E35)</f>
        <v>12.527774678613579</v>
      </c>
      <c r="E114" s="4">
        <f>AVERAGE('Combined polls'!E107,'Combined markets'!F114,'Combined models'!F71,'Combined experts'!F35)</f>
        <v>6.1320942818934618</v>
      </c>
      <c r="F114" s="4">
        <f>AVERAGE('Combined polls'!F107,'Combined markets'!G114,'Combined models'!G71,'Combined experts'!G35)</f>
        <v>7.4888327628904818</v>
      </c>
      <c r="G114" s="4">
        <f>AVERAGE('Combined polls'!G107,'Combined markets'!H114,'Combined models'!H71,'Combined experts'!H35)</f>
        <v>2.6238741600534472</v>
      </c>
      <c r="H114" s="4">
        <f>AVERAGE('Combined polls'!H107,'Combined markets'!I114,'Combined models'!I71,'Combined experts'!I35)</f>
        <v>3.4876467255616621</v>
      </c>
      <c r="I114" s="4">
        <f>AVERAGE('Combined polls'!I107,'Combined markets'!J114,'Combined models'!J71,'Combined experts'!J35)</f>
        <v>3.1755653237012309</v>
      </c>
      <c r="J114" s="4">
        <f>ABS(B114-Election_result!B$2)</f>
        <v>1.8224641017425753</v>
      </c>
      <c r="K114" s="4">
        <f>ABS(C114-Election_result!C$2)</f>
        <v>0.87756284690373576</v>
      </c>
      <c r="L114" s="4">
        <f>ABS(D114-Election_result!D$2)</f>
        <v>4.1277746786135783</v>
      </c>
      <c r="M114" s="4">
        <f>ABS(E114-Election_result!E$2)</f>
        <v>1.332094281893462</v>
      </c>
      <c r="N114" s="4">
        <f>ABS(F114-Election_result!F$2)</f>
        <v>1.1111672371095178</v>
      </c>
      <c r="O114" s="4">
        <f>ABS(G114-Election_result!G$2)</f>
        <v>0.42387416005344702</v>
      </c>
      <c r="P114" s="4">
        <f>ABS(H114-Election_result!H$2)</f>
        <v>1.2123532744383381</v>
      </c>
      <c r="Q114" s="4">
        <f>ABS(I114-Election_result!I$2)</f>
        <v>0.92443467629876874</v>
      </c>
      <c r="R114" s="4">
        <f t="shared" si="1"/>
        <v>1.478965657131678</v>
      </c>
    </row>
    <row r="115" spans="1:18" ht="12.75" customHeight="1">
      <c r="A115" s="3">
        <v>41514</v>
      </c>
      <c r="B115" s="4">
        <f>AVERAGE('Combined polls'!B108,'Combined markets'!C115,'Combined models'!C72,'Combined experts'!C36)</f>
        <v>39.528777040861421</v>
      </c>
      <c r="C115" s="4">
        <f>AVERAGE('Combined polls'!C108,'Combined markets'!D115,'Combined models'!D72,'Combined experts'!D36)</f>
        <v>24.825099629921407</v>
      </c>
      <c r="D115" s="4">
        <f>AVERAGE('Combined polls'!D108,'Combined markets'!E115,'Combined models'!E72,'Combined experts'!E36)</f>
        <v>12.569877750312227</v>
      </c>
      <c r="E115" s="4">
        <f>AVERAGE('Combined polls'!E108,'Combined markets'!F115,'Combined models'!F72,'Combined experts'!F36)</f>
        <v>6.1482017226445027</v>
      </c>
      <c r="F115" s="4">
        <f>AVERAGE('Combined polls'!F108,'Combined markets'!G115,'Combined models'!G72,'Combined experts'!G36)</f>
        <v>7.4857376701743261</v>
      </c>
      <c r="G115" s="4">
        <f>AVERAGE('Combined polls'!G108,'Combined markets'!H115,'Combined models'!H72,'Combined experts'!H36)</f>
        <v>2.6425384880945533</v>
      </c>
      <c r="H115" s="4">
        <f>AVERAGE('Combined polls'!H108,'Combined markets'!I115,'Combined models'!I72,'Combined experts'!I36)</f>
        <v>3.541463989956962</v>
      </c>
      <c r="I115" s="4">
        <f>AVERAGE('Combined polls'!I108,'Combined markets'!J115,'Combined models'!J72,'Combined experts'!J36)</f>
        <v>3.1922466087905272</v>
      </c>
      <c r="J115" s="4">
        <f>ABS(B115-Election_result!B$2)</f>
        <v>1.9712229591385793</v>
      </c>
      <c r="K115" s="4">
        <f>ABS(C115-Election_result!C$2)</f>
        <v>0.874900370078592</v>
      </c>
      <c r="L115" s="4">
        <f>ABS(D115-Election_result!D$2)</f>
        <v>4.1698777503122262</v>
      </c>
      <c r="M115" s="4">
        <f>ABS(E115-Election_result!E$2)</f>
        <v>1.3482017226445029</v>
      </c>
      <c r="N115" s="4">
        <f>ABS(F115-Election_result!F$2)</f>
        <v>1.1142623298256735</v>
      </c>
      <c r="O115" s="4">
        <f>ABS(G115-Election_result!G$2)</f>
        <v>0.4425384880945531</v>
      </c>
      <c r="P115" s="4">
        <f>ABS(H115-Election_result!H$2)</f>
        <v>1.1585360100430382</v>
      </c>
      <c r="Q115" s="4">
        <f>ABS(I115-Election_result!I$2)</f>
        <v>0.9077533912094724</v>
      </c>
      <c r="R115" s="4">
        <f t="shared" si="1"/>
        <v>1.4984116276683297</v>
      </c>
    </row>
    <row r="116" spans="1:18" ht="12.75" customHeight="1">
      <c r="A116" s="3">
        <v>41515</v>
      </c>
      <c r="B116" s="4">
        <f>AVERAGE('Combined polls'!B109,'Combined markets'!C116,'Combined models'!C73,'Combined experts'!C37)</f>
        <v>39.576724475982274</v>
      </c>
      <c r="C116" s="4">
        <f>AVERAGE('Combined polls'!C109,'Combined markets'!D116,'Combined models'!D73,'Combined experts'!D37)</f>
        <v>24.774968688373672</v>
      </c>
      <c r="D116" s="4">
        <f>AVERAGE('Combined polls'!D109,'Combined markets'!E116,'Combined models'!E73,'Combined experts'!E37)</f>
        <v>12.477847092133942</v>
      </c>
      <c r="E116" s="4">
        <f>AVERAGE('Combined polls'!E109,'Combined markets'!F116,'Combined models'!F73,'Combined experts'!F37)</f>
        <v>6.1230316303196446</v>
      </c>
      <c r="F116" s="4">
        <f>AVERAGE('Combined polls'!F109,'Combined markets'!G116,'Combined models'!G73,'Combined experts'!G37)</f>
        <v>7.5391489093314039</v>
      </c>
      <c r="G116" s="4">
        <f>AVERAGE('Combined polls'!G109,'Combined markets'!H116,'Combined models'!H73,'Combined experts'!H37)</f>
        <v>2.6631139904900101</v>
      </c>
      <c r="H116" s="4">
        <f>AVERAGE('Combined polls'!H109,'Combined markets'!I116,'Combined models'!I73,'Combined experts'!I37)</f>
        <v>3.6000835217544482</v>
      </c>
      <c r="I116" s="4">
        <f>AVERAGE('Combined polls'!I109,'Combined markets'!J116,'Combined models'!J73,'Combined experts'!J37)</f>
        <v>3.1797186018331915</v>
      </c>
      <c r="J116" s="4">
        <f>ABS(B116-Election_result!B$2)</f>
        <v>1.9232755240177255</v>
      </c>
      <c r="K116" s="4">
        <f>ABS(C116-Election_result!C$2)</f>
        <v>0.92503131162632712</v>
      </c>
      <c r="L116" s="4">
        <f>ABS(D116-Election_result!D$2)</f>
        <v>4.0778470921339416</v>
      </c>
      <c r="M116" s="4">
        <f>ABS(E116-Election_result!E$2)</f>
        <v>1.3230316303196448</v>
      </c>
      <c r="N116" s="4">
        <f>ABS(F116-Election_result!F$2)</f>
        <v>1.0608510906685957</v>
      </c>
      <c r="O116" s="4">
        <f>ABS(G116-Election_result!G$2)</f>
        <v>0.4631139904900099</v>
      </c>
      <c r="P116" s="4">
        <f>ABS(H116-Election_result!H$2)</f>
        <v>1.0999164782455519</v>
      </c>
      <c r="Q116" s="4">
        <f>ABS(I116-Election_result!I$2)</f>
        <v>0.9202813981668081</v>
      </c>
      <c r="R116" s="4">
        <f t="shared" si="1"/>
        <v>1.4741685644585756</v>
      </c>
    </row>
    <row r="117" spans="1:18" ht="12.75" customHeight="1">
      <c r="A117" s="3">
        <v>41516</v>
      </c>
      <c r="B117" s="4">
        <f>AVERAGE('Combined polls'!B110,'Combined markets'!C117,'Combined models'!C74,'Combined experts'!C38)</f>
        <v>39.56051851064511</v>
      </c>
      <c r="C117" s="4">
        <f>AVERAGE('Combined polls'!C110,'Combined markets'!D117,'Combined models'!D74,'Combined experts'!D38)</f>
        <v>24.890300713635128</v>
      </c>
      <c r="D117" s="4">
        <f>AVERAGE('Combined polls'!D110,'Combined markets'!E117,'Combined models'!E74,'Combined experts'!E38)</f>
        <v>12.36049668942697</v>
      </c>
      <c r="E117" s="4">
        <f>AVERAGE('Combined polls'!E110,'Combined markets'!F117,'Combined models'!F74,'Combined experts'!F38)</f>
        <v>6.1020621025878459</v>
      </c>
      <c r="F117" s="4">
        <f>AVERAGE('Combined polls'!F110,'Combined markets'!G117,'Combined models'!G74,'Combined experts'!G38)</f>
        <v>7.5525489405163864</v>
      </c>
      <c r="G117" s="4">
        <f>AVERAGE('Combined polls'!G110,'Combined markets'!H117,'Combined models'!H74,'Combined experts'!H38)</f>
        <v>2.6481653694622183</v>
      </c>
      <c r="H117" s="4">
        <f>AVERAGE('Combined polls'!H110,'Combined markets'!I117,'Combined models'!I74,'Combined experts'!I38)</f>
        <v>3.6069907584566634</v>
      </c>
      <c r="I117" s="4">
        <f>AVERAGE('Combined polls'!I110,'Combined markets'!J117,'Combined models'!J74,'Combined experts'!J38)</f>
        <v>3.2238783324193045</v>
      </c>
      <c r="J117" s="4">
        <f>ABS(B117-Election_result!B$2)</f>
        <v>1.9394814893548897</v>
      </c>
      <c r="K117" s="4">
        <f>ABS(C117-Election_result!C$2)</f>
        <v>0.80969928636487154</v>
      </c>
      <c r="L117" s="4">
        <f>ABS(D117-Election_result!D$2)</f>
        <v>3.9604966894269698</v>
      </c>
      <c r="M117" s="4">
        <f>ABS(E117-Election_result!E$2)</f>
        <v>1.302062102587846</v>
      </c>
      <c r="N117" s="4">
        <f>ABS(F117-Election_result!F$2)</f>
        <v>1.0474510594836133</v>
      </c>
      <c r="O117" s="4">
        <f>ABS(G117-Election_result!G$2)</f>
        <v>0.44816536946221808</v>
      </c>
      <c r="P117" s="4">
        <f>ABS(H117-Election_result!H$2)</f>
        <v>1.0930092415433368</v>
      </c>
      <c r="Q117" s="4">
        <f>ABS(I117-Election_result!I$2)</f>
        <v>0.8761216675806951</v>
      </c>
      <c r="R117" s="4">
        <f t="shared" si="1"/>
        <v>1.4345608632255549</v>
      </c>
    </row>
    <row r="118" spans="1:18" ht="12.75" customHeight="1">
      <c r="A118" s="3">
        <v>41517</v>
      </c>
      <c r="B118" s="4">
        <f>AVERAGE('Combined polls'!B111,'Combined markets'!C118,'Combined models'!C75,'Combined experts'!C39)</f>
        <v>39.560168631328487</v>
      </c>
      <c r="C118" s="4">
        <f>AVERAGE('Combined polls'!C111,'Combined markets'!D118,'Combined models'!D75,'Combined experts'!D39)</f>
        <v>24.89939878492719</v>
      </c>
      <c r="D118" s="4">
        <f>AVERAGE('Combined polls'!D111,'Combined markets'!E118,'Combined models'!E75,'Combined experts'!E39)</f>
        <v>12.308803112065227</v>
      </c>
      <c r="E118" s="4">
        <f>AVERAGE('Combined polls'!E111,'Combined markets'!F118,'Combined models'!F75,'Combined experts'!F39)</f>
        <v>6.0889014759009701</v>
      </c>
      <c r="F118" s="4">
        <f>AVERAGE('Combined polls'!F111,'Combined markets'!G118,'Combined models'!G75,'Combined experts'!G39)</f>
        <v>7.5405581575135212</v>
      </c>
      <c r="G118" s="4">
        <f>AVERAGE('Combined polls'!G111,'Combined markets'!H118,'Combined models'!H75,'Combined experts'!H39)</f>
        <v>2.6055449182429786</v>
      </c>
      <c r="H118" s="4">
        <f>AVERAGE('Combined polls'!H111,'Combined markets'!I118,'Combined models'!I75,'Combined experts'!I39)</f>
        <v>3.7311702803298363</v>
      </c>
      <c r="I118" s="4">
        <f>AVERAGE('Combined polls'!I111,'Combined markets'!J118,'Combined models'!J75,'Combined experts'!J39)</f>
        <v>3.2102388841712459</v>
      </c>
      <c r="J118" s="4">
        <f>ABS(B118-Election_result!B$2)</f>
        <v>1.9398313686715127</v>
      </c>
      <c r="K118" s="4">
        <f>ABS(C118-Election_result!C$2)</f>
        <v>0.80060121507280968</v>
      </c>
      <c r="L118" s="4">
        <f>ABS(D118-Election_result!D$2)</f>
        <v>3.9088031120652271</v>
      </c>
      <c r="M118" s="4">
        <f>ABS(E118-Election_result!E$2)</f>
        <v>1.2889014759009703</v>
      </c>
      <c r="N118" s="4">
        <f>ABS(F118-Election_result!F$2)</f>
        <v>1.0594418424864784</v>
      </c>
      <c r="O118" s="4">
        <f>ABS(G118-Election_result!G$2)</f>
        <v>0.40554491824297845</v>
      </c>
      <c r="P118" s="4">
        <f>ABS(H118-Election_result!H$2)</f>
        <v>0.96882971967016385</v>
      </c>
      <c r="Q118" s="4">
        <f>ABS(I118-Election_result!I$2)</f>
        <v>0.88976111582875372</v>
      </c>
      <c r="R118" s="4">
        <f t="shared" si="1"/>
        <v>1.4077143459923618</v>
      </c>
    </row>
    <row r="119" spans="1:18" ht="12.75" customHeight="1">
      <c r="A119" s="3">
        <v>41518</v>
      </c>
      <c r="B119" s="4">
        <f>AVERAGE('Combined polls'!B112,'Combined markets'!C119,'Combined models'!C76,'Combined experts'!C40)</f>
        <v>39.56169610653096</v>
      </c>
      <c r="C119" s="4">
        <f>AVERAGE('Combined polls'!C112,'Combined markets'!D119,'Combined models'!D76,'Combined experts'!D40)</f>
        <v>24.910872303624206</v>
      </c>
      <c r="D119" s="4">
        <f>AVERAGE('Combined polls'!D112,'Combined markets'!E119,'Combined models'!E76,'Combined experts'!E40)</f>
        <v>12.219287275701411</v>
      </c>
      <c r="E119" s="4">
        <f>AVERAGE('Combined polls'!E112,'Combined markets'!F119,'Combined models'!F76,'Combined experts'!F40)</f>
        <v>6.0849234795601159</v>
      </c>
      <c r="F119" s="4">
        <f>AVERAGE('Combined polls'!F112,'Combined markets'!G119,'Combined models'!G76,'Combined experts'!G40)</f>
        <v>7.6070211199268671</v>
      </c>
      <c r="G119" s="4">
        <f>AVERAGE('Combined polls'!G112,'Combined markets'!H119,'Combined models'!H76,'Combined experts'!H40)</f>
        <v>2.6257447497897068</v>
      </c>
      <c r="H119" s="4">
        <f>AVERAGE('Combined polls'!H112,'Combined markets'!I119,'Combined models'!I76,'Combined experts'!I40)</f>
        <v>3.7199416829309362</v>
      </c>
      <c r="I119" s="4">
        <f>AVERAGE('Combined polls'!I112,'Combined markets'!J119,'Combined models'!J76,'Combined experts'!J40)</f>
        <v>3.2182636719435367</v>
      </c>
      <c r="J119" s="4">
        <f>ABS(B119-Election_result!B$2)</f>
        <v>1.9383038934690404</v>
      </c>
      <c r="K119" s="4">
        <f>ABS(C119-Election_result!C$2)</f>
        <v>0.78912769637579316</v>
      </c>
      <c r="L119" s="4">
        <f>ABS(D119-Election_result!D$2)</f>
        <v>3.8192872757014111</v>
      </c>
      <c r="M119" s="4">
        <f>ABS(E119-Election_result!E$2)</f>
        <v>1.2849234795601161</v>
      </c>
      <c r="N119" s="4">
        <f>ABS(F119-Election_result!F$2)</f>
        <v>0.99297888007313251</v>
      </c>
      <c r="O119" s="4">
        <f>ABS(G119-Election_result!G$2)</f>
        <v>0.42574474978970667</v>
      </c>
      <c r="P119" s="4">
        <f>ABS(H119-Election_result!H$2)</f>
        <v>0.98005831706906399</v>
      </c>
      <c r="Q119" s="4">
        <f>ABS(I119-Election_result!I$2)</f>
        <v>0.88173632805646296</v>
      </c>
      <c r="R119" s="4">
        <f t="shared" si="1"/>
        <v>1.3890200775118409</v>
      </c>
    </row>
    <row r="120" spans="1:18" ht="12.75" customHeight="1">
      <c r="A120" s="3">
        <v>41519</v>
      </c>
      <c r="B120" s="4">
        <f>AVERAGE('Combined polls'!B113,'Combined markets'!C120,'Combined models'!C77,'Combined experts'!C41)</f>
        <v>39.289270609686952</v>
      </c>
      <c r="C120" s="4">
        <f>AVERAGE('Combined polls'!C113,'Combined markets'!D120,'Combined models'!D77,'Combined experts'!D41)</f>
        <v>25.055295536140758</v>
      </c>
      <c r="D120" s="4">
        <f>AVERAGE('Combined polls'!D113,'Combined markets'!E120,'Combined models'!E77,'Combined experts'!E41)</f>
        <v>12.316658047967277</v>
      </c>
      <c r="E120" s="4">
        <f>AVERAGE('Combined polls'!E113,'Combined markets'!F120,'Combined models'!F77,'Combined experts'!F41)</f>
        <v>6.1179155352694323</v>
      </c>
      <c r="F120" s="4">
        <f>AVERAGE('Combined polls'!F113,'Combined markets'!G120,'Combined models'!G77,'Combined experts'!G41)</f>
        <v>7.6623589273599144</v>
      </c>
      <c r="G120" s="4">
        <f>AVERAGE('Combined polls'!G113,'Combined markets'!H120,'Combined models'!H77,'Combined experts'!H41)</f>
        <v>2.6363849412460216</v>
      </c>
      <c r="H120" s="4">
        <f>AVERAGE('Combined polls'!H113,'Combined markets'!I120,'Combined models'!I77,'Combined experts'!I41)</f>
        <v>3.6189780204272752</v>
      </c>
      <c r="I120" s="4">
        <f>AVERAGE('Combined polls'!I113,'Combined markets'!J120,'Combined models'!J77,'Combined experts'!J41)</f>
        <v>3.2514553307754168</v>
      </c>
      <c r="J120" s="4">
        <f>ABS(B120-Election_result!B$2)</f>
        <v>2.2107293903130483</v>
      </c>
      <c r="K120" s="4">
        <f>ABS(C120-Election_result!C$2)</f>
        <v>0.64470446385924163</v>
      </c>
      <c r="L120" s="4">
        <f>ABS(D120-Election_result!D$2)</f>
        <v>3.9166580479672763</v>
      </c>
      <c r="M120" s="4">
        <f>ABS(E120-Election_result!E$2)</f>
        <v>1.3179155352694325</v>
      </c>
      <c r="N120" s="4">
        <f>ABS(F120-Election_result!F$2)</f>
        <v>0.93764107264008523</v>
      </c>
      <c r="O120" s="4">
        <f>ABS(G120-Election_result!G$2)</f>
        <v>0.43638494124602145</v>
      </c>
      <c r="P120" s="4">
        <f>ABS(H120-Election_result!H$2)</f>
        <v>1.0810219795727249</v>
      </c>
      <c r="Q120" s="4">
        <f>ABS(I120-Election_result!I$2)</f>
        <v>0.84854466922458283</v>
      </c>
      <c r="R120" s="4">
        <f t="shared" si="1"/>
        <v>1.4242000125115517</v>
      </c>
    </row>
    <row r="121" spans="1:18" ht="12.75" customHeight="1">
      <c r="A121" s="3">
        <v>41520</v>
      </c>
      <c r="B121" s="4">
        <f>AVERAGE('Combined polls'!B114,'Combined markets'!C121,'Combined models'!C78,'Combined experts'!C42)</f>
        <v>39.409659230944044</v>
      </c>
      <c r="C121" s="4">
        <f>AVERAGE('Combined polls'!C114,'Combined markets'!D121,'Combined models'!D78,'Combined experts'!D42)</f>
        <v>25.006604651355943</v>
      </c>
      <c r="D121" s="4">
        <f>AVERAGE('Combined polls'!D114,'Combined markets'!E121,'Combined models'!E78,'Combined experts'!E42)</f>
        <v>12.20447466451586</v>
      </c>
      <c r="E121" s="4">
        <f>AVERAGE('Combined polls'!E114,'Combined markets'!F121,'Combined models'!F78,'Combined experts'!F42)</f>
        <v>6.1219314172028678</v>
      </c>
      <c r="F121" s="4">
        <f>AVERAGE('Combined polls'!F114,'Combined markets'!G121,'Combined models'!G78,'Combined experts'!G42)</f>
        <v>7.6431447942935424</v>
      </c>
      <c r="G121" s="4">
        <f>AVERAGE('Combined polls'!G114,'Combined markets'!H121,'Combined models'!H78,'Combined experts'!H42)</f>
        <v>2.6085308768309265</v>
      </c>
      <c r="H121" s="4">
        <f>AVERAGE('Combined polls'!H114,'Combined markets'!I121,'Combined models'!I78,'Combined experts'!I42)</f>
        <v>3.6682732955273574</v>
      </c>
      <c r="I121" s="4">
        <f>AVERAGE('Combined polls'!I114,'Combined markets'!J121,'Combined models'!J78,'Combined experts'!J42)</f>
        <v>3.2842691880597048</v>
      </c>
      <c r="J121" s="4">
        <f>ABS(B121-Election_result!B$2)</f>
        <v>2.0903407690559561</v>
      </c>
      <c r="K121" s="4">
        <f>ABS(C121-Election_result!C$2)</f>
        <v>0.6933953486440565</v>
      </c>
      <c r="L121" s="4">
        <f>ABS(D121-Election_result!D$2)</f>
        <v>3.80447466451586</v>
      </c>
      <c r="M121" s="4">
        <f>ABS(E121-Election_result!E$2)</f>
        <v>1.321931417202868</v>
      </c>
      <c r="N121" s="4">
        <f>ABS(F121-Election_result!F$2)</f>
        <v>0.95685520570645721</v>
      </c>
      <c r="O121" s="4">
        <f>ABS(G121-Election_result!G$2)</f>
        <v>0.40853087683092637</v>
      </c>
      <c r="P121" s="4">
        <f>ABS(H121-Election_result!H$2)</f>
        <v>1.0317267044726428</v>
      </c>
      <c r="Q121" s="4">
        <f>ABS(I121-Election_result!I$2)</f>
        <v>0.81573081194029484</v>
      </c>
      <c r="R121" s="4">
        <f t="shared" si="1"/>
        <v>1.3903732247961327</v>
      </c>
    </row>
    <row r="122" spans="1:18" ht="12.75" customHeight="1">
      <c r="A122" s="3">
        <v>41521</v>
      </c>
      <c r="B122" s="4">
        <f>AVERAGE('Combined polls'!B115,'Combined markets'!C122,'Combined models'!C79,'Combined experts'!C43)</f>
        <v>39.411794848324561</v>
      </c>
      <c r="C122" s="4">
        <f>AVERAGE('Combined polls'!C115,'Combined markets'!D122,'Combined models'!D79,'Combined experts'!D43)</f>
        <v>24.953119174516797</v>
      </c>
      <c r="D122" s="4">
        <f>AVERAGE('Combined polls'!D115,'Combined markets'!E122,'Combined models'!E79,'Combined experts'!E43)</f>
        <v>12.193631076403729</v>
      </c>
      <c r="E122" s="4">
        <f>AVERAGE('Combined polls'!E115,'Combined markets'!F122,'Combined models'!F79,'Combined experts'!F43)</f>
        <v>6.1357370453412976</v>
      </c>
      <c r="F122" s="4">
        <f>AVERAGE('Combined polls'!F115,'Combined markets'!G122,'Combined models'!G79,'Combined experts'!G43)</f>
        <v>7.617196662581307</v>
      </c>
      <c r="G122" s="4">
        <f>AVERAGE('Combined polls'!G115,'Combined markets'!H122,'Combined models'!H79,'Combined experts'!H43)</f>
        <v>2.6013270056238036</v>
      </c>
      <c r="H122" s="4">
        <f>AVERAGE('Combined polls'!H115,'Combined markets'!I122,'Combined models'!I79,'Combined experts'!I43)</f>
        <v>3.6743297354690077</v>
      </c>
      <c r="I122" s="4">
        <f>AVERAGE('Combined polls'!I115,'Combined markets'!J122,'Combined models'!J79,'Combined experts'!J43)</f>
        <v>3.3598604826553577</v>
      </c>
      <c r="J122" s="4">
        <f>ABS(B122-Election_result!B$2)</f>
        <v>2.0882051516754387</v>
      </c>
      <c r="K122" s="4">
        <f>ABS(C122-Election_result!C$2)</f>
        <v>0.74688082548320267</v>
      </c>
      <c r="L122" s="4">
        <f>ABS(D122-Election_result!D$2)</f>
        <v>3.7936310764037291</v>
      </c>
      <c r="M122" s="4">
        <f>ABS(E122-Election_result!E$2)</f>
        <v>1.3357370453412978</v>
      </c>
      <c r="N122" s="4">
        <f>ABS(F122-Election_result!F$2)</f>
        <v>0.98280333741869264</v>
      </c>
      <c r="O122" s="4">
        <f>ABS(G122-Election_result!G$2)</f>
        <v>0.40132700562380341</v>
      </c>
      <c r="P122" s="4">
        <f>ABS(H122-Election_result!H$2)</f>
        <v>1.0256702645309925</v>
      </c>
      <c r="Q122" s="4">
        <f>ABS(I122-Election_result!I$2)</f>
        <v>0.7401395173446419</v>
      </c>
      <c r="R122" s="4">
        <f t="shared" si="1"/>
        <v>1.3892992779777247</v>
      </c>
    </row>
    <row r="123" spans="1:18" ht="12.75" customHeight="1">
      <c r="A123" s="3">
        <v>41522</v>
      </c>
      <c r="B123" s="4">
        <f>AVERAGE('Combined polls'!B116,'Combined markets'!C123,'Combined models'!C80,'Combined experts'!C44)</f>
        <v>39.472305900384413</v>
      </c>
      <c r="C123" s="4">
        <f>AVERAGE('Combined polls'!C116,'Combined markets'!D123,'Combined models'!D80,'Combined experts'!D44)</f>
        <v>24.99008143900911</v>
      </c>
      <c r="D123" s="4">
        <f>AVERAGE('Combined polls'!D116,'Combined markets'!E123,'Combined models'!E80,'Combined experts'!E44)</f>
        <v>12.001002593072418</v>
      </c>
      <c r="E123" s="4">
        <f>AVERAGE('Combined polls'!E116,'Combined markets'!F123,'Combined models'!F80,'Combined experts'!F44)</f>
        <v>6.1068295074441306</v>
      </c>
      <c r="F123" s="4">
        <f>AVERAGE('Combined polls'!F116,'Combined markets'!G123,'Combined models'!G80,'Combined experts'!G44)</f>
        <v>7.6525064789601416</v>
      </c>
      <c r="G123" s="4">
        <f>AVERAGE('Combined polls'!G116,'Combined markets'!H123,'Combined models'!H80,'Combined experts'!H44)</f>
        <v>2.6465007971226475</v>
      </c>
      <c r="H123" s="4">
        <f>AVERAGE('Combined polls'!H116,'Combined markets'!I123,'Combined models'!I80,'Combined experts'!I44)</f>
        <v>3.7078360852683687</v>
      </c>
      <c r="I123" s="4">
        <f>AVERAGE('Combined polls'!I116,'Combined markets'!J123,'Combined models'!J80,'Combined experts'!J44)</f>
        <v>3.367370077150647</v>
      </c>
      <c r="J123" s="4">
        <f>ABS(B123-Election_result!B$2)</f>
        <v>2.0276940996155872</v>
      </c>
      <c r="K123" s="4">
        <f>ABS(C123-Election_result!C$2)</f>
        <v>0.70991856099088935</v>
      </c>
      <c r="L123" s="4">
        <f>ABS(D123-Election_result!D$2)</f>
        <v>3.6010025930724172</v>
      </c>
      <c r="M123" s="4">
        <f>ABS(E123-Election_result!E$2)</f>
        <v>1.3068295074441307</v>
      </c>
      <c r="N123" s="4">
        <f>ABS(F123-Election_result!F$2)</f>
        <v>0.94749352103985807</v>
      </c>
      <c r="O123" s="4">
        <f>ABS(G123-Election_result!G$2)</f>
        <v>0.44650079712264734</v>
      </c>
      <c r="P123" s="4">
        <f>ABS(H123-Election_result!H$2)</f>
        <v>0.99216391473163146</v>
      </c>
      <c r="Q123" s="4">
        <f>ABS(I123-Election_result!I$2)</f>
        <v>0.73262992284935269</v>
      </c>
      <c r="R123" s="4">
        <f t="shared" si="1"/>
        <v>1.3455291146083144</v>
      </c>
    </row>
    <row r="124" spans="1:18" ht="12.75" customHeight="1">
      <c r="A124" s="3">
        <v>41523</v>
      </c>
      <c r="B124" s="4">
        <f>AVERAGE('Combined polls'!B117,'Combined markets'!C124,'Combined models'!C81,'Combined experts'!C45)</f>
        <v>39.384027354672568</v>
      </c>
      <c r="C124" s="4">
        <f>AVERAGE('Combined polls'!C117,'Combined markets'!D124,'Combined models'!D81,'Combined experts'!D45)</f>
        <v>25.063122627150577</v>
      </c>
      <c r="D124" s="4">
        <f>AVERAGE('Combined polls'!D117,'Combined markets'!E124,'Combined models'!E81,'Combined experts'!E45)</f>
        <v>11.827092767322707</v>
      </c>
      <c r="E124" s="4">
        <f>AVERAGE('Combined polls'!E117,'Combined markets'!F124,'Combined models'!F81,'Combined experts'!F45)</f>
        <v>6.1372453793133142</v>
      </c>
      <c r="F124" s="4">
        <f>AVERAGE('Combined polls'!F117,'Combined markets'!G124,'Combined models'!G81,'Combined experts'!G45)</f>
        <v>7.7450435132073272</v>
      </c>
      <c r="G124" s="4">
        <f>AVERAGE('Combined polls'!G117,'Combined markets'!H124,'Combined models'!H81,'Combined experts'!H45)</f>
        <v>2.6479732770641693</v>
      </c>
      <c r="H124" s="4">
        <f>AVERAGE('Combined polls'!H117,'Combined markets'!I124,'Combined models'!I81,'Combined experts'!I45)</f>
        <v>3.7392024080569111</v>
      </c>
      <c r="I124" s="4">
        <f>AVERAGE('Combined polls'!I117,'Combined markets'!J124,'Combined models'!J81,'Combined experts'!J45)</f>
        <v>3.4020891047816391</v>
      </c>
      <c r="J124" s="4">
        <f>ABS(B124-Election_result!B$2)</f>
        <v>2.1159726453274317</v>
      </c>
      <c r="K124" s="4">
        <f>ABS(C124-Election_result!C$2)</f>
        <v>0.63687737284942258</v>
      </c>
      <c r="L124" s="4">
        <f>ABS(D124-Election_result!D$2)</f>
        <v>3.4270927673227067</v>
      </c>
      <c r="M124" s="4">
        <f>ABS(E124-Election_result!E$2)</f>
        <v>1.3372453793133143</v>
      </c>
      <c r="N124" s="4">
        <f>ABS(F124-Election_result!F$2)</f>
        <v>0.85495648679267244</v>
      </c>
      <c r="O124" s="4">
        <f>ABS(G124-Election_result!G$2)</f>
        <v>0.44797327706416912</v>
      </c>
      <c r="P124" s="4">
        <f>ABS(H124-Election_result!H$2)</f>
        <v>0.96079759194308911</v>
      </c>
      <c r="Q124" s="4">
        <f>ABS(I124-Election_result!I$2)</f>
        <v>0.69791089521836058</v>
      </c>
      <c r="R124" s="4">
        <f t="shared" si="1"/>
        <v>1.3098533019788958</v>
      </c>
    </row>
    <row r="125" spans="1:18" ht="12.75" customHeight="1">
      <c r="A125" s="3">
        <v>41524</v>
      </c>
      <c r="B125" s="4">
        <f>AVERAGE('Combined polls'!B118,'Combined markets'!C125,'Combined models'!C82,'Combined experts'!C46)</f>
        <v>39.328570180302648</v>
      </c>
      <c r="C125" s="4">
        <f>AVERAGE('Combined polls'!C118,'Combined markets'!D125,'Combined models'!D82,'Combined experts'!D46)</f>
        <v>25.210247034347276</v>
      </c>
      <c r="D125" s="4">
        <f>AVERAGE('Combined polls'!D118,'Combined markets'!E125,'Combined models'!E82,'Combined experts'!E46)</f>
        <v>11.495401436449894</v>
      </c>
      <c r="E125" s="4">
        <f>AVERAGE('Combined polls'!E118,'Combined markets'!F125,'Combined models'!F82,'Combined experts'!F46)</f>
        <v>6.0814883163382021</v>
      </c>
      <c r="F125" s="4">
        <f>AVERAGE('Combined polls'!F118,'Combined markets'!G125,'Combined models'!G82,'Combined experts'!G46)</f>
        <v>7.8408024133946936</v>
      </c>
      <c r="G125" s="4">
        <f>AVERAGE('Combined polls'!G118,'Combined markets'!H125,'Combined models'!H82,'Combined experts'!H46)</f>
        <v>2.6589419531937009</v>
      </c>
      <c r="H125" s="4">
        <f>AVERAGE('Combined polls'!H118,'Combined markets'!I125,'Combined models'!I82,'Combined experts'!I46)</f>
        <v>3.7984863321518585</v>
      </c>
      <c r="I125" s="4">
        <f>AVERAGE('Combined polls'!I118,'Combined markets'!J125,'Combined models'!J82,'Combined experts'!J46)</f>
        <v>3.5323708304625736</v>
      </c>
      <c r="J125" s="4">
        <f>ABS(B125-Election_result!B$2)</f>
        <v>2.1714298196973516</v>
      </c>
      <c r="K125" s="4">
        <f>ABS(C125-Election_result!C$2)</f>
        <v>0.4897529656527233</v>
      </c>
      <c r="L125" s="4">
        <f>ABS(D125-Election_result!D$2)</f>
        <v>3.0954014364498939</v>
      </c>
      <c r="M125" s="4">
        <f>ABS(E125-Election_result!E$2)</f>
        <v>1.2814883163382023</v>
      </c>
      <c r="N125" s="4">
        <f>ABS(F125-Election_result!F$2)</f>
        <v>0.75919758660530601</v>
      </c>
      <c r="O125" s="4">
        <f>ABS(G125-Election_result!G$2)</f>
        <v>0.45894195319370068</v>
      </c>
      <c r="P125" s="4">
        <f>ABS(H125-Election_result!H$2)</f>
        <v>0.90151366784814169</v>
      </c>
      <c r="Q125" s="4">
        <f>ABS(I125-Election_result!I$2)</f>
        <v>0.56762916953742604</v>
      </c>
      <c r="R125" s="4">
        <f t="shared" si="1"/>
        <v>1.2156693644153433</v>
      </c>
    </row>
    <row r="126" spans="1:18" ht="12.75" customHeight="1">
      <c r="A126" s="3">
        <v>41525</v>
      </c>
      <c r="B126" s="4">
        <f>AVERAGE('Combined polls'!B119,'Combined markets'!C126,'Combined models'!C83,'Combined experts'!C47)</f>
        <v>39.376165734354743</v>
      </c>
      <c r="C126" s="4">
        <f>AVERAGE('Combined polls'!C119,'Combined markets'!D126,'Combined models'!D83,'Combined experts'!D47)</f>
        <v>25.322381203291613</v>
      </c>
      <c r="D126" s="4">
        <f>AVERAGE('Combined polls'!D119,'Combined markets'!E126,'Combined models'!E83,'Combined experts'!E47)</f>
        <v>11.354274024691152</v>
      </c>
      <c r="E126" s="4">
        <f>AVERAGE('Combined polls'!E119,'Combined markets'!F126,'Combined models'!F83,'Combined experts'!F47)</f>
        <v>6.0518249480491368</v>
      </c>
      <c r="F126" s="4">
        <f>AVERAGE('Combined polls'!F119,'Combined markets'!G126,'Combined models'!G83,'Combined experts'!G47)</f>
        <v>7.8788407103435194</v>
      </c>
      <c r="G126" s="4">
        <f>AVERAGE('Combined polls'!G119,'Combined markets'!H126,'Combined models'!H83,'Combined experts'!H47)</f>
        <v>2.6671885402410065</v>
      </c>
      <c r="H126" s="4">
        <f>AVERAGE('Combined polls'!H119,'Combined markets'!I126,'Combined models'!I83,'Combined experts'!I47)</f>
        <v>3.7523269580052232</v>
      </c>
      <c r="I126" s="4">
        <f>AVERAGE('Combined polls'!I119,'Combined markets'!J126,'Combined models'!J83,'Combined experts'!J47)</f>
        <v>3.5437385634274836</v>
      </c>
      <c r="J126" s="4">
        <f>ABS(B126-Election_result!B$2)</f>
        <v>2.1238342656452573</v>
      </c>
      <c r="K126" s="4">
        <f>ABS(C126-Election_result!C$2)</f>
        <v>0.37761879670838638</v>
      </c>
      <c r="L126" s="4">
        <f>ABS(D126-Election_result!D$2)</f>
        <v>2.9542740246911521</v>
      </c>
      <c r="M126" s="4">
        <f>ABS(E126-Election_result!E$2)</f>
        <v>1.251824948049137</v>
      </c>
      <c r="N126" s="4">
        <f>ABS(F126-Election_result!F$2)</f>
        <v>0.72115928965648024</v>
      </c>
      <c r="O126" s="4">
        <f>ABS(G126-Election_result!G$2)</f>
        <v>0.46718854024100631</v>
      </c>
      <c r="P126" s="4">
        <f>ABS(H126-Election_result!H$2)</f>
        <v>0.94767304199477698</v>
      </c>
      <c r="Q126" s="4">
        <f>ABS(I126-Election_result!I$2)</f>
        <v>0.55626143657251603</v>
      </c>
      <c r="R126" s="4">
        <f t="shared" si="1"/>
        <v>1.174979292944839</v>
      </c>
    </row>
    <row r="127" spans="1:18" ht="12.75" customHeight="1">
      <c r="A127" s="3">
        <v>41526</v>
      </c>
      <c r="B127" s="4">
        <f>AVERAGE('Combined polls'!B120,'Combined markets'!C127,'Combined models'!C84,'Combined experts'!C48)</f>
        <v>39.378833369424235</v>
      </c>
      <c r="C127" s="4">
        <f>AVERAGE('Combined polls'!C120,'Combined markets'!D127,'Combined models'!D84,'Combined experts'!D48)</f>
        <v>25.398848947564876</v>
      </c>
      <c r="D127" s="4">
        <f>AVERAGE('Combined polls'!D120,'Combined markets'!E127,'Combined models'!E84,'Combined experts'!E48)</f>
        <v>11.361522188321951</v>
      </c>
      <c r="E127" s="4">
        <f>AVERAGE('Combined polls'!E120,'Combined markets'!F127,'Combined models'!F84,'Combined experts'!F48)</f>
        <v>6.0350633619742702</v>
      </c>
      <c r="F127" s="4">
        <f>AVERAGE('Combined polls'!F120,'Combined markets'!G127,'Combined models'!G84,'Combined experts'!G48)</f>
        <v>7.9022824072983511</v>
      </c>
      <c r="G127" s="4">
        <f>AVERAGE('Combined polls'!G120,'Combined markets'!H127,'Combined models'!H84,'Combined experts'!H48)</f>
        <v>2.6436357359637612</v>
      </c>
      <c r="H127" s="4">
        <f>AVERAGE('Combined polls'!H120,'Combined markets'!I127,'Combined models'!I84,'Combined experts'!I48)</f>
        <v>3.6849907895889968</v>
      </c>
      <c r="I127" s="4">
        <f>AVERAGE('Combined polls'!I120,'Combined markets'!J127,'Combined models'!J84,'Combined experts'!J48)</f>
        <v>3.5433032645953979</v>
      </c>
      <c r="J127" s="4">
        <f>ABS(B127-Election_result!B$2)</f>
        <v>2.1211666305757646</v>
      </c>
      <c r="K127" s="4">
        <f>ABS(C127-Election_result!C$2)</f>
        <v>0.30115105243512374</v>
      </c>
      <c r="L127" s="4">
        <f>ABS(D127-Election_result!D$2)</f>
        <v>2.9615221883219505</v>
      </c>
      <c r="M127" s="4">
        <f>ABS(E127-Election_result!E$2)</f>
        <v>1.2350633619742704</v>
      </c>
      <c r="N127" s="4">
        <f>ABS(F127-Election_result!F$2)</f>
        <v>0.69771759270164857</v>
      </c>
      <c r="O127" s="4">
        <f>ABS(G127-Election_result!G$2)</f>
        <v>0.44363573596376105</v>
      </c>
      <c r="P127" s="4">
        <f>ABS(H127-Election_result!H$2)</f>
        <v>1.0150092104110033</v>
      </c>
      <c r="Q127" s="4">
        <f>ABS(I127-Election_result!I$2)</f>
        <v>0.55669673540460174</v>
      </c>
      <c r="R127" s="4">
        <f t="shared" si="1"/>
        <v>1.1664953134735154</v>
      </c>
    </row>
    <row r="128" spans="1:18" ht="12.75" customHeight="1">
      <c r="A128" s="3">
        <v>41527</v>
      </c>
      <c r="B128" s="4">
        <f>AVERAGE('Combined polls'!B121,'Combined markets'!C128,'Combined models'!C85,'Combined experts'!C49)</f>
        <v>39.343762573715011</v>
      </c>
      <c r="C128" s="4">
        <f>AVERAGE('Combined polls'!C121,'Combined markets'!D128,'Combined models'!D85,'Combined experts'!D49)</f>
        <v>25.410669445700101</v>
      </c>
      <c r="D128" s="4">
        <f>AVERAGE('Combined polls'!D121,'Combined markets'!E128,'Combined models'!E85,'Combined experts'!E49)</f>
        <v>11.359733457041955</v>
      </c>
      <c r="E128" s="4">
        <f>AVERAGE('Combined polls'!E121,'Combined markets'!F128,'Combined models'!F85,'Combined experts'!F49)</f>
        <v>6.1661649982578419</v>
      </c>
      <c r="F128" s="4">
        <f>AVERAGE('Combined polls'!F121,'Combined markets'!G128,'Combined models'!G85,'Combined experts'!G49)</f>
        <v>7.9196931677801183</v>
      </c>
      <c r="G128" s="4">
        <f>AVERAGE('Combined polls'!G121,'Combined markets'!H128,'Combined models'!H85,'Combined experts'!H49)</f>
        <v>2.6368669582260971</v>
      </c>
      <c r="H128" s="4">
        <f>AVERAGE('Combined polls'!H121,'Combined markets'!I128,'Combined models'!I85,'Combined experts'!I49)</f>
        <v>3.6527210799288508</v>
      </c>
      <c r="I128" s="4">
        <f>AVERAGE('Combined polls'!I121,'Combined markets'!J128,'Combined models'!J85,'Combined experts'!J49)</f>
        <v>3.4569825579895426</v>
      </c>
      <c r="J128" s="4">
        <f>ABS(B128-Election_result!B$2)</f>
        <v>2.1562374262849886</v>
      </c>
      <c r="K128" s="4">
        <f>ABS(C128-Election_result!C$2)</f>
        <v>0.28933055429989807</v>
      </c>
      <c r="L128" s="4">
        <f>ABS(D128-Election_result!D$2)</f>
        <v>2.9597334570419545</v>
      </c>
      <c r="M128" s="4">
        <f>ABS(E128-Election_result!E$2)</f>
        <v>1.3661649982578421</v>
      </c>
      <c r="N128" s="4">
        <f>ABS(F128-Election_result!F$2)</f>
        <v>0.68030683221988131</v>
      </c>
      <c r="O128" s="4">
        <f>ABS(G128-Election_result!G$2)</f>
        <v>0.43686695822609689</v>
      </c>
      <c r="P128" s="4">
        <f>ABS(H128-Election_result!H$2)</f>
        <v>1.0472789200711494</v>
      </c>
      <c r="Q128" s="4">
        <f>ABS(I128-Election_result!I$2)</f>
        <v>0.64301744201045707</v>
      </c>
      <c r="R128" s="4">
        <f t="shared" si="1"/>
        <v>1.1973670735515336</v>
      </c>
    </row>
    <row r="129" spans="1:18" ht="12.75" customHeight="1">
      <c r="A129" s="3">
        <v>41528</v>
      </c>
      <c r="B129" s="4">
        <f>AVERAGE('Combined polls'!B122,'Combined markets'!C129,'Combined models'!C86,'Combined experts'!C50)</f>
        <v>39.147319352629268</v>
      </c>
      <c r="C129" s="4">
        <f>AVERAGE('Combined polls'!C122,'Combined markets'!D129,'Combined models'!D86,'Combined experts'!D50)</f>
        <v>25.447459283392778</v>
      </c>
      <c r="D129" s="4">
        <f>AVERAGE('Combined polls'!D122,'Combined markets'!E129,'Combined models'!E86,'Combined experts'!E50)</f>
        <v>11.342373771819924</v>
      </c>
      <c r="E129" s="4">
        <f>AVERAGE('Combined polls'!E122,'Combined markets'!F129,'Combined models'!F86,'Combined experts'!F50)</f>
        <v>6.1080930021834563</v>
      </c>
      <c r="F129" s="4">
        <f>AVERAGE('Combined polls'!F122,'Combined markets'!G129,'Combined models'!G86,'Combined experts'!G50)</f>
        <v>7.9420537779698179</v>
      </c>
      <c r="G129" s="4">
        <f>AVERAGE('Combined polls'!G122,'Combined markets'!H129,'Combined models'!H86,'Combined experts'!H50)</f>
        <v>2.6247574846812736</v>
      </c>
      <c r="H129" s="4">
        <f>AVERAGE('Combined polls'!H122,'Combined markets'!I129,'Combined models'!I86,'Combined experts'!I50)</f>
        <v>3.6520920970300979</v>
      </c>
      <c r="I129" s="4">
        <f>AVERAGE('Combined polls'!I122,'Combined markets'!J129,'Combined models'!J86,'Combined experts'!J50)</f>
        <v>3.5150135851061091</v>
      </c>
      <c r="J129" s="4">
        <f>ABS(B129-Election_result!B$2)</f>
        <v>2.3526806473707325</v>
      </c>
      <c r="K129" s="4">
        <f>ABS(C129-Election_result!C$2)</f>
        <v>0.25254071660722133</v>
      </c>
      <c r="L129" s="4">
        <f>ABS(D129-Election_result!D$2)</f>
        <v>2.9423737718199234</v>
      </c>
      <c r="M129" s="4">
        <f>ABS(E129-Election_result!E$2)</f>
        <v>1.3080930021834565</v>
      </c>
      <c r="N129" s="4">
        <f>ABS(F129-Election_result!F$2)</f>
        <v>0.65794622203018172</v>
      </c>
      <c r="O129" s="4">
        <f>ABS(G129-Election_result!G$2)</f>
        <v>0.42475748468127339</v>
      </c>
      <c r="P129" s="4">
        <f>ABS(H129-Election_result!H$2)</f>
        <v>1.0479079029699023</v>
      </c>
      <c r="Q129" s="4">
        <f>ABS(I129-Election_result!I$2)</f>
        <v>0.58498641489389058</v>
      </c>
      <c r="R129" s="4">
        <f t="shared" si="1"/>
        <v>1.1964107703195728</v>
      </c>
    </row>
    <row r="130" spans="1:18" ht="12.75" customHeight="1">
      <c r="A130" s="3">
        <v>41529</v>
      </c>
      <c r="B130" s="4">
        <f>AVERAGE('Combined polls'!B123,'Combined markets'!C130,'Combined models'!C87,'Combined experts'!C51)</f>
        <v>39.116546465213062</v>
      </c>
      <c r="C130" s="4">
        <f>AVERAGE('Combined polls'!C123,'Combined markets'!D130,'Combined models'!D87,'Combined experts'!D51)</f>
        <v>25.545921378725737</v>
      </c>
      <c r="D130" s="4">
        <f>AVERAGE('Combined polls'!D123,'Combined markets'!E130,'Combined models'!E87,'Combined experts'!E51)</f>
        <v>11.265973604873736</v>
      </c>
      <c r="E130" s="4">
        <f>AVERAGE('Combined polls'!E123,'Combined markets'!F130,'Combined models'!F87,'Combined experts'!F51)</f>
        <v>6.1004525046269311</v>
      </c>
      <c r="F130" s="4">
        <f>AVERAGE('Combined polls'!F123,'Combined markets'!G130,'Combined models'!G87,'Combined experts'!G51)</f>
        <v>7.9698599415620528</v>
      </c>
      <c r="G130" s="4">
        <f>AVERAGE('Combined polls'!G123,'Combined markets'!H130,'Combined models'!H87,'Combined experts'!H51)</f>
        <v>2.6310456316330488</v>
      </c>
      <c r="H130" s="4">
        <f>AVERAGE('Combined polls'!H123,'Combined markets'!I130,'Combined models'!I87,'Combined experts'!I51)</f>
        <v>3.6323521978051043</v>
      </c>
      <c r="I130" s="4">
        <f>AVERAGE('Combined polls'!I123,'Combined markets'!J130,'Combined models'!J87,'Combined experts'!J51)</f>
        <v>3.5185972454003238</v>
      </c>
      <c r="J130" s="4">
        <f>ABS(B130-Election_result!B$2)</f>
        <v>2.3834535347869377</v>
      </c>
      <c r="K130" s="4">
        <f>ABS(C130-Election_result!C$2)</f>
        <v>0.15407862127426242</v>
      </c>
      <c r="L130" s="4">
        <f>ABS(D130-Election_result!D$2)</f>
        <v>2.8659736048737354</v>
      </c>
      <c r="M130" s="4">
        <f>ABS(E130-Election_result!E$2)</f>
        <v>1.3004525046269313</v>
      </c>
      <c r="N130" s="4">
        <f>ABS(F130-Election_result!F$2)</f>
        <v>0.63014005843794685</v>
      </c>
      <c r="O130" s="4">
        <f>ABS(G130-Election_result!G$2)</f>
        <v>0.43104563163304865</v>
      </c>
      <c r="P130" s="4">
        <f>ABS(H130-Election_result!H$2)</f>
        <v>1.0676478021948959</v>
      </c>
      <c r="Q130" s="4">
        <f>ABS(I130-Election_result!I$2)</f>
        <v>0.58140275459967583</v>
      </c>
      <c r="R130" s="4">
        <f t="shared" si="1"/>
        <v>1.1767743140534292</v>
      </c>
    </row>
    <row r="131" spans="1:18" ht="12.75" customHeight="1">
      <c r="A131" s="3">
        <v>41530</v>
      </c>
      <c r="B131" s="4">
        <f>AVERAGE('Combined polls'!B124,'Combined markets'!C131,'Combined models'!C88,'Combined experts'!C52)</f>
        <v>39.083896610896957</v>
      </c>
      <c r="C131" s="4">
        <f>AVERAGE('Combined polls'!C124,'Combined markets'!D131,'Combined models'!D88,'Combined experts'!D52)</f>
        <v>25.550618410088838</v>
      </c>
      <c r="D131" s="4">
        <f>AVERAGE('Combined polls'!D124,'Combined markets'!E131,'Combined models'!E88,'Combined experts'!E52)</f>
        <v>11.268409285266985</v>
      </c>
      <c r="E131" s="4">
        <f>AVERAGE('Combined polls'!E124,'Combined markets'!F131,'Combined models'!F88,'Combined experts'!F52)</f>
        <v>6.082304102721106</v>
      </c>
      <c r="F131" s="4">
        <f>AVERAGE('Combined polls'!F124,'Combined markets'!G131,'Combined models'!G88,'Combined experts'!G52)</f>
        <v>7.9210814321141605</v>
      </c>
      <c r="G131" s="4">
        <f>AVERAGE('Combined polls'!G124,'Combined markets'!H131,'Combined models'!H88,'Combined experts'!H52)</f>
        <v>2.5847440636893797</v>
      </c>
      <c r="H131" s="4">
        <f>AVERAGE('Combined polls'!H124,'Combined markets'!I131,'Combined models'!I88,'Combined experts'!I52)</f>
        <v>3.6795727774505544</v>
      </c>
      <c r="I131" s="4">
        <f>AVERAGE('Combined polls'!I124,'Combined markets'!J131,'Combined models'!J88,'Combined experts'!J52)</f>
        <v>3.609740698056751</v>
      </c>
      <c r="J131" s="4">
        <f>ABS(B131-Election_result!B$2)</f>
        <v>2.4161033891030428</v>
      </c>
      <c r="K131" s="4">
        <f>ABS(C131-Election_result!C$2)</f>
        <v>0.14938158991116168</v>
      </c>
      <c r="L131" s="4">
        <f>ABS(D131-Election_result!D$2)</f>
        <v>2.8684092852669849</v>
      </c>
      <c r="M131" s="4">
        <f>ABS(E131-Election_result!E$2)</f>
        <v>1.2823041027211062</v>
      </c>
      <c r="N131" s="4">
        <f>ABS(F131-Election_result!F$2)</f>
        <v>0.67891856788583915</v>
      </c>
      <c r="O131" s="4">
        <f>ABS(G131-Election_result!G$2)</f>
        <v>0.38474406368937952</v>
      </c>
      <c r="P131" s="4">
        <f>ABS(H131-Election_result!H$2)</f>
        <v>1.0204272225494457</v>
      </c>
      <c r="Q131" s="4">
        <f>ABS(I131-Election_result!I$2)</f>
        <v>0.49025930194324863</v>
      </c>
      <c r="R131" s="4">
        <f t="shared" si="1"/>
        <v>1.1613184403837762</v>
      </c>
    </row>
    <row r="132" spans="1:18" ht="12.75" customHeight="1">
      <c r="A132" s="3">
        <v>41531</v>
      </c>
      <c r="B132" s="4">
        <f>AVERAGE('Combined polls'!B125,'Combined markets'!C132,'Combined models'!C89,'Combined experts'!C53)</f>
        <v>39.092208439440789</v>
      </c>
      <c r="C132" s="4">
        <f>AVERAGE('Combined polls'!C125,'Combined markets'!D132,'Combined models'!D89,'Combined experts'!D53)</f>
        <v>25.838793873555908</v>
      </c>
      <c r="D132" s="4">
        <f>AVERAGE('Combined polls'!D125,'Combined markets'!E132,'Combined models'!E89,'Combined experts'!E53)</f>
        <v>10.919898858336047</v>
      </c>
      <c r="E132" s="4">
        <f>AVERAGE('Combined polls'!E125,'Combined markets'!F132,'Combined models'!F89,'Combined experts'!F53)</f>
        <v>6.070820447847864</v>
      </c>
      <c r="F132" s="4">
        <f>AVERAGE('Combined polls'!F125,'Combined markets'!G132,'Combined models'!G89,'Combined experts'!G53)</f>
        <v>8.0935676204085816</v>
      </c>
      <c r="G132" s="4">
        <f>AVERAGE('Combined polls'!G125,'Combined markets'!H132,'Combined models'!H89,'Combined experts'!H53)</f>
        <v>2.6475168531478266</v>
      </c>
      <c r="H132" s="4">
        <f>AVERAGE('Combined polls'!H125,'Combined markets'!I132,'Combined models'!I89,'Combined experts'!I53)</f>
        <v>3.6523288145928658</v>
      </c>
      <c r="I132" s="4">
        <f>AVERAGE('Combined polls'!I125,'Combined markets'!J132,'Combined models'!J89,'Combined experts'!J53)</f>
        <v>3.4924773132921061</v>
      </c>
      <c r="J132" s="4">
        <f>ABS(B132-Election_result!B$2)</f>
        <v>2.4077915605592111</v>
      </c>
      <c r="K132" s="4">
        <f>ABS(C132-Election_result!C$2)</f>
        <v>0.13879387355590822</v>
      </c>
      <c r="L132" s="4">
        <f>ABS(D132-Election_result!D$2)</f>
        <v>2.5198988583360471</v>
      </c>
      <c r="M132" s="4">
        <f>ABS(E132-Election_result!E$2)</f>
        <v>1.2708204478478642</v>
      </c>
      <c r="N132" s="4">
        <f>ABS(F132-Election_result!F$2)</f>
        <v>0.50643237959141807</v>
      </c>
      <c r="O132" s="4">
        <f>ABS(G132-Election_result!G$2)</f>
        <v>0.44751685314782641</v>
      </c>
      <c r="P132" s="4">
        <f>ABS(H132-Election_result!H$2)</f>
        <v>1.0476711854071343</v>
      </c>
      <c r="Q132" s="4">
        <f>ABS(I132-Election_result!I$2)</f>
        <v>0.60752268670789356</v>
      </c>
      <c r="R132" s="4">
        <f t="shared" ref="R132:R140" si="2">AVERAGE(J132:Q132)</f>
        <v>1.1183059806441629</v>
      </c>
    </row>
    <row r="133" spans="1:18" ht="12.75" customHeight="1">
      <c r="A133" s="3">
        <v>41532</v>
      </c>
      <c r="B133" s="4">
        <f>AVERAGE('Combined polls'!B126,'Combined markets'!C133,'Combined models'!C90,'Combined experts'!C54)</f>
        <v>38.997577752629688</v>
      </c>
      <c r="C133" s="4">
        <f>AVERAGE('Combined polls'!C126,'Combined markets'!D133,'Combined models'!D90,'Combined experts'!D54)</f>
        <v>25.943347638826957</v>
      </c>
      <c r="D133" s="4">
        <f>AVERAGE('Combined polls'!D126,'Combined markets'!E133,'Combined models'!E90,'Combined experts'!E54)</f>
        <v>10.803078891935716</v>
      </c>
      <c r="E133" s="4">
        <f>AVERAGE('Combined polls'!E126,'Combined markets'!F133,'Combined models'!F90,'Combined experts'!F54)</f>
        <v>6.0435259100711276</v>
      </c>
      <c r="F133" s="4">
        <f>AVERAGE('Combined polls'!F126,'Combined markets'!G133,'Combined models'!G90,'Combined experts'!G54)</f>
        <v>8.1477424535713432</v>
      </c>
      <c r="G133" s="4">
        <f>AVERAGE('Combined polls'!G126,'Combined markets'!H133,'Combined models'!H90,'Combined experts'!H54)</f>
        <v>2.7034623058586975</v>
      </c>
      <c r="H133" s="4">
        <f>AVERAGE('Combined polls'!H126,'Combined markets'!I133,'Combined models'!I90,'Combined experts'!I54)</f>
        <v>3.6764025114390457</v>
      </c>
      <c r="I133" s="4">
        <f>AVERAGE('Combined polls'!I126,'Combined markets'!J133,'Combined models'!J90,'Combined experts'!J54)</f>
        <v>3.4930495317015735</v>
      </c>
      <c r="J133" s="4">
        <f>ABS(B133-Election_result!B$2)</f>
        <v>2.5024222473703119</v>
      </c>
      <c r="K133" s="4">
        <f>ABS(C133-Election_result!C$2)</f>
        <v>0.24334763882695754</v>
      </c>
      <c r="L133" s="4">
        <f>ABS(D133-Election_result!D$2)</f>
        <v>2.4030788919357153</v>
      </c>
      <c r="M133" s="4">
        <f>ABS(E133-Election_result!E$2)</f>
        <v>1.2435259100711278</v>
      </c>
      <c r="N133" s="4">
        <f>ABS(F133-Election_result!F$2)</f>
        <v>0.45225754642865645</v>
      </c>
      <c r="O133" s="4">
        <f>ABS(G133-Election_result!G$2)</f>
        <v>0.50346230585869733</v>
      </c>
      <c r="P133" s="4">
        <f>ABS(H133-Election_result!H$2)</f>
        <v>1.0235974885609544</v>
      </c>
      <c r="Q133" s="4">
        <f>ABS(I133-Election_result!I$2)</f>
        <v>0.60695046829842614</v>
      </c>
      <c r="R133" s="4">
        <f t="shared" si="2"/>
        <v>1.1223303121688559</v>
      </c>
    </row>
    <row r="134" spans="1:18" ht="12.75" customHeight="1">
      <c r="A134" s="3">
        <v>41533</v>
      </c>
      <c r="B134" s="4">
        <f>AVERAGE('Combined polls'!B127,'Combined markets'!C134,'Combined models'!C91,'Combined experts'!C55)</f>
        <v>39.077517165012473</v>
      </c>
      <c r="C134" s="4">
        <f>AVERAGE('Combined polls'!C127,'Combined markets'!D134,'Combined models'!D91,'Combined experts'!D55)</f>
        <v>25.985560051949427</v>
      </c>
      <c r="D134" s="4">
        <f>AVERAGE('Combined polls'!D127,'Combined markets'!E134,'Combined models'!E91,'Combined experts'!E55)</f>
        <v>10.654670175099799</v>
      </c>
      <c r="E134" s="4">
        <f>AVERAGE('Combined polls'!E127,'Combined markets'!F134,'Combined models'!F91,'Combined experts'!F55)</f>
        <v>6.0279095332433421</v>
      </c>
      <c r="F134" s="4">
        <f>AVERAGE('Combined polls'!F127,'Combined markets'!G134,'Combined models'!G91,'Combined experts'!G55)</f>
        <v>8.1745845608563741</v>
      </c>
      <c r="G134" s="4">
        <f>AVERAGE('Combined polls'!G127,'Combined markets'!H134,'Combined models'!H91,'Combined experts'!H55)</f>
        <v>2.6984888958828019</v>
      </c>
      <c r="H134" s="4">
        <f>AVERAGE('Combined polls'!H127,'Combined markets'!I134,'Combined models'!I91,'Combined experts'!I55)</f>
        <v>3.6693660071243341</v>
      </c>
      <c r="I134" s="4">
        <f>AVERAGE('Combined polls'!I127,'Combined markets'!J134,'Combined models'!J91,'Combined experts'!J55)</f>
        <v>3.5198303090872631</v>
      </c>
      <c r="J134" s="4">
        <f>ABS(B134-Election_result!B$2)</f>
        <v>2.4224828349875267</v>
      </c>
      <c r="K134" s="4">
        <f>ABS(C134-Election_result!C$2)</f>
        <v>0.28556005194942813</v>
      </c>
      <c r="L134" s="4">
        <f>ABS(D134-Election_result!D$2)</f>
        <v>2.2546701750997986</v>
      </c>
      <c r="M134" s="4">
        <f>ABS(E134-Election_result!E$2)</f>
        <v>1.2279095332433423</v>
      </c>
      <c r="N134" s="4">
        <f>ABS(F134-Election_result!F$2)</f>
        <v>0.42541543914362556</v>
      </c>
      <c r="O134" s="4">
        <f>ABS(G134-Election_result!G$2)</f>
        <v>0.49848889588280176</v>
      </c>
      <c r="P134" s="4">
        <f>ABS(H134-Election_result!H$2)</f>
        <v>1.030633992875666</v>
      </c>
      <c r="Q134" s="4">
        <f>ABS(I134-Election_result!I$2)</f>
        <v>0.58016969091273651</v>
      </c>
      <c r="R134" s="4">
        <f t="shared" si="2"/>
        <v>1.0906663267618657</v>
      </c>
    </row>
    <row r="135" spans="1:18" ht="12.75" customHeight="1">
      <c r="A135" s="3">
        <v>41534</v>
      </c>
      <c r="B135" s="4">
        <f>AVERAGE('Combined polls'!B128,'Combined markets'!C135,'Combined models'!C92,'Combined experts'!C56)</f>
        <v>38.980574621418121</v>
      </c>
      <c r="C135" s="4">
        <f>AVERAGE('Combined polls'!C128,'Combined markets'!D135,'Combined models'!D92,'Combined experts'!D56)</f>
        <v>26.023472541680192</v>
      </c>
      <c r="D135" s="4">
        <f>AVERAGE('Combined polls'!D128,'Combined markets'!E135,'Combined models'!E92,'Combined experts'!E56)</f>
        <v>10.573334311419147</v>
      </c>
      <c r="E135" s="4">
        <f>AVERAGE('Combined polls'!E128,'Combined markets'!F135,'Combined models'!F92,'Combined experts'!F56)</f>
        <v>5.9693659211205912</v>
      </c>
      <c r="F135" s="4">
        <f>AVERAGE('Combined polls'!F128,'Combined markets'!G135,'Combined models'!G92,'Combined experts'!G56)</f>
        <v>8.200210992138981</v>
      </c>
      <c r="G135" s="4">
        <f>AVERAGE('Combined polls'!G128,'Combined markets'!H135,'Combined models'!H92,'Combined experts'!H56)</f>
        <v>2.7170668092503423</v>
      </c>
      <c r="H135" s="4">
        <f>AVERAGE('Combined polls'!H128,'Combined markets'!I135,'Combined models'!I92,'Combined experts'!I56)</f>
        <v>3.7729332286765964</v>
      </c>
      <c r="I135" s="4">
        <f>AVERAGE('Combined polls'!I128,'Combined markets'!J135,'Combined models'!J92,'Combined experts'!J56)</f>
        <v>3.5704821168347367</v>
      </c>
      <c r="J135" s="4">
        <f>ABS(B135-Election_result!B$2)</f>
        <v>2.5194253785818788</v>
      </c>
      <c r="K135" s="4">
        <f>ABS(C135-Election_result!C$2)</f>
        <v>0.3234725416801929</v>
      </c>
      <c r="L135" s="4">
        <f>ABS(D135-Election_result!D$2)</f>
        <v>2.173334311419147</v>
      </c>
      <c r="M135" s="4">
        <f>ABS(E135-Election_result!E$2)</f>
        <v>1.1693659211205913</v>
      </c>
      <c r="N135" s="4">
        <f>ABS(F135-Election_result!F$2)</f>
        <v>0.39978900786101867</v>
      </c>
      <c r="O135" s="4">
        <f>ABS(G135-Election_result!G$2)</f>
        <v>0.5170668092503421</v>
      </c>
      <c r="P135" s="4">
        <f>ABS(H135-Election_result!H$2)</f>
        <v>0.92706677132340376</v>
      </c>
      <c r="Q135" s="4">
        <f>ABS(I135-Election_result!I$2)</f>
        <v>0.52951788316526294</v>
      </c>
      <c r="R135" s="4">
        <f t="shared" si="2"/>
        <v>1.0698798280502295</v>
      </c>
    </row>
    <row r="136" spans="1:18" ht="12.75" customHeight="1">
      <c r="A136" s="3">
        <v>41535</v>
      </c>
      <c r="B136" s="4">
        <f>AVERAGE('Combined polls'!B129,'Combined markets'!C136,'Combined models'!C93,'Combined experts'!C57)</f>
        <v>38.960951823289882</v>
      </c>
      <c r="C136" s="4">
        <f>AVERAGE('Combined polls'!C129,'Combined markets'!D136,'Combined models'!D93,'Combined experts'!D57)</f>
        <v>26.034991394421901</v>
      </c>
      <c r="D136" s="4">
        <f>AVERAGE('Combined polls'!D129,'Combined markets'!E136,'Combined models'!E93,'Combined experts'!E57)</f>
        <v>10.489650062126501</v>
      </c>
      <c r="E136" s="4">
        <f>AVERAGE('Combined polls'!E129,'Combined markets'!F136,'Combined models'!F93,'Combined experts'!F57)</f>
        <v>5.961197978188717</v>
      </c>
      <c r="F136" s="4">
        <f>AVERAGE('Combined polls'!F129,'Combined markets'!G136,'Combined models'!G93,'Combined experts'!G57)</f>
        <v>8.2533102947278287</v>
      </c>
      <c r="G136" s="4">
        <f>AVERAGE('Combined polls'!G129,'Combined markets'!H136,'Combined models'!H93,'Combined experts'!H57)</f>
        <v>2.7322900777079013</v>
      </c>
      <c r="H136" s="4">
        <f>AVERAGE('Combined polls'!H129,'Combined markets'!I136,'Combined models'!I93,'Combined experts'!I57)</f>
        <v>3.7183574666379213</v>
      </c>
      <c r="I136" s="4">
        <f>AVERAGE('Combined polls'!I129,'Combined markets'!J136,'Combined models'!J93,'Combined experts'!J57)</f>
        <v>3.6580673710446128</v>
      </c>
      <c r="J136" s="4">
        <f>ABS(B136-Election_result!B$2)</f>
        <v>2.5390481767101178</v>
      </c>
      <c r="K136" s="4">
        <f>ABS(C136-Election_result!C$2)</f>
        <v>0.33499139442190184</v>
      </c>
      <c r="L136" s="4">
        <f>ABS(D136-Election_result!D$2)</f>
        <v>2.0896500621265002</v>
      </c>
      <c r="M136" s="4">
        <f>ABS(E136-Election_result!E$2)</f>
        <v>1.1611979781887172</v>
      </c>
      <c r="N136" s="4">
        <f>ABS(F136-Election_result!F$2)</f>
        <v>0.34668970527217091</v>
      </c>
      <c r="O136" s="4">
        <f>ABS(G136-Election_result!G$2)</f>
        <v>0.53229007770790115</v>
      </c>
      <c r="P136" s="4">
        <f>ABS(H136-Election_result!H$2)</f>
        <v>0.98164253336207885</v>
      </c>
      <c r="Q136" s="4">
        <f>ABS(I136-Election_result!I$2)</f>
        <v>0.44193262895538687</v>
      </c>
      <c r="R136" s="4">
        <f t="shared" si="2"/>
        <v>1.053430319593097</v>
      </c>
    </row>
    <row r="137" spans="1:18" ht="12.75" customHeight="1">
      <c r="A137" s="3">
        <v>41536</v>
      </c>
      <c r="B137" s="4">
        <f>AVERAGE('Combined polls'!B130,'Combined markets'!C137,'Combined models'!C94,'Combined experts'!C58)</f>
        <v>38.943524778204811</v>
      </c>
      <c r="C137" s="4">
        <f>AVERAGE('Combined polls'!C130,'Combined markets'!D137,'Combined models'!D94,'Combined experts'!D58)</f>
        <v>25.978569699250663</v>
      </c>
      <c r="D137" s="4">
        <f>AVERAGE('Combined polls'!D130,'Combined markets'!E137,'Combined models'!E94,'Combined experts'!E58)</f>
        <v>10.4651165376611</v>
      </c>
      <c r="E137" s="4">
        <f>AVERAGE('Combined polls'!E130,'Combined markets'!F137,'Combined models'!F94,'Combined experts'!F58)</f>
        <v>5.9886893925232707</v>
      </c>
      <c r="F137" s="4">
        <f>AVERAGE('Combined polls'!F130,'Combined markets'!G137,'Combined models'!G94,'Combined experts'!G58)</f>
        <v>8.2560881650816604</v>
      </c>
      <c r="G137" s="4">
        <f>AVERAGE('Combined polls'!G130,'Combined markets'!H137,'Combined models'!H94,'Combined experts'!H58)</f>
        <v>2.7121696301371996</v>
      </c>
      <c r="H137" s="4">
        <f>AVERAGE('Combined polls'!H130,'Combined markets'!I137,'Combined models'!I94,'Combined experts'!I58)</f>
        <v>3.8270597801732436</v>
      </c>
      <c r="I137" s="4">
        <f>AVERAGE('Combined polls'!I130,'Combined markets'!J137,'Combined models'!J94,'Combined experts'!J58)</f>
        <v>3.6372461876961353</v>
      </c>
      <c r="J137" s="4">
        <f>ABS(B137-Election_result!B$2)</f>
        <v>2.5564752217951892</v>
      </c>
      <c r="K137" s="4">
        <f>ABS(C137-Election_result!C$2)</f>
        <v>0.27856969925066366</v>
      </c>
      <c r="L137" s="4">
        <f>ABS(D137-Election_result!D$2)</f>
        <v>2.0651165376610994</v>
      </c>
      <c r="M137" s="4">
        <f>ABS(E137-Election_result!E$2)</f>
        <v>1.1886893925232709</v>
      </c>
      <c r="N137" s="4">
        <f>ABS(F137-Election_result!F$2)</f>
        <v>0.34391183491833921</v>
      </c>
      <c r="O137" s="4">
        <f>ABS(G137-Election_result!G$2)</f>
        <v>0.51216963013719941</v>
      </c>
      <c r="P137" s="4">
        <f>ABS(H137-Election_result!H$2)</f>
        <v>0.87294021982675662</v>
      </c>
      <c r="Q137" s="4">
        <f>ABS(I137-Election_result!I$2)</f>
        <v>0.46275381230386436</v>
      </c>
      <c r="R137" s="4">
        <f t="shared" si="2"/>
        <v>1.0350782935520479</v>
      </c>
    </row>
    <row r="138" spans="1:18" ht="12.75" customHeight="1">
      <c r="A138" s="3">
        <v>41537</v>
      </c>
      <c r="B138" s="4">
        <f>AVERAGE('Combined polls'!B131,'Combined markets'!C138,'Combined models'!C95,'Combined experts'!C59)</f>
        <v>38.970248455173255</v>
      </c>
      <c r="C138" s="4">
        <f>AVERAGE('Combined polls'!C131,'Combined markets'!D138,'Combined models'!D95,'Combined experts'!D59)</f>
        <v>26.141004667810805</v>
      </c>
      <c r="D138" s="4">
        <f>AVERAGE('Combined polls'!D131,'Combined markets'!E138,'Combined models'!E95,'Combined experts'!E59)</f>
        <v>10.118445981925788</v>
      </c>
      <c r="E138" s="4">
        <f>AVERAGE('Combined polls'!E131,'Combined markets'!F138,'Combined models'!F95,'Combined experts'!F59)</f>
        <v>5.9374230974576685</v>
      </c>
      <c r="F138" s="4">
        <f>AVERAGE('Combined polls'!F131,'Combined markets'!G138,'Combined models'!G95,'Combined experts'!G59)</f>
        <v>8.3597434321252901</v>
      </c>
      <c r="G138" s="4">
        <f>AVERAGE('Combined polls'!G131,'Combined markets'!H138,'Combined models'!H95,'Combined experts'!H59)</f>
        <v>2.6709118930267786</v>
      </c>
      <c r="H138" s="4">
        <f>AVERAGE('Combined polls'!H131,'Combined markets'!I138,'Combined models'!I95,'Combined experts'!I59)</f>
        <v>3.9080762164784826</v>
      </c>
      <c r="I138" s="4">
        <f>AVERAGE('Combined polls'!I131,'Combined markets'!J138,'Combined models'!J95,'Combined experts'!J59)</f>
        <v>3.7139011419661876</v>
      </c>
      <c r="J138" s="4">
        <f>ABS(B138-Election_result!B$2)</f>
        <v>2.5297515448267447</v>
      </c>
      <c r="K138" s="4">
        <f>ABS(C138-Election_result!C$2)</f>
        <v>0.44100466781080527</v>
      </c>
      <c r="L138" s="4">
        <f>ABS(D138-Election_result!D$2)</f>
        <v>1.7184459819257878</v>
      </c>
      <c r="M138" s="4">
        <f>ABS(E138-Election_result!E$2)</f>
        <v>1.1374230974576687</v>
      </c>
      <c r="N138" s="4">
        <f>ABS(F138-Election_result!F$2)</f>
        <v>0.2402565678747095</v>
      </c>
      <c r="O138" s="4">
        <f>ABS(G138-Election_result!G$2)</f>
        <v>0.47091189302677838</v>
      </c>
      <c r="P138" s="4">
        <f>ABS(H138-Election_result!H$2)</f>
        <v>0.7919237835215176</v>
      </c>
      <c r="Q138" s="4">
        <f>ABS(I138-Election_result!I$2)</f>
        <v>0.38609885803381205</v>
      </c>
      <c r="R138" s="4">
        <f t="shared" si="2"/>
        <v>0.96447704930972811</v>
      </c>
    </row>
    <row r="139" spans="1:18" ht="12.75" customHeight="1">
      <c r="A139" s="3">
        <v>41538</v>
      </c>
      <c r="B139" s="4">
        <f>AVERAGE('Combined polls'!B132,'Combined markets'!C139,'Combined models'!C96,'Combined experts'!C60)</f>
        <v>39.021332035273893</v>
      </c>
      <c r="C139" s="4">
        <f>AVERAGE('Combined polls'!C132,'Combined markets'!D139,'Combined models'!D96,'Combined experts'!D60)</f>
        <v>26.252611286914437</v>
      </c>
      <c r="D139" s="4">
        <f>AVERAGE('Combined polls'!D132,'Combined markets'!E139,'Combined models'!E96,'Combined experts'!E60)</f>
        <v>10.018932920807217</v>
      </c>
      <c r="E139" s="4">
        <f>AVERAGE('Combined polls'!E132,'Combined markets'!F139,'Combined models'!F96,'Combined experts'!F60)</f>
        <v>5.8920297533612107</v>
      </c>
      <c r="F139" s="4">
        <f>AVERAGE('Combined polls'!F132,'Combined markets'!G139,'Combined models'!G96,'Combined experts'!G60)</f>
        <v>8.4011873245430913</v>
      </c>
      <c r="G139" s="4">
        <f>AVERAGE('Combined polls'!G132,'Combined markets'!H139,'Combined models'!H96,'Combined experts'!H60)</f>
        <v>2.6004639452099392</v>
      </c>
      <c r="H139" s="4">
        <f>AVERAGE('Combined polls'!H132,'Combined markets'!I139,'Combined models'!I96,'Combined experts'!I60)</f>
        <v>3.9153785340674476</v>
      </c>
      <c r="I139" s="4">
        <f>AVERAGE('Combined polls'!I132,'Combined markets'!J139,'Combined models'!J96,'Combined experts'!J60)</f>
        <v>3.7189259884578663</v>
      </c>
      <c r="J139" s="4">
        <f>ABS(B139-Election_result!B$2)</f>
        <v>2.4786679647261067</v>
      </c>
      <c r="K139" s="4">
        <f>ABS(C139-Election_result!C$2)</f>
        <v>0.55261128691443773</v>
      </c>
      <c r="L139" s="4">
        <f>ABS(D139-Election_result!D$2)</f>
        <v>1.6189329208072163</v>
      </c>
      <c r="M139" s="4">
        <f>ABS(E139-Election_result!E$2)</f>
        <v>1.0920297533612109</v>
      </c>
      <c r="N139" s="4">
        <f>ABS(F139-Election_result!F$2)</f>
        <v>0.19881267545690839</v>
      </c>
      <c r="O139" s="4">
        <f>ABS(G139-Election_result!G$2)</f>
        <v>0.400463945209939</v>
      </c>
      <c r="P139" s="4">
        <f>ABS(H139-Election_result!H$2)</f>
        <v>0.78462146593255255</v>
      </c>
      <c r="Q139" s="4">
        <f>ABS(I139-Election_result!I$2)</f>
        <v>0.38107401154213338</v>
      </c>
      <c r="R139" s="4">
        <f t="shared" si="2"/>
        <v>0.93840175299381312</v>
      </c>
    </row>
    <row r="140" spans="1:18" ht="12.75" customHeight="1">
      <c r="A140" s="3">
        <v>41539</v>
      </c>
      <c r="B140" s="4">
        <f>AVERAGE('Combined polls'!B133,'Combined markets'!C140,'Combined models'!C97,'Combined experts'!C61)</f>
        <v>38.968462655417142</v>
      </c>
      <c r="C140" s="4">
        <f>AVERAGE('Combined polls'!C133,'Combined markets'!D140,'Combined models'!D97,'Combined experts'!D61)</f>
        <v>26.288955581813997</v>
      </c>
      <c r="D140" s="4">
        <f>AVERAGE('Combined polls'!D133,'Combined markets'!E140,'Combined models'!E97,'Combined experts'!E61)</f>
        <v>9.9224584741540944</v>
      </c>
      <c r="E140" s="4">
        <f>AVERAGE('Combined polls'!E133,'Combined markets'!F140,'Combined models'!F97,'Combined experts'!F61)</f>
        <v>5.8413960199486947</v>
      </c>
      <c r="F140" s="4">
        <f>AVERAGE('Combined polls'!F133,'Combined markets'!G140,'Combined models'!G97,'Combined experts'!G61)</f>
        <v>8.4238918354166898</v>
      </c>
      <c r="G140" s="4">
        <f>AVERAGE('Combined polls'!G133,'Combined markets'!H140,'Combined models'!H97,'Combined experts'!H61)</f>
        <v>2.5796413299612047</v>
      </c>
      <c r="H140" s="4">
        <f>AVERAGE('Combined polls'!H133,'Combined markets'!I140,'Combined models'!I97,'Combined experts'!I61)</f>
        <v>4.0528777526982953</v>
      </c>
      <c r="I140" s="4">
        <f>AVERAGE('Combined polls'!I133,'Combined markets'!J140,'Combined models'!J97,'Combined experts'!J61)</f>
        <v>3.7434250259557165</v>
      </c>
      <c r="J140" s="4">
        <f>ABS(B140-Election_result!B$2)</f>
        <v>2.5315373445828584</v>
      </c>
      <c r="K140" s="4">
        <f>ABS(C140-Election_result!C$2)</f>
        <v>0.58895558181399821</v>
      </c>
      <c r="L140" s="4">
        <f>ABS(D140-Election_result!D$2)</f>
        <v>1.5224584741540941</v>
      </c>
      <c r="M140" s="4">
        <f>ABS(E140-Election_result!E$2)</f>
        <v>1.0413960199486949</v>
      </c>
      <c r="N140" s="4">
        <f>ABS(F140-Election_result!F$2)</f>
        <v>0.1761081645833098</v>
      </c>
      <c r="O140" s="4">
        <f>ABS(G140-Election_result!G$2)</f>
        <v>0.37964132996120448</v>
      </c>
      <c r="P140" s="4">
        <f>ABS(H140-Election_result!H$2)</f>
        <v>0.64712224730170487</v>
      </c>
      <c r="Q140" s="4">
        <f>ABS(I140-Election_result!I$2)</f>
        <v>0.35657497404428318</v>
      </c>
      <c r="R140" s="4">
        <f t="shared" si="2"/>
        <v>0.90547426704876854</v>
      </c>
    </row>
    <row r="141" spans="1:18" ht="12.75" customHeight="1">
      <c r="A141" s="3"/>
    </row>
    <row r="142" spans="1:18" ht="12.75" customHeight="1">
      <c r="A142" s="3"/>
    </row>
    <row r="143" spans="1:18" ht="12.75" customHeight="1">
      <c r="A143" s="3"/>
    </row>
    <row r="144" spans="1:18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  <row r="583" spans="1:1" ht="12.75" customHeight="1">
      <c r="A583" s="3"/>
    </row>
    <row r="584" spans="1:1" ht="12.75" customHeight="1">
      <c r="A584" s="3"/>
    </row>
    <row r="585" spans="1:1" ht="12.75" customHeight="1">
      <c r="A585" s="3"/>
    </row>
    <row r="586" spans="1:1" ht="12.75" customHeight="1">
      <c r="A586" s="3"/>
    </row>
    <row r="587" spans="1:1" ht="12.75" customHeight="1">
      <c r="A587" s="3"/>
    </row>
    <row r="588" spans="1:1" ht="12.75" customHeight="1">
      <c r="A588" s="3"/>
    </row>
    <row r="589" spans="1:1" ht="12.75" customHeight="1">
      <c r="A58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T582"/>
  <sheetViews>
    <sheetView workbookViewId="0">
      <pane ySplit="2" topLeftCell="A34" activePane="bottomLeft" state="frozen"/>
      <selection activeCell="K1" sqref="K1:S3"/>
      <selection pane="bottomLeft" activeCell="B1" sqref="B1:R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5.83203125" style="1" bestFit="1" customWidth="1"/>
    <col min="5" max="5" width="4.6640625" style="1" bestFit="1" customWidth="1"/>
    <col min="6" max="6" width="5.1640625" style="1" bestFit="1" customWidth="1"/>
    <col min="7" max="7" width="6.5" style="1" bestFit="1" customWidth="1"/>
    <col min="8" max="8" width="4.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  <col min="19" max="20" width="17.1640625" style="1"/>
  </cols>
  <sheetData>
    <row r="1" spans="1:20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S1" s="1"/>
      <c r="T1" s="1"/>
    </row>
    <row r="2" spans="1:20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20" ht="12.75" customHeight="1">
      <c r="A3" s="3">
        <v>41409</v>
      </c>
      <c r="B3" s="4">
        <f>AVERAGE(PollyTix!B12,Wahlumfrage!B3)</f>
        <v>39.120000000000005</v>
      </c>
      <c r="C3" s="4">
        <f>AVERAGE(PollyTix!C12,Wahlumfrage!C3)</f>
        <v>25.765000000000001</v>
      </c>
      <c r="D3" s="4">
        <f>AVERAGE(PollyTix!D12,Wahlumfrage!D3)</f>
        <v>14.305</v>
      </c>
      <c r="E3" s="4">
        <f>AVERAGE(PollyTix!E12,Wahlumfrage!E3)</f>
        <v>4.47</v>
      </c>
      <c r="F3" s="4">
        <f>AVERAGE(PollyTix!F12,Wahlumfrage!F3)</f>
        <v>7.2</v>
      </c>
      <c r="G3" s="4">
        <f>AVERAGE(PollyTix!G12,Wahlumfrage!G3)</f>
        <v>2.585</v>
      </c>
      <c r="H3" s="4">
        <f>AVERAGE(PollyTix!H12,Wahlumfrage!H3)</f>
        <v>2.5350000000000001</v>
      </c>
      <c r="I3" s="4">
        <f>AVERAGE(PollyTix!I12,Wahlumfrage!I3)</f>
        <v>4.0250000000000004</v>
      </c>
      <c r="J3" s="4">
        <f>ABS(B3-Election_result!B$2)</f>
        <v>2.3799999999999955</v>
      </c>
      <c r="K3" s="4">
        <f>ABS(C3-Election_result!C$2)</f>
        <v>6.5000000000001279E-2</v>
      </c>
      <c r="L3" s="4">
        <f>ABS(D3-Election_result!D$2)</f>
        <v>5.9049999999999994</v>
      </c>
      <c r="M3" s="4">
        <f>ABS(E3-Election_result!E$2)</f>
        <v>0.33000000000000007</v>
      </c>
      <c r="N3" s="4">
        <f>ABS(F3-Election_result!F$2)</f>
        <v>1.3999999999999995</v>
      </c>
      <c r="O3" s="4">
        <f>ABS(G3-Election_result!G$2)</f>
        <v>0.38499999999999979</v>
      </c>
      <c r="P3" s="4">
        <f>ABS(H3-Election_result!H$2)</f>
        <v>2.165</v>
      </c>
      <c r="Q3" s="4">
        <f>ABS(I3-Election_result!I$2)</f>
        <v>7.4999999999999289E-2</v>
      </c>
      <c r="R3" s="4">
        <f>AVERAGE(J3:Q3)</f>
        <v>1.5881249999999993</v>
      </c>
    </row>
    <row r="4" spans="1:20" ht="12.75" customHeight="1">
      <c r="A4" s="3">
        <v>41410</v>
      </c>
      <c r="B4" s="4">
        <f>AVERAGE(PollyTix!B13,Wahlumfrage!B4)</f>
        <v>38.745000000000005</v>
      </c>
      <c r="C4" s="4">
        <f>AVERAGE(PollyTix!C13,Wahlumfrage!C4)</f>
        <v>25.78</v>
      </c>
      <c r="D4" s="4">
        <f>AVERAGE(PollyTix!D13,Wahlumfrage!D4)</f>
        <v>14.46</v>
      </c>
      <c r="E4" s="4">
        <f>AVERAGE(PollyTix!E13,Wahlumfrage!E4)</f>
        <v>4.47</v>
      </c>
      <c r="F4" s="4">
        <f>AVERAGE(PollyTix!F13,Wahlumfrage!F4)</f>
        <v>7.3000000000000007</v>
      </c>
      <c r="G4" s="4">
        <f>AVERAGE(PollyTix!G13,Wahlumfrage!G4)</f>
        <v>2.6850000000000001</v>
      </c>
      <c r="H4" s="4">
        <f>AVERAGE(PollyTix!H13,Wahlumfrage!H4)</f>
        <v>2.5350000000000001</v>
      </c>
      <c r="I4" s="4">
        <f>AVERAGE(PollyTix!I13,Wahlumfrage!I4)</f>
        <v>4.0250000000000004</v>
      </c>
      <c r="J4" s="4">
        <f>ABS(B4-Election_result!B$2)</f>
        <v>2.7549999999999955</v>
      </c>
      <c r="K4" s="4">
        <f>ABS(C4-Election_result!C$2)</f>
        <v>8.0000000000001847E-2</v>
      </c>
      <c r="L4" s="4">
        <f>ABS(D4-Election_result!D$2)</f>
        <v>6.0600000000000005</v>
      </c>
      <c r="M4" s="4">
        <f>ABS(E4-Election_result!E$2)</f>
        <v>0.33000000000000007</v>
      </c>
      <c r="N4" s="4">
        <f>ABS(F4-Election_result!F$2)</f>
        <v>1.2999999999999989</v>
      </c>
      <c r="O4" s="4">
        <f>ABS(G4-Election_result!G$2)</f>
        <v>0.48499999999999988</v>
      </c>
      <c r="P4" s="4">
        <f>ABS(H4-Election_result!H$2)</f>
        <v>2.165</v>
      </c>
      <c r="Q4" s="4">
        <f>ABS(I4-Election_result!I$2)</f>
        <v>7.4999999999999289E-2</v>
      </c>
      <c r="R4" s="4">
        <f t="shared" ref="R4:R67" si="0">AVERAGE(J4:Q4)</f>
        <v>1.6562499999999996</v>
      </c>
    </row>
    <row r="5" spans="1:20" ht="12.75" customHeight="1">
      <c r="A5" s="3">
        <v>41411</v>
      </c>
      <c r="B5" s="4">
        <f>AVERAGE(PollyTix!B14,Wahlumfrage!B5)</f>
        <v>38.844999999999999</v>
      </c>
      <c r="C5" s="4">
        <f>AVERAGE(PollyTix!C14,Wahlumfrage!C5)</f>
        <v>25.73</v>
      </c>
      <c r="D5" s="4">
        <f>AVERAGE(PollyTix!D14,Wahlumfrage!D5)</f>
        <v>14.41</v>
      </c>
      <c r="E5" s="4">
        <f>AVERAGE(PollyTix!E14,Wahlumfrage!E5)</f>
        <v>4.47</v>
      </c>
      <c r="F5" s="4">
        <f>AVERAGE(PollyTix!F14,Wahlumfrage!F5)</f>
        <v>7.25</v>
      </c>
      <c r="G5" s="4">
        <f>AVERAGE(PollyTix!G14,Wahlumfrage!G5)</f>
        <v>2.7350000000000003</v>
      </c>
      <c r="H5" s="4">
        <f>AVERAGE(PollyTix!H14,Wahlumfrage!H5)</f>
        <v>2.585</v>
      </c>
      <c r="I5" s="4">
        <f>AVERAGE(PollyTix!I14,Wahlumfrage!I5)</f>
        <v>3.9749999999999996</v>
      </c>
      <c r="J5" s="4">
        <f>ABS(B5-Election_result!B$2)</f>
        <v>2.6550000000000011</v>
      </c>
      <c r="K5" s="4">
        <f>ABS(C5-Election_result!C$2)</f>
        <v>3.0000000000001137E-2</v>
      </c>
      <c r="L5" s="4">
        <f>ABS(D5-Election_result!D$2)</f>
        <v>6.01</v>
      </c>
      <c r="M5" s="4">
        <f>ABS(E5-Election_result!E$2)</f>
        <v>0.33000000000000007</v>
      </c>
      <c r="N5" s="4">
        <f>ABS(F5-Election_result!F$2)</f>
        <v>1.3499999999999996</v>
      </c>
      <c r="O5" s="4">
        <f>ABS(G5-Election_result!G$2)</f>
        <v>0.53500000000000014</v>
      </c>
      <c r="P5" s="4">
        <f>ABS(H5-Election_result!H$2)</f>
        <v>2.1150000000000002</v>
      </c>
      <c r="Q5" s="4">
        <f>ABS(I5-Election_result!I$2)</f>
        <v>0.125</v>
      </c>
      <c r="R5" s="4">
        <f t="shared" si="0"/>
        <v>1.6437500000000003</v>
      </c>
    </row>
    <row r="6" spans="1:20" ht="12.75" customHeight="1">
      <c r="A6" s="3">
        <v>41412</v>
      </c>
      <c r="B6" s="4">
        <f>AVERAGE(PollyTix!B15,Wahlumfrage!B6)</f>
        <v>38.844999999999999</v>
      </c>
      <c r="C6" s="4">
        <f>AVERAGE(PollyTix!C15,Wahlumfrage!C6)</f>
        <v>25.73</v>
      </c>
      <c r="D6" s="4">
        <f>AVERAGE(PollyTix!D15,Wahlumfrage!D6)</f>
        <v>14.41</v>
      </c>
      <c r="E6" s="4">
        <f>AVERAGE(PollyTix!E15,Wahlumfrage!E6)</f>
        <v>4.47</v>
      </c>
      <c r="F6" s="4">
        <f>AVERAGE(PollyTix!F15,Wahlumfrage!F6)</f>
        <v>7.25</v>
      </c>
      <c r="G6" s="4">
        <f>AVERAGE(PollyTix!G15,Wahlumfrage!G6)</f>
        <v>2.7350000000000003</v>
      </c>
      <c r="H6" s="4">
        <f>AVERAGE(PollyTix!H15,Wahlumfrage!H6)</f>
        <v>2.585</v>
      </c>
      <c r="I6" s="4">
        <f>AVERAGE(PollyTix!I15,Wahlumfrage!I6)</f>
        <v>3.9749999999999996</v>
      </c>
      <c r="J6" s="4">
        <f>ABS(B6-Election_result!B$2)</f>
        <v>2.6550000000000011</v>
      </c>
      <c r="K6" s="4">
        <f>ABS(C6-Election_result!C$2)</f>
        <v>3.0000000000001137E-2</v>
      </c>
      <c r="L6" s="4">
        <f>ABS(D6-Election_result!D$2)</f>
        <v>6.01</v>
      </c>
      <c r="M6" s="4">
        <f>ABS(E6-Election_result!E$2)</f>
        <v>0.33000000000000007</v>
      </c>
      <c r="N6" s="4">
        <f>ABS(F6-Election_result!F$2)</f>
        <v>1.3499999999999996</v>
      </c>
      <c r="O6" s="4">
        <f>ABS(G6-Election_result!G$2)</f>
        <v>0.53500000000000014</v>
      </c>
      <c r="P6" s="4">
        <f>ABS(H6-Election_result!H$2)</f>
        <v>2.1150000000000002</v>
      </c>
      <c r="Q6" s="4">
        <f>ABS(I6-Election_result!I$2)</f>
        <v>0.125</v>
      </c>
      <c r="R6" s="4">
        <f t="shared" si="0"/>
        <v>1.6437500000000003</v>
      </c>
    </row>
    <row r="7" spans="1:20" ht="12.75" customHeight="1">
      <c r="A7" s="3">
        <v>41413</v>
      </c>
      <c r="B7" s="4">
        <f>AVERAGE(PollyTix!B16,Wahlumfrage!B7)</f>
        <v>38.844999999999999</v>
      </c>
      <c r="C7" s="4">
        <f>AVERAGE(PollyTix!C16,Wahlumfrage!C7)</f>
        <v>25.73</v>
      </c>
      <c r="D7" s="4">
        <f>AVERAGE(PollyTix!D16,Wahlumfrage!D7)</f>
        <v>14.41</v>
      </c>
      <c r="E7" s="4">
        <f>AVERAGE(PollyTix!E16,Wahlumfrage!E7)</f>
        <v>4.47</v>
      </c>
      <c r="F7" s="4">
        <f>AVERAGE(PollyTix!F16,Wahlumfrage!F7)</f>
        <v>7.25</v>
      </c>
      <c r="G7" s="4">
        <f>AVERAGE(PollyTix!G16,Wahlumfrage!G7)</f>
        <v>2.7350000000000003</v>
      </c>
      <c r="H7" s="4">
        <f>AVERAGE(PollyTix!H16,Wahlumfrage!H7)</f>
        <v>2.585</v>
      </c>
      <c r="I7" s="4">
        <f>AVERAGE(PollyTix!I16,Wahlumfrage!I7)</f>
        <v>3.9749999999999996</v>
      </c>
      <c r="J7" s="4">
        <f>ABS(B7-Election_result!B$2)</f>
        <v>2.6550000000000011</v>
      </c>
      <c r="K7" s="4">
        <f>ABS(C7-Election_result!C$2)</f>
        <v>3.0000000000001137E-2</v>
      </c>
      <c r="L7" s="4">
        <f>ABS(D7-Election_result!D$2)</f>
        <v>6.01</v>
      </c>
      <c r="M7" s="4">
        <f>ABS(E7-Election_result!E$2)</f>
        <v>0.33000000000000007</v>
      </c>
      <c r="N7" s="4">
        <f>ABS(F7-Election_result!F$2)</f>
        <v>1.3499999999999996</v>
      </c>
      <c r="O7" s="4">
        <f>ABS(G7-Election_result!G$2)</f>
        <v>0.53500000000000014</v>
      </c>
      <c r="P7" s="4">
        <f>ABS(H7-Election_result!H$2)</f>
        <v>2.1150000000000002</v>
      </c>
      <c r="Q7" s="4">
        <f>ABS(I7-Election_result!I$2)</f>
        <v>0.125</v>
      </c>
      <c r="R7" s="4">
        <f t="shared" si="0"/>
        <v>1.6437500000000003</v>
      </c>
    </row>
    <row r="8" spans="1:20" ht="12.75" customHeight="1">
      <c r="A8" s="3">
        <v>41414</v>
      </c>
      <c r="B8" s="4">
        <f>AVERAGE(PollyTix!B17,Wahlumfrage!B8)</f>
        <v>38.844999999999999</v>
      </c>
      <c r="C8" s="4">
        <f>AVERAGE(PollyTix!C17,Wahlumfrage!C8)</f>
        <v>25.73</v>
      </c>
      <c r="D8" s="4">
        <f>AVERAGE(PollyTix!D17,Wahlumfrage!D8)</f>
        <v>14.41</v>
      </c>
      <c r="E8" s="4">
        <f>AVERAGE(PollyTix!E17,Wahlumfrage!E8)</f>
        <v>4.47</v>
      </c>
      <c r="F8" s="4">
        <f>AVERAGE(PollyTix!F17,Wahlumfrage!F8)</f>
        <v>7.25</v>
      </c>
      <c r="G8" s="4">
        <f>AVERAGE(PollyTix!G17,Wahlumfrage!G8)</f>
        <v>2.7350000000000003</v>
      </c>
      <c r="H8" s="4">
        <f>AVERAGE(PollyTix!H17,Wahlumfrage!H8)</f>
        <v>2.585</v>
      </c>
      <c r="I8" s="4">
        <f>AVERAGE(PollyTix!I17,Wahlumfrage!I8)</f>
        <v>3.9749999999999996</v>
      </c>
      <c r="J8" s="4">
        <f>ABS(B8-Election_result!B$2)</f>
        <v>2.6550000000000011</v>
      </c>
      <c r="K8" s="4">
        <f>ABS(C8-Election_result!C$2)</f>
        <v>3.0000000000001137E-2</v>
      </c>
      <c r="L8" s="4">
        <f>ABS(D8-Election_result!D$2)</f>
        <v>6.01</v>
      </c>
      <c r="M8" s="4">
        <f>ABS(E8-Election_result!E$2)</f>
        <v>0.33000000000000007</v>
      </c>
      <c r="N8" s="4">
        <f>ABS(F8-Election_result!F$2)</f>
        <v>1.3499999999999996</v>
      </c>
      <c r="O8" s="4">
        <f>ABS(G8-Election_result!G$2)</f>
        <v>0.53500000000000014</v>
      </c>
      <c r="P8" s="4">
        <f>ABS(H8-Election_result!H$2)</f>
        <v>2.1150000000000002</v>
      </c>
      <c r="Q8" s="4">
        <f>ABS(I8-Election_result!I$2)</f>
        <v>0.125</v>
      </c>
      <c r="R8" s="4">
        <f t="shared" si="0"/>
        <v>1.6437500000000003</v>
      </c>
    </row>
    <row r="9" spans="1:20" ht="12.75" customHeight="1">
      <c r="A9" s="3">
        <v>41415</v>
      </c>
      <c r="B9" s="4">
        <f>AVERAGE(PollyTix!B18,Wahlumfrage!B9)</f>
        <v>38.844999999999999</v>
      </c>
      <c r="C9" s="4">
        <f>AVERAGE(PollyTix!C18,Wahlumfrage!C9)</f>
        <v>25.73</v>
      </c>
      <c r="D9" s="4">
        <f>AVERAGE(PollyTix!D18,Wahlumfrage!D9)</f>
        <v>14.41</v>
      </c>
      <c r="E9" s="4">
        <f>AVERAGE(PollyTix!E18,Wahlumfrage!E9)</f>
        <v>4.47</v>
      </c>
      <c r="F9" s="4">
        <f>AVERAGE(PollyTix!F18,Wahlumfrage!F9)</f>
        <v>7.25</v>
      </c>
      <c r="G9" s="4">
        <f>AVERAGE(PollyTix!G18,Wahlumfrage!G9)</f>
        <v>2.7350000000000003</v>
      </c>
      <c r="H9" s="4">
        <f>AVERAGE(PollyTix!H18,Wahlumfrage!H9)</f>
        <v>2.585</v>
      </c>
      <c r="I9" s="4">
        <f>AVERAGE(PollyTix!I18,Wahlumfrage!I9)</f>
        <v>3.9749999999999996</v>
      </c>
      <c r="J9" s="4">
        <f>ABS(B9-Election_result!B$2)</f>
        <v>2.6550000000000011</v>
      </c>
      <c r="K9" s="4">
        <f>ABS(C9-Election_result!C$2)</f>
        <v>3.0000000000001137E-2</v>
      </c>
      <c r="L9" s="4">
        <f>ABS(D9-Election_result!D$2)</f>
        <v>6.01</v>
      </c>
      <c r="M9" s="4">
        <f>ABS(E9-Election_result!E$2)</f>
        <v>0.33000000000000007</v>
      </c>
      <c r="N9" s="4">
        <f>ABS(F9-Election_result!F$2)</f>
        <v>1.3499999999999996</v>
      </c>
      <c r="O9" s="4">
        <f>ABS(G9-Election_result!G$2)</f>
        <v>0.53500000000000014</v>
      </c>
      <c r="P9" s="4">
        <f>ABS(H9-Election_result!H$2)</f>
        <v>2.1150000000000002</v>
      </c>
      <c r="Q9" s="4">
        <f>ABS(I9-Election_result!I$2)</f>
        <v>0.125</v>
      </c>
      <c r="R9" s="4">
        <f t="shared" si="0"/>
        <v>1.6437500000000003</v>
      </c>
    </row>
    <row r="10" spans="1:20" ht="12.75" customHeight="1">
      <c r="A10" s="3">
        <v>41416</v>
      </c>
      <c r="B10" s="4">
        <f>AVERAGE(PollyTix!B19,Wahlumfrage!B10)</f>
        <v>39.11</v>
      </c>
      <c r="C10" s="4">
        <f>AVERAGE(PollyTix!C19,Wahlumfrage!C10)</f>
        <v>25.61</v>
      </c>
      <c r="D10" s="4">
        <f>AVERAGE(PollyTix!D19,Wahlumfrage!D10)</f>
        <v>14.404999999999999</v>
      </c>
      <c r="E10" s="4">
        <f>AVERAGE(PollyTix!E19,Wahlumfrage!E10)</f>
        <v>4.2850000000000001</v>
      </c>
      <c r="F10" s="4">
        <f>AVERAGE(PollyTix!F19,Wahlumfrage!F10)</f>
        <v>7.0749999999999993</v>
      </c>
      <c r="G10" s="4">
        <f>AVERAGE(PollyTix!G19,Wahlumfrage!G10)</f>
        <v>2.9400000000000004</v>
      </c>
      <c r="H10" s="4">
        <f>AVERAGE(PollyTix!H19,Wahlumfrage!H10)</f>
        <v>2.5950000000000002</v>
      </c>
      <c r="I10" s="4">
        <f>AVERAGE(PollyTix!I19,Wahlumfrage!I10)</f>
        <v>3.9899999999999998</v>
      </c>
      <c r="J10" s="4">
        <f>ABS(B10-Election_result!B$2)</f>
        <v>2.3900000000000006</v>
      </c>
      <c r="K10" s="4">
        <f>ABS(C10-Election_result!C$2)</f>
        <v>8.9999999999999858E-2</v>
      </c>
      <c r="L10" s="4">
        <f>ABS(D10-Election_result!D$2)</f>
        <v>6.004999999999999</v>
      </c>
      <c r="M10" s="4">
        <f>ABS(E10-Election_result!E$2)</f>
        <v>0.51499999999999968</v>
      </c>
      <c r="N10" s="4">
        <f>ABS(F10-Election_result!F$2)</f>
        <v>1.5250000000000004</v>
      </c>
      <c r="O10" s="4">
        <f>ABS(G10-Election_result!G$2)</f>
        <v>0.74000000000000021</v>
      </c>
      <c r="P10" s="4">
        <f>ABS(H10-Election_result!H$2)</f>
        <v>2.105</v>
      </c>
      <c r="Q10" s="4">
        <f>ABS(I10-Election_result!I$2)</f>
        <v>0.10999999999999988</v>
      </c>
      <c r="R10" s="4">
        <f t="shared" si="0"/>
        <v>1.6850000000000001</v>
      </c>
    </row>
    <row r="11" spans="1:20" ht="12.75" customHeight="1">
      <c r="A11" s="3">
        <v>41417</v>
      </c>
      <c r="B11" s="4">
        <f>AVERAGE(PollyTix!B20,Wahlumfrage!B11)</f>
        <v>39.43</v>
      </c>
      <c r="C11" s="4">
        <f>AVERAGE(PollyTix!C20,Wahlumfrage!C11)</f>
        <v>25.824999999999999</v>
      </c>
      <c r="D11" s="4">
        <f>AVERAGE(PollyTix!D20,Wahlumfrage!D11)</f>
        <v>13.96</v>
      </c>
      <c r="E11" s="4">
        <f>AVERAGE(PollyTix!E20,Wahlumfrage!E11)</f>
        <v>4.335</v>
      </c>
      <c r="F11" s="4">
        <f>AVERAGE(PollyTix!F20,Wahlumfrage!F11)</f>
        <v>6.98</v>
      </c>
      <c r="G11" s="4">
        <f>AVERAGE(PollyTix!G20,Wahlumfrage!G11)</f>
        <v>2.89</v>
      </c>
      <c r="H11" s="4">
        <f>AVERAGE(PollyTix!H20,Wahlumfrage!H11)</f>
        <v>2.7450000000000001</v>
      </c>
      <c r="I11" s="4">
        <f>AVERAGE(PollyTix!I20,Wahlumfrage!I11)</f>
        <v>3.84</v>
      </c>
      <c r="J11" s="4">
        <f>ABS(B11-Election_result!B$2)</f>
        <v>2.0700000000000003</v>
      </c>
      <c r="K11" s="4">
        <f>ABS(C11-Election_result!C$2)</f>
        <v>0.125</v>
      </c>
      <c r="L11" s="4">
        <f>ABS(D11-Election_result!D$2)</f>
        <v>5.5600000000000005</v>
      </c>
      <c r="M11" s="4">
        <f>ABS(E11-Election_result!E$2)</f>
        <v>0.46499999999999986</v>
      </c>
      <c r="N11" s="4">
        <f>ABS(F11-Election_result!F$2)</f>
        <v>1.6199999999999992</v>
      </c>
      <c r="O11" s="4">
        <f>ABS(G11-Election_result!G$2)</f>
        <v>0.69</v>
      </c>
      <c r="P11" s="4">
        <f>ABS(H11-Election_result!H$2)</f>
        <v>1.9550000000000001</v>
      </c>
      <c r="Q11" s="4">
        <f>ABS(I11-Election_result!I$2)</f>
        <v>0.25999999999999979</v>
      </c>
      <c r="R11" s="4">
        <f t="shared" si="0"/>
        <v>1.5931249999999999</v>
      </c>
    </row>
    <row r="12" spans="1:20" ht="12.75" customHeight="1">
      <c r="A12" s="3">
        <v>41418</v>
      </c>
      <c r="B12" s="4">
        <f>AVERAGE(PollyTix!B21,Wahlumfrage!B12)</f>
        <v>39.549999999999997</v>
      </c>
      <c r="C12" s="4">
        <f>AVERAGE(PollyTix!C21,Wahlumfrage!C12)</f>
        <v>25.89</v>
      </c>
      <c r="D12" s="4">
        <f>AVERAGE(PollyTix!D21,Wahlumfrage!D12)</f>
        <v>13.965</v>
      </c>
      <c r="E12" s="4">
        <f>AVERAGE(PollyTix!E21,Wahlumfrage!E12)</f>
        <v>4.2850000000000001</v>
      </c>
      <c r="F12" s="4">
        <f>AVERAGE(PollyTix!F21,Wahlumfrage!F12)</f>
        <v>6.9350000000000005</v>
      </c>
      <c r="G12" s="4">
        <f>AVERAGE(PollyTix!G21,Wahlumfrage!G12)</f>
        <v>2.84</v>
      </c>
      <c r="H12" s="4">
        <f>AVERAGE(PollyTix!H21,Wahlumfrage!H12)</f>
        <v>2.6950000000000003</v>
      </c>
      <c r="I12" s="4">
        <f>AVERAGE(PollyTix!I21,Wahlumfrage!I12)</f>
        <v>3.84</v>
      </c>
      <c r="J12" s="4">
        <f>ABS(B12-Election_result!B$2)</f>
        <v>1.9500000000000028</v>
      </c>
      <c r="K12" s="4">
        <f>ABS(C12-Election_result!C$2)</f>
        <v>0.19000000000000128</v>
      </c>
      <c r="L12" s="4">
        <f>ABS(D12-Election_result!D$2)</f>
        <v>5.5649999999999995</v>
      </c>
      <c r="M12" s="4">
        <f>ABS(E12-Election_result!E$2)</f>
        <v>0.51499999999999968</v>
      </c>
      <c r="N12" s="4">
        <f>ABS(F12-Election_result!F$2)</f>
        <v>1.6649999999999991</v>
      </c>
      <c r="O12" s="4">
        <f>ABS(G12-Election_result!G$2)</f>
        <v>0.63999999999999968</v>
      </c>
      <c r="P12" s="4">
        <f>ABS(H12-Election_result!H$2)</f>
        <v>2.0049999999999999</v>
      </c>
      <c r="Q12" s="4">
        <f>ABS(I12-Election_result!I$2)</f>
        <v>0.25999999999999979</v>
      </c>
      <c r="R12" s="4">
        <f t="shared" si="0"/>
        <v>1.5987500000000001</v>
      </c>
    </row>
    <row r="13" spans="1:20" ht="12.75" customHeight="1">
      <c r="A13" s="3">
        <v>41419</v>
      </c>
      <c r="B13" s="4">
        <f>AVERAGE(PollyTix!B22,Wahlumfrage!B13)</f>
        <v>39.56</v>
      </c>
      <c r="C13" s="4">
        <f>AVERAGE(PollyTix!C22,Wahlumfrage!C13)</f>
        <v>25.91</v>
      </c>
      <c r="D13" s="4">
        <f>AVERAGE(PollyTix!D22,Wahlumfrage!D13)</f>
        <v>13.954999999999998</v>
      </c>
      <c r="E13" s="4">
        <f>AVERAGE(PollyTix!E22,Wahlumfrage!E13)</f>
        <v>4.2850000000000001</v>
      </c>
      <c r="F13" s="4">
        <f>AVERAGE(PollyTix!F22,Wahlumfrage!F13)</f>
        <v>6.9249999999999998</v>
      </c>
      <c r="G13" s="4">
        <f>AVERAGE(PollyTix!G22,Wahlumfrage!G13)</f>
        <v>2.84</v>
      </c>
      <c r="H13" s="4">
        <f>AVERAGE(PollyTix!H22,Wahlumfrage!H13)</f>
        <v>2.6950000000000003</v>
      </c>
      <c r="I13" s="4">
        <f>AVERAGE(PollyTix!I22,Wahlumfrage!I13)</f>
        <v>3.84</v>
      </c>
      <c r="J13" s="4">
        <f>ABS(B13-Election_result!B$2)</f>
        <v>1.9399999999999977</v>
      </c>
      <c r="K13" s="4">
        <f>ABS(C13-Election_result!C$2)</f>
        <v>0.21000000000000085</v>
      </c>
      <c r="L13" s="4">
        <f>ABS(D13-Election_result!D$2)</f>
        <v>5.5549999999999979</v>
      </c>
      <c r="M13" s="4">
        <f>ABS(E13-Election_result!E$2)</f>
        <v>0.51499999999999968</v>
      </c>
      <c r="N13" s="4">
        <f>ABS(F13-Election_result!F$2)</f>
        <v>1.6749999999999998</v>
      </c>
      <c r="O13" s="4">
        <f>ABS(G13-Election_result!G$2)</f>
        <v>0.63999999999999968</v>
      </c>
      <c r="P13" s="4">
        <f>ABS(H13-Election_result!H$2)</f>
        <v>2.0049999999999999</v>
      </c>
      <c r="Q13" s="4">
        <f>ABS(I13-Election_result!I$2)</f>
        <v>0.25999999999999979</v>
      </c>
      <c r="R13" s="4">
        <f t="shared" si="0"/>
        <v>1.5999999999999994</v>
      </c>
    </row>
    <row r="14" spans="1:20" ht="12.75" customHeight="1">
      <c r="A14" s="3">
        <v>41420</v>
      </c>
      <c r="B14" s="4">
        <f>AVERAGE(PollyTix!B23,Wahlumfrage!B14)</f>
        <v>39.870000000000005</v>
      </c>
      <c r="C14" s="4">
        <f>AVERAGE(PollyTix!C23,Wahlumfrage!C14)</f>
        <v>26.344999999999999</v>
      </c>
      <c r="D14" s="4">
        <f>AVERAGE(PollyTix!D23,Wahlumfrage!D14)</f>
        <v>13.425000000000001</v>
      </c>
      <c r="E14" s="4">
        <f>AVERAGE(PollyTix!E23,Wahlumfrage!E14)</f>
        <v>4.29</v>
      </c>
      <c r="F14" s="4">
        <f>AVERAGE(PollyTix!F23,Wahlumfrage!F14)</f>
        <v>6.835</v>
      </c>
      <c r="G14" s="4">
        <f>AVERAGE(PollyTix!G23,Wahlumfrage!G14)</f>
        <v>2.7949999999999999</v>
      </c>
      <c r="H14" s="4">
        <f>AVERAGE(PollyTix!H23,Wahlumfrage!H14)</f>
        <v>2.645</v>
      </c>
      <c r="I14" s="4">
        <f>AVERAGE(PollyTix!I23,Wahlumfrage!I14)</f>
        <v>3.79</v>
      </c>
      <c r="J14" s="4">
        <f>ABS(B14-Election_result!B$2)</f>
        <v>1.6299999999999955</v>
      </c>
      <c r="K14" s="4">
        <f>ABS(C14-Election_result!C$2)</f>
        <v>0.64499999999999957</v>
      </c>
      <c r="L14" s="4">
        <f>ABS(D14-Election_result!D$2)</f>
        <v>5.0250000000000004</v>
      </c>
      <c r="M14" s="4">
        <f>ABS(E14-Election_result!E$2)</f>
        <v>0.50999999999999979</v>
      </c>
      <c r="N14" s="4">
        <f>ABS(F14-Election_result!F$2)</f>
        <v>1.7649999999999997</v>
      </c>
      <c r="O14" s="4">
        <f>ABS(G14-Election_result!G$2)</f>
        <v>0.59499999999999975</v>
      </c>
      <c r="P14" s="4">
        <f>ABS(H14-Election_result!H$2)</f>
        <v>2.0550000000000002</v>
      </c>
      <c r="Q14" s="4">
        <f>ABS(I14-Election_result!I$2)</f>
        <v>0.30999999999999961</v>
      </c>
      <c r="R14" s="4">
        <f t="shared" si="0"/>
        <v>1.5668749999999991</v>
      </c>
    </row>
    <row r="15" spans="1:20" ht="12.75" customHeight="1">
      <c r="A15" s="3">
        <v>41421</v>
      </c>
      <c r="B15" s="4">
        <f>AVERAGE(PollyTix!B24,Wahlumfrage!B15)</f>
        <v>39.870000000000005</v>
      </c>
      <c r="C15" s="4">
        <f>AVERAGE(PollyTix!C24,Wahlumfrage!C15)</f>
        <v>26.344999999999999</v>
      </c>
      <c r="D15" s="4">
        <f>AVERAGE(PollyTix!D24,Wahlumfrage!D15)</f>
        <v>13.425000000000001</v>
      </c>
      <c r="E15" s="4">
        <f>AVERAGE(PollyTix!E24,Wahlumfrage!E15)</f>
        <v>4.29</v>
      </c>
      <c r="F15" s="4">
        <f>AVERAGE(PollyTix!F24,Wahlumfrage!F15)</f>
        <v>6.835</v>
      </c>
      <c r="G15" s="4">
        <f>AVERAGE(PollyTix!G24,Wahlumfrage!G15)</f>
        <v>2.7949999999999999</v>
      </c>
      <c r="H15" s="4">
        <f>AVERAGE(PollyTix!H24,Wahlumfrage!H15)</f>
        <v>2.645</v>
      </c>
      <c r="I15" s="4">
        <f>AVERAGE(PollyTix!I24,Wahlumfrage!I15)</f>
        <v>3.79</v>
      </c>
      <c r="J15" s="4">
        <f>ABS(B15-Election_result!B$2)</f>
        <v>1.6299999999999955</v>
      </c>
      <c r="K15" s="4">
        <f>ABS(C15-Election_result!C$2)</f>
        <v>0.64499999999999957</v>
      </c>
      <c r="L15" s="4">
        <f>ABS(D15-Election_result!D$2)</f>
        <v>5.0250000000000004</v>
      </c>
      <c r="M15" s="4">
        <f>ABS(E15-Election_result!E$2)</f>
        <v>0.50999999999999979</v>
      </c>
      <c r="N15" s="4">
        <f>ABS(F15-Election_result!F$2)</f>
        <v>1.7649999999999997</v>
      </c>
      <c r="O15" s="4">
        <f>ABS(G15-Election_result!G$2)</f>
        <v>0.59499999999999975</v>
      </c>
      <c r="P15" s="4">
        <f>ABS(H15-Election_result!H$2)</f>
        <v>2.0550000000000002</v>
      </c>
      <c r="Q15" s="4">
        <f>ABS(I15-Election_result!I$2)</f>
        <v>0.30999999999999961</v>
      </c>
      <c r="R15" s="4">
        <f t="shared" si="0"/>
        <v>1.5668749999999991</v>
      </c>
    </row>
    <row r="16" spans="1:20" ht="12.75" customHeight="1">
      <c r="A16" s="3">
        <v>41422</v>
      </c>
      <c r="B16" s="4">
        <f>AVERAGE(PollyTix!B25,Wahlumfrage!B16)</f>
        <v>39.89</v>
      </c>
      <c r="C16" s="4">
        <f>AVERAGE(PollyTix!C25,Wahlumfrage!C16)</f>
        <v>26.11</v>
      </c>
      <c r="D16" s="4">
        <f>AVERAGE(PollyTix!D25,Wahlumfrage!D16)</f>
        <v>13.48</v>
      </c>
      <c r="E16" s="4">
        <f>AVERAGE(PollyTix!E25,Wahlumfrage!E16)</f>
        <v>4.24</v>
      </c>
      <c r="F16" s="4">
        <f>AVERAGE(PollyTix!F25,Wahlumfrage!F16)</f>
        <v>6.8900000000000006</v>
      </c>
      <c r="G16" s="4">
        <f>AVERAGE(PollyTix!G25,Wahlumfrage!G16)</f>
        <v>2.7450000000000001</v>
      </c>
      <c r="H16" s="4">
        <f>AVERAGE(PollyTix!H25,Wahlumfrage!H16)</f>
        <v>2.645</v>
      </c>
      <c r="I16" s="4">
        <f>AVERAGE(PollyTix!I25,Wahlumfrage!I16)</f>
        <v>3.9899999999999998</v>
      </c>
      <c r="J16" s="4">
        <f>ABS(B16-Election_result!B$2)</f>
        <v>1.6099999999999994</v>
      </c>
      <c r="K16" s="4">
        <f>ABS(C16-Election_result!C$2)</f>
        <v>0.41000000000000014</v>
      </c>
      <c r="L16" s="4">
        <f>ABS(D16-Election_result!D$2)</f>
        <v>5.08</v>
      </c>
      <c r="M16" s="4">
        <f>ABS(E16-Election_result!E$2)</f>
        <v>0.55999999999999961</v>
      </c>
      <c r="N16" s="4">
        <f>ABS(F16-Election_result!F$2)</f>
        <v>1.7099999999999991</v>
      </c>
      <c r="O16" s="4">
        <f>ABS(G16-Election_result!G$2)</f>
        <v>0.54499999999999993</v>
      </c>
      <c r="P16" s="4">
        <f>ABS(H16-Election_result!H$2)</f>
        <v>2.0550000000000002</v>
      </c>
      <c r="Q16" s="4">
        <f>ABS(I16-Election_result!I$2)</f>
        <v>0.10999999999999988</v>
      </c>
      <c r="R16" s="4">
        <f t="shared" si="0"/>
        <v>1.5099999999999996</v>
      </c>
    </row>
    <row r="17" spans="1:18" ht="12.75" customHeight="1">
      <c r="A17" s="3">
        <v>41423</v>
      </c>
      <c r="B17" s="4">
        <f>AVERAGE(PollyTix!B26,Wahlumfrage!B17)</f>
        <v>39.89</v>
      </c>
      <c r="C17" s="4">
        <f>AVERAGE(PollyTix!C26,Wahlumfrage!C17)</f>
        <v>26.11</v>
      </c>
      <c r="D17" s="4">
        <f>AVERAGE(PollyTix!D26,Wahlumfrage!D17)</f>
        <v>13.48</v>
      </c>
      <c r="E17" s="4">
        <f>AVERAGE(PollyTix!E26,Wahlumfrage!E17)</f>
        <v>4.24</v>
      </c>
      <c r="F17" s="4">
        <f>AVERAGE(PollyTix!F26,Wahlumfrage!F17)</f>
        <v>6.8900000000000006</v>
      </c>
      <c r="G17" s="4">
        <f>AVERAGE(PollyTix!G26,Wahlumfrage!G17)</f>
        <v>2.7450000000000001</v>
      </c>
      <c r="H17" s="4">
        <f>AVERAGE(PollyTix!H26,Wahlumfrage!H17)</f>
        <v>2.645</v>
      </c>
      <c r="I17" s="4">
        <f>AVERAGE(PollyTix!I26,Wahlumfrage!I17)</f>
        <v>3.9899999999999998</v>
      </c>
      <c r="J17" s="4">
        <f>ABS(B17-Election_result!B$2)</f>
        <v>1.6099999999999994</v>
      </c>
      <c r="K17" s="4">
        <f>ABS(C17-Election_result!C$2)</f>
        <v>0.41000000000000014</v>
      </c>
      <c r="L17" s="4">
        <f>ABS(D17-Election_result!D$2)</f>
        <v>5.08</v>
      </c>
      <c r="M17" s="4">
        <f>ABS(E17-Election_result!E$2)</f>
        <v>0.55999999999999961</v>
      </c>
      <c r="N17" s="4">
        <f>ABS(F17-Election_result!F$2)</f>
        <v>1.7099999999999991</v>
      </c>
      <c r="O17" s="4">
        <f>ABS(G17-Election_result!G$2)</f>
        <v>0.54499999999999993</v>
      </c>
      <c r="P17" s="4">
        <f>ABS(H17-Election_result!H$2)</f>
        <v>2.0550000000000002</v>
      </c>
      <c r="Q17" s="4">
        <f>ABS(I17-Election_result!I$2)</f>
        <v>0.10999999999999988</v>
      </c>
      <c r="R17" s="4">
        <f t="shared" si="0"/>
        <v>1.5099999999999996</v>
      </c>
    </row>
    <row r="18" spans="1:18" ht="12.75" customHeight="1">
      <c r="A18" s="3">
        <v>41424</v>
      </c>
      <c r="B18" s="4">
        <f>AVERAGE(PollyTix!B27,Wahlumfrage!B18)</f>
        <v>39.89</v>
      </c>
      <c r="C18" s="4">
        <f>AVERAGE(PollyTix!C27,Wahlumfrage!C18)</f>
        <v>26.11</v>
      </c>
      <c r="D18" s="4">
        <f>AVERAGE(PollyTix!D27,Wahlumfrage!D18)</f>
        <v>13.48</v>
      </c>
      <c r="E18" s="4">
        <f>AVERAGE(PollyTix!E27,Wahlumfrage!E18)</f>
        <v>4.24</v>
      </c>
      <c r="F18" s="4">
        <f>AVERAGE(PollyTix!F27,Wahlumfrage!F18)</f>
        <v>6.8900000000000006</v>
      </c>
      <c r="G18" s="4">
        <f>AVERAGE(PollyTix!G27,Wahlumfrage!G18)</f>
        <v>2.7450000000000001</v>
      </c>
      <c r="H18" s="4">
        <f>AVERAGE(PollyTix!H27,Wahlumfrage!H18)</f>
        <v>2.645</v>
      </c>
      <c r="I18" s="4">
        <f>AVERAGE(PollyTix!I27,Wahlumfrage!I18)</f>
        <v>3.9899999999999998</v>
      </c>
      <c r="J18" s="4">
        <f>ABS(B18-Election_result!B$2)</f>
        <v>1.6099999999999994</v>
      </c>
      <c r="K18" s="4">
        <f>ABS(C18-Election_result!C$2)</f>
        <v>0.41000000000000014</v>
      </c>
      <c r="L18" s="4">
        <f>ABS(D18-Election_result!D$2)</f>
        <v>5.08</v>
      </c>
      <c r="M18" s="4">
        <f>ABS(E18-Election_result!E$2)</f>
        <v>0.55999999999999961</v>
      </c>
      <c r="N18" s="4">
        <f>ABS(F18-Election_result!F$2)</f>
        <v>1.7099999999999991</v>
      </c>
      <c r="O18" s="4">
        <f>ABS(G18-Election_result!G$2)</f>
        <v>0.54499999999999993</v>
      </c>
      <c r="P18" s="4">
        <f>ABS(H18-Election_result!H$2)</f>
        <v>2.0550000000000002</v>
      </c>
      <c r="Q18" s="4">
        <f>ABS(I18-Election_result!I$2)</f>
        <v>0.10999999999999988</v>
      </c>
      <c r="R18" s="4">
        <f t="shared" si="0"/>
        <v>1.5099999999999996</v>
      </c>
    </row>
    <row r="19" spans="1:18" ht="12.75" customHeight="1">
      <c r="A19" s="3">
        <v>41425</v>
      </c>
      <c r="B19" s="4">
        <f>AVERAGE(PollyTix!B28,Wahlumfrage!B19)</f>
        <v>40.019999999999996</v>
      </c>
      <c r="C19" s="4">
        <f>AVERAGE(PollyTix!C28,Wahlumfrage!C19)</f>
        <v>26.094999999999999</v>
      </c>
      <c r="D19" s="4">
        <f>AVERAGE(PollyTix!D28,Wahlumfrage!D19)</f>
        <v>13.475</v>
      </c>
      <c r="E19" s="4">
        <f>AVERAGE(PollyTix!E28,Wahlumfrage!E19)</f>
        <v>4.24</v>
      </c>
      <c r="F19" s="4">
        <f>AVERAGE(PollyTix!F28,Wahlumfrage!F19)</f>
        <v>6.835</v>
      </c>
      <c r="G19" s="4">
        <f>AVERAGE(PollyTix!G28,Wahlumfrage!G19)</f>
        <v>2.5949999999999998</v>
      </c>
      <c r="H19" s="4">
        <f>AVERAGE(PollyTix!H28,Wahlumfrage!H19)</f>
        <v>2.645</v>
      </c>
      <c r="I19" s="4">
        <f>AVERAGE(PollyTix!I28,Wahlumfrage!I19)</f>
        <v>4.09</v>
      </c>
      <c r="J19" s="4">
        <f>ABS(B19-Election_result!B$2)</f>
        <v>1.480000000000004</v>
      </c>
      <c r="K19" s="4">
        <f>ABS(C19-Election_result!C$2)</f>
        <v>0.39499999999999957</v>
      </c>
      <c r="L19" s="4">
        <f>ABS(D19-Election_result!D$2)</f>
        <v>5.0749999999999993</v>
      </c>
      <c r="M19" s="4">
        <f>ABS(E19-Election_result!E$2)</f>
        <v>0.55999999999999961</v>
      </c>
      <c r="N19" s="4">
        <f>ABS(F19-Election_result!F$2)</f>
        <v>1.7649999999999997</v>
      </c>
      <c r="O19" s="4">
        <f>ABS(G19-Election_result!G$2)</f>
        <v>0.39499999999999957</v>
      </c>
      <c r="P19" s="4">
        <f>ABS(H19-Election_result!H$2)</f>
        <v>2.0550000000000002</v>
      </c>
      <c r="Q19" s="4">
        <f>ABS(I19-Election_result!I$2)</f>
        <v>9.9999999999997868E-3</v>
      </c>
      <c r="R19" s="4">
        <f t="shared" si="0"/>
        <v>1.4668750000000002</v>
      </c>
    </row>
    <row r="20" spans="1:18" ht="12.75" customHeight="1">
      <c r="A20" s="3">
        <v>41426</v>
      </c>
      <c r="B20" s="4">
        <f>AVERAGE(PollyTix!B29,Wahlumfrage!B20)</f>
        <v>40.07</v>
      </c>
      <c r="C20" s="4">
        <f>AVERAGE(PollyTix!C29,Wahlumfrage!C20)</f>
        <v>26.094999999999999</v>
      </c>
      <c r="D20" s="4">
        <f>AVERAGE(PollyTix!D29,Wahlumfrage!D20)</f>
        <v>13.475</v>
      </c>
      <c r="E20" s="4">
        <f>AVERAGE(PollyTix!E29,Wahlumfrage!E20)</f>
        <v>4.24</v>
      </c>
      <c r="F20" s="4">
        <f>AVERAGE(PollyTix!F29,Wahlumfrage!F20)</f>
        <v>6.835</v>
      </c>
      <c r="G20" s="4">
        <f>AVERAGE(PollyTix!G29,Wahlumfrage!G20)</f>
        <v>2.5449999999999999</v>
      </c>
      <c r="H20" s="4">
        <f>AVERAGE(PollyTix!H29,Wahlumfrage!H20)</f>
        <v>2.645</v>
      </c>
      <c r="I20" s="4">
        <f>AVERAGE(PollyTix!I29,Wahlumfrage!I20)</f>
        <v>4.09</v>
      </c>
      <c r="J20" s="4">
        <f>ABS(B20-Election_result!B$2)</f>
        <v>1.4299999999999997</v>
      </c>
      <c r="K20" s="4">
        <f>ABS(C20-Election_result!C$2)</f>
        <v>0.39499999999999957</v>
      </c>
      <c r="L20" s="4">
        <f>ABS(D20-Election_result!D$2)</f>
        <v>5.0749999999999993</v>
      </c>
      <c r="M20" s="4">
        <f>ABS(E20-Election_result!E$2)</f>
        <v>0.55999999999999961</v>
      </c>
      <c r="N20" s="4">
        <f>ABS(F20-Election_result!F$2)</f>
        <v>1.7649999999999997</v>
      </c>
      <c r="O20" s="4">
        <f>ABS(G20-Election_result!G$2)</f>
        <v>0.34499999999999975</v>
      </c>
      <c r="P20" s="4">
        <f>ABS(H20-Election_result!H$2)</f>
        <v>2.0550000000000002</v>
      </c>
      <c r="Q20" s="4">
        <f>ABS(I20-Election_result!I$2)</f>
        <v>9.9999999999997868E-3</v>
      </c>
      <c r="R20" s="4">
        <f t="shared" si="0"/>
        <v>1.4543749999999995</v>
      </c>
    </row>
    <row r="21" spans="1:18" ht="12.75" customHeight="1">
      <c r="A21" s="3">
        <v>41427</v>
      </c>
      <c r="B21" s="4">
        <f>AVERAGE(PollyTix!B30,Wahlumfrage!B21)</f>
        <v>40.019999999999996</v>
      </c>
      <c r="C21" s="4">
        <f>AVERAGE(PollyTix!C30,Wahlumfrage!C21)</f>
        <v>26.094999999999999</v>
      </c>
      <c r="D21" s="4">
        <f>AVERAGE(PollyTix!D30,Wahlumfrage!D21)</f>
        <v>13.525</v>
      </c>
      <c r="E21" s="4">
        <f>AVERAGE(PollyTix!E30,Wahlumfrage!E21)</f>
        <v>4.29</v>
      </c>
      <c r="F21" s="4">
        <f>AVERAGE(PollyTix!F30,Wahlumfrage!F21)</f>
        <v>6.835</v>
      </c>
      <c r="G21" s="4">
        <f>AVERAGE(PollyTix!G30,Wahlumfrage!G21)</f>
        <v>2.6950000000000003</v>
      </c>
      <c r="H21" s="4">
        <f>AVERAGE(PollyTix!H30,Wahlumfrage!H21)</f>
        <v>2.645</v>
      </c>
      <c r="I21" s="4">
        <f>AVERAGE(PollyTix!I30,Wahlumfrage!I21)</f>
        <v>3.8899999999999997</v>
      </c>
      <c r="J21" s="4">
        <f>ABS(B21-Election_result!B$2)</f>
        <v>1.480000000000004</v>
      </c>
      <c r="K21" s="4">
        <f>ABS(C21-Election_result!C$2)</f>
        <v>0.39499999999999957</v>
      </c>
      <c r="L21" s="4">
        <f>ABS(D21-Election_result!D$2)</f>
        <v>5.125</v>
      </c>
      <c r="M21" s="4">
        <f>ABS(E21-Election_result!E$2)</f>
        <v>0.50999999999999979</v>
      </c>
      <c r="N21" s="4">
        <f>ABS(F21-Election_result!F$2)</f>
        <v>1.7649999999999997</v>
      </c>
      <c r="O21" s="4">
        <f>ABS(G21-Election_result!G$2)</f>
        <v>0.49500000000000011</v>
      </c>
      <c r="P21" s="4">
        <f>ABS(H21-Election_result!H$2)</f>
        <v>2.0550000000000002</v>
      </c>
      <c r="Q21" s="4">
        <f>ABS(I21-Election_result!I$2)</f>
        <v>0.20999999999999996</v>
      </c>
      <c r="R21" s="4">
        <f t="shared" si="0"/>
        <v>1.5043750000000005</v>
      </c>
    </row>
    <row r="22" spans="1:18" ht="12.75" customHeight="1">
      <c r="A22" s="3">
        <v>41428</v>
      </c>
      <c r="B22" s="4">
        <f>AVERAGE(PollyTix!B31,Wahlumfrage!B22)</f>
        <v>39.92</v>
      </c>
      <c r="C22" s="4">
        <f>AVERAGE(PollyTix!C31,Wahlumfrage!C22)</f>
        <v>25.884999999999998</v>
      </c>
      <c r="D22" s="4">
        <f>AVERAGE(PollyTix!D31,Wahlumfrage!D22)</f>
        <v>13.690000000000001</v>
      </c>
      <c r="E22" s="4">
        <f>AVERAGE(PollyTix!E31,Wahlumfrage!E22)</f>
        <v>4.38</v>
      </c>
      <c r="F22" s="4">
        <f>AVERAGE(PollyTix!F31,Wahlumfrage!F22)</f>
        <v>6.82</v>
      </c>
      <c r="G22" s="4">
        <f>AVERAGE(PollyTix!G31,Wahlumfrage!G22)</f>
        <v>2.7850000000000001</v>
      </c>
      <c r="H22" s="4">
        <f>AVERAGE(PollyTix!H31,Wahlumfrage!H22)</f>
        <v>2.6399999999999997</v>
      </c>
      <c r="I22" s="4">
        <f>AVERAGE(PollyTix!I31,Wahlumfrage!I22)</f>
        <v>3.8849999999999998</v>
      </c>
      <c r="J22" s="4">
        <f>ABS(B22-Election_result!B$2)</f>
        <v>1.5799999999999983</v>
      </c>
      <c r="K22" s="4">
        <f>ABS(C22-Election_result!C$2)</f>
        <v>0.18499999999999872</v>
      </c>
      <c r="L22" s="4">
        <f>ABS(D22-Election_result!D$2)</f>
        <v>5.2900000000000009</v>
      </c>
      <c r="M22" s="4">
        <f>ABS(E22-Election_result!E$2)</f>
        <v>0.41999999999999993</v>
      </c>
      <c r="N22" s="4">
        <f>ABS(F22-Election_result!F$2)</f>
        <v>1.7799999999999994</v>
      </c>
      <c r="O22" s="4">
        <f>ABS(G22-Election_result!G$2)</f>
        <v>0.58499999999999996</v>
      </c>
      <c r="P22" s="4">
        <f>ABS(H22-Election_result!H$2)</f>
        <v>2.0600000000000005</v>
      </c>
      <c r="Q22" s="4">
        <f>ABS(I22-Election_result!I$2)</f>
        <v>0.21499999999999986</v>
      </c>
      <c r="R22" s="4">
        <f t="shared" si="0"/>
        <v>1.5143749999999996</v>
      </c>
    </row>
    <row r="23" spans="1:18" ht="12.75" customHeight="1">
      <c r="A23" s="3">
        <v>41429</v>
      </c>
      <c r="B23" s="4">
        <f>AVERAGE(PollyTix!B32,Wahlumfrage!B23)</f>
        <v>39.869999999999997</v>
      </c>
      <c r="C23" s="4">
        <f>AVERAGE(PollyTix!C32,Wahlumfrage!C23)</f>
        <v>25.934999999999999</v>
      </c>
      <c r="D23" s="4">
        <f>AVERAGE(PollyTix!D32,Wahlumfrage!D23)</f>
        <v>13.79</v>
      </c>
      <c r="E23" s="4">
        <f>AVERAGE(PollyTix!E32,Wahlumfrage!E23)</f>
        <v>4.33</v>
      </c>
      <c r="F23" s="4">
        <f>AVERAGE(PollyTix!F32,Wahlumfrage!F23)</f>
        <v>6.72</v>
      </c>
      <c r="G23" s="4">
        <f>AVERAGE(PollyTix!G32,Wahlumfrage!G23)</f>
        <v>2.835</v>
      </c>
      <c r="H23" s="4">
        <f>AVERAGE(PollyTix!H32,Wahlumfrage!H23)</f>
        <v>2.69</v>
      </c>
      <c r="I23" s="4">
        <f>AVERAGE(PollyTix!I32,Wahlumfrage!I23)</f>
        <v>3.835</v>
      </c>
      <c r="J23" s="4">
        <f>ABS(B23-Election_result!B$2)</f>
        <v>1.6300000000000026</v>
      </c>
      <c r="K23" s="4">
        <f>ABS(C23-Election_result!C$2)</f>
        <v>0.23499999999999943</v>
      </c>
      <c r="L23" s="4">
        <f>ABS(D23-Election_result!D$2)</f>
        <v>5.3899999999999988</v>
      </c>
      <c r="M23" s="4">
        <f>ABS(E23-Election_result!E$2)</f>
        <v>0.46999999999999975</v>
      </c>
      <c r="N23" s="4">
        <f>ABS(F23-Election_result!F$2)</f>
        <v>1.88</v>
      </c>
      <c r="O23" s="4">
        <f>ABS(G23-Election_result!G$2)</f>
        <v>0.63499999999999979</v>
      </c>
      <c r="P23" s="4">
        <f>ABS(H23-Election_result!H$2)</f>
        <v>2.0100000000000002</v>
      </c>
      <c r="Q23" s="4">
        <f>ABS(I23-Election_result!I$2)</f>
        <v>0.26499999999999968</v>
      </c>
      <c r="R23" s="4">
        <f t="shared" si="0"/>
        <v>1.5643750000000001</v>
      </c>
    </row>
    <row r="24" spans="1:18" ht="12.75" customHeight="1">
      <c r="A24" s="3">
        <v>41430</v>
      </c>
      <c r="B24" s="4">
        <f>AVERAGE(PollyTix!B33,Wahlumfrage!B24)</f>
        <v>39.950000000000003</v>
      </c>
      <c r="C24" s="4">
        <f>AVERAGE(PollyTix!C33,Wahlumfrage!C24)</f>
        <v>25.77</v>
      </c>
      <c r="D24" s="4">
        <f>AVERAGE(PollyTix!D33,Wahlumfrage!D24)</f>
        <v>13.734999999999999</v>
      </c>
      <c r="E24" s="4">
        <f>AVERAGE(PollyTix!E33,Wahlumfrage!E24)</f>
        <v>4.33</v>
      </c>
      <c r="F24" s="4">
        <f>AVERAGE(PollyTix!F33,Wahlumfrage!F24)</f>
        <v>6.8149999999999995</v>
      </c>
      <c r="G24" s="4">
        <f>AVERAGE(PollyTix!G33,Wahlumfrage!G24)</f>
        <v>2.8849999999999998</v>
      </c>
      <c r="H24" s="4">
        <f>AVERAGE(PollyTix!H33,Wahlumfrage!H24)</f>
        <v>2.69</v>
      </c>
      <c r="I24" s="4">
        <f>AVERAGE(PollyTix!I33,Wahlumfrage!I24)</f>
        <v>3.835</v>
      </c>
      <c r="J24" s="4">
        <f>ABS(B24-Election_result!B$2)</f>
        <v>1.5499999999999972</v>
      </c>
      <c r="K24" s="4">
        <f>ABS(C24-Election_result!C$2)</f>
        <v>7.0000000000000284E-2</v>
      </c>
      <c r="L24" s="4">
        <f>ABS(D24-Election_result!D$2)</f>
        <v>5.3349999999999991</v>
      </c>
      <c r="M24" s="4">
        <f>ABS(E24-Election_result!E$2)</f>
        <v>0.46999999999999975</v>
      </c>
      <c r="N24" s="4">
        <f>ABS(F24-Election_result!F$2)</f>
        <v>1.7850000000000001</v>
      </c>
      <c r="O24" s="4">
        <f>ABS(G24-Election_result!G$2)</f>
        <v>0.68499999999999961</v>
      </c>
      <c r="P24" s="4">
        <f>ABS(H24-Election_result!H$2)</f>
        <v>2.0100000000000002</v>
      </c>
      <c r="Q24" s="4">
        <f>ABS(I24-Election_result!I$2)</f>
        <v>0.26499999999999968</v>
      </c>
      <c r="R24" s="4">
        <f t="shared" si="0"/>
        <v>1.5212499999999993</v>
      </c>
    </row>
    <row r="25" spans="1:18" ht="12.75" customHeight="1">
      <c r="A25" s="3">
        <v>41431</v>
      </c>
      <c r="B25" s="4">
        <f>AVERAGE(PollyTix!B34,Wahlumfrage!B25)</f>
        <v>39.92</v>
      </c>
      <c r="C25" s="4">
        <f>AVERAGE(PollyTix!C34,Wahlumfrage!C25)</f>
        <v>25.835000000000001</v>
      </c>
      <c r="D25" s="4">
        <f>AVERAGE(PollyTix!D34,Wahlumfrage!D25)</f>
        <v>13.79</v>
      </c>
      <c r="E25" s="4">
        <f>AVERAGE(PollyTix!E34,Wahlumfrage!E25)</f>
        <v>4.2799999999999994</v>
      </c>
      <c r="F25" s="4">
        <f>AVERAGE(PollyTix!F34,Wahlumfrage!F25)</f>
        <v>6.77</v>
      </c>
      <c r="G25" s="4">
        <f>AVERAGE(PollyTix!G34,Wahlumfrage!G25)</f>
        <v>2.8849999999999998</v>
      </c>
      <c r="H25" s="4">
        <f>AVERAGE(PollyTix!H34,Wahlumfrage!H25)</f>
        <v>2.69</v>
      </c>
      <c r="I25" s="4">
        <f>AVERAGE(PollyTix!I34,Wahlumfrage!I25)</f>
        <v>3.835</v>
      </c>
      <c r="J25" s="4">
        <f>ABS(B25-Election_result!B$2)</f>
        <v>1.5799999999999983</v>
      </c>
      <c r="K25" s="4">
        <f>ABS(C25-Election_result!C$2)</f>
        <v>0.13500000000000156</v>
      </c>
      <c r="L25" s="4">
        <f>ABS(D25-Election_result!D$2)</f>
        <v>5.3899999999999988</v>
      </c>
      <c r="M25" s="4">
        <f>ABS(E25-Election_result!E$2)</f>
        <v>0.52000000000000046</v>
      </c>
      <c r="N25" s="4">
        <f>ABS(F25-Election_result!F$2)</f>
        <v>1.83</v>
      </c>
      <c r="O25" s="4">
        <f>ABS(G25-Election_result!G$2)</f>
        <v>0.68499999999999961</v>
      </c>
      <c r="P25" s="4">
        <f>ABS(H25-Election_result!H$2)</f>
        <v>2.0100000000000002</v>
      </c>
      <c r="Q25" s="4">
        <f>ABS(I25-Election_result!I$2)</f>
        <v>0.26499999999999968</v>
      </c>
      <c r="R25" s="4">
        <f t="shared" si="0"/>
        <v>1.5518749999999994</v>
      </c>
    </row>
    <row r="26" spans="1:18" ht="12.75" customHeight="1">
      <c r="A26" s="3">
        <v>41432</v>
      </c>
      <c r="B26" s="4">
        <f>AVERAGE(PollyTix!B35,Wahlumfrage!B26)</f>
        <v>40.119999999999997</v>
      </c>
      <c r="C26" s="4">
        <f>AVERAGE(PollyTix!C35,Wahlumfrage!C26)</f>
        <v>26.085000000000001</v>
      </c>
      <c r="D26" s="4">
        <f>AVERAGE(PollyTix!D35,Wahlumfrage!D26)</f>
        <v>13.74</v>
      </c>
      <c r="E26" s="4">
        <f>AVERAGE(PollyTix!E35,Wahlumfrage!E26)</f>
        <v>4.2799999999999994</v>
      </c>
      <c r="F26" s="4">
        <f>AVERAGE(PollyTix!F35,Wahlumfrage!F26)</f>
        <v>6.67</v>
      </c>
      <c r="G26" s="4">
        <f>AVERAGE(PollyTix!G35,Wahlumfrage!G26)</f>
        <v>2.5350000000000001</v>
      </c>
      <c r="H26" s="4">
        <f>AVERAGE(PollyTix!H35,Wahlumfrage!H26)</f>
        <v>2.69</v>
      </c>
      <c r="I26" s="4">
        <f>AVERAGE(PollyTix!I35,Wahlumfrage!I26)</f>
        <v>3.8849999999999998</v>
      </c>
      <c r="J26" s="4">
        <f>ABS(B26-Election_result!B$2)</f>
        <v>1.3800000000000026</v>
      </c>
      <c r="K26" s="4">
        <f>ABS(C26-Election_result!C$2)</f>
        <v>0.38500000000000156</v>
      </c>
      <c r="L26" s="4">
        <f>ABS(D26-Election_result!D$2)</f>
        <v>5.34</v>
      </c>
      <c r="M26" s="4">
        <f>ABS(E26-Election_result!E$2)</f>
        <v>0.52000000000000046</v>
      </c>
      <c r="N26" s="4">
        <f>ABS(F26-Election_result!F$2)</f>
        <v>1.9299999999999997</v>
      </c>
      <c r="O26" s="4">
        <f>ABS(G26-Election_result!G$2)</f>
        <v>0.33499999999999996</v>
      </c>
      <c r="P26" s="4">
        <f>ABS(H26-Election_result!H$2)</f>
        <v>2.0100000000000002</v>
      </c>
      <c r="Q26" s="4">
        <f>ABS(I26-Election_result!I$2)</f>
        <v>0.21499999999999986</v>
      </c>
      <c r="R26" s="4">
        <f t="shared" si="0"/>
        <v>1.5143750000000005</v>
      </c>
    </row>
    <row r="27" spans="1:18" ht="12.75" customHeight="1">
      <c r="A27" s="3">
        <v>41433</v>
      </c>
      <c r="B27" s="4">
        <f>AVERAGE(PollyTix!B36,Wahlumfrage!B27)</f>
        <v>40.119999999999997</v>
      </c>
      <c r="C27" s="4">
        <f>AVERAGE(PollyTix!C36,Wahlumfrage!C27)</f>
        <v>26.085000000000001</v>
      </c>
      <c r="D27" s="4">
        <f>AVERAGE(PollyTix!D36,Wahlumfrage!D27)</f>
        <v>13.74</v>
      </c>
      <c r="E27" s="4">
        <f>AVERAGE(PollyTix!E36,Wahlumfrage!E27)</f>
        <v>4.2799999999999994</v>
      </c>
      <c r="F27" s="4">
        <f>AVERAGE(PollyTix!F36,Wahlumfrage!F27)</f>
        <v>6.67</v>
      </c>
      <c r="G27" s="4">
        <f>AVERAGE(PollyTix!G36,Wahlumfrage!G27)</f>
        <v>2.5350000000000001</v>
      </c>
      <c r="H27" s="4">
        <f>AVERAGE(PollyTix!H36,Wahlumfrage!H27)</f>
        <v>2.69</v>
      </c>
      <c r="I27" s="4">
        <f>AVERAGE(PollyTix!I36,Wahlumfrage!I27)</f>
        <v>3.8849999999999998</v>
      </c>
      <c r="J27" s="4">
        <f>ABS(B27-Election_result!B$2)</f>
        <v>1.3800000000000026</v>
      </c>
      <c r="K27" s="4">
        <f>ABS(C27-Election_result!C$2)</f>
        <v>0.38500000000000156</v>
      </c>
      <c r="L27" s="4">
        <f>ABS(D27-Election_result!D$2)</f>
        <v>5.34</v>
      </c>
      <c r="M27" s="4">
        <f>ABS(E27-Election_result!E$2)</f>
        <v>0.52000000000000046</v>
      </c>
      <c r="N27" s="4">
        <f>ABS(F27-Election_result!F$2)</f>
        <v>1.9299999999999997</v>
      </c>
      <c r="O27" s="4">
        <f>ABS(G27-Election_result!G$2)</f>
        <v>0.33499999999999996</v>
      </c>
      <c r="P27" s="4">
        <f>ABS(H27-Election_result!H$2)</f>
        <v>2.0100000000000002</v>
      </c>
      <c r="Q27" s="4">
        <f>ABS(I27-Election_result!I$2)</f>
        <v>0.21499999999999986</v>
      </c>
      <c r="R27" s="4">
        <f t="shared" si="0"/>
        <v>1.5143750000000005</v>
      </c>
    </row>
    <row r="28" spans="1:18" ht="12.75" customHeight="1">
      <c r="A28" s="3">
        <v>41434</v>
      </c>
      <c r="B28" s="4">
        <f>AVERAGE(PollyTix!B37,Wahlumfrage!B28)</f>
        <v>40.19</v>
      </c>
      <c r="C28" s="4">
        <f>AVERAGE(PollyTix!C37,Wahlumfrage!C28)</f>
        <v>26.1</v>
      </c>
      <c r="D28" s="4">
        <f>AVERAGE(PollyTix!D37,Wahlumfrage!D28)</f>
        <v>13.745000000000001</v>
      </c>
      <c r="E28" s="4">
        <f>AVERAGE(PollyTix!E37,Wahlumfrage!E28)</f>
        <v>4.2799999999999994</v>
      </c>
      <c r="F28" s="4">
        <f>AVERAGE(PollyTix!F37,Wahlumfrage!F28)</f>
        <v>6.625</v>
      </c>
      <c r="G28" s="4">
        <f>AVERAGE(PollyTix!G37,Wahlumfrage!G28)</f>
        <v>2.4849999999999999</v>
      </c>
      <c r="H28" s="4">
        <f>AVERAGE(PollyTix!H37,Wahlumfrage!H28)</f>
        <v>2.69</v>
      </c>
      <c r="I28" s="4">
        <f>AVERAGE(PollyTix!I37,Wahlumfrage!I28)</f>
        <v>3.8849999999999998</v>
      </c>
      <c r="J28" s="4">
        <f>ABS(B28-Election_result!B$2)</f>
        <v>1.3100000000000023</v>
      </c>
      <c r="K28" s="4">
        <f>ABS(C28-Election_result!C$2)</f>
        <v>0.40000000000000213</v>
      </c>
      <c r="L28" s="4">
        <f>ABS(D28-Election_result!D$2)</f>
        <v>5.3450000000000006</v>
      </c>
      <c r="M28" s="4">
        <f>ABS(E28-Election_result!E$2)</f>
        <v>0.52000000000000046</v>
      </c>
      <c r="N28" s="4">
        <f>ABS(F28-Election_result!F$2)</f>
        <v>1.9749999999999996</v>
      </c>
      <c r="O28" s="4">
        <f>ABS(G28-Election_result!G$2)</f>
        <v>0.2849999999999997</v>
      </c>
      <c r="P28" s="4">
        <f>ABS(H28-Election_result!H$2)</f>
        <v>2.0100000000000002</v>
      </c>
      <c r="Q28" s="4">
        <f>ABS(I28-Election_result!I$2)</f>
        <v>0.21499999999999986</v>
      </c>
      <c r="R28" s="4">
        <f t="shared" si="0"/>
        <v>1.5075000000000005</v>
      </c>
    </row>
    <row r="29" spans="1:18" ht="12.75" customHeight="1">
      <c r="A29" s="3">
        <v>41435</v>
      </c>
      <c r="B29" s="4">
        <f>AVERAGE(PollyTix!B38,Wahlumfrage!B29)</f>
        <v>40.42</v>
      </c>
      <c r="C29" s="4">
        <f>AVERAGE(PollyTix!C38,Wahlumfrage!C29)</f>
        <v>26.085000000000001</v>
      </c>
      <c r="D29" s="4">
        <f>AVERAGE(PollyTix!D38,Wahlumfrage!D29)</f>
        <v>13.49</v>
      </c>
      <c r="E29" s="4">
        <f>AVERAGE(PollyTix!E38,Wahlumfrage!E29)</f>
        <v>4.18</v>
      </c>
      <c r="F29" s="4">
        <f>AVERAGE(PollyTix!F38,Wahlumfrage!F29)</f>
        <v>6.67</v>
      </c>
      <c r="G29" s="4">
        <f>AVERAGE(PollyTix!G38,Wahlumfrage!G29)</f>
        <v>2.59</v>
      </c>
      <c r="H29" s="4">
        <f>AVERAGE(PollyTix!H38,Wahlumfrage!H29)</f>
        <v>2.7350000000000003</v>
      </c>
      <c r="I29" s="4">
        <f>AVERAGE(PollyTix!I38,Wahlumfrage!I29)</f>
        <v>3.83</v>
      </c>
      <c r="J29" s="4">
        <f>ABS(B29-Election_result!B$2)</f>
        <v>1.0799999999999983</v>
      </c>
      <c r="K29" s="4">
        <f>ABS(C29-Election_result!C$2)</f>
        <v>0.38500000000000156</v>
      </c>
      <c r="L29" s="4">
        <f>ABS(D29-Election_result!D$2)</f>
        <v>5.09</v>
      </c>
      <c r="M29" s="4">
        <f>ABS(E29-Election_result!E$2)</f>
        <v>0.62000000000000011</v>
      </c>
      <c r="N29" s="4">
        <f>ABS(F29-Election_result!F$2)</f>
        <v>1.9299999999999997</v>
      </c>
      <c r="O29" s="4">
        <f>ABS(G29-Election_result!G$2)</f>
        <v>0.38999999999999968</v>
      </c>
      <c r="P29" s="4">
        <f>ABS(H29-Election_result!H$2)</f>
        <v>1.9649999999999999</v>
      </c>
      <c r="Q29" s="4">
        <f>ABS(I29-Election_result!I$2)</f>
        <v>0.26999999999999957</v>
      </c>
      <c r="R29" s="4">
        <f t="shared" si="0"/>
        <v>1.4662500000000001</v>
      </c>
    </row>
    <row r="30" spans="1:18" ht="12.75" customHeight="1">
      <c r="A30" s="3">
        <v>41436</v>
      </c>
      <c r="B30" s="4">
        <f>AVERAGE(PollyTix!B39,Wahlumfrage!B30)</f>
        <v>40.46</v>
      </c>
      <c r="C30" s="4">
        <f>AVERAGE(PollyTix!C39,Wahlumfrage!C30)</f>
        <v>26.11</v>
      </c>
      <c r="D30" s="4">
        <f>AVERAGE(PollyTix!D39,Wahlumfrage!D30)</f>
        <v>13.505000000000001</v>
      </c>
      <c r="E30" s="4">
        <f>AVERAGE(PollyTix!E39,Wahlumfrage!E30)</f>
        <v>4.1849999999999996</v>
      </c>
      <c r="F30" s="4">
        <f>AVERAGE(PollyTix!F39,Wahlumfrage!F30)</f>
        <v>6.625</v>
      </c>
      <c r="G30" s="4">
        <f>AVERAGE(PollyTix!G39,Wahlumfrage!G30)</f>
        <v>2.54</v>
      </c>
      <c r="H30" s="4">
        <f>AVERAGE(PollyTix!H39,Wahlumfrage!H30)</f>
        <v>2.74</v>
      </c>
      <c r="I30" s="4">
        <f>AVERAGE(PollyTix!I39,Wahlumfrage!I30)</f>
        <v>3.835</v>
      </c>
      <c r="J30" s="4">
        <f>ABS(B30-Election_result!B$2)</f>
        <v>1.0399999999999991</v>
      </c>
      <c r="K30" s="4">
        <f>ABS(C30-Election_result!C$2)</f>
        <v>0.41000000000000014</v>
      </c>
      <c r="L30" s="4">
        <f>ABS(D30-Election_result!D$2)</f>
        <v>5.1050000000000004</v>
      </c>
      <c r="M30" s="4">
        <f>ABS(E30-Election_result!E$2)</f>
        <v>0.61500000000000021</v>
      </c>
      <c r="N30" s="4">
        <f>ABS(F30-Election_result!F$2)</f>
        <v>1.9749999999999996</v>
      </c>
      <c r="O30" s="4">
        <f>ABS(G30-Election_result!G$2)</f>
        <v>0.33999999999999986</v>
      </c>
      <c r="P30" s="4">
        <f>ABS(H30-Election_result!H$2)</f>
        <v>1.96</v>
      </c>
      <c r="Q30" s="4">
        <f>ABS(I30-Election_result!I$2)</f>
        <v>0.26499999999999968</v>
      </c>
      <c r="R30" s="4">
        <f t="shared" si="0"/>
        <v>1.4637500000000001</v>
      </c>
    </row>
    <row r="31" spans="1:18" ht="12.75" customHeight="1">
      <c r="A31" s="3">
        <v>41437</v>
      </c>
      <c r="B31" s="4">
        <f>AVERAGE(PollyTix!B40,Wahlumfrage!B31)</f>
        <v>40.44</v>
      </c>
      <c r="C31" s="4">
        <f>AVERAGE(PollyTix!C40,Wahlumfrage!C31)</f>
        <v>26.145</v>
      </c>
      <c r="D31" s="4">
        <f>AVERAGE(PollyTix!D40,Wahlumfrage!D31)</f>
        <v>13.5</v>
      </c>
      <c r="E31" s="4">
        <f>AVERAGE(PollyTix!E40,Wahlumfrage!E31)</f>
        <v>4.1849999999999996</v>
      </c>
      <c r="F31" s="4">
        <f>AVERAGE(PollyTix!F40,Wahlumfrage!F31)</f>
        <v>6.62</v>
      </c>
      <c r="G31" s="4">
        <f>AVERAGE(PollyTix!G40,Wahlumfrage!G31)</f>
        <v>2.54</v>
      </c>
      <c r="H31" s="4">
        <f>AVERAGE(PollyTix!H40,Wahlumfrage!H31)</f>
        <v>2.74</v>
      </c>
      <c r="I31" s="4">
        <f>AVERAGE(PollyTix!I40,Wahlumfrage!I31)</f>
        <v>3.835</v>
      </c>
      <c r="J31" s="4">
        <f>ABS(B31-Election_result!B$2)</f>
        <v>1.0600000000000023</v>
      </c>
      <c r="K31" s="4">
        <f>ABS(C31-Election_result!C$2)</f>
        <v>0.44500000000000028</v>
      </c>
      <c r="L31" s="4">
        <f>ABS(D31-Election_result!D$2)</f>
        <v>5.0999999999999996</v>
      </c>
      <c r="M31" s="4">
        <f>ABS(E31-Election_result!E$2)</f>
        <v>0.61500000000000021</v>
      </c>
      <c r="N31" s="4">
        <f>ABS(F31-Election_result!F$2)</f>
        <v>1.9799999999999995</v>
      </c>
      <c r="O31" s="4">
        <f>ABS(G31-Election_result!G$2)</f>
        <v>0.33999999999999986</v>
      </c>
      <c r="P31" s="4">
        <f>ABS(H31-Election_result!H$2)</f>
        <v>1.96</v>
      </c>
      <c r="Q31" s="4">
        <f>ABS(I31-Election_result!I$2)</f>
        <v>0.26499999999999968</v>
      </c>
      <c r="R31" s="4">
        <f t="shared" si="0"/>
        <v>1.4706250000000005</v>
      </c>
    </row>
    <row r="32" spans="1:18" ht="12.75" customHeight="1">
      <c r="A32" s="3">
        <v>41438</v>
      </c>
      <c r="B32" s="4">
        <f>AVERAGE(PollyTix!B41,Wahlumfrage!B32)</f>
        <v>40.31</v>
      </c>
      <c r="C32" s="4">
        <f>AVERAGE(PollyTix!C41,Wahlumfrage!C32)</f>
        <v>25.96</v>
      </c>
      <c r="D32" s="4">
        <f>AVERAGE(PollyTix!D41,Wahlumfrage!D32)</f>
        <v>13.455</v>
      </c>
      <c r="E32" s="4">
        <f>AVERAGE(PollyTix!E41,Wahlumfrage!E32)</f>
        <v>4.335</v>
      </c>
      <c r="F32" s="4">
        <f>AVERAGE(PollyTix!F41,Wahlumfrage!F32)</f>
        <v>6.8250000000000002</v>
      </c>
      <c r="G32" s="4">
        <f>AVERAGE(PollyTix!G41,Wahlumfrage!G32)</f>
        <v>2.54</v>
      </c>
      <c r="H32" s="4">
        <f>AVERAGE(PollyTix!H41,Wahlumfrage!H32)</f>
        <v>2.6399999999999997</v>
      </c>
      <c r="I32" s="4">
        <f>AVERAGE(PollyTix!I41,Wahlumfrage!I32)</f>
        <v>3.9350000000000001</v>
      </c>
      <c r="J32" s="4">
        <f>ABS(B32-Election_result!B$2)</f>
        <v>1.1899999999999977</v>
      </c>
      <c r="K32" s="4">
        <f>ABS(C32-Election_result!C$2)</f>
        <v>0.26000000000000156</v>
      </c>
      <c r="L32" s="4">
        <f>ABS(D32-Election_result!D$2)</f>
        <v>5.0549999999999997</v>
      </c>
      <c r="M32" s="4">
        <f>ABS(E32-Election_result!E$2)</f>
        <v>0.46499999999999986</v>
      </c>
      <c r="N32" s="4">
        <f>ABS(F32-Election_result!F$2)</f>
        <v>1.7749999999999995</v>
      </c>
      <c r="O32" s="4">
        <f>ABS(G32-Election_result!G$2)</f>
        <v>0.33999999999999986</v>
      </c>
      <c r="P32" s="4">
        <f>ABS(H32-Election_result!H$2)</f>
        <v>2.0600000000000005</v>
      </c>
      <c r="Q32" s="4">
        <f>ABS(I32-Election_result!I$2)</f>
        <v>0.16499999999999959</v>
      </c>
      <c r="R32" s="4">
        <f t="shared" si="0"/>
        <v>1.4137499999999996</v>
      </c>
    </row>
    <row r="33" spans="1:18" ht="12.75" customHeight="1">
      <c r="A33" s="3">
        <v>41439</v>
      </c>
      <c r="B33" s="4">
        <f>AVERAGE(PollyTix!B42,Wahlumfrage!B33)</f>
        <v>40.33</v>
      </c>
      <c r="C33" s="4">
        <f>AVERAGE(PollyTix!C42,Wahlumfrage!C33)</f>
        <v>25.975000000000001</v>
      </c>
      <c r="D33" s="4">
        <f>AVERAGE(PollyTix!D42,Wahlumfrage!D33)</f>
        <v>13.46</v>
      </c>
      <c r="E33" s="4">
        <f>AVERAGE(PollyTix!E42,Wahlumfrage!E33)</f>
        <v>4.335</v>
      </c>
      <c r="F33" s="4">
        <f>AVERAGE(PollyTix!F42,Wahlumfrage!F33)</f>
        <v>6.83</v>
      </c>
      <c r="G33" s="4">
        <f>AVERAGE(PollyTix!G42,Wahlumfrage!G33)</f>
        <v>2.4900000000000002</v>
      </c>
      <c r="H33" s="4">
        <f>AVERAGE(PollyTix!H42,Wahlumfrage!H33)</f>
        <v>2.6399999999999997</v>
      </c>
      <c r="I33" s="4">
        <f>AVERAGE(PollyTix!I42,Wahlumfrage!I33)</f>
        <v>3.9350000000000001</v>
      </c>
      <c r="J33" s="4">
        <f>ABS(B33-Election_result!B$2)</f>
        <v>1.1700000000000017</v>
      </c>
      <c r="K33" s="4">
        <f>ABS(C33-Election_result!C$2)</f>
        <v>0.27500000000000213</v>
      </c>
      <c r="L33" s="4">
        <f>ABS(D33-Election_result!D$2)</f>
        <v>5.0600000000000005</v>
      </c>
      <c r="M33" s="4">
        <f>ABS(E33-Election_result!E$2)</f>
        <v>0.46499999999999986</v>
      </c>
      <c r="N33" s="4">
        <f>ABS(F33-Election_result!F$2)</f>
        <v>1.7699999999999996</v>
      </c>
      <c r="O33" s="4">
        <f>ABS(G33-Election_result!G$2)</f>
        <v>0.29000000000000004</v>
      </c>
      <c r="P33" s="4">
        <f>ABS(H33-Election_result!H$2)</f>
        <v>2.0600000000000005</v>
      </c>
      <c r="Q33" s="4">
        <f>ABS(I33-Election_result!I$2)</f>
        <v>0.16499999999999959</v>
      </c>
      <c r="R33" s="4">
        <f t="shared" si="0"/>
        <v>1.4068750000000005</v>
      </c>
    </row>
    <row r="34" spans="1:18" ht="12.75" customHeight="1">
      <c r="A34" s="3">
        <v>41440</v>
      </c>
      <c r="B34" s="4">
        <f>AVERAGE(PollyTix!B43,Wahlumfrage!B34)</f>
        <v>40.380000000000003</v>
      </c>
      <c r="C34" s="4">
        <f>AVERAGE(PollyTix!C43,Wahlumfrage!C34)</f>
        <v>26.024999999999999</v>
      </c>
      <c r="D34" s="4">
        <f>AVERAGE(PollyTix!D43,Wahlumfrage!D34)</f>
        <v>13.510000000000002</v>
      </c>
      <c r="E34" s="4">
        <f>AVERAGE(PollyTix!E43,Wahlumfrage!E34)</f>
        <v>4.2850000000000001</v>
      </c>
      <c r="F34" s="4">
        <f>AVERAGE(PollyTix!F43,Wahlumfrage!F34)</f>
        <v>6.83</v>
      </c>
      <c r="G34" s="4">
        <f>AVERAGE(PollyTix!G43,Wahlumfrage!G34)</f>
        <v>2.39</v>
      </c>
      <c r="H34" s="4">
        <f>AVERAGE(PollyTix!H43,Wahlumfrage!H34)</f>
        <v>2.59</v>
      </c>
      <c r="I34" s="4">
        <f>AVERAGE(PollyTix!I43,Wahlumfrage!I34)</f>
        <v>3.9849999999999999</v>
      </c>
      <c r="J34" s="4">
        <f>ABS(B34-Election_result!B$2)</f>
        <v>1.1199999999999974</v>
      </c>
      <c r="K34" s="4">
        <f>ABS(C34-Election_result!C$2)</f>
        <v>0.32499999999999929</v>
      </c>
      <c r="L34" s="4">
        <f>ABS(D34-Election_result!D$2)</f>
        <v>5.1100000000000012</v>
      </c>
      <c r="M34" s="4">
        <f>ABS(E34-Election_result!E$2)</f>
        <v>0.51499999999999968</v>
      </c>
      <c r="N34" s="4">
        <f>ABS(F34-Election_result!F$2)</f>
        <v>1.7699999999999996</v>
      </c>
      <c r="O34" s="4">
        <f>ABS(G34-Election_result!G$2)</f>
        <v>0.18999999999999995</v>
      </c>
      <c r="P34" s="4">
        <f>ABS(H34-Election_result!H$2)</f>
        <v>2.1100000000000003</v>
      </c>
      <c r="Q34" s="4">
        <f>ABS(I34-Election_result!I$2)</f>
        <v>0.11499999999999977</v>
      </c>
      <c r="R34" s="4">
        <f t="shared" si="0"/>
        <v>1.4068749999999997</v>
      </c>
    </row>
    <row r="35" spans="1:18" ht="12.75" customHeight="1">
      <c r="A35" s="3">
        <v>41441</v>
      </c>
      <c r="B35" s="4">
        <f>AVERAGE(PollyTix!B44,Wahlumfrage!B35)</f>
        <v>40.380000000000003</v>
      </c>
      <c r="C35" s="4">
        <f>AVERAGE(PollyTix!C44,Wahlumfrage!C35)</f>
        <v>26.024999999999999</v>
      </c>
      <c r="D35" s="4">
        <f>AVERAGE(PollyTix!D44,Wahlumfrage!D35)</f>
        <v>13.510000000000002</v>
      </c>
      <c r="E35" s="4">
        <f>AVERAGE(PollyTix!E44,Wahlumfrage!E35)</f>
        <v>4.2850000000000001</v>
      </c>
      <c r="F35" s="4">
        <f>AVERAGE(PollyTix!F44,Wahlumfrage!F35)</f>
        <v>6.83</v>
      </c>
      <c r="G35" s="4">
        <f>AVERAGE(PollyTix!G44,Wahlumfrage!G35)</f>
        <v>2.34</v>
      </c>
      <c r="H35" s="4">
        <f>AVERAGE(PollyTix!H44,Wahlumfrage!H35)</f>
        <v>2.59</v>
      </c>
      <c r="I35" s="4">
        <f>AVERAGE(PollyTix!I44,Wahlumfrage!I35)</f>
        <v>4.0350000000000001</v>
      </c>
      <c r="J35" s="4">
        <f>ABS(B35-Election_result!B$2)</f>
        <v>1.1199999999999974</v>
      </c>
      <c r="K35" s="4">
        <f>ABS(C35-Election_result!C$2)</f>
        <v>0.32499999999999929</v>
      </c>
      <c r="L35" s="4">
        <f>ABS(D35-Election_result!D$2)</f>
        <v>5.1100000000000012</v>
      </c>
      <c r="M35" s="4">
        <f>ABS(E35-Election_result!E$2)</f>
        <v>0.51499999999999968</v>
      </c>
      <c r="N35" s="4">
        <f>ABS(F35-Election_result!F$2)</f>
        <v>1.7699999999999996</v>
      </c>
      <c r="O35" s="4">
        <f>ABS(G35-Election_result!G$2)</f>
        <v>0.13999999999999968</v>
      </c>
      <c r="P35" s="4">
        <f>ABS(H35-Election_result!H$2)</f>
        <v>2.1100000000000003</v>
      </c>
      <c r="Q35" s="4">
        <f>ABS(I35-Election_result!I$2)</f>
        <v>6.4999999999999503E-2</v>
      </c>
      <c r="R35" s="4">
        <f t="shared" si="0"/>
        <v>1.3943749999999995</v>
      </c>
    </row>
    <row r="36" spans="1:18" ht="12.75" customHeight="1">
      <c r="A36" s="3">
        <v>41442</v>
      </c>
      <c r="B36" s="4">
        <f>AVERAGE(PollyTix!B45,Wahlumfrage!B36)</f>
        <v>40.46</v>
      </c>
      <c r="C36" s="4">
        <f>AVERAGE(PollyTix!C45,Wahlumfrage!C36)</f>
        <v>25.91</v>
      </c>
      <c r="D36" s="4">
        <f>AVERAGE(PollyTix!D45,Wahlumfrage!D36)</f>
        <v>13.455</v>
      </c>
      <c r="E36" s="4">
        <f>AVERAGE(PollyTix!E45,Wahlumfrage!E36)</f>
        <v>4.3849999999999998</v>
      </c>
      <c r="F36" s="4">
        <f>AVERAGE(PollyTix!F45,Wahlumfrage!F36)</f>
        <v>6.9250000000000007</v>
      </c>
      <c r="G36" s="4">
        <f>AVERAGE(PollyTix!G45,Wahlumfrage!G36)</f>
        <v>2.44</v>
      </c>
      <c r="H36" s="4">
        <f>AVERAGE(PollyTix!H45,Wahlumfrage!H36)</f>
        <v>2.54</v>
      </c>
      <c r="I36" s="4">
        <f>AVERAGE(PollyTix!I45,Wahlumfrage!I36)</f>
        <v>3.8849999999999998</v>
      </c>
      <c r="J36" s="4">
        <f>ABS(B36-Election_result!B$2)</f>
        <v>1.0399999999999991</v>
      </c>
      <c r="K36" s="4">
        <f>ABS(C36-Election_result!C$2)</f>
        <v>0.21000000000000085</v>
      </c>
      <c r="L36" s="4">
        <f>ABS(D36-Election_result!D$2)</f>
        <v>5.0549999999999997</v>
      </c>
      <c r="M36" s="4">
        <f>ABS(E36-Election_result!E$2)</f>
        <v>0.41500000000000004</v>
      </c>
      <c r="N36" s="4">
        <f>ABS(F36-Election_result!F$2)</f>
        <v>1.6749999999999989</v>
      </c>
      <c r="O36" s="4">
        <f>ABS(G36-Election_result!G$2)</f>
        <v>0.23999999999999977</v>
      </c>
      <c r="P36" s="4">
        <f>ABS(H36-Election_result!H$2)</f>
        <v>2.16</v>
      </c>
      <c r="Q36" s="4">
        <f>ABS(I36-Election_result!I$2)</f>
        <v>0.21499999999999986</v>
      </c>
      <c r="R36" s="4">
        <f t="shared" si="0"/>
        <v>1.37625</v>
      </c>
    </row>
    <row r="37" spans="1:18" ht="12.75" customHeight="1">
      <c r="A37" s="3">
        <v>41443</v>
      </c>
      <c r="B37" s="4">
        <f>AVERAGE(PollyTix!B46,Wahlumfrage!B37)</f>
        <v>40.36</v>
      </c>
      <c r="C37" s="4">
        <f>AVERAGE(PollyTix!C46,Wahlumfrage!C37)</f>
        <v>25.71</v>
      </c>
      <c r="D37" s="4">
        <f>AVERAGE(PollyTix!D46,Wahlumfrage!D37)</f>
        <v>13.555</v>
      </c>
      <c r="E37" s="4">
        <f>AVERAGE(PollyTix!E46,Wahlumfrage!E37)</f>
        <v>4.585</v>
      </c>
      <c r="F37" s="4">
        <f>AVERAGE(PollyTix!F46,Wahlumfrage!F37)</f>
        <v>7.1750000000000007</v>
      </c>
      <c r="G37" s="4">
        <f>AVERAGE(PollyTix!G46,Wahlumfrage!G37)</f>
        <v>2.19</v>
      </c>
      <c r="H37" s="4">
        <f>AVERAGE(PollyTix!H46,Wahlumfrage!H37)</f>
        <v>2.4900000000000002</v>
      </c>
      <c r="I37" s="4">
        <f>AVERAGE(PollyTix!I46,Wahlumfrage!I37)</f>
        <v>3.9350000000000001</v>
      </c>
      <c r="J37" s="4">
        <f>ABS(B37-Election_result!B$2)</f>
        <v>1.1400000000000006</v>
      </c>
      <c r="K37" s="4">
        <f>ABS(C37-Election_result!C$2)</f>
        <v>1.0000000000001563E-2</v>
      </c>
      <c r="L37" s="4">
        <f>ABS(D37-Election_result!D$2)</f>
        <v>5.1549999999999994</v>
      </c>
      <c r="M37" s="4">
        <f>ABS(E37-Election_result!E$2)</f>
        <v>0.21499999999999986</v>
      </c>
      <c r="N37" s="4">
        <f>ABS(F37-Election_result!F$2)</f>
        <v>1.4249999999999989</v>
      </c>
      <c r="O37" s="4">
        <f>ABS(G37-Election_result!G$2)</f>
        <v>1.0000000000000231E-2</v>
      </c>
      <c r="P37" s="4">
        <f>ABS(H37-Election_result!H$2)</f>
        <v>2.21</v>
      </c>
      <c r="Q37" s="4">
        <f>ABS(I37-Election_result!I$2)</f>
        <v>0.16499999999999959</v>
      </c>
      <c r="R37" s="4">
        <f t="shared" si="0"/>
        <v>1.2912499999999998</v>
      </c>
    </row>
    <row r="38" spans="1:18" ht="12.75" customHeight="1">
      <c r="A38" s="3">
        <v>41444</v>
      </c>
      <c r="B38" s="4">
        <f>AVERAGE(PollyTix!B47,Wahlumfrage!B38)</f>
        <v>40.379999999999995</v>
      </c>
      <c r="C38" s="4">
        <f>AVERAGE(PollyTix!C47,Wahlumfrage!C38)</f>
        <v>25.675000000000001</v>
      </c>
      <c r="D38" s="4">
        <f>AVERAGE(PollyTix!D47,Wahlumfrage!D38)</f>
        <v>13.56</v>
      </c>
      <c r="E38" s="4">
        <f>AVERAGE(PollyTix!E47,Wahlumfrage!E38)</f>
        <v>4.6349999999999998</v>
      </c>
      <c r="F38" s="4">
        <f>AVERAGE(PollyTix!F47,Wahlumfrage!F38)</f>
        <v>7.28</v>
      </c>
      <c r="G38" s="4">
        <f>AVERAGE(PollyTix!G47,Wahlumfrage!G38)</f>
        <v>2.19</v>
      </c>
      <c r="H38" s="4">
        <f>AVERAGE(PollyTix!H47,Wahlumfrage!H38)</f>
        <v>2.44</v>
      </c>
      <c r="I38" s="4">
        <f>AVERAGE(PollyTix!I47,Wahlumfrage!I38)</f>
        <v>3.835</v>
      </c>
      <c r="J38" s="4">
        <f>ABS(B38-Election_result!B$2)</f>
        <v>1.1200000000000045</v>
      </c>
      <c r="K38" s="4">
        <f>ABS(C38-Election_result!C$2)</f>
        <v>2.4999999999998579E-2</v>
      </c>
      <c r="L38" s="4">
        <f>ABS(D38-Election_result!D$2)</f>
        <v>5.16</v>
      </c>
      <c r="M38" s="4">
        <f>ABS(E38-Election_result!E$2)</f>
        <v>0.16500000000000004</v>
      </c>
      <c r="N38" s="4">
        <f>ABS(F38-Election_result!F$2)</f>
        <v>1.3199999999999994</v>
      </c>
      <c r="O38" s="4">
        <f>ABS(G38-Election_result!G$2)</f>
        <v>1.0000000000000231E-2</v>
      </c>
      <c r="P38" s="4">
        <f>ABS(H38-Election_result!H$2)</f>
        <v>2.2600000000000002</v>
      </c>
      <c r="Q38" s="4">
        <f>ABS(I38-Election_result!I$2)</f>
        <v>0.26499999999999968</v>
      </c>
      <c r="R38" s="4">
        <f t="shared" si="0"/>
        <v>1.2906250000000004</v>
      </c>
    </row>
    <row r="39" spans="1:18" ht="12.75" customHeight="1">
      <c r="A39" s="3">
        <v>41445</v>
      </c>
      <c r="B39" s="4">
        <f>AVERAGE(PollyTix!B48,Wahlumfrage!B39)</f>
        <v>40.230000000000004</v>
      </c>
      <c r="C39" s="4">
        <f>AVERAGE(PollyTix!C48,Wahlumfrage!C39)</f>
        <v>25.375</v>
      </c>
      <c r="D39" s="4">
        <f>AVERAGE(PollyTix!D48,Wahlumfrage!D39)</f>
        <v>13.71</v>
      </c>
      <c r="E39" s="4">
        <f>AVERAGE(PollyTix!E48,Wahlumfrage!E39)</f>
        <v>4.84</v>
      </c>
      <c r="F39" s="4">
        <f>AVERAGE(PollyTix!F48,Wahlumfrage!F39)</f>
        <v>7.28</v>
      </c>
      <c r="G39" s="4">
        <f>AVERAGE(PollyTix!G48,Wahlumfrage!G39)</f>
        <v>2.19</v>
      </c>
      <c r="H39" s="4">
        <f>AVERAGE(PollyTix!H48,Wahlumfrage!H39)</f>
        <v>2.44</v>
      </c>
      <c r="I39" s="4">
        <f>AVERAGE(PollyTix!I48,Wahlumfrage!I39)</f>
        <v>3.9350000000000001</v>
      </c>
      <c r="J39" s="4">
        <f>ABS(B39-Election_result!B$2)</f>
        <v>1.269999999999996</v>
      </c>
      <c r="K39" s="4">
        <f>ABS(C39-Election_result!C$2)</f>
        <v>0.32499999999999929</v>
      </c>
      <c r="L39" s="4">
        <f>ABS(D39-Election_result!D$2)</f>
        <v>5.3100000000000005</v>
      </c>
      <c r="M39" s="4">
        <f>ABS(E39-Election_result!E$2)</f>
        <v>4.0000000000000036E-2</v>
      </c>
      <c r="N39" s="4">
        <f>ABS(F39-Election_result!F$2)</f>
        <v>1.3199999999999994</v>
      </c>
      <c r="O39" s="4">
        <f>ABS(G39-Election_result!G$2)</f>
        <v>1.0000000000000231E-2</v>
      </c>
      <c r="P39" s="4">
        <f>ABS(H39-Election_result!H$2)</f>
        <v>2.2600000000000002</v>
      </c>
      <c r="Q39" s="4">
        <f>ABS(I39-Election_result!I$2)</f>
        <v>0.16499999999999959</v>
      </c>
      <c r="R39" s="4">
        <f t="shared" si="0"/>
        <v>1.3374999999999992</v>
      </c>
    </row>
    <row r="40" spans="1:18" ht="12.75" customHeight="1">
      <c r="A40" s="3">
        <v>41446</v>
      </c>
      <c r="B40" s="4">
        <f>AVERAGE(PollyTix!B49,Wahlumfrage!B40)</f>
        <v>40.230000000000004</v>
      </c>
      <c r="C40" s="4">
        <f>AVERAGE(PollyTix!C49,Wahlumfrage!C40)</f>
        <v>25.375</v>
      </c>
      <c r="D40" s="4">
        <f>AVERAGE(PollyTix!D49,Wahlumfrage!D40)</f>
        <v>13.71</v>
      </c>
      <c r="E40" s="4">
        <f>AVERAGE(PollyTix!E49,Wahlumfrage!E40)</f>
        <v>4.84</v>
      </c>
      <c r="F40" s="4">
        <f>AVERAGE(PollyTix!F49,Wahlumfrage!F40)</f>
        <v>7.28</v>
      </c>
      <c r="G40" s="4">
        <f>AVERAGE(PollyTix!G49,Wahlumfrage!G40)</f>
        <v>2.19</v>
      </c>
      <c r="H40" s="4">
        <f>AVERAGE(PollyTix!H49,Wahlumfrage!H40)</f>
        <v>2.44</v>
      </c>
      <c r="I40" s="4">
        <f>AVERAGE(PollyTix!I49,Wahlumfrage!I40)</f>
        <v>3.9350000000000001</v>
      </c>
      <c r="J40" s="4">
        <f>ABS(B40-Election_result!B$2)</f>
        <v>1.269999999999996</v>
      </c>
      <c r="K40" s="4">
        <f>ABS(C40-Election_result!C$2)</f>
        <v>0.32499999999999929</v>
      </c>
      <c r="L40" s="4">
        <f>ABS(D40-Election_result!D$2)</f>
        <v>5.3100000000000005</v>
      </c>
      <c r="M40" s="4">
        <f>ABS(E40-Election_result!E$2)</f>
        <v>4.0000000000000036E-2</v>
      </c>
      <c r="N40" s="4">
        <f>ABS(F40-Election_result!F$2)</f>
        <v>1.3199999999999994</v>
      </c>
      <c r="O40" s="4">
        <f>ABS(G40-Election_result!G$2)</f>
        <v>1.0000000000000231E-2</v>
      </c>
      <c r="P40" s="4">
        <f>ABS(H40-Election_result!H$2)</f>
        <v>2.2600000000000002</v>
      </c>
      <c r="Q40" s="4">
        <f>ABS(I40-Election_result!I$2)</f>
        <v>0.16499999999999959</v>
      </c>
      <c r="R40" s="4">
        <f t="shared" si="0"/>
        <v>1.3374999999999992</v>
      </c>
    </row>
    <row r="41" spans="1:18" ht="12.75" customHeight="1">
      <c r="A41" s="3">
        <v>41447</v>
      </c>
      <c r="B41" s="4">
        <f>AVERAGE(PollyTix!B50,Wahlumfrage!B41)</f>
        <v>40.26</v>
      </c>
      <c r="C41" s="4">
        <f>AVERAGE(PollyTix!C50,Wahlumfrage!C41)</f>
        <v>25.310000000000002</v>
      </c>
      <c r="D41" s="4">
        <f>AVERAGE(PollyTix!D50,Wahlumfrage!D41)</f>
        <v>13.754999999999999</v>
      </c>
      <c r="E41" s="4">
        <f>AVERAGE(PollyTix!E50,Wahlumfrage!E41)</f>
        <v>4.7850000000000001</v>
      </c>
      <c r="F41" s="4">
        <f>AVERAGE(PollyTix!F50,Wahlumfrage!F41)</f>
        <v>7.2750000000000004</v>
      </c>
      <c r="G41" s="4">
        <f>AVERAGE(PollyTix!G50,Wahlumfrage!G41)</f>
        <v>2.19</v>
      </c>
      <c r="H41" s="4">
        <f>AVERAGE(PollyTix!H50,Wahlumfrage!H41)</f>
        <v>2.34</v>
      </c>
      <c r="I41" s="4">
        <f>AVERAGE(PollyTix!I50,Wahlumfrage!I41)</f>
        <v>4.085</v>
      </c>
      <c r="J41" s="4">
        <f>ABS(B41-Election_result!B$2)</f>
        <v>1.240000000000002</v>
      </c>
      <c r="K41" s="4">
        <f>ABS(C41-Election_result!C$2)</f>
        <v>0.38999999999999702</v>
      </c>
      <c r="L41" s="4">
        <f>ABS(D41-Election_result!D$2)</f>
        <v>5.3549999999999986</v>
      </c>
      <c r="M41" s="4">
        <f>ABS(E41-Election_result!E$2)</f>
        <v>1.499999999999968E-2</v>
      </c>
      <c r="N41" s="4">
        <f>ABS(F41-Election_result!F$2)</f>
        <v>1.3249999999999993</v>
      </c>
      <c r="O41" s="4">
        <f>ABS(G41-Election_result!G$2)</f>
        <v>1.0000000000000231E-2</v>
      </c>
      <c r="P41" s="4">
        <f>ABS(H41-Election_result!H$2)</f>
        <v>2.3600000000000003</v>
      </c>
      <c r="Q41" s="4">
        <f>ABS(I41-Election_result!I$2)</f>
        <v>1.499999999999968E-2</v>
      </c>
      <c r="R41" s="4">
        <f t="shared" si="0"/>
        <v>1.3387499999999997</v>
      </c>
    </row>
    <row r="42" spans="1:18" ht="12.75" customHeight="1">
      <c r="A42" s="3">
        <v>41448</v>
      </c>
      <c r="B42" s="4">
        <f>AVERAGE(PollyTix!B51,Wahlumfrage!B42)</f>
        <v>40.239999999999995</v>
      </c>
      <c r="C42" s="4">
        <f>AVERAGE(PollyTix!C51,Wahlumfrage!C42)</f>
        <v>25.3</v>
      </c>
      <c r="D42" s="4">
        <f>AVERAGE(PollyTix!D51,Wahlumfrage!D42)</f>
        <v>13.75</v>
      </c>
      <c r="E42" s="4">
        <f>AVERAGE(PollyTix!E51,Wahlumfrage!E42)</f>
        <v>4.7850000000000001</v>
      </c>
      <c r="F42" s="4">
        <f>AVERAGE(PollyTix!F51,Wahlumfrage!F42)</f>
        <v>7.27</v>
      </c>
      <c r="G42" s="4">
        <f>AVERAGE(PollyTix!G51,Wahlumfrage!G42)</f>
        <v>2.19</v>
      </c>
      <c r="H42" s="4">
        <f>AVERAGE(PollyTix!H51,Wahlumfrage!H42)</f>
        <v>2.34</v>
      </c>
      <c r="I42" s="4">
        <f>AVERAGE(PollyTix!I51,Wahlumfrage!I42)</f>
        <v>4.1349999999999998</v>
      </c>
      <c r="J42" s="4">
        <f>ABS(B42-Election_result!B$2)</f>
        <v>1.2600000000000051</v>
      </c>
      <c r="K42" s="4">
        <f>ABS(C42-Election_result!C$2)</f>
        <v>0.39999999999999858</v>
      </c>
      <c r="L42" s="4">
        <f>ABS(D42-Election_result!D$2)</f>
        <v>5.35</v>
      </c>
      <c r="M42" s="4">
        <f>ABS(E42-Election_result!E$2)</f>
        <v>1.499999999999968E-2</v>
      </c>
      <c r="N42" s="4">
        <f>ABS(F42-Election_result!F$2)</f>
        <v>1.33</v>
      </c>
      <c r="O42" s="4">
        <f>ABS(G42-Election_result!G$2)</f>
        <v>1.0000000000000231E-2</v>
      </c>
      <c r="P42" s="4">
        <f>ABS(H42-Election_result!H$2)</f>
        <v>2.3600000000000003</v>
      </c>
      <c r="Q42" s="4">
        <f>ABS(I42-Election_result!I$2)</f>
        <v>3.5000000000000142E-2</v>
      </c>
      <c r="R42" s="4">
        <f t="shared" si="0"/>
        <v>1.3450000000000006</v>
      </c>
    </row>
    <row r="43" spans="1:18" ht="12.75" customHeight="1">
      <c r="A43" s="3">
        <v>41449</v>
      </c>
      <c r="B43" s="4">
        <f>AVERAGE(PollyTix!B52,Wahlumfrage!B43)</f>
        <v>40.29</v>
      </c>
      <c r="C43" s="4">
        <f>AVERAGE(PollyTix!C52,Wahlumfrage!C43)</f>
        <v>24.95</v>
      </c>
      <c r="D43" s="4">
        <f>AVERAGE(PollyTix!D52,Wahlumfrage!D43)</f>
        <v>13.995000000000001</v>
      </c>
      <c r="E43" s="4">
        <f>AVERAGE(PollyTix!E52,Wahlumfrage!E43)</f>
        <v>4.88</v>
      </c>
      <c r="F43" s="4">
        <f>AVERAGE(PollyTix!F52,Wahlumfrage!F43)</f>
        <v>7.37</v>
      </c>
      <c r="G43" s="4">
        <f>AVERAGE(PollyTix!G52,Wahlumfrage!G43)</f>
        <v>2.19</v>
      </c>
      <c r="H43" s="4">
        <f>AVERAGE(PollyTix!H52,Wahlumfrage!H43)</f>
        <v>2.29</v>
      </c>
      <c r="I43" s="4">
        <f>AVERAGE(PollyTix!I52,Wahlumfrage!I43)</f>
        <v>4.0350000000000001</v>
      </c>
      <c r="J43" s="4">
        <f>ABS(B43-Election_result!B$2)</f>
        <v>1.2100000000000009</v>
      </c>
      <c r="K43" s="4">
        <f>ABS(C43-Election_result!C$2)</f>
        <v>0.75</v>
      </c>
      <c r="L43" s="4">
        <f>ABS(D43-Election_result!D$2)</f>
        <v>5.5950000000000006</v>
      </c>
      <c r="M43" s="4">
        <f>ABS(E43-Election_result!E$2)</f>
        <v>8.0000000000000071E-2</v>
      </c>
      <c r="N43" s="4">
        <f>ABS(F43-Election_result!F$2)</f>
        <v>1.2299999999999995</v>
      </c>
      <c r="O43" s="4">
        <f>ABS(G43-Election_result!G$2)</f>
        <v>1.0000000000000231E-2</v>
      </c>
      <c r="P43" s="4">
        <f>ABS(H43-Election_result!H$2)</f>
        <v>2.41</v>
      </c>
      <c r="Q43" s="4">
        <f>ABS(I43-Election_result!I$2)</f>
        <v>6.4999999999999503E-2</v>
      </c>
      <c r="R43" s="4">
        <f t="shared" si="0"/>
        <v>1.4187500000000002</v>
      </c>
    </row>
    <row r="44" spans="1:18" ht="12.75" customHeight="1">
      <c r="A44" s="3">
        <v>41450</v>
      </c>
      <c r="B44" s="4">
        <f>AVERAGE(PollyTix!B53,Wahlumfrage!B44)</f>
        <v>40.269999999999996</v>
      </c>
      <c r="C44" s="4">
        <f>AVERAGE(PollyTix!C53,Wahlumfrage!C44)</f>
        <v>24.939999999999998</v>
      </c>
      <c r="D44" s="4">
        <f>AVERAGE(PollyTix!D53,Wahlumfrage!D44)</f>
        <v>14.04</v>
      </c>
      <c r="E44" s="4">
        <f>AVERAGE(PollyTix!E53,Wahlumfrage!E44)</f>
        <v>4.88</v>
      </c>
      <c r="F44" s="4">
        <f>AVERAGE(PollyTix!F53,Wahlumfrage!F44)</f>
        <v>7.3650000000000002</v>
      </c>
      <c r="G44" s="4">
        <f>AVERAGE(PollyTix!G53,Wahlumfrage!G44)</f>
        <v>2.19</v>
      </c>
      <c r="H44" s="4">
        <f>AVERAGE(PollyTix!H53,Wahlumfrage!H44)</f>
        <v>2.29</v>
      </c>
      <c r="I44" s="4">
        <f>AVERAGE(PollyTix!I53,Wahlumfrage!I44)</f>
        <v>4.0350000000000001</v>
      </c>
      <c r="J44" s="4">
        <f>ABS(B44-Election_result!B$2)</f>
        <v>1.230000000000004</v>
      </c>
      <c r="K44" s="4">
        <f>ABS(C44-Election_result!C$2)</f>
        <v>0.76000000000000156</v>
      </c>
      <c r="L44" s="4">
        <f>ABS(D44-Election_result!D$2)</f>
        <v>5.6399999999999988</v>
      </c>
      <c r="M44" s="4">
        <f>ABS(E44-Election_result!E$2)</f>
        <v>8.0000000000000071E-2</v>
      </c>
      <c r="N44" s="4">
        <f>ABS(F44-Election_result!F$2)</f>
        <v>1.2349999999999994</v>
      </c>
      <c r="O44" s="4">
        <f>ABS(G44-Election_result!G$2)</f>
        <v>1.0000000000000231E-2</v>
      </c>
      <c r="P44" s="4">
        <f>ABS(H44-Election_result!H$2)</f>
        <v>2.41</v>
      </c>
      <c r="Q44" s="4">
        <f>ABS(I44-Election_result!I$2)</f>
        <v>6.4999999999999503E-2</v>
      </c>
      <c r="R44" s="4">
        <f t="shared" si="0"/>
        <v>1.4287500000000004</v>
      </c>
    </row>
    <row r="45" spans="1:18" ht="12.75" customHeight="1">
      <c r="A45" s="3">
        <v>41451</v>
      </c>
      <c r="B45" s="4">
        <f>AVERAGE(PollyTix!B54,Wahlumfrage!B45)</f>
        <v>40.159999999999997</v>
      </c>
      <c r="C45" s="4">
        <f>AVERAGE(PollyTix!C54,Wahlumfrage!C45)</f>
        <v>25.015000000000001</v>
      </c>
      <c r="D45" s="4">
        <f>AVERAGE(PollyTix!D54,Wahlumfrage!D45)</f>
        <v>14.2</v>
      </c>
      <c r="E45" s="4">
        <f>AVERAGE(PollyTix!E54,Wahlumfrage!E45)</f>
        <v>4.83</v>
      </c>
      <c r="F45" s="4">
        <f>AVERAGE(PollyTix!F54,Wahlumfrage!F45)</f>
        <v>7.3250000000000002</v>
      </c>
      <c r="G45" s="4">
        <f>AVERAGE(PollyTix!G54,Wahlumfrage!G45)</f>
        <v>2.19</v>
      </c>
      <c r="H45" s="4">
        <f>AVERAGE(PollyTix!H54,Wahlumfrage!H45)</f>
        <v>2.29</v>
      </c>
      <c r="I45" s="4">
        <f>AVERAGE(PollyTix!I54,Wahlumfrage!I45)</f>
        <v>3.9849999999999999</v>
      </c>
      <c r="J45" s="4">
        <f>ABS(B45-Election_result!B$2)</f>
        <v>1.3400000000000034</v>
      </c>
      <c r="K45" s="4">
        <f>ABS(C45-Election_result!C$2)</f>
        <v>0.68499999999999872</v>
      </c>
      <c r="L45" s="4">
        <f>ABS(D45-Election_result!D$2)</f>
        <v>5.7999999999999989</v>
      </c>
      <c r="M45" s="4">
        <f>ABS(E45-Election_result!E$2)</f>
        <v>3.0000000000000249E-2</v>
      </c>
      <c r="N45" s="4">
        <f>ABS(F45-Election_result!F$2)</f>
        <v>1.2749999999999995</v>
      </c>
      <c r="O45" s="4">
        <f>ABS(G45-Election_result!G$2)</f>
        <v>1.0000000000000231E-2</v>
      </c>
      <c r="P45" s="4">
        <f>ABS(H45-Election_result!H$2)</f>
        <v>2.41</v>
      </c>
      <c r="Q45" s="4">
        <f>ABS(I45-Election_result!I$2)</f>
        <v>0.11499999999999977</v>
      </c>
      <c r="R45" s="4">
        <f t="shared" si="0"/>
        <v>1.4581250000000001</v>
      </c>
    </row>
    <row r="46" spans="1:18" ht="12.75" customHeight="1">
      <c r="A46" s="3">
        <v>41452</v>
      </c>
      <c r="B46" s="4">
        <f>AVERAGE(PollyTix!B55,Wahlumfrage!B46)</f>
        <v>40.21</v>
      </c>
      <c r="C46" s="4">
        <f>AVERAGE(PollyTix!C55,Wahlumfrage!C46)</f>
        <v>24.810000000000002</v>
      </c>
      <c r="D46" s="4">
        <f>AVERAGE(PollyTix!D55,Wahlumfrage!D46)</f>
        <v>14.25</v>
      </c>
      <c r="E46" s="4">
        <f>AVERAGE(PollyTix!E55,Wahlumfrage!E46)</f>
        <v>4.83</v>
      </c>
      <c r="F46" s="4">
        <f>AVERAGE(PollyTix!F55,Wahlumfrage!F46)</f>
        <v>7.375</v>
      </c>
      <c r="G46" s="4">
        <f>AVERAGE(PollyTix!G55,Wahlumfrage!G46)</f>
        <v>2.19</v>
      </c>
      <c r="H46" s="4">
        <f>AVERAGE(PollyTix!H55,Wahlumfrage!H46)</f>
        <v>2.2400000000000002</v>
      </c>
      <c r="I46" s="4">
        <f>AVERAGE(PollyTix!I55,Wahlumfrage!I46)</f>
        <v>4.085</v>
      </c>
      <c r="J46" s="4">
        <f>ABS(B46-Election_result!B$2)</f>
        <v>1.2899999999999991</v>
      </c>
      <c r="K46" s="4">
        <f>ABS(C46-Election_result!C$2)</f>
        <v>0.88999999999999702</v>
      </c>
      <c r="L46" s="4">
        <f>ABS(D46-Election_result!D$2)</f>
        <v>5.85</v>
      </c>
      <c r="M46" s="4">
        <f>ABS(E46-Election_result!E$2)</f>
        <v>3.0000000000000249E-2</v>
      </c>
      <c r="N46" s="4">
        <f>ABS(F46-Election_result!F$2)</f>
        <v>1.2249999999999996</v>
      </c>
      <c r="O46" s="4">
        <f>ABS(G46-Election_result!G$2)</f>
        <v>1.0000000000000231E-2</v>
      </c>
      <c r="P46" s="4">
        <f>ABS(H46-Election_result!H$2)</f>
        <v>2.46</v>
      </c>
      <c r="Q46" s="4">
        <f>ABS(I46-Election_result!I$2)</f>
        <v>1.499999999999968E-2</v>
      </c>
      <c r="R46" s="4">
        <f t="shared" si="0"/>
        <v>1.4712499999999995</v>
      </c>
    </row>
    <row r="47" spans="1:18" ht="12.75" customHeight="1">
      <c r="A47" s="3">
        <v>41453</v>
      </c>
      <c r="B47" s="4">
        <f>AVERAGE(PollyTix!B56,Wahlumfrage!B47)</f>
        <v>40.21</v>
      </c>
      <c r="C47" s="4">
        <f>AVERAGE(PollyTix!C56,Wahlumfrage!C47)</f>
        <v>24.810000000000002</v>
      </c>
      <c r="D47" s="4">
        <f>AVERAGE(PollyTix!D56,Wahlumfrage!D47)</f>
        <v>14.25</v>
      </c>
      <c r="E47" s="4">
        <f>AVERAGE(PollyTix!E56,Wahlumfrage!E47)</f>
        <v>4.83</v>
      </c>
      <c r="F47" s="4">
        <f>AVERAGE(PollyTix!F56,Wahlumfrage!F47)</f>
        <v>7.375</v>
      </c>
      <c r="G47" s="4">
        <f>AVERAGE(PollyTix!G56,Wahlumfrage!G47)</f>
        <v>2.19</v>
      </c>
      <c r="H47" s="4">
        <f>AVERAGE(PollyTix!H56,Wahlumfrage!H47)</f>
        <v>2.2400000000000002</v>
      </c>
      <c r="I47" s="4">
        <f>AVERAGE(PollyTix!I56,Wahlumfrage!I47)</f>
        <v>4.085</v>
      </c>
      <c r="J47" s="4">
        <f>ABS(B47-Election_result!B$2)</f>
        <v>1.2899999999999991</v>
      </c>
      <c r="K47" s="4">
        <f>ABS(C47-Election_result!C$2)</f>
        <v>0.88999999999999702</v>
      </c>
      <c r="L47" s="4">
        <f>ABS(D47-Election_result!D$2)</f>
        <v>5.85</v>
      </c>
      <c r="M47" s="4">
        <f>ABS(E47-Election_result!E$2)</f>
        <v>3.0000000000000249E-2</v>
      </c>
      <c r="N47" s="4">
        <f>ABS(F47-Election_result!F$2)</f>
        <v>1.2249999999999996</v>
      </c>
      <c r="O47" s="4">
        <f>ABS(G47-Election_result!G$2)</f>
        <v>1.0000000000000231E-2</v>
      </c>
      <c r="P47" s="4">
        <f>ABS(H47-Election_result!H$2)</f>
        <v>2.46</v>
      </c>
      <c r="Q47" s="4">
        <f>ABS(I47-Election_result!I$2)</f>
        <v>1.499999999999968E-2</v>
      </c>
      <c r="R47" s="4">
        <f t="shared" si="0"/>
        <v>1.4712499999999995</v>
      </c>
    </row>
    <row r="48" spans="1:18" ht="12.75" customHeight="1">
      <c r="A48" s="3">
        <v>41454</v>
      </c>
      <c r="B48" s="4">
        <f>AVERAGE(PollyTix!B57,Wahlumfrage!B48)</f>
        <v>40.44</v>
      </c>
      <c r="C48" s="4">
        <f>AVERAGE(PollyTix!C57,Wahlumfrage!C48)</f>
        <v>24.95</v>
      </c>
      <c r="D48" s="4">
        <f>AVERAGE(PollyTix!D57,Wahlumfrage!D48)</f>
        <v>14.095000000000001</v>
      </c>
      <c r="E48" s="4">
        <f>AVERAGE(PollyTix!E57,Wahlumfrage!E48)</f>
        <v>4.7300000000000004</v>
      </c>
      <c r="F48" s="4">
        <f>AVERAGE(PollyTix!F57,Wahlumfrage!F48)</f>
        <v>7.2200000000000006</v>
      </c>
      <c r="G48" s="4">
        <f>AVERAGE(PollyTix!G57,Wahlumfrage!G48)</f>
        <v>2.1399999999999997</v>
      </c>
      <c r="H48" s="4">
        <f>AVERAGE(PollyTix!H57,Wahlumfrage!H48)</f>
        <v>2.19</v>
      </c>
      <c r="I48" s="4">
        <f>AVERAGE(PollyTix!I57,Wahlumfrage!I48)</f>
        <v>4.2349999999999994</v>
      </c>
      <c r="J48" s="4">
        <f>ABS(B48-Election_result!B$2)</f>
        <v>1.0600000000000023</v>
      </c>
      <c r="K48" s="4">
        <f>ABS(C48-Election_result!C$2)</f>
        <v>0.75</v>
      </c>
      <c r="L48" s="4">
        <f>ABS(D48-Election_result!D$2)</f>
        <v>5.6950000000000003</v>
      </c>
      <c r="M48" s="4">
        <f>ABS(E48-Election_result!E$2)</f>
        <v>6.9999999999999396E-2</v>
      </c>
      <c r="N48" s="4">
        <f>ABS(F48-Election_result!F$2)</f>
        <v>1.379999999999999</v>
      </c>
      <c r="O48" s="4">
        <f>ABS(G48-Election_result!G$2)</f>
        <v>6.0000000000000497E-2</v>
      </c>
      <c r="P48" s="4">
        <f>ABS(H48-Election_result!H$2)</f>
        <v>2.5100000000000002</v>
      </c>
      <c r="Q48" s="4">
        <f>ABS(I48-Election_result!I$2)</f>
        <v>0.13499999999999979</v>
      </c>
      <c r="R48" s="4">
        <f t="shared" si="0"/>
        <v>1.4575000000000002</v>
      </c>
    </row>
    <row r="49" spans="1:18" ht="12.75" customHeight="1">
      <c r="A49" s="3">
        <v>41455</v>
      </c>
      <c r="B49" s="4">
        <f>AVERAGE(PollyTix!B58,Wahlumfrage!B49)</f>
        <v>40.510000000000005</v>
      </c>
      <c r="C49" s="4">
        <f>AVERAGE(PollyTix!C58,Wahlumfrage!C49)</f>
        <v>24.96</v>
      </c>
      <c r="D49" s="4">
        <f>AVERAGE(PollyTix!D58,Wahlumfrage!D49)</f>
        <v>14</v>
      </c>
      <c r="E49" s="4">
        <f>AVERAGE(PollyTix!E58,Wahlumfrage!E49)</f>
        <v>4.7300000000000004</v>
      </c>
      <c r="F49" s="4">
        <f>AVERAGE(PollyTix!F58,Wahlumfrage!F49)</f>
        <v>7.2249999999999996</v>
      </c>
      <c r="G49" s="4">
        <f>AVERAGE(PollyTix!G58,Wahlumfrage!G49)</f>
        <v>2.19</v>
      </c>
      <c r="H49" s="4">
        <f>AVERAGE(PollyTix!H58,Wahlumfrage!H49)</f>
        <v>2.19</v>
      </c>
      <c r="I49" s="4">
        <f>AVERAGE(PollyTix!I58,Wahlumfrage!I49)</f>
        <v>4.1850000000000005</v>
      </c>
      <c r="J49" s="4">
        <f>ABS(B49-Election_result!B$2)</f>
        <v>0.98999999999999488</v>
      </c>
      <c r="K49" s="4">
        <f>ABS(C49-Election_result!C$2)</f>
        <v>0.73999999999999844</v>
      </c>
      <c r="L49" s="4">
        <f>ABS(D49-Election_result!D$2)</f>
        <v>5.6</v>
      </c>
      <c r="M49" s="4">
        <f>ABS(E49-Election_result!E$2)</f>
        <v>6.9999999999999396E-2</v>
      </c>
      <c r="N49" s="4">
        <f>ABS(F49-Election_result!F$2)</f>
        <v>1.375</v>
      </c>
      <c r="O49" s="4">
        <f>ABS(G49-Election_result!G$2)</f>
        <v>1.0000000000000231E-2</v>
      </c>
      <c r="P49" s="4">
        <f>ABS(H49-Election_result!H$2)</f>
        <v>2.5100000000000002</v>
      </c>
      <c r="Q49" s="4">
        <f>ABS(I49-Election_result!I$2)</f>
        <v>8.5000000000000853E-2</v>
      </c>
      <c r="R49" s="4">
        <f t="shared" si="0"/>
        <v>1.422499999999999</v>
      </c>
    </row>
    <row r="50" spans="1:18" ht="12.75" customHeight="1">
      <c r="A50" s="3">
        <v>41456</v>
      </c>
      <c r="B50" s="4">
        <f>AVERAGE(PollyTix!B59,Wahlumfrage!B50)</f>
        <v>40.739999999999995</v>
      </c>
      <c r="C50" s="4">
        <f>AVERAGE(PollyTix!C59,Wahlumfrage!C50)</f>
        <v>24.965</v>
      </c>
      <c r="D50" s="4">
        <f>AVERAGE(PollyTix!D59,Wahlumfrage!D50)</f>
        <v>13.879999999999999</v>
      </c>
      <c r="E50" s="4">
        <f>AVERAGE(PollyTix!E59,Wahlumfrage!E50)</f>
        <v>4.6449999999999996</v>
      </c>
      <c r="F50" s="4">
        <f>AVERAGE(PollyTix!F59,Wahlumfrage!F50)</f>
        <v>7.1899999999999995</v>
      </c>
      <c r="G50" s="4">
        <f>AVERAGE(PollyTix!G59,Wahlumfrage!G50)</f>
        <v>2.1950000000000003</v>
      </c>
      <c r="H50" s="4">
        <f>AVERAGE(PollyTix!H59,Wahlumfrage!H50)</f>
        <v>2.1950000000000003</v>
      </c>
      <c r="I50" s="4">
        <f>AVERAGE(PollyTix!I59,Wahlumfrage!I50)</f>
        <v>4.1950000000000003</v>
      </c>
      <c r="J50" s="4">
        <f>ABS(B50-Election_result!B$2)</f>
        <v>0.76000000000000512</v>
      </c>
      <c r="K50" s="4">
        <f>ABS(C50-Election_result!C$2)</f>
        <v>0.73499999999999943</v>
      </c>
      <c r="L50" s="4">
        <f>ABS(D50-Election_result!D$2)</f>
        <v>5.4799999999999986</v>
      </c>
      <c r="M50" s="4">
        <f>ABS(E50-Election_result!E$2)</f>
        <v>0.15500000000000025</v>
      </c>
      <c r="N50" s="4">
        <f>ABS(F50-Election_result!F$2)</f>
        <v>1.4100000000000001</v>
      </c>
      <c r="O50" s="4">
        <f>ABS(G50-Election_result!G$2)</f>
        <v>4.9999999999998934E-3</v>
      </c>
      <c r="P50" s="4">
        <f>ABS(H50-Election_result!H$2)</f>
        <v>2.5049999999999999</v>
      </c>
      <c r="Q50" s="4">
        <f>ABS(I50-Election_result!I$2)</f>
        <v>9.5000000000000639E-2</v>
      </c>
      <c r="R50" s="4">
        <f t="shared" si="0"/>
        <v>1.3931250000000002</v>
      </c>
    </row>
    <row r="51" spans="1:18" ht="12.75" customHeight="1">
      <c r="A51" s="3">
        <v>41457</v>
      </c>
      <c r="B51" s="4">
        <f>AVERAGE(PollyTix!B60,Wahlumfrage!B51)</f>
        <v>40.739999999999995</v>
      </c>
      <c r="C51" s="4">
        <f>AVERAGE(PollyTix!C60,Wahlumfrage!C51)</f>
        <v>24.965</v>
      </c>
      <c r="D51" s="4">
        <f>AVERAGE(PollyTix!D60,Wahlumfrage!D51)</f>
        <v>13.879999999999999</v>
      </c>
      <c r="E51" s="4">
        <f>AVERAGE(PollyTix!E60,Wahlumfrage!E51)</f>
        <v>4.6449999999999996</v>
      </c>
      <c r="F51" s="4">
        <f>AVERAGE(PollyTix!F60,Wahlumfrage!F51)</f>
        <v>7.14</v>
      </c>
      <c r="G51" s="4">
        <f>AVERAGE(PollyTix!G60,Wahlumfrage!G51)</f>
        <v>2.1950000000000003</v>
      </c>
      <c r="H51" s="4">
        <f>AVERAGE(PollyTix!H60,Wahlumfrage!H51)</f>
        <v>2.1950000000000003</v>
      </c>
      <c r="I51" s="4">
        <f>AVERAGE(PollyTix!I60,Wahlumfrage!I51)</f>
        <v>4.2450000000000001</v>
      </c>
      <c r="J51" s="4">
        <f>ABS(B51-Election_result!B$2)</f>
        <v>0.76000000000000512</v>
      </c>
      <c r="K51" s="4">
        <f>ABS(C51-Election_result!C$2)</f>
        <v>0.73499999999999943</v>
      </c>
      <c r="L51" s="4">
        <f>ABS(D51-Election_result!D$2)</f>
        <v>5.4799999999999986</v>
      </c>
      <c r="M51" s="4">
        <f>ABS(E51-Election_result!E$2)</f>
        <v>0.15500000000000025</v>
      </c>
      <c r="N51" s="4">
        <f>ABS(F51-Election_result!F$2)</f>
        <v>1.46</v>
      </c>
      <c r="O51" s="4">
        <f>ABS(G51-Election_result!G$2)</f>
        <v>4.9999999999998934E-3</v>
      </c>
      <c r="P51" s="4">
        <f>ABS(H51-Election_result!H$2)</f>
        <v>2.5049999999999999</v>
      </c>
      <c r="Q51" s="4">
        <f>ABS(I51-Election_result!I$2)</f>
        <v>0.14500000000000046</v>
      </c>
      <c r="R51" s="4">
        <f t="shared" si="0"/>
        <v>1.4056250000000001</v>
      </c>
    </row>
    <row r="52" spans="1:18" ht="12.75" customHeight="1">
      <c r="A52" s="3">
        <v>41458</v>
      </c>
      <c r="B52" s="4">
        <f>AVERAGE(PollyTix!B61,Wahlumfrage!B52)</f>
        <v>40.72</v>
      </c>
      <c r="C52" s="4">
        <f>AVERAGE(PollyTix!C61,Wahlumfrage!C52)</f>
        <v>24.704999999999998</v>
      </c>
      <c r="D52" s="4">
        <f>AVERAGE(PollyTix!D61,Wahlumfrage!D52)</f>
        <v>13.925000000000001</v>
      </c>
      <c r="E52" s="4">
        <f>AVERAGE(PollyTix!E61,Wahlumfrage!E52)</f>
        <v>4.6449999999999996</v>
      </c>
      <c r="F52" s="4">
        <f>AVERAGE(PollyTix!F61,Wahlumfrage!F52)</f>
        <v>7.2850000000000001</v>
      </c>
      <c r="G52" s="4">
        <f>AVERAGE(PollyTix!G61,Wahlumfrage!G52)</f>
        <v>2.1950000000000003</v>
      </c>
      <c r="H52" s="4">
        <f>AVERAGE(PollyTix!H61,Wahlumfrage!H52)</f>
        <v>2.2949999999999999</v>
      </c>
      <c r="I52" s="4">
        <f>AVERAGE(PollyTix!I61,Wahlumfrage!I52)</f>
        <v>4.2450000000000001</v>
      </c>
      <c r="J52" s="4">
        <f>ABS(B52-Election_result!B$2)</f>
        <v>0.78000000000000114</v>
      </c>
      <c r="K52" s="4">
        <f>ABS(C52-Election_result!C$2)</f>
        <v>0.99500000000000099</v>
      </c>
      <c r="L52" s="4">
        <f>ABS(D52-Election_result!D$2)</f>
        <v>5.5250000000000004</v>
      </c>
      <c r="M52" s="4">
        <f>ABS(E52-Election_result!E$2)</f>
        <v>0.15500000000000025</v>
      </c>
      <c r="N52" s="4">
        <f>ABS(F52-Election_result!F$2)</f>
        <v>1.3149999999999995</v>
      </c>
      <c r="O52" s="4">
        <f>ABS(G52-Election_result!G$2)</f>
        <v>4.9999999999998934E-3</v>
      </c>
      <c r="P52" s="4">
        <f>ABS(H52-Election_result!H$2)</f>
        <v>2.4050000000000002</v>
      </c>
      <c r="Q52" s="4">
        <f>ABS(I52-Election_result!I$2)</f>
        <v>0.14500000000000046</v>
      </c>
      <c r="R52" s="4">
        <f t="shared" si="0"/>
        <v>1.4156250000000004</v>
      </c>
    </row>
    <row r="53" spans="1:18" ht="12.75" customHeight="1">
      <c r="A53" s="3">
        <v>41459</v>
      </c>
      <c r="B53" s="4">
        <f>AVERAGE(PollyTix!B62,Wahlumfrage!B53)</f>
        <v>40.72</v>
      </c>
      <c r="C53" s="4">
        <f>AVERAGE(PollyTix!C62,Wahlumfrage!C53)</f>
        <v>24.754999999999999</v>
      </c>
      <c r="D53" s="4">
        <f>AVERAGE(PollyTix!D62,Wahlumfrage!D53)</f>
        <v>13.925000000000001</v>
      </c>
      <c r="E53" s="4">
        <f>AVERAGE(PollyTix!E62,Wahlumfrage!E53)</f>
        <v>4.5950000000000006</v>
      </c>
      <c r="F53" s="4">
        <f>AVERAGE(PollyTix!F62,Wahlumfrage!F53)</f>
        <v>7.2850000000000001</v>
      </c>
      <c r="G53" s="4">
        <f>AVERAGE(PollyTix!G62,Wahlumfrage!G53)</f>
        <v>2.1950000000000003</v>
      </c>
      <c r="H53" s="4">
        <f>AVERAGE(PollyTix!H62,Wahlumfrage!H53)</f>
        <v>2.2949999999999999</v>
      </c>
      <c r="I53" s="4">
        <f>AVERAGE(PollyTix!I62,Wahlumfrage!I53)</f>
        <v>4.2450000000000001</v>
      </c>
      <c r="J53" s="4">
        <f>ABS(B53-Election_result!B$2)</f>
        <v>0.78000000000000114</v>
      </c>
      <c r="K53" s="4">
        <f>ABS(C53-Election_result!C$2)</f>
        <v>0.94500000000000028</v>
      </c>
      <c r="L53" s="4">
        <f>ABS(D53-Election_result!D$2)</f>
        <v>5.5250000000000004</v>
      </c>
      <c r="M53" s="4">
        <f>ABS(E53-Election_result!E$2)</f>
        <v>0.20499999999999918</v>
      </c>
      <c r="N53" s="4">
        <f>ABS(F53-Election_result!F$2)</f>
        <v>1.3149999999999995</v>
      </c>
      <c r="O53" s="4">
        <f>ABS(G53-Election_result!G$2)</f>
        <v>4.9999999999998934E-3</v>
      </c>
      <c r="P53" s="4">
        <f>ABS(H53-Election_result!H$2)</f>
        <v>2.4050000000000002</v>
      </c>
      <c r="Q53" s="4">
        <f>ABS(I53-Election_result!I$2)</f>
        <v>0.14500000000000046</v>
      </c>
      <c r="R53" s="4">
        <f t="shared" si="0"/>
        <v>1.4156249999999999</v>
      </c>
    </row>
    <row r="54" spans="1:18" ht="12.75" customHeight="1">
      <c r="A54" s="3">
        <v>41460</v>
      </c>
      <c r="B54" s="4">
        <f>AVERAGE(PollyTix!B63,Wahlumfrage!B54)</f>
        <v>40.840000000000003</v>
      </c>
      <c r="C54" s="4">
        <f>AVERAGE(PollyTix!C63,Wahlumfrage!C54)</f>
        <v>24.765000000000001</v>
      </c>
      <c r="D54" s="4">
        <f>AVERAGE(PollyTix!D63,Wahlumfrage!D54)</f>
        <v>13.879999999999999</v>
      </c>
      <c r="E54" s="4">
        <f>AVERAGE(PollyTix!E63,Wahlumfrage!E54)</f>
        <v>4.5950000000000006</v>
      </c>
      <c r="F54" s="4">
        <f>AVERAGE(PollyTix!F63,Wahlumfrage!F54)</f>
        <v>7.24</v>
      </c>
      <c r="G54" s="4">
        <f>AVERAGE(PollyTix!G63,Wahlumfrage!G54)</f>
        <v>2.2949999999999999</v>
      </c>
      <c r="H54" s="4">
        <f>AVERAGE(PollyTix!H63,Wahlumfrage!H54)</f>
        <v>2.145</v>
      </c>
      <c r="I54" s="4">
        <f>AVERAGE(PollyTix!I63,Wahlumfrage!I54)</f>
        <v>4.2450000000000001</v>
      </c>
      <c r="J54" s="4">
        <f>ABS(B54-Election_result!B$2)</f>
        <v>0.65999999999999659</v>
      </c>
      <c r="K54" s="4">
        <f>ABS(C54-Election_result!C$2)</f>
        <v>0.93499999999999872</v>
      </c>
      <c r="L54" s="4">
        <f>ABS(D54-Election_result!D$2)</f>
        <v>5.4799999999999986</v>
      </c>
      <c r="M54" s="4">
        <f>ABS(E54-Election_result!E$2)</f>
        <v>0.20499999999999918</v>
      </c>
      <c r="N54" s="4">
        <f>ABS(F54-Election_result!F$2)</f>
        <v>1.3599999999999994</v>
      </c>
      <c r="O54" s="4">
        <f>ABS(G54-Election_result!G$2)</f>
        <v>9.4999999999999751E-2</v>
      </c>
      <c r="P54" s="4">
        <f>ABS(H54-Election_result!H$2)</f>
        <v>2.5550000000000002</v>
      </c>
      <c r="Q54" s="4">
        <f>ABS(I54-Election_result!I$2)</f>
        <v>0.14500000000000046</v>
      </c>
      <c r="R54" s="4">
        <f t="shared" si="0"/>
        <v>1.429374999999999</v>
      </c>
    </row>
    <row r="55" spans="1:18" ht="12.75" customHeight="1">
      <c r="A55" s="3">
        <v>41461</v>
      </c>
      <c r="B55" s="4">
        <f>AVERAGE(PollyTix!B64,Wahlumfrage!B55)</f>
        <v>40.86</v>
      </c>
      <c r="C55" s="4">
        <f>AVERAGE(PollyTix!C64,Wahlumfrage!C55)</f>
        <v>24.774999999999999</v>
      </c>
      <c r="D55" s="4">
        <f>AVERAGE(PollyTix!D64,Wahlumfrage!D55)</f>
        <v>13.885</v>
      </c>
      <c r="E55" s="4">
        <f>AVERAGE(PollyTix!E64,Wahlumfrage!E55)</f>
        <v>4.5449999999999999</v>
      </c>
      <c r="F55" s="4">
        <f>AVERAGE(PollyTix!F64,Wahlumfrage!F55)</f>
        <v>7.2449999999999992</v>
      </c>
      <c r="G55" s="4">
        <f>AVERAGE(PollyTix!G64,Wahlumfrage!G55)</f>
        <v>2.2949999999999999</v>
      </c>
      <c r="H55" s="4">
        <f>AVERAGE(PollyTix!H64,Wahlumfrage!H55)</f>
        <v>2.0950000000000002</v>
      </c>
      <c r="I55" s="4">
        <f>AVERAGE(PollyTix!I64,Wahlumfrage!I55)</f>
        <v>4.2949999999999999</v>
      </c>
      <c r="J55" s="4">
        <f>ABS(B55-Election_result!B$2)</f>
        <v>0.64000000000000057</v>
      </c>
      <c r="K55" s="4">
        <f>ABS(C55-Election_result!C$2)</f>
        <v>0.92500000000000071</v>
      </c>
      <c r="L55" s="4">
        <f>ABS(D55-Election_result!D$2)</f>
        <v>5.4849999999999994</v>
      </c>
      <c r="M55" s="4">
        <f>ABS(E55-Election_result!E$2)</f>
        <v>0.25499999999999989</v>
      </c>
      <c r="N55" s="4">
        <f>ABS(F55-Election_result!F$2)</f>
        <v>1.3550000000000004</v>
      </c>
      <c r="O55" s="4">
        <f>ABS(G55-Election_result!G$2)</f>
        <v>9.4999999999999751E-2</v>
      </c>
      <c r="P55" s="4">
        <f>ABS(H55-Election_result!H$2)</f>
        <v>2.605</v>
      </c>
      <c r="Q55" s="4">
        <f>ABS(I55-Election_result!I$2)</f>
        <v>0.19500000000000028</v>
      </c>
      <c r="R55" s="4">
        <f t="shared" si="0"/>
        <v>1.444375</v>
      </c>
    </row>
    <row r="56" spans="1:18" ht="12.75" customHeight="1">
      <c r="A56" s="3">
        <v>41462</v>
      </c>
      <c r="B56" s="4">
        <f>AVERAGE(PollyTix!B65,Wahlumfrage!B56)</f>
        <v>40.92</v>
      </c>
      <c r="C56" s="4">
        <f>AVERAGE(PollyTix!C65,Wahlumfrage!C56)</f>
        <v>24.905000000000001</v>
      </c>
      <c r="D56" s="4">
        <f>AVERAGE(PollyTix!D65,Wahlumfrage!D56)</f>
        <v>13.725</v>
      </c>
      <c r="E56" s="4">
        <f>AVERAGE(PollyTix!E65,Wahlumfrage!E56)</f>
        <v>4.5449999999999999</v>
      </c>
      <c r="F56" s="4">
        <f>AVERAGE(PollyTix!F65,Wahlumfrage!F56)</f>
        <v>7.2850000000000001</v>
      </c>
      <c r="G56" s="4">
        <f>AVERAGE(PollyTix!G65,Wahlumfrage!G56)</f>
        <v>2.3449999999999998</v>
      </c>
      <c r="H56" s="4">
        <f>AVERAGE(PollyTix!H65,Wahlumfrage!H56)</f>
        <v>2.145</v>
      </c>
      <c r="I56" s="4">
        <f>AVERAGE(PollyTix!I65,Wahlumfrage!I56)</f>
        <v>4.1450000000000005</v>
      </c>
      <c r="J56" s="4">
        <f>ABS(B56-Election_result!B$2)</f>
        <v>0.57999999999999829</v>
      </c>
      <c r="K56" s="4">
        <f>ABS(C56-Election_result!C$2)</f>
        <v>0.79499999999999815</v>
      </c>
      <c r="L56" s="4">
        <f>ABS(D56-Election_result!D$2)</f>
        <v>5.3249999999999993</v>
      </c>
      <c r="M56" s="4">
        <f>ABS(E56-Election_result!E$2)</f>
        <v>0.25499999999999989</v>
      </c>
      <c r="N56" s="4">
        <f>ABS(F56-Election_result!F$2)</f>
        <v>1.3149999999999995</v>
      </c>
      <c r="O56" s="4">
        <f>ABS(G56-Election_result!G$2)</f>
        <v>0.14499999999999957</v>
      </c>
      <c r="P56" s="4">
        <f>ABS(H56-Election_result!H$2)</f>
        <v>2.5550000000000002</v>
      </c>
      <c r="Q56" s="4">
        <f>ABS(I56-Election_result!I$2)</f>
        <v>4.5000000000000817E-2</v>
      </c>
      <c r="R56" s="4">
        <f t="shared" si="0"/>
        <v>1.3768749999999996</v>
      </c>
    </row>
    <row r="57" spans="1:18" ht="12.75" customHeight="1">
      <c r="A57" s="3">
        <v>41463</v>
      </c>
      <c r="B57" s="4">
        <f>AVERAGE(PollyTix!B66,Wahlumfrage!B57)</f>
        <v>40.94</v>
      </c>
      <c r="C57" s="4">
        <f>AVERAGE(PollyTix!C66,Wahlumfrage!C57)</f>
        <v>24.914999999999999</v>
      </c>
      <c r="D57" s="4">
        <f>AVERAGE(PollyTix!D66,Wahlumfrage!D57)</f>
        <v>13.68</v>
      </c>
      <c r="E57" s="4">
        <f>AVERAGE(PollyTix!E66,Wahlumfrage!E57)</f>
        <v>4.5449999999999999</v>
      </c>
      <c r="F57" s="4">
        <f>AVERAGE(PollyTix!F66,Wahlumfrage!F57)</f>
        <v>7.29</v>
      </c>
      <c r="G57" s="4">
        <f>AVERAGE(PollyTix!G66,Wahlumfrage!G57)</f>
        <v>2.3449999999999998</v>
      </c>
      <c r="H57" s="4">
        <f>AVERAGE(PollyTix!H66,Wahlumfrage!H57)</f>
        <v>2.145</v>
      </c>
      <c r="I57" s="4">
        <f>AVERAGE(PollyTix!I66,Wahlumfrage!I57)</f>
        <v>4.1450000000000005</v>
      </c>
      <c r="J57" s="4">
        <f>ABS(B57-Election_result!B$2)</f>
        <v>0.56000000000000227</v>
      </c>
      <c r="K57" s="4">
        <f>ABS(C57-Election_result!C$2)</f>
        <v>0.78500000000000014</v>
      </c>
      <c r="L57" s="4">
        <f>ABS(D57-Election_result!D$2)</f>
        <v>5.2799999999999994</v>
      </c>
      <c r="M57" s="4">
        <f>ABS(E57-Election_result!E$2)</f>
        <v>0.25499999999999989</v>
      </c>
      <c r="N57" s="4">
        <f>ABS(F57-Election_result!F$2)</f>
        <v>1.3099999999999996</v>
      </c>
      <c r="O57" s="4">
        <f>ABS(G57-Election_result!G$2)</f>
        <v>0.14499999999999957</v>
      </c>
      <c r="P57" s="4">
        <f>ABS(H57-Election_result!H$2)</f>
        <v>2.5550000000000002</v>
      </c>
      <c r="Q57" s="4">
        <f>ABS(I57-Election_result!I$2)</f>
        <v>4.5000000000000817E-2</v>
      </c>
      <c r="R57" s="4">
        <f t="shared" si="0"/>
        <v>1.3668750000000003</v>
      </c>
    </row>
    <row r="58" spans="1:18" ht="12.75" customHeight="1">
      <c r="A58" s="3">
        <v>41464</v>
      </c>
      <c r="B58" s="4">
        <f>AVERAGE(PollyTix!B67,Wahlumfrage!B58)</f>
        <v>41.055</v>
      </c>
      <c r="C58" s="4">
        <f>AVERAGE(PollyTix!C67,Wahlumfrage!C58)</f>
        <v>24.864999999999998</v>
      </c>
      <c r="D58" s="4">
        <f>AVERAGE(PollyTix!D67,Wahlumfrage!D58)</f>
        <v>13.555</v>
      </c>
      <c r="E58" s="4">
        <f>AVERAGE(PollyTix!E67,Wahlumfrage!E58)</f>
        <v>4.4849999999999994</v>
      </c>
      <c r="F58" s="4">
        <f>AVERAGE(PollyTix!F67,Wahlumfrage!F58)</f>
        <v>7.4250000000000007</v>
      </c>
      <c r="G58" s="4">
        <f>AVERAGE(PollyTix!G67,Wahlumfrage!G58)</f>
        <v>2.34</v>
      </c>
      <c r="H58" s="4">
        <f>AVERAGE(PollyTix!H67,Wahlumfrage!H58)</f>
        <v>2.14</v>
      </c>
      <c r="I58" s="4">
        <f>AVERAGE(PollyTix!I67,Wahlumfrage!I58)</f>
        <v>4.1349999999999998</v>
      </c>
      <c r="J58" s="4">
        <f>ABS(B58-Election_result!B$2)</f>
        <v>0.44500000000000028</v>
      </c>
      <c r="K58" s="4">
        <f>ABS(C58-Election_result!C$2)</f>
        <v>0.83500000000000085</v>
      </c>
      <c r="L58" s="4">
        <f>ABS(D58-Election_result!D$2)</f>
        <v>5.1549999999999994</v>
      </c>
      <c r="M58" s="4">
        <f>ABS(E58-Election_result!E$2)</f>
        <v>0.31500000000000039</v>
      </c>
      <c r="N58" s="4">
        <f>ABS(F58-Election_result!F$2)</f>
        <v>1.1749999999999989</v>
      </c>
      <c r="O58" s="4">
        <f>ABS(G58-Election_result!G$2)</f>
        <v>0.13999999999999968</v>
      </c>
      <c r="P58" s="4">
        <f>ABS(H58-Election_result!H$2)</f>
        <v>2.56</v>
      </c>
      <c r="Q58" s="4">
        <f>ABS(I58-Election_result!I$2)</f>
        <v>3.5000000000000142E-2</v>
      </c>
      <c r="R58" s="4">
        <f t="shared" si="0"/>
        <v>1.3325</v>
      </c>
    </row>
    <row r="59" spans="1:18" ht="12.75" customHeight="1">
      <c r="A59" s="3">
        <v>41465</v>
      </c>
      <c r="B59" s="4">
        <f>AVERAGE(PollyTix!B68,Wahlumfrage!B59)</f>
        <v>40.854999999999997</v>
      </c>
      <c r="C59" s="4">
        <f>AVERAGE(PollyTix!C68,Wahlumfrage!C59)</f>
        <v>24.715</v>
      </c>
      <c r="D59" s="4">
        <f>AVERAGE(PollyTix!D68,Wahlumfrage!D59)</f>
        <v>13.705</v>
      </c>
      <c r="E59" s="4">
        <f>AVERAGE(PollyTix!E68,Wahlumfrage!E59)</f>
        <v>4.585</v>
      </c>
      <c r="F59" s="4">
        <f>AVERAGE(PollyTix!F68,Wahlumfrage!F59)</f>
        <v>7.5250000000000004</v>
      </c>
      <c r="G59" s="4">
        <f>AVERAGE(PollyTix!G68,Wahlumfrage!G59)</f>
        <v>2.29</v>
      </c>
      <c r="H59" s="4">
        <f>AVERAGE(PollyTix!H68,Wahlumfrage!H59)</f>
        <v>2.09</v>
      </c>
      <c r="I59" s="4">
        <f>AVERAGE(PollyTix!I68,Wahlumfrage!I59)</f>
        <v>4.2349999999999994</v>
      </c>
      <c r="J59" s="4">
        <f>ABS(B59-Election_result!B$2)</f>
        <v>0.64500000000000313</v>
      </c>
      <c r="K59" s="4">
        <f>ABS(C59-Election_result!C$2)</f>
        <v>0.98499999999999943</v>
      </c>
      <c r="L59" s="4">
        <f>ABS(D59-Election_result!D$2)</f>
        <v>5.3049999999999997</v>
      </c>
      <c r="M59" s="4">
        <f>ABS(E59-Election_result!E$2)</f>
        <v>0.21499999999999986</v>
      </c>
      <c r="N59" s="4">
        <f>ABS(F59-Election_result!F$2)</f>
        <v>1.0749999999999993</v>
      </c>
      <c r="O59" s="4">
        <f>ABS(G59-Election_result!G$2)</f>
        <v>8.9999999999999858E-2</v>
      </c>
      <c r="P59" s="4">
        <f>ABS(H59-Election_result!H$2)</f>
        <v>2.6100000000000003</v>
      </c>
      <c r="Q59" s="4">
        <f>ABS(I59-Election_result!I$2)</f>
        <v>0.13499999999999979</v>
      </c>
      <c r="R59" s="4">
        <f t="shared" si="0"/>
        <v>1.3825000000000001</v>
      </c>
    </row>
    <row r="60" spans="1:18" ht="12.75" customHeight="1">
      <c r="A60" s="3">
        <v>41466</v>
      </c>
      <c r="B60" s="4">
        <f>AVERAGE(PollyTix!B69,Wahlumfrage!B60)</f>
        <v>40.854999999999997</v>
      </c>
      <c r="C60" s="4">
        <f>AVERAGE(PollyTix!C69,Wahlumfrage!C60)</f>
        <v>24.765000000000001</v>
      </c>
      <c r="D60" s="4">
        <f>AVERAGE(PollyTix!D69,Wahlumfrage!D60)</f>
        <v>13.655000000000001</v>
      </c>
      <c r="E60" s="4">
        <f>AVERAGE(PollyTix!E69,Wahlumfrage!E60)</f>
        <v>4.585</v>
      </c>
      <c r="F60" s="4">
        <f>AVERAGE(PollyTix!F69,Wahlumfrage!F60)</f>
        <v>7.5250000000000004</v>
      </c>
      <c r="G60" s="4">
        <f>AVERAGE(PollyTix!G69,Wahlumfrage!G60)</f>
        <v>2.29</v>
      </c>
      <c r="H60" s="4">
        <f>AVERAGE(PollyTix!H69,Wahlumfrage!H60)</f>
        <v>2.09</v>
      </c>
      <c r="I60" s="4">
        <f>AVERAGE(PollyTix!I69,Wahlumfrage!I60)</f>
        <v>4.2349999999999994</v>
      </c>
      <c r="J60" s="4">
        <f>ABS(B60-Election_result!B$2)</f>
        <v>0.64500000000000313</v>
      </c>
      <c r="K60" s="4">
        <f>ABS(C60-Election_result!C$2)</f>
        <v>0.93499999999999872</v>
      </c>
      <c r="L60" s="4">
        <f>ABS(D60-Election_result!D$2)</f>
        <v>5.2550000000000008</v>
      </c>
      <c r="M60" s="4">
        <f>ABS(E60-Election_result!E$2)</f>
        <v>0.21499999999999986</v>
      </c>
      <c r="N60" s="4">
        <f>ABS(F60-Election_result!F$2)</f>
        <v>1.0749999999999993</v>
      </c>
      <c r="O60" s="4">
        <f>ABS(G60-Election_result!G$2)</f>
        <v>8.9999999999999858E-2</v>
      </c>
      <c r="P60" s="4">
        <f>ABS(H60-Election_result!H$2)</f>
        <v>2.6100000000000003</v>
      </c>
      <c r="Q60" s="4">
        <f>ABS(I60-Election_result!I$2)</f>
        <v>0.13499999999999979</v>
      </c>
      <c r="R60" s="4">
        <f t="shared" si="0"/>
        <v>1.3700000000000003</v>
      </c>
    </row>
    <row r="61" spans="1:18" ht="12.75" customHeight="1">
      <c r="A61" s="3">
        <v>41467</v>
      </c>
      <c r="B61" s="4">
        <f>AVERAGE(PollyTix!B70,Wahlumfrage!B61)</f>
        <v>40.854999999999997</v>
      </c>
      <c r="C61" s="4">
        <f>AVERAGE(PollyTix!C70,Wahlumfrage!C61)</f>
        <v>24.864999999999998</v>
      </c>
      <c r="D61" s="4">
        <f>AVERAGE(PollyTix!D70,Wahlumfrage!D61)</f>
        <v>13.605</v>
      </c>
      <c r="E61" s="4">
        <f>AVERAGE(PollyTix!E70,Wahlumfrage!E61)</f>
        <v>4.6349999999999998</v>
      </c>
      <c r="F61" s="4">
        <f>AVERAGE(PollyTix!F70,Wahlumfrage!F61)</f>
        <v>7.4749999999999996</v>
      </c>
      <c r="G61" s="4">
        <f>AVERAGE(PollyTix!G70,Wahlumfrage!G61)</f>
        <v>2.1399999999999997</v>
      </c>
      <c r="H61" s="4">
        <f>AVERAGE(PollyTix!H70,Wahlumfrage!H61)</f>
        <v>2.19</v>
      </c>
      <c r="I61" s="4">
        <f>AVERAGE(PollyTix!I70,Wahlumfrage!I61)</f>
        <v>4.2349999999999994</v>
      </c>
      <c r="J61" s="4">
        <f>ABS(B61-Election_result!B$2)</f>
        <v>0.64500000000000313</v>
      </c>
      <c r="K61" s="4">
        <f>ABS(C61-Election_result!C$2)</f>
        <v>0.83500000000000085</v>
      </c>
      <c r="L61" s="4">
        <f>ABS(D61-Election_result!D$2)</f>
        <v>5.2050000000000001</v>
      </c>
      <c r="M61" s="4">
        <f>ABS(E61-Election_result!E$2)</f>
        <v>0.16500000000000004</v>
      </c>
      <c r="N61" s="4">
        <f>ABS(F61-Election_result!F$2)</f>
        <v>1.125</v>
      </c>
      <c r="O61" s="4">
        <f>ABS(G61-Election_result!G$2)</f>
        <v>6.0000000000000497E-2</v>
      </c>
      <c r="P61" s="4">
        <f>ABS(H61-Election_result!H$2)</f>
        <v>2.5100000000000002</v>
      </c>
      <c r="Q61" s="4">
        <f>ABS(I61-Election_result!I$2)</f>
        <v>0.13499999999999979</v>
      </c>
      <c r="R61" s="4">
        <f t="shared" si="0"/>
        <v>1.3350000000000004</v>
      </c>
    </row>
    <row r="62" spans="1:18" ht="12.75" customHeight="1">
      <c r="A62" s="3">
        <v>41468</v>
      </c>
      <c r="B62" s="4">
        <f>AVERAGE(PollyTix!B71,Wahlumfrage!B62)</f>
        <v>40.854999999999997</v>
      </c>
      <c r="C62" s="4">
        <f>AVERAGE(PollyTix!C71,Wahlumfrage!C62)</f>
        <v>24.864999999999998</v>
      </c>
      <c r="D62" s="4">
        <f>AVERAGE(PollyTix!D71,Wahlumfrage!D62)</f>
        <v>13.605</v>
      </c>
      <c r="E62" s="4">
        <f>AVERAGE(PollyTix!E71,Wahlumfrage!E62)</f>
        <v>4.6349999999999998</v>
      </c>
      <c r="F62" s="4">
        <f>AVERAGE(PollyTix!F71,Wahlumfrage!F62)</f>
        <v>7.4749999999999996</v>
      </c>
      <c r="G62" s="4">
        <f>AVERAGE(PollyTix!G71,Wahlumfrage!G62)</f>
        <v>2.1399999999999997</v>
      </c>
      <c r="H62" s="4">
        <f>AVERAGE(PollyTix!H71,Wahlumfrage!H62)</f>
        <v>2.19</v>
      </c>
      <c r="I62" s="4">
        <f>AVERAGE(PollyTix!I71,Wahlumfrage!I62)</f>
        <v>4.2349999999999994</v>
      </c>
      <c r="J62" s="4">
        <f>ABS(B62-Election_result!B$2)</f>
        <v>0.64500000000000313</v>
      </c>
      <c r="K62" s="4">
        <f>ABS(C62-Election_result!C$2)</f>
        <v>0.83500000000000085</v>
      </c>
      <c r="L62" s="4">
        <f>ABS(D62-Election_result!D$2)</f>
        <v>5.2050000000000001</v>
      </c>
      <c r="M62" s="4">
        <f>ABS(E62-Election_result!E$2)</f>
        <v>0.16500000000000004</v>
      </c>
      <c r="N62" s="4">
        <f>ABS(F62-Election_result!F$2)</f>
        <v>1.125</v>
      </c>
      <c r="O62" s="4">
        <f>ABS(G62-Election_result!G$2)</f>
        <v>6.0000000000000497E-2</v>
      </c>
      <c r="P62" s="4">
        <f>ABS(H62-Election_result!H$2)</f>
        <v>2.5100000000000002</v>
      </c>
      <c r="Q62" s="4">
        <f>ABS(I62-Election_result!I$2)</f>
        <v>0.13499999999999979</v>
      </c>
      <c r="R62" s="4">
        <f t="shared" si="0"/>
        <v>1.3350000000000004</v>
      </c>
    </row>
    <row r="63" spans="1:18" ht="12.75" customHeight="1">
      <c r="A63" s="3">
        <v>41469</v>
      </c>
      <c r="B63" s="4">
        <f>AVERAGE(PollyTix!B72,Wahlumfrage!B63)</f>
        <v>40.854999999999997</v>
      </c>
      <c r="C63" s="4">
        <f>AVERAGE(PollyTix!C72,Wahlumfrage!C63)</f>
        <v>24.864999999999998</v>
      </c>
      <c r="D63" s="4">
        <f>AVERAGE(PollyTix!D72,Wahlumfrage!D63)</f>
        <v>13.605</v>
      </c>
      <c r="E63" s="4">
        <f>AVERAGE(PollyTix!E72,Wahlumfrage!E63)</f>
        <v>4.6349999999999998</v>
      </c>
      <c r="F63" s="4">
        <f>AVERAGE(PollyTix!F72,Wahlumfrage!F63)</f>
        <v>7.4749999999999996</v>
      </c>
      <c r="G63" s="4">
        <f>AVERAGE(PollyTix!G72,Wahlumfrage!G63)</f>
        <v>2.1399999999999997</v>
      </c>
      <c r="H63" s="4">
        <f>AVERAGE(PollyTix!H72,Wahlumfrage!H63)</f>
        <v>2.19</v>
      </c>
      <c r="I63" s="4">
        <f>AVERAGE(PollyTix!I72,Wahlumfrage!I63)</f>
        <v>4.2349999999999994</v>
      </c>
      <c r="J63" s="4">
        <f>ABS(B63-Election_result!B$2)</f>
        <v>0.64500000000000313</v>
      </c>
      <c r="K63" s="4">
        <f>ABS(C63-Election_result!C$2)</f>
        <v>0.83500000000000085</v>
      </c>
      <c r="L63" s="4">
        <f>ABS(D63-Election_result!D$2)</f>
        <v>5.2050000000000001</v>
      </c>
      <c r="M63" s="4">
        <f>ABS(E63-Election_result!E$2)</f>
        <v>0.16500000000000004</v>
      </c>
      <c r="N63" s="4">
        <f>ABS(F63-Election_result!F$2)</f>
        <v>1.125</v>
      </c>
      <c r="O63" s="4">
        <f>ABS(G63-Election_result!G$2)</f>
        <v>6.0000000000000497E-2</v>
      </c>
      <c r="P63" s="4">
        <f>ABS(H63-Election_result!H$2)</f>
        <v>2.5100000000000002</v>
      </c>
      <c r="Q63" s="4">
        <f>ABS(I63-Election_result!I$2)</f>
        <v>0.13499999999999979</v>
      </c>
      <c r="R63" s="4">
        <f t="shared" si="0"/>
        <v>1.3350000000000004</v>
      </c>
    </row>
    <row r="64" spans="1:18" ht="12.75" customHeight="1">
      <c r="A64" s="3">
        <v>41470</v>
      </c>
      <c r="B64" s="4">
        <f>AVERAGE(PollyTix!B73,Wahlumfrage!B64)</f>
        <v>40.700000000000003</v>
      </c>
      <c r="C64" s="4">
        <f>AVERAGE(PollyTix!C73,Wahlumfrage!C64)</f>
        <v>25.09</v>
      </c>
      <c r="D64" s="4">
        <f>AVERAGE(PollyTix!D73,Wahlumfrage!D64)</f>
        <v>13.365</v>
      </c>
      <c r="E64" s="4">
        <f>AVERAGE(PollyTix!E73,Wahlumfrage!E64)</f>
        <v>4.9850000000000003</v>
      </c>
      <c r="F64" s="4">
        <f>AVERAGE(PollyTix!F73,Wahlumfrage!F64)</f>
        <v>7.13</v>
      </c>
      <c r="G64" s="4">
        <f>AVERAGE(PollyTix!G73,Wahlumfrage!G64)</f>
        <v>2.1950000000000003</v>
      </c>
      <c r="H64" s="4">
        <f>AVERAGE(PollyTix!H73,Wahlumfrage!H64)</f>
        <v>2.2949999999999999</v>
      </c>
      <c r="I64" s="4">
        <f>AVERAGE(PollyTix!I73,Wahlumfrage!I64)</f>
        <v>4.24</v>
      </c>
      <c r="J64" s="4">
        <f>ABS(B64-Election_result!B$2)</f>
        <v>0.79999999999999716</v>
      </c>
      <c r="K64" s="4">
        <f>ABS(C64-Election_result!C$2)</f>
        <v>0.60999999999999943</v>
      </c>
      <c r="L64" s="4">
        <f>ABS(D64-Election_result!D$2)</f>
        <v>4.9649999999999999</v>
      </c>
      <c r="M64" s="4">
        <f>ABS(E64-Election_result!E$2)</f>
        <v>0.1850000000000005</v>
      </c>
      <c r="N64" s="4">
        <f>ABS(F64-Election_result!F$2)</f>
        <v>1.4699999999999998</v>
      </c>
      <c r="O64" s="4">
        <f>ABS(G64-Election_result!G$2)</f>
        <v>4.9999999999998934E-3</v>
      </c>
      <c r="P64" s="4">
        <f>ABS(H64-Election_result!H$2)</f>
        <v>2.4050000000000002</v>
      </c>
      <c r="Q64" s="4">
        <f>ABS(I64-Election_result!I$2)</f>
        <v>0.14000000000000057</v>
      </c>
      <c r="R64" s="4">
        <f t="shared" si="0"/>
        <v>1.3224999999999998</v>
      </c>
    </row>
    <row r="65" spans="1:18" ht="12.75" customHeight="1">
      <c r="A65" s="3">
        <v>41471</v>
      </c>
      <c r="B65" s="4">
        <f>AVERAGE(PollyTix!B74,Wahlumfrage!B65)</f>
        <v>40.700000000000003</v>
      </c>
      <c r="C65" s="4">
        <f>AVERAGE(PollyTix!C74,Wahlumfrage!C65)</f>
        <v>25.09</v>
      </c>
      <c r="D65" s="4">
        <f>AVERAGE(PollyTix!D74,Wahlumfrage!D65)</f>
        <v>13.365</v>
      </c>
      <c r="E65" s="4">
        <f>AVERAGE(PollyTix!E74,Wahlumfrage!E65)</f>
        <v>4.9850000000000003</v>
      </c>
      <c r="F65" s="4">
        <f>AVERAGE(PollyTix!F74,Wahlumfrage!F65)</f>
        <v>7.13</v>
      </c>
      <c r="G65" s="4">
        <f>AVERAGE(PollyTix!G74,Wahlumfrage!G65)</f>
        <v>2.1950000000000003</v>
      </c>
      <c r="H65" s="4">
        <f>AVERAGE(PollyTix!H74,Wahlumfrage!H65)</f>
        <v>2.2949999999999999</v>
      </c>
      <c r="I65" s="4">
        <f>AVERAGE(PollyTix!I74,Wahlumfrage!I65)</f>
        <v>4.24</v>
      </c>
      <c r="J65" s="4">
        <f>ABS(B65-Election_result!B$2)</f>
        <v>0.79999999999999716</v>
      </c>
      <c r="K65" s="4">
        <f>ABS(C65-Election_result!C$2)</f>
        <v>0.60999999999999943</v>
      </c>
      <c r="L65" s="4">
        <f>ABS(D65-Election_result!D$2)</f>
        <v>4.9649999999999999</v>
      </c>
      <c r="M65" s="4">
        <f>ABS(E65-Election_result!E$2)</f>
        <v>0.1850000000000005</v>
      </c>
      <c r="N65" s="4">
        <f>ABS(F65-Election_result!F$2)</f>
        <v>1.4699999999999998</v>
      </c>
      <c r="O65" s="4">
        <f>ABS(G65-Election_result!G$2)</f>
        <v>4.9999999999998934E-3</v>
      </c>
      <c r="P65" s="4">
        <f>ABS(H65-Election_result!H$2)</f>
        <v>2.4050000000000002</v>
      </c>
      <c r="Q65" s="4">
        <f>ABS(I65-Election_result!I$2)</f>
        <v>0.14000000000000057</v>
      </c>
      <c r="R65" s="4">
        <f t="shared" si="0"/>
        <v>1.3224999999999998</v>
      </c>
    </row>
    <row r="66" spans="1:18" ht="12.75" customHeight="1">
      <c r="A66" s="3">
        <v>41472</v>
      </c>
      <c r="B66" s="4">
        <f>AVERAGE(PollyTix!B75,Wahlumfrage!B66)</f>
        <v>40.480000000000004</v>
      </c>
      <c r="C66" s="4">
        <f>AVERAGE(PollyTix!C75,Wahlumfrage!C66)</f>
        <v>25.024999999999999</v>
      </c>
      <c r="D66" s="4">
        <f>AVERAGE(PollyTix!D75,Wahlumfrage!D66)</f>
        <v>13.46</v>
      </c>
      <c r="E66" s="4">
        <f>AVERAGE(PollyTix!E75,Wahlumfrage!E66)</f>
        <v>5.0350000000000001</v>
      </c>
      <c r="F66" s="4">
        <f>AVERAGE(PollyTix!F75,Wahlumfrage!F66)</f>
        <v>7.2249999999999996</v>
      </c>
      <c r="G66" s="4">
        <f>AVERAGE(PollyTix!G75,Wahlumfrage!G66)</f>
        <v>2.395</v>
      </c>
      <c r="H66" s="4">
        <f>AVERAGE(PollyTix!H75,Wahlumfrage!H66)</f>
        <v>2.4450000000000003</v>
      </c>
      <c r="I66" s="4">
        <f>AVERAGE(PollyTix!I75,Wahlumfrage!I66)</f>
        <v>3.94</v>
      </c>
      <c r="J66" s="4">
        <f>ABS(B66-Election_result!B$2)</f>
        <v>1.019999999999996</v>
      </c>
      <c r="K66" s="4">
        <f>ABS(C66-Election_result!C$2)</f>
        <v>0.67500000000000071</v>
      </c>
      <c r="L66" s="4">
        <f>ABS(D66-Election_result!D$2)</f>
        <v>5.0600000000000005</v>
      </c>
      <c r="M66" s="4">
        <f>ABS(E66-Election_result!E$2)</f>
        <v>0.23500000000000032</v>
      </c>
      <c r="N66" s="4">
        <f>ABS(F66-Election_result!F$2)</f>
        <v>1.375</v>
      </c>
      <c r="O66" s="4">
        <f>ABS(G66-Election_result!G$2)</f>
        <v>0.19499999999999984</v>
      </c>
      <c r="P66" s="4">
        <f>ABS(H66-Election_result!H$2)</f>
        <v>2.2549999999999999</v>
      </c>
      <c r="Q66" s="4">
        <f>ABS(I66-Election_result!I$2)</f>
        <v>0.1599999999999997</v>
      </c>
      <c r="R66" s="4">
        <f t="shared" si="0"/>
        <v>1.3718749999999997</v>
      </c>
    </row>
    <row r="67" spans="1:18" ht="12.75" customHeight="1">
      <c r="A67" s="3">
        <v>41473</v>
      </c>
      <c r="B67" s="4">
        <f>AVERAGE(PollyTix!B76,Wahlumfrage!B67)</f>
        <v>40.450000000000003</v>
      </c>
      <c r="C67" s="4">
        <f>AVERAGE(PollyTix!C76,Wahlumfrage!C67)</f>
        <v>25.04</v>
      </c>
      <c r="D67" s="4">
        <f>AVERAGE(PollyTix!D76,Wahlumfrage!D67)</f>
        <v>13.465</v>
      </c>
      <c r="E67" s="4">
        <f>AVERAGE(PollyTix!E76,Wahlumfrage!E67)</f>
        <v>5.0350000000000001</v>
      </c>
      <c r="F67" s="4">
        <f>AVERAGE(PollyTix!F76,Wahlumfrage!F67)</f>
        <v>7.23</v>
      </c>
      <c r="G67" s="4">
        <f>AVERAGE(PollyTix!G76,Wahlumfrage!G67)</f>
        <v>2.395</v>
      </c>
      <c r="H67" s="4">
        <f>AVERAGE(PollyTix!H76,Wahlumfrage!H67)</f>
        <v>2.4450000000000003</v>
      </c>
      <c r="I67" s="4">
        <f>AVERAGE(PollyTix!I76,Wahlumfrage!I67)</f>
        <v>3.94</v>
      </c>
      <c r="J67" s="4">
        <f>ABS(B67-Election_result!B$2)</f>
        <v>1.0499999999999972</v>
      </c>
      <c r="K67" s="4">
        <f>ABS(C67-Election_result!C$2)</f>
        <v>0.66000000000000014</v>
      </c>
      <c r="L67" s="4">
        <f>ABS(D67-Election_result!D$2)</f>
        <v>5.0649999999999995</v>
      </c>
      <c r="M67" s="4">
        <f>ABS(E67-Election_result!E$2)</f>
        <v>0.23500000000000032</v>
      </c>
      <c r="N67" s="4">
        <f>ABS(F67-Election_result!F$2)</f>
        <v>1.3699999999999992</v>
      </c>
      <c r="O67" s="4">
        <f>ABS(G67-Election_result!G$2)</f>
        <v>0.19499999999999984</v>
      </c>
      <c r="P67" s="4">
        <f>ABS(H67-Election_result!H$2)</f>
        <v>2.2549999999999999</v>
      </c>
      <c r="Q67" s="4">
        <f>ABS(I67-Election_result!I$2)</f>
        <v>0.1599999999999997</v>
      </c>
      <c r="R67" s="4">
        <f t="shared" si="0"/>
        <v>1.3737499999999994</v>
      </c>
    </row>
    <row r="68" spans="1:18" ht="12.75" customHeight="1">
      <c r="A68" s="3">
        <v>41474</v>
      </c>
      <c r="B68" s="4">
        <f>AVERAGE(PollyTix!B77,Wahlumfrage!B68)</f>
        <v>40.5</v>
      </c>
      <c r="C68" s="4">
        <f>AVERAGE(PollyTix!C77,Wahlumfrage!C68)</f>
        <v>25.09</v>
      </c>
      <c r="D68" s="4">
        <f>AVERAGE(PollyTix!D77,Wahlumfrage!D68)</f>
        <v>13.414999999999999</v>
      </c>
      <c r="E68" s="4">
        <f>AVERAGE(PollyTix!E77,Wahlumfrage!E68)</f>
        <v>4.9850000000000003</v>
      </c>
      <c r="F68" s="4">
        <f>AVERAGE(PollyTix!F77,Wahlumfrage!F68)</f>
        <v>7.23</v>
      </c>
      <c r="G68" s="4">
        <f>AVERAGE(PollyTix!G77,Wahlumfrage!G68)</f>
        <v>2.3450000000000002</v>
      </c>
      <c r="H68" s="4">
        <f>AVERAGE(PollyTix!H77,Wahlumfrage!H68)</f>
        <v>2.4950000000000001</v>
      </c>
      <c r="I68" s="4">
        <f>AVERAGE(PollyTix!I77,Wahlumfrage!I68)</f>
        <v>3.94</v>
      </c>
      <c r="J68" s="4">
        <f>ABS(B68-Election_result!B$2)</f>
        <v>1</v>
      </c>
      <c r="K68" s="4">
        <f>ABS(C68-Election_result!C$2)</f>
        <v>0.60999999999999943</v>
      </c>
      <c r="L68" s="4">
        <f>ABS(D68-Election_result!D$2)</f>
        <v>5.0149999999999988</v>
      </c>
      <c r="M68" s="4">
        <f>ABS(E68-Election_result!E$2)</f>
        <v>0.1850000000000005</v>
      </c>
      <c r="N68" s="4">
        <f>ABS(F68-Election_result!F$2)</f>
        <v>1.3699999999999992</v>
      </c>
      <c r="O68" s="4">
        <f>ABS(G68-Election_result!G$2)</f>
        <v>0.14500000000000002</v>
      </c>
      <c r="P68" s="4">
        <f>ABS(H68-Election_result!H$2)</f>
        <v>2.2050000000000001</v>
      </c>
      <c r="Q68" s="4">
        <f>ABS(I68-Election_result!I$2)</f>
        <v>0.1599999999999997</v>
      </c>
      <c r="R68" s="4">
        <f t="shared" ref="R68:R131" si="1">AVERAGE(J68:Q68)</f>
        <v>1.3362499999999997</v>
      </c>
    </row>
    <row r="69" spans="1:18" ht="12.75" customHeight="1">
      <c r="A69" s="3">
        <v>41475</v>
      </c>
      <c r="B69" s="4">
        <f>AVERAGE(PollyTix!B78,Wahlumfrage!B69)</f>
        <v>40.519999999999996</v>
      </c>
      <c r="C69" s="4">
        <f>AVERAGE(PollyTix!C78,Wahlumfrage!C69)</f>
        <v>25.105</v>
      </c>
      <c r="D69" s="4">
        <f>AVERAGE(PollyTix!D78,Wahlumfrage!D69)</f>
        <v>13.42</v>
      </c>
      <c r="E69" s="4">
        <f>AVERAGE(PollyTix!E78,Wahlumfrage!E69)</f>
        <v>4.9850000000000003</v>
      </c>
      <c r="F69" s="4">
        <f>AVERAGE(PollyTix!F78,Wahlumfrage!F69)</f>
        <v>7.1850000000000005</v>
      </c>
      <c r="G69" s="4">
        <f>AVERAGE(PollyTix!G78,Wahlumfrage!G69)</f>
        <v>2.3450000000000002</v>
      </c>
      <c r="H69" s="4">
        <f>AVERAGE(PollyTix!H78,Wahlumfrage!H69)</f>
        <v>2.4950000000000001</v>
      </c>
      <c r="I69" s="4">
        <f>AVERAGE(PollyTix!I78,Wahlumfrage!I69)</f>
        <v>3.94</v>
      </c>
      <c r="J69" s="4">
        <f>ABS(B69-Election_result!B$2)</f>
        <v>0.98000000000000398</v>
      </c>
      <c r="K69" s="4">
        <f>ABS(C69-Election_result!C$2)</f>
        <v>0.59499999999999886</v>
      </c>
      <c r="L69" s="4">
        <f>ABS(D69-Election_result!D$2)</f>
        <v>5.0199999999999996</v>
      </c>
      <c r="M69" s="4">
        <f>ABS(E69-Election_result!E$2)</f>
        <v>0.1850000000000005</v>
      </c>
      <c r="N69" s="4">
        <f>ABS(F69-Election_result!F$2)</f>
        <v>1.4149999999999991</v>
      </c>
      <c r="O69" s="4">
        <f>ABS(G69-Election_result!G$2)</f>
        <v>0.14500000000000002</v>
      </c>
      <c r="P69" s="4">
        <f>ABS(H69-Election_result!H$2)</f>
        <v>2.2050000000000001</v>
      </c>
      <c r="Q69" s="4">
        <f>ABS(I69-Election_result!I$2)</f>
        <v>0.1599999999999997</v>
      </c>
      <c r="R69" s="4">
        <f t="shared" si="1"/>
        <v>1.3381250000000002</v>
      </c>
    </row>
    <row r="70" spans="1:18" ht="12.75" customHeight="1">
      <c r="A70" s="3">
        <v>41476</v>
      </c>
      <c r="B70" s="4">
        <f>AVERAGE(PollyTix!B79,Wahlumfrage!B70)</f>
        <v>40.450000000000003</v>
      </c>
      <c r="C70" s="4">
        <f>AVERAGE(PollyTix!C79,Wahlumfrage!C70)</f>
        <v>25.09</v>
      </c>
      <c r="D70" s="4">
        <f>AVERAGE(PollyTix!D79,Wahlumfrage!D70)</f>
        <v>13.414999999999999</v>
      </c>
      <c r="E70" s="4">
        <f>AVERAGE(PollyTix!E79,Wahlumfrage!E70)</f>
        <v>5.085</v>
      </c>
      <c r="F70" s="4">
        <f>AVERAGE(PollyTix!F79,Wahlumfrage!F70)</f>
        <v>7.23</v>
      </c>
      <c r="G70" s="4">
        <f>AVERAGE(PollyTix!G79,Wahlumfrage!G70)</f>
        <v>2.395</v>
      </c>
      <c r="H70" s="4">
        <f>AVERAGE(PollyTix!H79,Wahlumfrage!H70)</f>
        <v>2.4450000000000003</v>
      </c>
      <c r="I70" s="4">
        <f>AVERAGE(PollyTix!I79,Wahlumfrage!I70)</f>
        <v>3.8899999999999997</v>
      </c>
      <c r="J70" s="4">
        <f>ABS(B70-Election_result!B$2)</f>
        <v>1.0499999999999972</v>
      </c>
      <c r="K70" s="4">
        <f>ABS(C70-Election_result!C$2)</f>
        <v>0.60999999999999943</v>
      </c>
      <c r="L70" s="4">
        <f>ABS(D70-Election_result!D$2)</f>
        <v>5.0149999999999988</v>
      </c>
      <c r="M70" s="4">
        <f>ABS(E70-Election_result!E$2)</f>
        <v>0.28500000000000014</v>
      </c>
      <c r="N70" s="4">
        <f>ABS(F70-Election_result!F$2)</f>
        <v>1.3699999999999992</v>
      </c>
      <c r="O70" s="4">
        <f>ABS(G70-Election_result!G$2)</f>
        <v>0.19499999999999984</v>
      </c>
      <c r="P70" s="4">
        <f>ABS(H70-Election_result!H$2)</f>
        <v>2.2549999999999999</v>
      </c>
      <c r="Q70" s="4">
        <f>ABS(I70-Election_result!I$2)</f>
        <v>0.20999999999999996</v>
      </c>
      <c r="R70" s="4">
        <f t="shared" si="1"/>
        <v>1.3737499999999994</v>
      </c>
    </row>
    <row r="71" spans="1:18" ht="12.75" customHeight="1">
      <c r="A71" s="3">
        <v>41477</v>
      </c>
      <c r="B71" s="4">
        <f>AVERAGE(PollyTix!B80,Wahlumfrage!B71)</f>
        <v>40.450000000000003</v>
      </c>
      <c r="C71" s="4">
        <f>AVERAGE(PollyTix!C80,Wahlumfrage!C71)</f>
        <v>25.09</v>
      </c>
      <c r="D71" s="4">
        <f>AVERAGE(PollyTix!D80,Wahlumfrage!D71)</f>
        <v>13.414999999999999</v>
      </c>
      <c r="E71" s="4">
        <f>AVERAGE(PollyTix!E80,Wahlumfrage!E71)</f>
        <v>5.085</v>
      </c>
      <c r="F71" s="4">
        <f>AVERAGE(PollyTix!F80,Wahlumfrage!F71)</f>
        <v>7.23</v>
      </c>
      <c r="G71" s="4">
        <f>AVERAGE(PollyTix!G80,Wahlumfrage!G71)</f>
        <v>2.395</v>
      </c>
      <c r="H71" s="4">
        <f>AVERAGE(PollyTix!H80,Wahlumfrage!H71)</f>
        <v>2.4450000000000003</v>
      </c>
      <c r="I71" s="4">
        <f>AVERAGE(PollyTix!I80,Wahlumfrage!I71)</f>
        <v>3.8899999999999997</v>
      </c>
      <c r="J71" s="4">
        <f>ABS(B71-Election_result!B$2)</f>
        <v>1.0499999999999972</v>
      </c>
      <c r="K71" s="4">
        <f>ABS(C71-Election_result!C$2)</f>
        <v>0.60999999999999943</v>
      </c>
      <c r="L71" s="4">
        <f>ABS(D71-Election_result!D$2)</f>
        <v>5.0149999999999988</v>
      </c>
      <c r="M71" s="4">
        <f>ABS(E71-Election_result!E$2)</f>
        <v>0.28500000000000014</v>
      </c>
      <c r="N71" s="4">
        <f>ABS(F71-Election_result!F$2)</f>
        <v>1.3699999999999992</v>
      </c>
      <c r="O71" s="4">
        <f>ABS(G71-Election_result!G$2)</f>
        <v>0.19499999999999984</v>
      </c>
      <c r="P71" s="4">
        <f>ABS(H71-Election_result!H$2)</f>
        <v>2.2549999999999999</v>
      </c>
      <c r="Q71" s="4">
        <f>ABS(I71-Election_result!I$2)</f>
        <v>0.20999999999999996</v>
      </c>
      <c r="R71" s="4">
        <f t="shared" si="1"/>
        <v>1.3737499999999994</v>
      </c>
    </row>
    <row r="72" spans="1:18" ht="12.75" customHeight="1">
      <c r="A72" s="3">
        <v>41478</v>
      </c>
      <c r="B72" s="4">
        <f>AVERAGE(PollyTix!B81,Wahlumfrage!B72)</f>
        <v>40.17</v>
      </c>
      <c r="C72" s="4">
        <f>AVERAGE(PollyTix!C81,Wahlumfrage!C72)</f>
        <v>25.204999999999998</v>
      </c>
      <c r="D72" s="4">
        <f>AVERAGE(PollyTix!D81,Wahlumfrage!D72)</f>
        <v>13.370000000000001</v>
      </c>
      <c r="E72" s="4">
        <f>AVERAGE(PollyTix!E81,Wahlumfrage!E72)</f>
        <v>5.1899999999999995</v>
      </c>
      <c r="F72" s="4">
        <f>AVERAGE(PollyTix!F81,Wahlumfrage!F72)</f>
        <v>7.2349999999999994</v>
      </c>
      <c r="G72" s="4">
        <f>AVERAGE(PollyTix!G81,Wahlumfrage!G72)</f>
        <v>2.4450000000000003</v>
      </c>
      <c r="H72" s="4">
        <f>AVERAGE(PollyTix!H81,Wahlumfrage!H72)</f>
        <v>2.5950000000000002</v>
      </c>
      <c r="I72" s="4">
        <f>AVERAGE(PollyTix!I81,Wahlumfrage!I72)</f>
        <v>3.79</v>
      </c>
      <c r="J72" s="4">
        <f>ABS(B72-Election_result!B$2)</f>
        <v>1.3299999999999983</v>
      </c>
      <c r="K72" s="4">
        <f>ABS(C72-Election_result!C$2)</f>
        <v>0.49500000000000099</v>
      </c>
      <c r="L72" s="4">
        <f>ABS(D72-Election_result!D$2)</f>
        <v>4.9700000000000006</v>
      </c>
      <c r="M72" s="4">
        <f>ABS(E72-Election_result!E$2)</f>
        <v>0.38999999999999968</v>
      </c>
      <c r="N72" s="4">
        <f>ABS(F72-Election_result!F$2)</f>
        <v>1.3650000000000002</v>
      </c>
      <c r="O72" s="4">
        <f>ABS(G72-Election_result!G$2)</f>
        <v>0.24500000000000011</v>
      </c>
      <c r="P72" s="4">
        <f>ABS(H72-Election_result!H$2)</f>
        <v>2.105</v>
      </c>
      <c r="Q72" s="4">
        <f>ABS(I72-Election_result!I$2)</f>
        <v>0.30999999999999961</v>
      </c>
      <c r="R72" s="4">
        <f t="shared" si="1"/>
        <v>1.4012500000000001</v>
      </c>
    </row>
    <row r="73" spans="1:18" ht="12.75" customHeight="1">
      <c r="A73" s="3">
        <v>41479</v>
      </c>
      <c r="B73" s="4">
        <f>AVERAGE(PollyTix!B82,Wahlumfrage!B73)</f>
        <v>40.25</v>
      </c>
      <c r="C73" s="4">
        <f>AVERAGE(PollyTix!C82,Wahlumfrage!C73)</f>
        <v>24.939999999999998</v>
      </c>
      <c r="D73" s="4">
        <f>AVERAGE(PollyTix!D82,Wahlumfrage!D73)</f>
        <v>13.265000000000001</v>
      </c>
      <c r="E73" s="4">
        <f>AVERAGE(PollyTix!E82,Wahlumfrage!E73)</f>
        <v>5.1849999999999996</v>
      </c>
      <c r="F73" s="4">
        <f>AVERAGE(PollyTix!F82,Wahlumfrage!F73)</f>
        <v>7.33</v>
      </c>
      <c r="G73" s="4">
        <f>AVERAGE(PollyTix!G82,Wahlumfrage!G73)</f>
        <v>2.5949999999999998</v>
      </c>
      <c r="H73" s="4">
        <f>AVERAGE(PollyTix!H82,Wahlumfrage!H73)</f>
        <v>2.5449999999999999</v>
      </c>
      <c r="I73" s="4">
        <f>AVERAGE(PollyTix!I82,Wahlumfrage!I73)</f>
        <v>3.8899999999999997</v>
      </c>
      <c r="J73" s="4">
        <f>ABS(B73-Election_result!B$2)</f>
        <v>1.25</v>
      </c>
      <c r="K73" s="4">
        <f>ABS(C73-Election_result!C$2)</f>
        <v>0.76000000000000156</v>
      </c>
      <c r="L73" s="4">
        <f>ABS(D73-Election_result!D$2)</f>
        <v>4.8650000000000002</v>
      </c>
      <c r="M73" s="4">
        <f>ABS(E73-Election_result!E$2)</f>
        <v>0.38499999999999979</v>
      </c>
      <c r="N73" s="4">
        <f>ABS(F73-Election_result!F$2)</f>
        <v>1.2699999999999996</v>
      </c>
      <c r="O73" s="4">
        <f>ABS(G73-Election_result!G$2)</f>
        <v>0.39499999999999957</v>
      </c>
      <c r="P73" s="4">
        <f>ABS(H73-Election_result!H$2)</f>
        <v>2.1550000000000002</v>
      </c>
      <c r="Q73" s="4">
        <f>ABS(I73-Election_result!I$2)</f>
        <v>0.20999999999999996</v>
      </c>
      <c r="R73" s="4">
        <f t="shared" si="1"/>
        <v>1.4112500000000003</v>
      </c>
    </row>
    <row r="74" spans="1:18" ht="12.75" customHeight="1">
      <c r="A74" s="3">
        <v>41480</v>
      </c>
      <c r="B74" s="4">
        <f>AVERAGE(PollyTix!B83,Wahlumfrage!B74)</f>
        <v>40.370000000000005</v>
      </c>
      <c r="C74" s="4">
        <f>AVERAGE(PollyTix!C83,Wahlumfrage!C74)</f>
        <v>24.950000000000003</v>
      </c>
      <c r="D74" s="4">
        <f>AVERAGE(PollyTix!D83,Wahlumfrage!D74)</f>
        <v>13.27</v>
      </c>
      <c r="E74" s="4">
        <f>AVERAGE(PollyTix!E83,Wahlumfrage!E74)</f>
        <v>5.085</v>
      </c>
      <c r="F74" s="4">
        <f>AVERAGE(PollyTix!F83,Wahlumfrage!F74)</f>
        <v>7.335</v>
      </c>
      <c r="G74" s="4">
        <f>AVERAGE(PollyTix!G83,Wahlumfrage!G74)</f>
        <v>2.5449999999999999</v>
      </c>
      <c r="H74" s="4">
        <f>AVERAGE(PollyTix!H83,Wahlumfrage!H74)</f>
        <v>2.5449999999999999</v>
      </c>
      <c r="I74" s="4">
        <f>AVERAGE(PollyTix!I83,Wahlumfrage!I74)</f>
        <v>3.8899999999999997</v>
      </c>
      <c r="J74" s="4">
        <f>ABS(B74-Election_result!B$2)</f>
        <v>1.1299999999999955</v>
      </c>
      <c r="K74" s="4">
        <f>ABS(C74-Election_result!C$2)</f>
        <v>0.74999999999999645</v>
      </c>
      <c r="L74" s="4">
        <f>ABS(D74-Election_result!D$2)</f>
        <v>4.8699999999999992</v>
      </c>
      <c r="M74" s="4">
        <f>ABS(E74-Election_result!E$2)</f>
        <v>0.28500000000000014</v>
      </c>
      <c r="N74" s="4">
        <f>ABS(F74-Election_result!F$2)</f>
        <v>1.2649999999999997</v>
      </c>
      <c r="O74" s="4">
        <f>ABS(G74-Election_result!G$2)</f>
        <v>0.34499999999999975</v>
      </c>
      <c r="P74" s="4">
        <f>ABS(H74-Election_result!H$2)</f>
        <v>2.1550000000000002</v>
      </c>
      <c r="Q74" s="4">
        <f>ABS(I74-Election_result!I$2)</f>
        <v>0.20999999999999996</v>
      </c>
      <c r="R74" s="4">
        <f t="shared" si="1"/>
        <v>1.3762499999999989</v>
      </c>
    </row>
    <row r="75" spans="1:18" ht="12.75" customHeight="1">
      <c r="A75" s="3">
        <v>41481</v>
      </c>
      <c r="B75" s="4">
        <f>AVERAGE(PollyTix!B84,Wahlumfrage!B75)</f>
        <v>40.35</v>
      </c>
      <c r="C75" s="4">
        <f>AVERAGE(PollyTix!C84,Wahlumfrage!C75)</f>
        <v>24.939999999999998</v>
      </c>
      <c r="D75" s="4">
        <f>AVERAGE(PollyTix!D84,Wahlumfrage!D75)</f>
        <v>13.265000000000001</v>
      </c>
      <c r="E75" s="4">
        <f>AVERAGE(PollyTix!E84,Wahlumfrage!E75)</f>
        <v>5.085</v>
      </c>
      <c r="F75" s="4">
        <f>AVERAGE(PollyTix!F84,Wahlumfrage!F75)</f>
        <v>7.33</v>
      </c>
      <c r="G75" s="4">
        <f>AVERAGE(PollyTix!G84,Wahlumfrage!G75)</f>
        <v>2.5949999999999998</v>
      </c>
      <c r="H75" s="4">
        <f>AVERAGE(PollyTix!H84,Wahlumfrage!H75)</f>
        <v>2.5449999999999999</v>
      </c>
      <c r="I75" s="4">
        <f>AVERAGE(PollyTix!I84,Wahlumfrage!I75)</f>
        <v>3.8899999999999997</v>
      </c>
      <c r="J75" s="4">
        <f>ABS(B75-Election_result!B$2)</f>
        <v>1.1499999999999986</v>
      </c>
      <c r="K75" s="4">
        <f>ABS(C75-Election_result!C$2)</f>
        <v>0.76000000000000156</v>
      </c>
      <c r="L75" s="4">
        <f>ABS(D75-Election_result!D$2)</f>
        <v>4.8650000000000002</v>
      </c>
      <c r="M75" s="4">
        <f>ABS(E75-Election_result!E$2)</f>
        <v>0.28500000000000014</v>
      </c>
      <c r="N75" s="4">
        <f>ABS(F75-Election_result!F$2)</f>
        <v>1.2699999999999996</v>
      </c>
      <c r="O75" s="4">
        <f>ABS(G75-Election_result!G$2)</f>
        <v>0.39499999999999957</v>
      </c>
      <c r="P75" s="4">
        <f>ABS(H75-Election_result!H$2)</f>
        <v>2.1550000000000002</v>
      </c>
      <c r="Q75" s="4">
        <f>ABS(I75-Election_result!I$2)</f>
        <v>0.20999999999999996</v>
      </c>
      <c r="R75" s="4">
        <f t="shared" si="1"/>
        <v>1.38625</v>
      </c>
    </row>
    <row r="76" spans="1:18" ht="12.75" customHeight="1">
      <c r="A76" s="3">
        <v>41482</v>
      </c>
      <c r="B76" s="4">
        <f>AVERAGE(PollyTix!B85,Wahlumfrage!B76)</f>
        <v>40.33</v>
      </c>
      <c r="C76" s="4">
        <f>AVERAGE(PollyTix!C85,Wahlumfrage!C76)</f>
        <v>24.93</v>
      </c>
      <c r="D76" s="4">
        <f>AVERAGE(PollyTix!D85,Wahlumfrage!D76)</f>
        <v>13.309999999999999</v>
      </c>
      <c r="E76" s="4">
        <f>AVERAGE(PollyTix!E85,Wahlumfrage!E76)</f>
        <v>5.085</v>
      </c>
      <c r="F76" s="4">
        <f>AVERAGE(PollyTix!F85,Wahlumfrage!F76)</f>
        <v>7.3250000000000002</v>
      </c>
      <c r="G76" s="4">
        <f>AVERAGE(PollyTix!G85,Wahlumfrage!G76)</f>
        <v>2.5949999999999998</v>
      </c>
      <c r="H76" s="4">
        <f>AVERAGE(PollyTix!H85,Wahlumfrage!H76)</f>
        <v>2.5449999999999999</v>
      </c>
      <c r="I76" s="4">
        <f>AVERAGE(PollyTix!I85,Wahlumfrage!I76)</f>
        <v>3.8899999999999997</v>
      </c>
      <c r="J76" s="4">
        <f>ABS(B76-Election_result!B$2)</f>
        <v>1.1700000000000017</v>
      </c>
      <c r="K76" s="4">
        <f>ABS(C76-Election_result!C$2)</f>
        <v>0.76999999999999957</v>
      </c>
      <c r="L76" s="4">
        <f>ABS(D76-Election_result!D$2)</f>
        <v>4.9099999999999984</v>
      </c>
      <c r="M76" s="4">
        <f>ABS(E76-Election_result!E$2)</f>
        <v>0.28500000000000014</v>
      </c>
      <c r="N76" s="4">
        <f>ABS(F76-Election_result!F$2)</f>
        <v>1.2749999999999995</v>
      </c>
      <c r="O76" s="4">
        <f>ABS(G76-Election_result!G$2)</f>
        <v>0.39499999999999957</v>
      </c>
      <c r="P76" s="4">
        <f>ABS(H76-Election_result!H$2)</f>
        <v>2.1550000000000002</v>
      </c>
      <c r="Q76" s="4">
        <f>ABS(I76-Election_result!I$2)</f>
        <v>0.20999999999999996</v>
      </c>
      <c r="R76" s="4">
        <f t="shared" si="1"/>
        <v>1.3962500000000002</v>
      </c>
    </row>
    <row r="77" spans="1:18" ht="12.75" customHeight="1">
      <c r="A77" s="3">
        <v>41483</v>
      </c>
      <c r="B77" s="4">
        <f>AVERAGE(PollyTix!B86,Wahlumfrage!B77)</f>
        <v>40.33</v>
      </c>
      <c r="C77" s="4">
        <f>AVERAGE(PollyTix!C86,Wahlumfrage!C77)</f>
        <v>24.93</v>
      </c>
      <c r="D77" s="4">
        <f>AVERAGE(PollyTix!D86,Wahlumfrage!D77)</f>
        <v>13.26</v>
      </c>
      <c r="E77" s="4">
        <f>AVERAGE(PollyTix!E86,Wahlumfrage!E77)</f>
        <v>5.085</v>
      </c>
      <c r="F77" s="4">
        <f>AVERAGE(PollyTix!F86,Wahlumfrage!F77)</f>
        <v>7.375</v>
      </c>
      <c r="G77" s="4">
        <f>AVERAGE(PollyTix!G86,Wahlumfrage!G77)</f>
        <v>2.645</v>
      </c>
      <c r="H77" s="4">
        <f>AVERAGE(PollyTix!H86,Wahlumfrage!H77)</f>
        <v>2.5449999999999999</v>
      </c>
      <c r="I77" s="4">
        <f>AVERAGE(PollyTix!I86,Wahlumfrage!I77)</f>
        <v>3.84</v>
      </c>
      <c r="J77" s="4">
        <f>ABS(B77-Election_result!B$2)</f>
        <v>1.1700000000000017</v>
      </c>
      <c r="K77" s="4">
        <f>ABS(C77-Election_result!C$2)</f>
        <v>0.76999999999999957</v>
      </c>
      <c r="L77" s="4">
        <f>ABS(D77-Election_result!D$2)</f>
        <v>4.8599999999999994</v>
      </c>
      <c r="M77" s="4">
        <f>ABS(E77-Election_result!E$2)</f>
        <v>0.28500000000000014</v>
      </c>
      <c r="N77" s="4">
        <f>ABS(F77-Election_result!F$2)</f>
        <v>1.2249999999999996</v>
      </c>
      <c r="O77" s="4">
        <f>ABS(G77-Election_result!G$2)</f>
        <v>0.44499999999999984</v>
      </c>
      <c r="P77" s="4">
        <f>ABS(H77-Election_result!H$2)</f>
        <v>2.1550000000000002</v>
      </c>
      <c r="Q77" s="4">
        <f>ABS(I77-Election_result!I$2)</f>
        <v>0.25999999999999979</v>
      </c>
      <c r="R77" s="4">
        <f t="shared" si="1"/>
        <v>1.39625</v>
      </c>
    </row>
    <row r="78" spans="1:18" ht="12.75" customHeight="1">
      <c r="A78" s="3">
        <v>41484</v>
      </c>
      <c r="B78" s="4">
        <f>AVERAGE(PollyTix!B87,Wahlumfrage!B78)</f>
        <v>40.299999999999997</v>
      </c>
      <c r="C78" s="4">
        <f>AVERAGE(PollyTix!C87,Wahlumfrage!C78)</f>
        <v>24.939999999999998</v>
      </c>
      <c r="D78" s="4">
        <f>AVERAGE(PollyTix!D87,Wahlumfrage!D78)</f>
        <v>13.265000000000001</v>
      </c>
      <c r="E78" s="4">
        <f>AVERAGE(PollyTix!E87,Wahlumfrage!E78)</f>
        <v>5.085</v>
      </c>
      <c r="F78" s="4">
        <f>AVERAGE(PollyTix!F87,Wahlumfrage!F78)</f>
        <v>7.38</v>
      </c>
      <c r="G78" s="4">
        <f>AVERAGE(PollyTix!G87,Wahlumfrage!G78)</f>
        <v>2.645</v>
      </c>
      <c r="H78" s="4">
        <f>AVERAGE(PollyTix!H87,Wahlumfrage!H78)</f>
        <v>2.5950000000000002</v>
      </c>
      <c r="I78" s="4">
        <f>AVERAGE(PollyTix!I87,Wahlumfrage!I78)</f>
        <v>3.79</v>
      </c>
      <c r="J78" s="4">
        <f>ABS(B78-Election_result!B$2)</f>
        <v>1.2000000000000028</v>
      </c>
      <c r="K78" s="4">
        <f>ABS(C78-Election_result!C$2)</f>
        <v>0.76000000000000156</v>
      </c>
      <c r="L78" s="4">
        <f>ABS(D78-Election_result!D$2)</f>
        <v>4.8650000000000002</v>
      </c>
      <c r="M78" s="4">
        <f>ABS(E78-Election_result!E$2)</f>
        <v>0.28500000000000014</v>
      </c>
      <c r="N78" s="4">
        <f>ABS(F78-Election_result!F$2)</f>
        <v>1.2199999999999998</v>
      </c>
      <c r="O78" s="4">
        <f>ABS(G78-Election_result!G$2)</f>
        <v>0.44499999999999984</v>
      </c>
      <c r="P78" s="4">
        <f>ABS(H78-Election_result!H$2)</f>
        <v>2.105</v>
      </c>
      <c r="Q78" s="4">
        <f>ABS(I78-Election_result!I$2)</f>
        <v>0.30999999999999961</v>
      </c>
      <c r="R78" s="4">
        <f t="shared" si="1"/>
        <v>1.3987500000000006</v>
      </c>
    </row>
    <row r="79" spans="1:18" ht="12.75" customHeight="1">
      <c r="A79" s="3">
        <v>41485</v>
      </c>
      <c r="B79" s="4">
        <f>AVERAGE(PollyTix!B88,Wahlumfrage!B79)</f>
        <v>40.47</v>
      </c>
      <c r="C79" s="4">
        <f>AVERAGE(PollyTix!C88,Wahlumfrage!C79)</f>
        <v>24.810000000000002</v>
      </c>
      <c r="D79" s="4">
        <f>AVERAGE(PollyTix!D88,Wahlumfrage!D79)</f>
        <v>13.205</v>
      </c>
      <c r="E79" s="4">
        <f>AVERAGE(PollyTix!E88,Wahlumfrage!E79)</f>
        <v>5.0050000000000008</v>
      </c>
      <c r="F79" s="4">
        <f>AVERAGE(PollyTix!F88,Wahlumfrage!F79)</f>
        <v>7.5049999999999999</v>
      </c>
      <c r="G79" s="4">
        <f>AVERAGE(PollyTix!G88,Wahlumfrage!G79)</f>
        <v>2.6</v>
      </c>
      <c r="H79" s="4">
        <f>AVERAGE(PollyTix!H88,Wahlumfrage!H79)</f>
        <v>2.6</v>
      </c>
      <c r="I79" s="4">
        <f>AVERAGE(PollyTix!I88,Wahlumfrage!I79)</f>
        <v>3.8</v>
      </c>
      <c r="J79" s="4">
        <f>ABS(B79-Election_result!B$2)</f>
        <v>1.0300000000000011</v>
      </c>
      <c r="K79" s="4">
        <f>ABS(C79-Election_result!C$2)</f>
        <v>0.88999999999999702</v>
      </c>
      <c r="L79" s="4">
        <f>ABS(D79-Election_result!D$2)</f>
        <v>4.8049999999999997</v>
      </c>
      <c r="M79" s="4">
        <f>ABS(E79-Election_result!E$2)</f>
        <v>0.20500000000000096</v>
      </c>
      <c r="N79" s="4">
        <f>ABS(F79-Election_result!F$2)</f>
        <v>1.0949999999999998</v>
      </c>
      <c r="O79" s="4">
        <f>ABS(G79-Election_result!G$2)</f>
        <v>0.39999999999999991</v>
      </c>
      <c r="P79" s="4">
        <f>ABS(H79-Election_result!H$2)</f>
        <v>2.1</v>
      </c>
      <c r="Q79" s="4">
        <f>ABS(I79-Election_result!I$2)</f>
        <v>0.29999999999999982</v>
      </c>
      <c r="R79" s="4">
        <f t="shared" si="1"/>
        <v>1.3531249999999999</v>
      </c>
    </row>
    <row r="80" spans="1:18" ht="12.75" customHeight="1">
      <c r="A80" s="3">
        <v>41486</v>
      </c>
      <c r="B80" s="4">
        <f>AVERAGE(PollyTix!B89,Wahlumfrage!B80)</f>
        <v>40.47</v>
      </c>
      <c r="C80" s="4">
        <f>AVERAGE(PollyTix!C89,Wahlumfrage!C80)</f>
        <v>24.810000000000002</v>
      </c>
      <c r="D80" s="4">
        <f>AVERAGE(PollyTix!D89,Wahlumfrage!D80)</f>
        <v>13.205</v>
      </c>
      <c r="E80" s="4">
        <f>AVERAGE(PollyTix!E89,Wahlumfrage!E80)</f>
        <v>5.0050000000000008</v>
      </c>
      <c r="F80" s="4">
        <f>AVERAGE(PollyTix!F89,Wahlumfrage!F80)</f>
        <v>7.5049999999999999</v>
      </c>
      <c r="G80" s="4">
        <f>AVERAGE(PollyTix!G89,Wahlumfrage!G80)</f>
        <v>2.6</v>
      </c>
      <c r="H80" s="4">
        <f>AVERAGE(PollyTix!H89,Wahlumfrage!H80)</f>
        <v>2.6</v>
      </c>
      <c r="I80" s="4">
        <f>AVERAGE(PollyTix!I89,Wahlumfrage!I80)</f>
        <v>3.8</v>
      </c>
      <c r="J80" s="4">
        <f>ABS(B80-Election_result!B$2)</f>
        <v>1.0300000000000011</v>
      </c>
      <c r="K80" s="4">
        <f>ABS(C80-Election_result!C$2)</f>
        <v>0.88999999999999702</v>
      </c>
      <c r="L80" s="4">
        <f>ABS(D80-Election_result!D$2)</f>
        <v>4.8049999999999997</v>
      </c>
      <c r="M80" s="4">
        <f>ABS(E80-Election_result!E$2)</f>
        <v>0.20500000000000096</v>
      </c>
      <c r="N80" s="4">
        <f>ABS(F80-Election_result!F$2)</f>
        <v>1.0949999999999998</v>
      </c>
      <c r="O80" s="4">
        <f>ABS(G80-Election_result!G$2)</f>
        <v>0.39999999999999991</v>
      </c>
      <c r="P80" s="4">
        <f>ABS(H80-Election_result!H$2)</f>
        <v>2.1</v>
      </c>
      <c r="Q80" s="4">
        <f>ABS(I80-Election_result!I$2)</f>
        <v>0.29999999999999982</v>
      </c>
      <c r="R80" s="4">
        <f t="shared" si="1"/>
        <v>1.3531249999999999</v>
      </c>
    </row>
    <row r="81" spans="1:18" ht="12.75" customHeight="1">
      <c r="A81" s="3">
        <v>41487</v>
      </c>
      <c r="B81" s="4">
        <f>AVERAGE(PollyTix!B90,Wahlumfrage!B81)</f>
        <v>40.450000000000003</v>
      </c>
      <c r="C81" s="4">
        <f>AVERAGE(PollyTix!C90,Wahlumfrage!C81)</f>
        <v>24.65</v>
      </c>
      <c r="D81" s="4">
        <f>AVERAGE(PollyTix!D90,Wahlumfrage!D81)</f>
        <v>13.25</v>
      </c>
      <c r="E81" s="4">
        <f>AVERAGE(PollyTix!E90,Wahlumfrage!E81)</f>
        <v>4.9550000000000001</v>
      </c>
      <c r="F81" s="4">
        <f>AVERAGE(PollyTix!F90,Wahlumfrage!F81)</f>
        <v>7.5</v>
      </c>
      <c r="G81" s="4">
        <f>AVERAGE(PollyTix!G90,Wahlumfrage!G81)</f>
        <v>2.6</v>
      </c>
      <c r="H81" s="4">
        <f>AVERAGE(PollyTix!H90,Wahlumfrage!H81)</f>
        <v>2.5499999999999998</v>
      </c>
      <c r="I81" s="4">
        <f>AVERAGE(PollyTix!I90,Wahlumfrage!I81)</f>
        <v>4.05</v>
      </c>
      <c r="J81" s="4">
        <f>ABS(B81-Election_result!B$2)</f>
        <v>1.0499999999999972</v>
      </c>
      <c r="K81" s="4">
        <f>ABS(C81-Election_result!C$2)</f>
        <v>1.0500000000000007</v>
      </c>
      <c r="L81" s="4">
        <f>ABS(D81-Election_result!D$2)</f>
        <v>4.8499999999999996</v>
      </c>
      <c r="M81" s="4">
        <f>ABS(E81-Election_result!E$2)</f>
        <v>0.15500000000000025</v>
      </c>
      <c r="N81" s="4">
        <f>ABS(F81-Election_result!F$2)</f>
        <v>1.0999999999999996</v>
      </c>
      <c r="O81" s="4">
        <f>ABS(G81-Election_result!G$2)</f>
        <v>0.39999999999999991</v>
      </c>
      <c r="P81" s="4">
        <f>ABS(H81-Election_result!H$2)</f>
        <v>2.1500000000000004</v>
      </c>
      <c r="Q81" s="4">
        <f>ABS(I81-Election_result!I$2)</f>
        <v>4.9999999999999822E-2</v>
      </c>
      <c r="R81" s="4">
        <f t="shared" si="1"/>
        <v>1.350625</v>
      </c>
    </row>
    <row r="82" spans="1:18" ht="12.75" customHeight="1">
      <c r="A82" s="3">
        <v>41488</v>
      </c>
      <c r="B82" s="4">
        <f>AVERAGE(PollyTix!B91,Wahlumfrage!B82)</f>
        <v>40.450000000000003</v>
      </c>
      <c r="C82" s="4">
        <f>AVERAGE(PollyTix!C91,Wahlumfrage!C82)</f>
        <v>24.65</v>
      </c>
      <c r="D82" s="4">
        <f>AVERAGE(PollyTix!D91,Wahlumfrage!D82)</f>
        <v>13.3</v>
      </c>
      <c r="E82" s="4">
        <f>AVERAGE(PollyTix!E91,Wahlumfrage!E82)</f>
        <v>4.9550000000000001</v>
      </c>
      <c r="F82" s="4">
        <f>AVERAGE(PollyTix!F91,Wahlumfrage!F82)</f>
        <v>7.4499999999999993</v>
      </c>
      <c r="G82" s="4">
        <f>AVERAGE(PollyTix!G91,Wahlumfrage!G82)</f>
        <v>2.6</v>
      </c>
      <c r="H82" s="4">
        <f>AVERAGE(PollyTix!H91,Wahlumfrage!H82)</f>
        <v>2.5499999999999998</v>
      </c>
      <c r="I82" s="4">
        <f>AVERAGE(PollyTix!I91,Wahlumfrage!I82)</f>
        <v>4.05</v>
      </c>
      <c r="J82" s="4">
        <f>ABS(B82-Election_result!B$2)</f>
        <v>1.0499999999999972</v>
      </c>
      <c r="K82" s="4">
        <f>ABS(C82-Election_result!C$2)</f>
        <v>1.0500000000000007</v>
      </c>
      <c r="L82" s="4">
        <f>ABS(D82-Election_result!D$2)</f>
        <v>4.9000000000000004</v>
      </c>
      <c r="M82" s="4">
        <f>ABS(E82-Election_result!E$2)</f>
        <v>0.15500000000000025</v>
      </c>
      <c r="N82" s="4">
        <f>ABS(F82-Election_result!F$2)</f>
        <v>1.1500000000000004</v>
      </c>
      <c r="O82" s="4">
        <f>ABS(G82-Election_result!G$2)</f>
        <v>0.39999999999999991</v>
      </c>
      <c r="P82" s="4">
        <f>ABS(H82-Election_result!H$2)</f>
        <v>2.1500000000000004</v>
      </c>
      <c r="Q82" s="4">
        <f>ABS(I82-Election_result!I$2)</f>
        <v>4.9999999999999822E-2</v>
      </c>
      <c r="R82" s="4">
        <f t="shared" si="1"/>
        <v>1.3631250000000001</v>
      </c>
    </row>
    <row r="83" spans="1:18" ht="12.75" customHeight="1">
      <c r="A83" s="3">
        <v>41489</v>
      </c>
      <c r="B83" s="4">
        <f>AVERAGE(PollyTix!B92,Wahlumfrage!B83)</f>
        <v>40.620000000000005</v>
      </c>
      <c r="C83" s="4">
        <f>AVERAGE(PollyTix!C92,Wahlumfrage!C83)</f>
        <v>24.96</v>
      </c>
      <c r="D83" s="4">
        <f>AVERAGE(PollyTix!D92,Wahlumfrage!D83)</f>
        <v>13.254999999999999</v>
      </c>
      <c r="E83" s="4">
        <f>AVERAGE(PollyTix!E92,Wahlumfrage!E83)</f>
        <v>4.9550000000000001</v>
      </c>
      <c r="F83" s="4">
        <f>AVERAGE(PollyTix!F92,Wahlumfrage!F83)</f>
        <v>7.3550000000000004</v>
      </c>
      <c r="G83" s="4">
        <f>AVERAGE(PollyTix!G92,Wahlumfrage!G83)</f>
        <v>2.5</v>
      </c>
      <c r="H83" s="4">
        <f>AVERAGE(PollyTix!H92,Wahlumfrage!H83)</f>
        <v>2.4</v>
      </c>
      <c r="I83" s="4">
        <f>AVERAGE(PollyTix!I92,Wahlumfrage!I83)</f>
        <v>3.95</v>
      </c>
      <c r="J83" s="4">
        <f>ABS(B83-Election_result!B$2)</f>
        <v>0.87999999999999545</v>
      </c>
      <c r="K83" s="4">
        <f>ABS(C83-Election_result!C$2)</f>
        <v>0.73999999999999844</v>
      </c>
      <c r="L83" s="4">
        <f>ABS(D83-Election_result!D$2)</f>
        <v>4.8549999999999986</v>
      </c>
      <c r="M83" s="4">
        <f>ABS(E83-Election_result!E$2)</f>
        <v>0.15500000000000025</v>
      </c>
      <c r="N83" s="4">
        <f>ABS(F83-Election_result!F$2)</f>
        <v>1.2449999999999992</v>
      </c>
      <c r="O83" s="4">
        <f>ABS(G83-Election_result!G$2)</f>
        <v>0.29999999999999982</v>
      </c>
      <c r="P83" s="4">
        <f>ABS(H83-Election_result!H$2)</f>
        <v>2.3000000000000003</v>
      </c>
      <c r="Q83" s="4">
        <f>ABS(I83-Election_result!I$2)</f>
        <v>0.14999999999999947</v>
      </c>
      <c r="R83" s="4">
        <f t="shared" si="1"/>
        <v>1.3281249999999991</v>
      </c>
    </row>
    <row r="84" spans="1:18" ht="12.75" customHeight="1">
      <c r="A84" s="3">
        <v>41490</v>
      </c>
      <c r="B84" s="4">
        <f>AVERAGE(PollyTix!B93,Wahlumfrage!B84)</f>
        <v>40.620000000000005</v>
      </c>
      <c r="C84" s="4">
        <f>AVERAGE(PollyTix!C93,Wahlumfrage!C84)</f>
        <v>24.96</v>
      </c>
      <c r="D84" s="4">
        <f>AVERAGE(PollyTix!D93,Wahlumfrage!D84)</f>
        <v>13.254999999999999</v>
      </c>
      <c r="E84" s="4">
        <f>AVERAGE(PollyTix!E93,Wahlumfrage!E84)</f>
        <v>4.9550000000000001</v>
      </c>
      <c r="F84" s="4">
        <f>AVERAGE(PollyTix!F93,Wahlumfrage!F84)</f>
        <v>7.3550000000000004</v>
      </c>
      <c r="G84" s="4">
        <f>AVERAGE(PollyTix!G93,Wahlumfrage!G84)</f>
        <v>2.5</v>
      </c>
      <c r="H84" s="4">
        <f>AVERAGE(PollyTix!H93,Wahlumfrage!H84)</f>
        <v>2.4</v>
      </c>
      <c r="I84" s="4">
        <f>AVERAGE(PollyTix!I93,Wahlumfrage!I84)</f>
        <v>3.95</v>
      </c>
      <c r="J84" s="4">
        <f>ABS(B84-Election_result!B$2)</f>
        <v>0.87999999999999545</v>
      </c>
      <c r="K84" s="4">
        <f>ABS(C84-Election_result!C$2)</f>
        <v>0.73999999999999844</v>
      </c>
      <c r="L84" s="4">
        <f>ABS(D84-Election_result!D$2)</f>
        <v>4.8549999999999986</v>
      </c>
      <c r="M84" s="4">
        <f>ABS(E84-Election_result!E$2)</f>
        <v>0.15500000000000025</v>
      </c>
      <c r="N84" s="4">
        <f>ABS(F84-Election_result!F$2)</f>
        <v>1.2449999999999992</v>
      </c>
      <c r="O84" s="4">
        <f>ABS(G84-Election_result!G$2)</f>
        <v>0.29999999999999982</v>
      </c>
      <c r="P84" s="4">
        <f>ABS(H84-Election_result!H$2)</f>
        <v>2.3000000000000003</v>
      </c>
      <c r="Q84" s="4">
        <f>ABS(I84-Election_result!I$2)</f>
        <v>0.14999999999999947</v>
      </c>
      <c r="R84" s="4">
        <f t="shared" si="1"/>
        <v>1.3281249999999991</v>
      </c>
    </row>
    <row r="85" spans="1:18" ht="12.75" customHeight="1">
      <c r="A85" s="3">
        <v>41491</v>
      </c>
      <c r="B85" s="4">
        <f>AVERAGE(PollyTix!B94,Wahlumfrage!B85)</f>
        <v>40.480000000000004</v>
      </c>
      <c r="C85" s="4">
        <f>AVERAGE(PollyTix!C94,Wahlumfrage!C85)</f>
        <v>25.085000000000001</v>
      </c>
      <c r="D85" s="4">
        <f>AVERAGE(PollyTix!D94,Wahlumfrage!D85)</f>
        <v>13.295</v>
      </c>
      <c r="E85" s="4">
        <f>AVERAGE(PollyTix!E94,Wahlumfrage!E85)</f>
        <v>5.0449999999999999</v>
      </c>
      <c r="F85" s="4">
        <f>AVERAGE(PollyTix!F94,Wahlumfrage!F85)</f>
        <v>7.35</v>
      </c>
      <c r="G85" s="4">
        <f>AVERAGE(PollyTix!G94,Wahlumfrage!G85)</f>
        <v>2.5</v>
      </c>
      <c r="H85" s="4">
        <f>AVERAGE(PollyTix!H94,Wahlumfrage!H85)</f>
        <v>2.3450000000000002</v>
      </c>
      <c r="I85" s="4">
        <f>AVERAGE(PollyTix!I94,Wahlumfrage!I85)</f>
        <v>3.9000000000000004</v>
      </c>
      <c r="J85" s="4">
        <f>ABS(B85-Election_result!B$2)</f>
        <v>1.019999999999996</v>
      </c>
      <c r="K85" s="4">
        <f>ABS(C85-Election_result!C$2)</f>
        <v>0.61499999999999844</v>
      </c>
      <c r="L85" s="4">
        <f>ABS(D85-Election_result!D$2)</f>
        <v>4.8949999999999996</v>
      </c>
      <c r="M85" s="4">
        <f>ABS(E85-Election_result!E$2)</f>
        <v>0.24500000000000011</v>
      </c>
      <c r="N85" s="4">
        <f>ABS(F85-Election_result!F$2)</f>
        <v>1.25</v>
      </c>
      <c r="O85" s="4">
        <f>ABS(G85-Election_result!G$2)</f>
        <v>0.29999999999999982</v>
      </c>
      <c r="P85" s="4">
        <f>ABS(H85-Election_result!H$2)</f>
        <v>2.355</v>
      </c>
      <c r="Q85" s="4">
        <f>ABS(I85-Election_result!I$2)</f>
        <v>0.19999999999999929</v>
      </c>
      <c r="R85" s="4">
        <f t="shared" si="1"/>
        <v>1.3599999999999994</v>
      </c>
    </row>
    <row r="86" spans="1:18" ht="12.75" customHeight="1">
      <c r="A86" s="3">
        <v>41492</v>
      </c>
      <c r="B86" s="4">
        <f>AVERAGE(PollyTix!B95,Wahlumfrage!B86)</f>
        <v>40.480000000000004</v>
      </c>
      <c r="C86" s="4">
        <f>AVERAGE(PollyTix!C95,Wahlumfrage!C86)</f>
        <v>25.085000000000001</v>
      </c>
      <c r="D86" s="4">
        <f>AVERAGE(PollyTix!D95,Wahlumfrage!D86)</f>
        <v>13.295</v>
      </c>
      <c r="E86" s="4">
        <f>AVERAGE(PollyTix!E95,Wahlumfrage!E86)</f>
        <v>5.0449999999999999</v>
      </c>
      <c r="F86" s="4">
        <f>AVERAGE(PollyTix!F95,Wahlumfrage!F86)</f>
        <v>7.35</v>
      </c>
      <c r="G86" s="4">
        <f>AVERAGE(PollyTix!G95,Wahlumfrage!G86)</f>
        <v>2.5</v>
      </c>
      <c r="H86" s="4">
        <f>AVERAGE(PollyTix!H95,Wahlumfrage!H86)</f>
        <v>2.3450000000000002</v>
      </c>
      <c r="I86" s="4">
        <f>AVERAGE(PollyTix!I95,Wahlumfrage!I86)</f>
        <v>3.9000000000000004</v>
      </c>
      <c r="J86" s="4">
        <f>ABS(B86-Election_result!B$2)</f>
        <v>1.019999999999996</v>
      </c>
      <c r="K86" s="4">
        <f>ABS(C86-Election_result!C$2)</f>
        <v>0.61499999999999844</v>
      </c>
      <c r="L86" s="4">
        <f>ABS(D86-Election_result!D$2)</f>
        <v>4.8949999999999996</v>
      </c>
      <c r="M86" s="4">
        <f>ABS(E86-Election_result!E$2)</f>
        <v>0.24500000000000011</v>
      </c>
      <c r="N86" s="4">
        <f>ABS(F86-Election_result!F$2)</f>
        <v>1.25</v>
      </c>
      <c r="O86" s="4">
        <f>ABS(G86-Election_result!G$2)</f>
        <v>0.29999999999999982</v>
      </c>
      <c r="P86" s="4">
        <f>ABS(H86-Election_result!H$2)</f>
        <v>2.355</v>
      </c>
      <c r="Q86" s="4">
        <f>ABS(I86-Election_result!I$2)</f>
        <v>0.19999999999999929</v>
      </c>
      <c r="R86" s="4">
        <f t="shared" si="1"/>
        <v>1.3599999999999994</v>
      </c>
    </row>
    <row r="87" spans="1:18" ht="12.75" customHeight="1">
      <c r="A87" s="3">
        <v>41493</v>
      </c>
      <c r="B87" s="4">
        <f>AVERAGE(PollyTix!B96,Wahlumfrage!B87)</f>
        <v>40.31</v>
      </c>
      <c r="C87" s="4">
        <f>AVERAGE(PollyTix!C96,Wahlumfrage!C87)</f>
        <v>25.174999999999997</v>
      </c>
      <c r="D87" s="4">
        <f>AVERAGE(PollyTix!D96,Wahlumfrage!D87)</f>
        <v>13.385000000000002</v>
      </c>
      <c r="E87" s="4">
        <f>AVERAGE(PollyTix!E96,Wahlumfrage!E87)</f>
        <v>5.04</v>
      </c>
      <c r="F87" s="4">
        <f>AVERAGE(PollyTix!F96,Wahlumfrage!F87)</f>
        <v>7.3949999999999996</v>
      </c>
      <c r="G87" s="4">
        <f>AVERAGE(PollyTix!G96,Wahlumfrage!G87)</f>
        <v>2.4450000000000003</v>
      </c>
      <c r="H87" s="4">
        <f>AVERAGE(PollyTix!H96,Wahlumfrage!H87)</f>
        <v>2.3450000000000002</v>
      </c>
      <c r="I87" s="4">
        <f>AVERAGE(PollyTix!I96,Wahlumfrage!I87)</f>
        <v>3.895</v>
      </c>
      <c r="J87" s="4">
        <f>ABS(B87-Election_result!B$2)</f>
        <v>1.1899999999999977</v>
      </c>
      <c r="K87" s="4">
        <f>ABS(C87-Election_result!C$2)</f>
        <v>0.52500000000000213</v>
      </c>
      <c r="L87" s="4">
        <f>ABS(D87-Election_result!D$2)</f>
        <v>4.9850000000000012</v>
      </c>
      <c r="M87" s="4">
        <f>ABS(E87-Election_result!E$2)</f>
        <v>0.24000000000000021</v>
      </c>
      <c r="N87" s="4">
        <f>ABS(F87-Election_result!F$2)</f>
        <v>1.2050000000000001</v>
      </c>
      <c r="O87" s="4">
        <f>ABS(G87-Election_result!G$2)</f>
        <v>0.24500000000000011</v>
      </c>
      <c r="P87" s="4">
        <f>ABS(H87-Election_result!H$2)</f>
        <v>2.355</v>
      </c>
      <c r="Q87" s="4">
        <f>ABS(I87-Election_result!I$2)</f>
        <v>0.20499999999999963</v>
      </c>
      <c r="R87" s="4">
        <f t="shared" si="1"/>
        <v>1.3687500000000001</v>
      </c>
    </row>
    <row r="88" spans="1:18" ht="12.75" customHeight="1">
      <c r="A88" s="3">
        <v>41494</v>
      </c>
      <c r="B88" s="4">
        <f>AVERAGE(PollyTix!B97,Wahlumfrage!B88)</f>
        <v>40.31</v>
      </c>
      <c r="C88" s="4">
        <f>AVERAGE(PollyTix!C97,Wahlumfrage!C88)</f>
        <v>24.97</v>
      </c>
      <c r="D88" s="4">
        <f>AVERAGE(PollyTix!D97,Wahlumfrage!D88)</f>
        <v>13.385000000000002</v>
      </c>
      <c r="E88" s="4">
        <f>AVERAGE(PollyTix!E97,Wahlumfrage!E88)</f>
        <v>5.09</v>
      </c>
      <c r="F88" s="4">
        <f>AVERAGE(PollyTix!F97,Wahlumfrage!F88)</f>
        <v>7.2949999999999999</v>
      </c>
      <c r="G88" s="4">
        <f>AVERAGE(PollyTix!G97,Wahlumfrage!G88)</f>
        <v>2.4950000000000001</v>
      </c>
      <c r="H88" s="4">
        <f>AVERAGE(PollyTix!H97,Wahlumfrage!H88)</f>
        <v>2.4450000000000003</v>
      </c>
      <c r="I88" s="4">
        <f>AVERAGE(PollyTix!I97,Wahlumfrage!I88)</f>
        <v>3.9950000000000001</v>
      </c>
      <c r="J88" s="4">
        <f>ABS(B88-Election_result!B$2)</f>
        <v>1.1899999999999977</v>
      </c>
      <c r="K88" s="4">
        <f>ABS(C88-Election_result!C$2)</f>
        <v>0.73000000000000043</v>
      </c>
      <c r="L88" s="4">
        <f>ABS(D88-Election_result!D$2)</f>
        <v>4.9850000000000012</v>
      </c>
      <c r="M88" s="4">
        <f>ABS(E88-Election_result!E$2)</f>
        <v>0.29000000000000004</v>
      </c>
      <c r="N88" s="4">
        <f>ABS(F88-Election_result!F$2)</f>
        <v>1.3049999999999997</v>
      </c>
      <c r="O88" s="4">
        <f>ABS(G88-Election_result!G$2)</f>
        <v>0.29499999999999993</v>
      </c>
      <c r="P88" s="4">
        <f>ABS(H88-Election_result!H$2)</f>
        <v>2.2549999999999999</v>
      </c>
      <c r="Q88" s="4">
        <f>ABS(I88-Election_result!I$2)</f>
        <v>0.10499999999999954</v>
      </c>
      <c r="R88" s="4">
        <f t="shared" si="1"/>
        <v>1.3943750000000001</v>
      </c>
    </row>
    <row r="89" spans="1:18" ht="12.75" customHeight="1">
      <c r="A89" s="3">
        <v>41495</v>
      </c>
      <c r="B89" s="4">
        <f>AVERAGE(PollyTix!B98,Wahlumfrage!B89)</f>
        <v>40.29</v>
      </c>
      <c r="C89" s="4">
        <f>AVERAGE(PollyTix!C98,Wahlumfrage!C89)</f>
        <v>25.009999999999998</v>
      </c>
      <c r="D89" s="4">
        <f>AVERAGE(PollyTix!D98,Wahlumfrage!D89)</f>
        <v>13.43</v>
      </c>
      <c r="E89" s="4">
        <f>AVERAGE(PollyTix!E98,Wahlumfrage!E89)</f>
        <v>5.09</v>
      </c>
      <c r="F89" s="4">
        <f>AVERAGE(PollyTix!F98,Wahlumfrage!F89)</f>
        <v>7.29</v>
      </c>
      <c r="G89" s="4">
        <f>AVERAGE(PollyTix!G98,Wahlumfrage!G89)</f>
        <v>2.4950000000000001</v>
      </c>
      <c r="H89" s="4">
        <f>AVERAGE(PollyTix!H98,Wahlumfrage!H89)</f>
        <v>2.395</v>
      </c>
      <c r="I89" s="4">
        <f>AVERAGE(PollyTix!I98,Wahlumfrage!I89)</f>
        <v>3.9950000000000001</v>
      </c>
      <c r="J89" s="4">
        <f>ABS(B89-Election_result!B$2)</f>
        <v>1.2100000000000009</v>
      </c>
      <c r="K89" s="4">
        <f>ABS(C89-Election_result!C$2)</f>
        <v>0.69000000000000128</v>
      </c>
      <c r="L89" s="4">
        <f>ABS(D89-Election_result!D$2)</f>
        <v>5.0299999999999994</v>
      </c>
      <c r="M89" s="4">
        <f>ABS(E89-Election_result!E$2)</f>
        <v>0.29000000000000004</v>
      </c>
      <c r="N89" s="4">
        <f>ABS(F89-Election_result!F$2)</f>
        <v>1.3099999999999996</v>
      </c>
      <c r="O89" s="4">
        <f>ABS(G89-Election_result!G$2)</f>
        <v>0.29499999999999993</v>
      </c>
      <c r="P89" s="4">
        <f>ABS(H89-Election_result!H$2)</f>
        <v>2.3050000000000002</v>
      </c>
      <c r="Q89" s="4">
        <f>ABS(I89-Election_result!I$2)</f>
        <v>0.10499999999999954</v>
      </c>
      <c r="R89" s="4">
        <f t="shared" si="1"/>
        <v>1.4043749999999999</v>
      </c>
    </row>
    <row r="90" spans="1:18" ht="12.75" customHeight="1">
      <c r="A90" s="3">
        <v>41496</v>
      </c>
      <c r="B90" s="4">
        <f>AVERAGE(PollyTix!B99,Wahlumfrage!B90)</f>
        <v>40.4</v>
      </c>
      <c r="C90" s="4">
        <f>AVERAGE(PollyTix!C99,Wahlumfrage!C90)</f>
        <v>24.984999999999999</v>
      </c>
      <c r="D90" s="4">
        <f>AVERAGE(PollyTix!D99,Wahlumfrage!D90)</f>
        <v>13.365</v>
      </c>
      <c r="E90" s="4">
        <f>AVERAGE(PollyTix!E99,Wahlumfrage!E90)</f>
        <v>5.085</v>
      </c>
      <c r="F90" s="4">
        <f>AVERAGE(PollyTix!F99,Wahlumfrage!F90)</f>
        <v>7.2850000000000001</v>
      </c>
      <c r="G90" s="4">
        <f>AVERAGE(PollyTix!G99,Wahlumfrage!G90)</f>
        <v>2.54</v>
      </c>
      <c r="H90" s="4">
        <f>AVERAGE(PollyTix!H99,Wahlumfrage!H90)</f>
        <v>2.395</v>
      </c>
      <c r="I90" s="4">
        <f>AVERAGE(PollyTix!I99,Wahlumfrage!I90)</f>
        <v>3.9400000000000004</v>
      </c>
      <c r="J90" s="4">
        <f>ABS(B90-Election_result!B$2)</f>
        <v>1.1000000000000014</v>
      </c>
      <c r="K90" s="4">
        <f>ABS(C90-Election_result!C$2)</f>
        <v>0.71499999999999986</v>
      </c>
      <c r="L90" s="4">
        <f>ABS(D90-Election_result!D$2)</f>
        <v>4.9649999999999999</v>
      </c>
      <c r="M90" s="4">
        <f>ABS(E90-Election_result!E$2)</f>
        <v>0.28500000000000014</v>
      </c>
      <c r="N90" s="4">
        <f>ABS(F90-Election_result!F$2)</f>
        <v>1.3149999999999995</v>
      </c>
      <c r="O90" s="4">
        <f>ABS(G90-Election_result!G$2)</f>
        <v>0.33999999999999986</v>
      </c>
      <c r="P90" s="4">
        <f>ABS(H90-Election_result!H$2)</f>
        <v>2.3050000000000002</v>
      </c>
      <c r="Q90" s="4">
        <f>ABS(I90-Election_result!I$2)</f>
        <v>0.15999999999999925</v>
      </c>
      <c r="R90" s="4">
        <f t="shared" si="1"/>
        <v>1.3981249999999998</v>
      </c>
    </row>
    <row r="91" spans="1:18" ht="12.75" customHeight="1">
      <c r="A91" s="3">
        <v>41497</v>
      </c>
      <c r="B91" s="4">
        <f>AVERAGE(PollyTix!B100,Wahlumfrage!B91)</f>
        <v>40.4</v>
      </c>
      <c r="C91" s="4">
        <f>AVERAGE(PollyTix!C100,Wahlumfrage!C91)</f>
        <v>24.990000000000002</v>
      </c>
      <c r="D91" s="4">
        <f>AVERAGE(PollyTix!D100,Wahlumfrage!D91)</f>
        <v>13.469999999999999</v>
      </c>
      <c r="E91" s="4">
        <f>AVERAGE(PollyTix!E100,Wahlumfrage!E91)</f>
        <v>5.09</v>
      </c>
      <c r="F91" s="4">
        <f>AVERAGE(PollyTix!F100,Wahlumfrage!F91)</f>
        <v>7.18</v>
      </c>
      <c r="G91" s="4">
        <f>AVERAGE(PollyTix!G100,Wahlumfrage!G91)</f>
        <v>2.5949999999999998</v>
      </c>
      <c r="H91" s="4">
        <f>AVERAGE(PollyTix!H100,Wahlumfrage!H91)</f>
        <v>2.3450000000000002</v>
      </c>
      <c r="I91" s="4">
        <f>AVERAGE(PollyTix!I100,Wahlumfrage!I91)</f>
        <v>3.94</v>
      </c>
      <c r="J91" s="4">
        <f>ABS(B91-Election_result!B$2)</f>
        <v>1.1000000000000014</v>
      </c>
      <c r="K91" s="4">
        <f>ABS(C91-Election_result!C$2)</f>
        <v>0.7099999999999973</v>
      </c>
      <c r="L91" s="4">
        <f>ABS(D91-Election_result!D$2)</f>
        <v>5.0699999999999985</v>
      </c>
      <c r="M91" s="4">
        <f>ABS(E91-Election_result!E$2)</f>
        <v>0.29000000000000004</v>
      </c>
      <c r="N91" s="4">
        <f>ABS(F91-Election_result!F$2)</f>
        <v>1.42</v>
      </c>
      <c r="O91" s="4">
        <f>ABS(G91-Election_result!G$2)</f>
        <v>0.39499999999999957</v>
      </c>
      <c r="P91" s="4">
        <f>ABS(H91-Election_result!H$2)</f>
        <v>2.355</v>
      </c>
      <c r="Q91" s="4">
        <f>ABS(I91-Election_result!I$2)</f>
        <v>0.1599999999999997</v>
      </c>
      <c r="R91" s="4">
        <f t="shared" si="1"/>
        <v>1.4374999999999996</v>
      </c>
    </row>
    <row r="92" spans="1:18" ht="12.75" customHeight="1">
      <c r="A92" s="3">
        <v>41498</v>
      </c>
      <c r="B92" s="4">
        <f>AVERAGE(PollyTix!B101,Wahlumfrage!B92)</f>
        <v>40.450000000000003</v>
      </c>
      <c r="C92" s="4">
        <f>AVERAGE(PollyTix!C101,Wahlumfrage!C92)</f>
        <v>24.990000000000002</v>
      </c>
      <c r="D92" s="4">
        <f>AVERAGE(PollyTix!D101,Wahlumfrage!D92)</f>
        <v>13.42</v>
      </c>
      <c r="E92" s="4">
        <f>AVERAGE(PollyTix!E101,Wahlumfrage!E92)</f>
        <v>5.09</v>
      </c>
      <c r="F92" s="4">
        <f>AVERAGE(PollyTix!F101,Wahlumfrage!F92)</f>
        <v>7.23</v>
      </c>
      <c r="G92" s="4">
        <f>AVERAGE(PollyTix!G101,Wahlumfrage!G92)</f>
        <v>2.5949999999999998</v>
      </c>
      <c r="H92" s="4">
        <f>AVERAGE(PollyTix!H101,Wahlumfrage!H92)</f>
        <v>2.3450000000000002</v>
      </c>
      <c r="I92" s="4">
        <f>AVERAGE(PollyTix!I101,Wahlumfrage!I92)</f>
        <v>3.8899999999999997</v>
      </c>
      <c r="J92" s="4">
        <f>ABS(B92-Election_result!B$2)</f>
        <v>1.0499999999999972</v>
      </c>
      <c r="K92" s="4">
        <f>ABS(C92-Election_result!C$2)</f>
        <v>0.7099999999999973</v>
      </c>
      <c r="L92" s="4">
        <f>ABS(D92-Election_result!D$2)</f>
        <v>5.0199999999999996</v>
      </c>
      <c r="M92" s="4">
        <f>ABS(E92-Election_result!E$2)</f>
        <v>0.29000000000000004</v>
      </c>
      <c r="N92" s="4">
        <f>ABS(F92-Election_result!F$2)</f>
        <v>1.3699999999999992</v>
      </c>
      <c r="O92" s="4">
        <f>ABS(G92-Election_result!G$2)</f>
        <v>0.39499999999999957</v>
      </c>
      <c r="P92" s="4">
        <f>ABS(H92-Election_result!H$2)</f>
        <v>2.355</v>
      </c>
      <c r="Q92" s="4">
        <f>ABS(I92-Election_result!I$2)</f>
        <v>0.20999999999999996</v>
      </c>
      <c r="R92" s="4">
        <f t="shared" si="1"/>
        <v>1.4249999999999994</v>
      </c>
    </row>
    <row r="93" spans="1:18" ht="12.75" customHeight="1">
      <c r="A93" s="3">
        <v>41499</v>
      </c>
      <c r="B93" s="4">
        <f>AVERAGE(PollyTix!B102,Wahlumfrage!B93)</f>
        <v>40.450000000000003</v>
      </c>
      <c r="C93" s="4">
        <f>AVERAGE(PollyTix!C102,Wahlumfrage!C93)</f>
        <v>24.990000000000002</v>
      </c>
      <c r="D93" s="4">
        <f>AVERAGE(PollyTix!D102,Wahlumfrage!D93)</f>
        <v>13.42</v>
      </c>
      <c r="E93" s="4">
        <f>AVERAGE(PollyTix!E102,Wahlumfrage!E93)</f>
        <v>5.09</v>
      </c>
      <c r="F93" s="4">
        <f>AVERAGE(PollyTix!F102,Wahlumfrage!F93)</f>
        <v>7.23</v>
      </c>
      <c r="G93" s="4">
        <f>AVERAGE(PollyTix!G102,Wahlumfrage!G93)</f>
        <v>2.5949999999999998</v>
      </c>
      <c r="H93" s="4">
        <f>AVERAGE(PollyTix!H102,Wahlumfrage!H93)</f>
        <v>2.3450000000000002</v>
      </c>
      <c r="I93" s="4">
        <f>AVERAGE(PollyTix!I102,Wahlumfrage!I93)</f>
        <v>3.8899999999999997</v>
      </c>
      <c r="J93" s="4">
        <f>ABS(B93-Election_result!B$2)</f>
        <v>1.0499999999999972</v>
      </c>
      <c r="K93" s="4">
        <f>ABS(C93-Election_result!C$2)</f>
        <v>0.7099999999999973</v>
      </c>
      <c r="L93" s="4">
        <f>ABS(D93-Election_result!D$2)</f>
        <v>5.0199999999999996</v>
      </c>
      <c r="M93" s="4">
        <f>ABS(E93-Election_result!E$2)</f>
        <v>0.29000000000000004</v>
      </c>
      <c r="N93" s="4">
        <f>ABS(F93-Election_result!F$2)</f>
        <v>1.3699999999999992</v>
      </c>
      <c r="O93" s="4">
        <f>ABS(G93-Election_result!G$2)</f>
        <v>0.39499999999999957</v>
      </c>
      <c r="P93" s="4">
        <f>ABS(H93-Election_result!H$2)</f>
        <v>2.355</v>
      </c>
      <c r="Q93" s="4">
        <f>ABS(I93-Election_result!I$2)</f>
        <v>0.20999999999999996</v>
      </c>
      <c r="R93" s="4">
        <f t="shared" si="1"/>
        <v>1.4249999999999994</v>
      </c>
    </row>
    <row r="94" spans="1:18" ht="12.75" customHeight="1">
      <c r="A94" s="3">
        <v>41500</v>
      </c>
      <c r="B94" s="4">
        <f>AVERAGE(PollyTix!B103,Wahlumfrage!B94)</f>
        <v>40.340000000000003</v>
      </c>
      <c r="C94" s="4">
        <f>AVERAGE(PollyTix!C103,Wahlumfrage!C94)</f>
        <v>25.115000000000002</v>
      </c>
      <c r="D94" s="4">
        <f>AVERAGE(PollyTix!D103,Wahlumfrage!D94)</f>
        <v>13.43</v>
      </c>
      <c r="E94" s="4">
        <f>AVERAGE(PollyTix!E103,Wahlumfrage!E94)</f>
        <v>5.09</v>
      </c>
      <c r="F94" s="4">
        <f>AVERAGE(PollyTix!F103,Wahlumfrage!F94)</f>
        <v>7.29</v>
      </c>
      <c r="G94" s="4">
        <f>AVERAGE(PollyTix!G103,Wahlumfrage!G94)</f>
        <v>2.5449999999999999</v>
      </c>
      <c r="H94" s="4">
        <f>AVERAGE(PollyTix!H103,Wahlumfrage!H94)</f>
        <v>2.395</v>
      </c>
      <c r="I94" s="4">
        <f>AVERAGE(PollyTix!I103,Wahlumfrage!I94)</f>
        <v>3.79</v>
      </c>
      <c r="J94" s="4">
        <f>ABS(B94-Election_result!B$2)</f>
        <v>1.1599999999999966</v>
      </c>
      <c r="K94" s="4">
        <f>ABS(C94-Election_result!C$2)</f>
        <v>0.5849999999999973</v>
      </c>
      <c r="L94" s="4">
        <f>ABS(D94-Election_result!D$2)</f>
        <v>5.0299999999999994</v>
      </c>
      <c r="M94" s="4">
        <f>ABS(E94-Election_result!E$2)</f>
        <v>0.29000000000000004</v>
      </c>
      <c r="N94" s="4">
        <f>ABS(F94-Election_result!F$2)</f>
        <v>1.3099999999999996</v>
      </c>
      <c r="O94" s="4">
        <f>ABS(G94-Election_result!G$2)</f>
        <v>0.34499999999999975</v>
      </c>
      <c r="P94" s="4">
        <f>ABS(H94-Election_result!H$2)</f>
        <v>2.3050000000000002</v>
      </c>
      <c r="Q94" s="4">
        <f>ABS(I94-Election_result!I$2)</f>
        <v>0.30999999999999961</v>
      </c>
      <c r="R94" s="4">
        <f t="shared" si="1"/>
        <v>1.4168749999999988</v>
      </c>
    </row>
    <row r="95" spans="1:18" ht="12.75" customHeight="1">
      <c r="A95" s="3">
        <v>41501</v>
      </c>
      <c r="B95" s="4">
        <f>AVERAGE(PollyTix!B104,Wahlumfrage!B95)</f>
        <v>40.32</v>
      </c>
      <c r="C95" s="4">
        <f>AVERAGE(PollyTix!C104,Wahlumfrage!C95)</f>
        <v>24.9</v>
      </c>
      <c r="D95" s="4">
        <f>AVERAGE(PollyTix!D104,Wahlumfrage!D95)</f>
        <v>13.375</v>
      </c>
      <c r="E95" s="4">
        <f>AVERAGE(PollyTix!E104,Wahlumfrage!E95)</f>
        <v>5.1400000000000006</v>
      </c>
      <c r="F95" s="4">
        <f>AVERAGE(PollyTix!F104,Wahlumfrage!F95)</f>
        <v>7.2850000000000001</v>
      </c>
      <c r="G95" s="4">
        <f>AVERAGE(PollyTix!G104,Wahlumfrage!G95)</f>
        <v>2.5949999999999998</v>
      </c>
      <c r="H95" s="4">
        <f>AVERAGE(PollyTix!H104,Wahlumfrage!H95)</f>
        <v>2.4950000000000001</v>
      </c>
      <c r="I95" s="4">
        <f>AVERAGE(PollyTix!I104,Wahlumfrage!I95)</f>
        <v>3.8899999999999997</v>
      </c>
      <c r="J95" s="4">
        <f>ABS(B95-Election_result!B$2)</f>
        <v>1.1799999999999997</v>
      </c>
      <c r="K95" s="4">
        <f>ABS(C95-Election_result!C$2)</f>
        <v>0.80000000000000071</v>
      </c>
      <c r="L95" s="4">
        <f>ABS(D95-Election_result!D$2)</f>
        <v>4.9749999999999996</v>
      </c>
      <c r="M95" s="4">
        <f>ABS(E95-Election_result!E$2)</f>
        <v>0.34000000000000075</v>
      </c>
      <c r="N95" s="4">
        <f>ABS(F95-Election_result!F$2)</f>
        <v>1.3149999999999995</v>
      </c>
      <c r="O95" s="4">
        <f>ABS(G95-Election_result!G$2)</f>
        <v>0.39499999999999957</v>
      </c>
      <c r="P95" s="4">
        <f>ABS(H95-Election_result!H$2)</f>
        <v>2.2050000000000001</v>
      </c>
      <c r="Q95" s="4">
        <f>ABS(I95-Election_result!I$2)</f>
        <v>0.20999999999999996</v>
      </c>
      <c r="R95" s="4">
        <f t="shared" si="1"/>
        <v>1.4274999999999998</v>
      </c>
    </row>
    <row r="96" spans="1:18" ht="12.75" customHeight="1">
      <c r="A96" s="3">
        <v>41502</v>
      </c>
      <c r="B96" s="4">
        <f>AVERAGE(PollyTix!B105,Wahlumfrage!B96)</f>
        <v>40.299999999999997</v>
      </c>
      <c r="C96" s="4">
        <f>AVERAGE(PollyTix!C105,Wahlumfrage!C96)</f>
        <v>24.89</v>
      </c>
      <c r="D96" s="4">
        <f>AVERAGE(PollyTix!D105,Wahlumfrage!D96)</f>
        <v>13.370000000000001</v>
      </c>
      <c r="E96" s="4">
        <f>AVERAGE(PollyTix!E105,Wahlumfrage!E96)</f>
        <v>5.1400000000000006</v>
      </c>
      <c r="F96" s="4">
        <f>AVERAGE(PollyTix!F105,Wahlumfrage!F96)</f>
        <v>7.33</v>
      </c>
      <c r="G96" s="4">
        <f>AVERAGE(PollyTix!G105,Wahlumfrage!G96)</f>
        <v>2.5949999999999998</v>
      </c>
      <c r="H96" s="4">
        <f>AVERAGE(PollyTix!H105,Wahlumfrage!H96)</f>
        <v>2.4950000000000001</v>
      </c>
      <c r="I96" s="4">
        <f>AVERAGE(PollyTix!I105,Wahlumfrage!I96)</f>
        <v>3.8899999999999997</v>
      </c>
      <c r="J96" s="4">
        <f>ABS(B96-Election_result!B$2)</f>
        <v>1.2000000000000028</v>
      </c>
      <c r="K96" s="4">
        <f>ABS(C96-Election_result!C$2)</f>
        <v>0.80999999999999872</v>
      </c>
      <c r="L96" s="4">
        <f>ABS(D96-Election_result!D$2)</f>
        <v>4.9700000000000006</v>
      </c>
      <c r="M96" s="4">
        <f>ABS(E96-Election_result!E$2)</f>
        <v>0.34000000000000075</v>
      </c>
      <c r="N96" s="4">
        <f>ABS(F96-Election_result!F$2)</f>
        <v>1.2699999999999996</v>
      </c>
      <c r="O96" s="4">
        <f>ABS(G96-Election_result!G$2)</f>
        <v>0.39499999999999957</v>
      </c>
      <c r="P96" s="4">
        <f>ABS(H96-Election_result!H$2)</f>
        <v>2.2050000000000001</v>
      </c>
      <c r="Q96" s="4">
        <f>ABS(I96-Election_result!I$2)</f>
        <v>0.20999999999999996</v>
      </c>
      <c r="R96" s="4">
        <f t="shared" si="1"/>
        <v>1.4250000000000003</v>
      </c>
    </row>
    <row r="97" spans="1:18" ht="12.75" customHeight="1">
      <c r="A97" s="3">
        <v>41503</v>
      </c>
      <c r="B97" s="4">
        <f>AVERAGE(PollyTix!B106,Wahlumfrage!B97)</f>
        <v>40.47</v>
      </c>
      <c r="C97" s="4">
        <f>AVERAGE(PollyTix!C106,Wahlumfrage!C97)</f>
        <v>24.9</v>
      </c>
      <c r="D97" s="4">
        <f>AVERAGE(PollyTix!D106,Wahlumfrage!D97)</f>
        <v>13.275</v>
      </c>
      <c r="E97" s="4">
        <f>AVERAGE(PollyTix!E106,Wahlumfrage!E97)</f>
        <v>5.1400000000000006</v>
      </c>
      <c r="F97" s="4">
        <f>AVERAGE(PollyTix!F106,Wahlumfrage!F97)</f>
        <v>7.3849999999999998</v>
      </c>
      <c r="G97" s="4">
        <f>AVERAGE(PollyTix!G106,Wahlumfrage!G97)</f>
        <v>2.645</v>
      </c>
      <c r="H97" s="4">
        <f>AVERAGE(PollyTix!H106,Wahlumfrage!H97)</f>
        <v>2.395</v>
      </c>
      <c r="I97" s="4">
        <f>AVERAGE(PollyTix!I106,Wahlumfrage!I97)</f>
        <v>3.79</v>
      </c>
      <c r="J97" s="4">
        <f>ABS(B97-Election_result!B$2)</f>
        <v>1.0300000000000011</v>
      </c>
      <c r="K97" s="4">
        <f>ABS(C97-Election_result!C$2)</f>
        <v>0.80000000000000071</v>
      </c>
      <c r="L97" s="4">
        <f>ABS(D97-Election_result!D$2)</f>
        <v>4.875</v>
      </c>
      <c r="M97" s="4">
        <f>ABS(E97-Election_result!E$2)</f>
        <v>0.34000000000000075</v>
      </c>
      <c r="N97" s="4">
        <f>ABS(F97-Election_result!F$2)</f>
        <v>1.2149999999999999</v>
      </c>
      <c r="O97" s="4">
        <f>ABS(G97-Election_result!G$2)</f>
        <v>0.44499999999999984</v>
      </c>
      <c r="P97" s="4">
        <f>ABS(H97-Election_result!H$2)</f>
        <v>2.3050000000000002</v>
      </c>
      <c r="Q97" s="4">
        <f>ABS(I97-Election_result!I$2)</f>
        <v>0.30999999999999961</v>
      </c>
      <c r="R97" s="4">
        <f t="shared" si="1"/>
        <v>1.415</v>
      </c>
    </row>
    <row r="98" spans="1:18" ht="12.75" customHeight="1">
      <c r="A98" s="3">
        <v>41504</v>
      </c>
      <c r="B98" s="4">
        <f>AVERAGE(PollyTix!B107,Wahlumfrage!B98)</f>
        <v>40.57</v>
      </c>
      <c r="C98" s="4">
        <f>AVERAGE(PollyTix!C107,Wahlumfrage!C98)</f>
        <v>24.71</v>
      </c>
      <c r="D98" s="4">
        <f>AVERAGE(PollyTix!D107,Wahlumfrage!D98)</f>
        <v>12.905000000000001</v>
      </c>
      <c r="E98" s="4">
        <f>AVERAGE(PollyTix!E107,Wahlumfrage!E98)</f>
        <v>5.2050000000000001</v>
      </c>
      <c r="F98" s="4">
        <f>AVERAGE(PollyTix!F107,Wahlumfrage!F98)</f>
        <v>7.6549999999999994</v>
      </c>
      <c r="G98" s="4">
        <f>AVERAGE(PollyTix!G107,Wahlumfrage!G98)</f>
        <v>2.75</v>
      </c>
      <c r="H98" s="4">
        <f>AVERAGE(PollyTix!H107,Wahlumfrage!H98)</f>
        <v>2.4</v>
      </c>
      <c r="I98" s="4">
        <f>AVERAGE(PollyTix!I107,Wahlumfrage!I98)</f>
        <v>3.8</v>
      </c>
      <c r="J98" s="4">
        <f>ABS(B98-Election_result!B$2)</f>
        <v>0.92999999999999972</v>
      </c>
      <c r="K98" s="4">
        <f>ABS(C98-Election_result!C$2)</f>
        <v>0.98999999999999844</v>
      </c>
      <c r="L98" s="4">
        <f>ABS(D98-Election_result!D$2)</f>
        <v>4.5050000000000008</v>
      </c>
      <c r="M98" s="4">
        <f>ABS(E98-Election_result!E$2)</f>
        <v>0.40500000000000025</v>
      </c>
      <c r="N98" s="4">
        <f>ABS(F98-Election_result!F$2)</f>
        <v>0.94500000000000028</v>
      </c>
      <c r="O98" s="4">
        <f>ABS(G98-Election_result!G$2)</f>
        <v>0.54999999999999982</v>
      </c>
      <c r="P98" s="4">
        <f>ABS(H98-Election_result!H$2)</f>
        <v>2.3000000000000003</v>
      </c>
      <c r="Q98" s="4">
        <f>ABS(I98-Election_result!I$2)</f>
        <v>0.29999999999999982</v>
      </c>
      <c r="R98" s="4">
        <f t="shared" si="1"/>
        <v>1.3656250000000001</v>
      </c>
    </row>
    <row r="99" spans="1:18" ht="12.75" customHeight="1">
      <c r="A99" s="3">
        <v>41505</v>
      </c>
      <c r="B99" s="4">
        <f>AVERAGE(PollyTix!B108,Wahlumfrage!B99)</f>
        <v>40.57</v>
      </c>
      <c r="C99" s="4">
        <f>AVERAGE(PollyTix!C108,Wahlumfrage!C99)</f>
        <v>24.66</v>
      </c>
      <c r="D99" s="4">
        <f>AVERAGE(PollyTix!D108,Wahlumfrage!D99)</f>
        <v>12.805</v>
      </c>
      <c r="E99" s="4">
        <f>AVERAGE(PollyTix!E108,Wahlumfrage!E99)</f>
        <v>5.2550000000000008</v>
      </c>
      <c r="F99" s="4">
        <f>AVERAGE(PollyTix!F108,Wahlumfrage!F99)</f>
        <v>7.6549999999999994</v>
      </c>
      <c r="G99" s="4">
        <f>AVERAGE(PollyTix!G108,Wahlumfrage!G99)</f>
        <v>2.8499999999999996</v>
      </c>
      <c r="H99" s="4">
        <f>AVERAGE(PollyTix!H108,Wahlumfrage!H99)</f>
        <v>2.2999999999999998</v>
      </c>
      <c r="I99" s="4">
        <f>AVERAGE(PollyTix!I108,Wahlumfrage!I99)</f>
        <v>3.9</v>
      </c>
      <c r="J99" s="4">
        <f>ABS(B99-Election_result!B$2)</f>
        <v>0.92999999999999972</v>
      </c>
      <c r="K99" s="4">
        <f>ABS(C99-Election_result!C$2)</f>
        <v>1.0399999999999991</v>
      </c>
      <c r="L99" s="4">
        <f>ABS(D99-Election_result!D$2)</f>
        <v>4.4049999999999994</v>
      </c>
      <c r="M99" s="4">
        <f>ABS(E99-Election_result!E$2)</f>
        <v>0.45500000000000096</v>
      </c>
      <c r="N99" s="4">
        <f>ABS(F99-Election_result!F$2)</f>
        <v>0.94500000000000028</v>
      </c>
      <c r="O99" s="4">
        <f>ABS(G99-Election_result!G$2)</f>
        <v>0.64999999999999947</v>
      </c>
      <c r="P99" s="4">
        <f>ABS(H99-Election_result!H$2)</f>
        <v>2.4000000000000004</v>
      </c>
      <c r="Q99" s="4">
        <f>ABS(I99-Election_result!I$2)</f>
        <v>0.19999999999999973</v>
      </c>
      <c r="R99" s="4">
        <f t="shared" si="1"/>
        <v>1.3781249999999998</v>
      </c>
    </row>
    <row r="100" spans="1:18" ht="12.75" customHeight="1">
      <c r="A100" s="3">
        <v>41506</v>
      </c>
      <c r="B100" s="4">
        <f>AVERAGE(PollyTix!B109,Wahlumfrage!B100)</f>
        <v>40.57</v>
      </c>
      <c r="C100" s="4">
        <f>AVERAGE(PollyTix!C109,Wahlumfrage!C100)</f>
        <v>24.61</v>
      </c>
      <c r="D100" s="4">
        <f>AVERAGE(PollyTix!D109,Wahlumfrage!D100)</f>
        <v>12.805</v>
      </c>
      <c r="E100" s="4">
        <f>AVERAGE(PollyTix!E109,Wahlumfrage!E100)</f>
        <v>5.3049999999999997</v>
      </c>
      <c r="F100" s="4">
        <f>AVERAGE(PollyTix!F109,Wahlumfrage!F100)</f>
        <v>7.6549999999999994</v>
      </c>
      <c r="G100" s="4">
        <f>AVERAGE(PollyTix!G109,Wahlumfrage!G100)</f>
        <v>2.8499999999999996</v>
      </c>
      <c r="H100" s="4">
        <f>AVERAGE(PollyTix!H109,Wahlumfrage!H100)</f>
        <v>2.2999999999999998</v>
      </c>
      <c r="I100" s="4">
        <f>AVERAGE(PollyTix!I109,Wahlumfrage!I100)</f>
        <v>3.9</v>
      </c>
      <c r="J100" s="4">
        <f>ABS(B100-Election_result!B$2)</f>
        <v>0.92999999999999972</v>
      </c>
      <c r="K100" s="4">
        <f>ABS(C100-Election_result!C$2)</f>
        <v>1.0899999999999999</v>
      </c>
      <c r="L100" s="4">
        <f>ABS(D100-Election_result!D$2)</f>
        <v>4.4049999999999994</v>
      </c>
      <c r="M100" s="4">
        <f>ABS(E100-Election_result!E$2)</f>
        <v>0.50499999999999989</v>
      </c>
      <c r="N100" s="4">
        <f>ABS(F100-Election_result!F$2)</f>
        <v>0.94500000000000028</v>
      </c>
      <c r="O100" s="4">
        <f>ABS(G100-Election_result!G$2)</f>
        <v>0.64999999999999947</v>
      </c>
      <c r="P100" s="4">
        <f>ABS(H100-Election_result!H$2)</f>
        <v>2.4000000000000004</v>
      </c>
      <c r="Q100" s="4">
        <f>ABS(I100-Election_result!I$2)</f>
        <v>0.19999999999999973</v>
      </c>
      <c r="R100" s="4">
        <f t="shared" si="1"/>
        <v>1.3906249999999998</v>
      </c>
    </row>
    <row r="101" spans="1:18" ht="12.75" customHeight="1">
      <c r="A101" s="3">
        <v>41507</v>
      </c>
      <c r="B101" s="4">
        <f>AVERAGE(PollyTix!B110,Wahlumfrage!B101)</f>
        <v>40.400000000000006</v>
      </c>
      <c r="C101" s="4">
        <f>AVERAGE(PollyTix!C110,Wahlumfrage!C101)</f>
        <v>24.75</v>
      </c>
      <c r="D101" s="4">
        <f>AVERAGE(PollyTix!D110,Wahlumfrage!D101)</f>
        <v>12.899999999999999</v>
      </c>
      <c r="E101" s="4">
        <f>AVERAGE(PollyTix!E110,Wahlumfrage!E101)</f>
        <v>5.3000000000000007</v>
      </c>
      <c r="F101" s="4">
        <f>AVERAGE(PollyTix!F110,Wahlumfrage!F101)</f>
        <v>7.7</v>
      </c>
      <c r="G101" s="4">
        <f>AVERAGE(PollyTix!G110,Wahlumfrage!G101)</f>
        <v>2.9</v>
      </c>
      <c r="H101" s="4">
        <f>AVERAGE(PollyTix!H110,Wahlumfrage!H101)</f>
        <v>2.2999999999999998</v>
      </c>
      <c r="I101" s="4">
        <f>AVERAGE(PollyTix!I110,Wahlumfrage!I101)</f>
        <v>3.75</v>
      </c>
      <c r="J101" s="4">
        <f>ABS(B101-Election_result!B$2)</f>
        <v>1.0999999999999943</v>
      </c>
      <c r="K101" s="4">
        <f>ABS(C101-Election_result!C$2)</f>
        <v>0.94999999999999929</v>
      </c>
      <c r="L101" s="4">
        <f>ABS(D101-Election_result!D$2)</f>
        <v>4.4999999999999982</v>
      </c>
      <c r="M101" s="4">
        <f>ABS(E101-Election_result!E$2)</f>
        <v>0.50000000000000089</v>
      </c>
      <c r="N101" s="4">
        <f>ABS(F101-Election_result!F$2)</f>
        <v>0.89999999999999947</v>
      </c>
      <c r="O101" s="4">
        <f>ABS(G101-Election_result!G$2)</f>
        <v>0.69999999999999973</v>
      </c>
      <c r="P101" s="4">
        <f>ABS(H101-Election_result!H$2)</f>
        <v>2.4000000000000004</v>
      </c>
      <c r="Q101" s="4">
        <f>ABS(I101-Election_result!I$2)</f>
        <v>0.34999999999999964</v>
      </c>
      <c r="R101" s="4">
        <f t="shared" si="1"/>
        <v>1.4249999999999989</v>
      </c>
    </row>
    <row r="102" spans="1:18" ht="12.75" customHeight="1">
      <c r="A102" s="3">
        <v>41508</v>
      </c>
      <c r="B102" s="4">
        <f>AVERAGE(PollyTix!B111,Wahlumfrage!B102)</f>
        <v>40.400000000000006</v>
      </c>
      <c r="C102" s="4">
        <f>AVERAGE(PollyTix!C111,Wahlumfrage!C102)</f>
        <v>24.5</v>
      </c>
      <c r="D102" s="4">
        <f>AVERAGE(PollyTix!D111,Wahlumfrage!D102)</f>
        <v>12.899999999999999</v>
      </c>
      <c r="E102" s="4">
        <f>AVERAGE(PollyTix!E111,Wahlumfrage!E102)</f>
        <v>5.45</v>
      </c>
      <c r="F102" s="4">
        <f>AVERAGE(PollyTix!F111,Wahlumfrage!F102)</f>
        <v>7.7</v>
      </c>
      <c r="G102" s="4">
        <f>AVERAGE(PollyTix!G111,Wahlumfrage!G102)</f>
        <v>2.8499999999999996</v>
      </c>
      <c r="H102" s="4">
        <f>AVERAGE(PollyTix!H111,Wahlumfrage!H102)</f>
        <v>2.35</v>
      </c>
      <c r="I102" s="4">
        <f>AVERAGE(PollyTix!I111,Wahlumfrage!I102)</f>
        <v>3.8499999999999996</v>
      </c>
      <c r="J102" s="4">
        <f>ABS(B102-Election_result!B$2)</f>
        <v>1.0999999999999943</v>
      </c>
      <c r="K102" s="4">
        <f>ABS(C102-Election_result!C$2)</f>
        <v>1.1999999999999993</v>
      </c>
      <c r="L102" s="4">
        <f>ABS(D102-Election_result!D$2)</f>
        <v>4.4999999999999982</v>
      </c>
      <c r="M102" s="4">
        <f>ABS(E102-Election_result!E$2)</f>
        <v>0.65000000000000036</v>
      </c>
      <c r="N102" s="4">
        <f>ABS(F102-Election_result!F$2)</f>
        <v>0.89999999999999947</v>
      </c>
      <c r="O102" s="4">
        <f>ABS(G102-Election_result!G$2)</f>
        <v>0.64999999999999947</v>
      </c>
      <c r="P102" s="4">
        <f>ABS(H102-Election_result!H$2)</f>
        <v>2.35</v>
      </c>
      <c r="Q102" s="4">
        <f>ABS(I102-Election_result!I$2)</f>
        <v>0.25</v>
      </c>
      <c r="R102" s="4">
        <f t="shared" si="1"/>
        <v>1.4499999999999986</v>
      </c>
    </row>
    <row r="103" spans="1:18" ht="12.75" customHeight="1">
      <c r="A103" s="3">
        <v>41509</v>
      </c>
      <c r="B103" s="4">
        <f>AVERAGE(PollyTix!B112,Wahlumfrage!B103)</f>
        <v>40.400000000000006</v>
      </c>
      <c r="C103" s="4">
        <f>AVERAGE(PollyTix!C112,Wahlumfrage!C103)</f>
        <v>24.5</v>
      </c>
      <c r="D103" s="4">
        <f>AVERAGE(PollyTix!D112,Wahlumfrage!D103)</f>
        <v>12.899999999999999</v>
      </c>
      <c r="E103" s="4">
        <f>AVERAGE(PollyTix!E112,Wahlumfrage!E103)</f>
        <v>5.45</v>
      </c>
      <c r="F103" s="4">
        <f>AVERAGE(PollyTix!F112,Wahlumfrage!F103)</f>
        <v>7.7</v>
      </c>
      <c r="G103" s="4">
        <f>AVERAGE(PollyTix!G112,Wahlumfrage!G103)</f>
        <v>2.8499999999999996</v>
      </c>
      <c r="H103" s="4">
        <f>AVERAGE(PollyTix!H112,Wahlumfrage!H103)</f>
        <v>2.35</v>
      </c>
      <c r="I103" s="4">
        <f>AVERAGE(PollyTix!I112,Wahlumfrage!I103)</f>
        <v>3.8499999999999996</v>
      </c>
      <c r="J103" s="4">
        <f>ABS(B103-Election_result!B$2)</f>
        <v>1.0999999999999943</v>
      </c>
      <c r="K103" s="4">
        <f>ABS(C103-Election_result!C$2)</f>
        <v>1.1999999999999993</v>
      </c>
      <c r="L103" s="4">
        <f>ABS(D103-Election_result!D$2)</f>
        <v>4.4999999999999982</v>
      </c>
      <c r="M103" s="4">
        <f>ABS(E103-Election_result!E$2)</f>
        <v>0.65000000000000036</v>
      </c>
      <c r="N103" s="4">
        <f>ABS(F103-Election_result!F$2)</f>
        <v>0.89999999999999947</v>
      </c>
      <c r="O103" s="4">
        <f>ABS(G103-Election_result!G$2)</f>
        <v>0.64999999999999947</v>
      </c>
      <c r="P103" s="4">
        <f>ABS(H103-Election_result!H$2)</f>
        <v>2.35</v>
      </c>
      <c r="Q103" s="4">
        <f>ABS(I103-Election_result!I$2)</f>
        <v>0.25</v>
      </c>
      <c r="R103" s="4">
        <f t="shared" si="1"/>
        <v>1.4499999999999986</v>
      </c>
    </row>
    <row r="104" spans="1:18" ht="12.75" customHeight="1">
      <c r="A104" s="3">
        <v>41510</v>
      </c>
      <c r="B104" s="4">
        <f>AVERAGE(PollyTix!B113,Wahlumfrage!B104)</f>
        <v>40.57</v>
      </c>
      <c r="C104" s="4">
        <f>AVERAGE(PollyTix!C113,Wahlumfrage!C104)</f>
        <v>24.51</v>
      </c>
      <c r="D104" s="4">
        <f>AVERAGE(PollyTix!D113,Wahlumfrage!D104)</f>
        <v>12.805</v>
      </c>
      <c r="E104" s="4">
        <f>AVERAGE(PollyTix!E113,Wahlumfrage!E104)</f>
        <v>5.4550000000000001</v>
      </c>
      <c r="F104" s="4">
        <f>AVERAGE(PollyTix!F113,Wahlumfrage!F104)</f>
        <v>7.7549999999999999</v>
      </c>
      <c r="G104" s="4">
        <f>AVERAGE(PollyTix!G113,Wahlumfrage!G104)</f>
        <v>2.8</v>
      </c>
      <c r="H104" s="4">
        <f>AVERAGE(PollyTix!H113,Wahlumfrage!H104)</f>
        <v>2.35</v>
      </c>
      <c r="I104" s="4">
        <f>AVERAGE(PollyTix!I113,Wahlumfrage!I104)</f>
        <v>3.75</v>
      </c>
      <c r="J104" s="4">
        <f>ABS(B104-Election_result!B$2)</f>
        <v>0.92999999999999972</v>
      </c>
      <c r="K104" s="4">
        <f>ABS(C104-Election_result!C$2)</f>
        <v>1.1899999999999977</v>
      </c>
      <c r="L104" s="4">
        <f>ABS(D104-Election_result!D$2)</f>
        <v>4.4049999999999994</v>
      </c>
      <c r="M104" s="4">
        <f>ABS(E104-Election_result!E$2)</f>
        <v>0.65500000000000025</v>
      </c>
      <c r="N104" s="4">
        <f>ABS(F104-Election_result!F$2)</f>
        <v>0.84499999999999975</v>
      </c>
      <c r="O104" s="4">
        <f>ABS(G104-Election_result!G$2)</f>
        <v>0.59999999999999964</v>
      </c>
      <c r="P104" s="4">
        <f>ABS(H104-Election_result!H$2)</f>
        <v>2.35</v>
      </c>
      <c r="Q104" s="4">
        <f>ABS(I104-Election_result!I$2)</f>
        <v>0.34999999999999964</v>
      </c>
      <c r="R104" s="4">
        <f t="shared" si="1"/>
        <v>1.4156249999999995</v>
      </c>
    </row>
    <row r="105" spans="1:18" ht="12.75" customHeight="1">
      <c r="A105" s="3">
        <v>41511</v>
      </c>
      <c r="B105" s="4">
        <f>AVERAGE(PollyTix!B114,Wahlumfrage!B105)</f>
        <v>40.549999999999997</v>
      </c>
      <c r="C105" s="4">
        <f>AVERAGE(PollyTix!C114,Wahlumfrage!C105)</f>
        <v>24.5</v>
      </c>
      <c r="D105" s="4">
        <f>AVERAGE(PollyTix!D114,Wahlumfrage!D105)</f>
        <v>12.8</v>
      </c>
      <c r="E105" s="4">
        <f>AVERAGE(PollyTix!E114,Wahlumfrage!E105)</f>
        <v>5.5</v>
      </c>
      <c r="F105" s="4">
        <f>AVERAGE(PollyTix!F114,Wahlumfrage!F105)</f>
        <v>7.75</v>
      </c>
      <c r="G105" s="4">
        <f>AVERAGE(PollyTix!G114,Wahlumfrage!G105)</f>
        <v>2.8</v>
      </c>
      <c r="H105" s="4">
        <f>AVERAGE(PollyTix!H114,Wahlumfrage!H105)</f>
        <v>2.35</v>
      </c>
      <c r="I105" s="4">
        <f>AVERAGE(PollyTix!I114,Wahlumfrage!I105)</f>
        <v>3.75</v>
      </c>
      <c r="J105" s="4">
        <f>ABS(B105-Election_result!B$2)</f>
        <v>0.95000000000000284</v>
      </c>
      <c r="K105" s="4">
        <f>ABS(C105-Election_result!C$2)</f>
        <v>1.1999999999999993</v>
      </c>
      <c r="L105" s="4">
        <f>ABS(D105-Election_result!D$2)</f>
        <v>4.4000000000000004</v>
      </c>
      <c r="M105" s="4">
        <f>ABS(E105-Election_result!E$2)</f>
        <v>0.70000000000000018</v>
      </c>
      <c r="N105" s="4">
        <f>ABS(F105-Election_result!F$2)</f>
        <v>0.84999999999999964</v>
      </c>
      <c r="O105" s="4">
        <f>ABS(G105-Election_result!G$2)</f>
        <v>0.59999999999999964</v>
      </c>
      <c r="P105" s="4">
        <f>ABS(H105-Election_result!H$2)</f>
        <v>2.35</v>
      </c>
      <c r="Q105" s="4">
        <f>ABS(I105-Election_result!I$2)</f>
        <v>0.34999999999999964</v>
      </c>
      <c r="R105" s="4">
        <f t="shared" si="1"/>
        <v>1.425</v>
      </c>
    </row>
    <row r="106" spans="1:18" ht="12.75" customHeight="1">
      <c r="A106" s="3">
        <v>41512</v>
      </c>
      <c r="B106" s="4">
        <f>AVERAGE(PollyTix!B115,Wahlumfrage!B106)</f>
        <v>40.44</v>
      </c>
      <c r="C106" s="4">
        <f>AVERAGE(PollyTix!C115,Wahlumfrage!C106)</f>
        <v>24.36</v>
      </c>
      <c r="D106" s="4">
        <f>AVERAGE(PollyTix!D115,Wahlumfrage!D106)</f>
        <v>12.73</v>
      </c>
      <c r="E106" s="4">
        <f>AVERAGE(PollyTix!E115,Wahlumfrage!E106)</f>
        <v>5.6449999999999996</v>
      </c>
      <c r="F106" s="4">
        <f>AVERAGE(PollyTix!F115,Wahlumfrage!F106)</f>
        <v>7.99</v>
      </c>
      <c r="G106" s="4">
        <f>AVERAGE(PollyTix!G115,Wahlumfrage!G106)</f>
        <v>2.6949999999999998</v>
      </c>
      <c r="H106" s="4">
        <f>AVERAGE(PollyTix!H115,Wahlumfrage!H106)</f>
        <v>2.395</v>
      </c>
      <c r="I106" s="4">
        <f>AVERAGE(PollyTix!I115,Wahlumfrage!I106)</f>
        <v>3.74</v>
      </c>
      <c r="J106" s="4">
        <f>ABS(B106-Election_result!B$2)</f>
        <v>1.0600000000000023</v>
      </c>
      <c r="K106" s="4">
        <f>ABS(C106-Election_result!C$2)</f>
        <v>1.3399999999999999</v>
      </c>
      <c r="L106" s="4">
        <f>ABS(D106-Election_result!D$2)</f>
        <v>4.33</v>
      </c>
      <c r="M106" s="4">
        <f>ABS(E106-Election_result!E$2)</f>
        <v>0.84499999999999975</v>
      </c>
      <c r="N106" s="4">
        <f>ABS(F106-Election_result!F$2)</f>
        <v>0.60999999999999943</v>
      </c>
      <c r="O106" s="4">
        <f>ABS(G106-Election_result!G$2)</f>
        <v>0.49499999999999966</v>
      </c>
      <c r="P106" s="4">
        <f>ABS(H106-Election_result!H$2)</f>
        <v>2.3050000000000002</v>
      </c>
      <c r="Q106" s="4">
        <f>ABS(I106-Election_result!I$2)</f>
        <v>0.35999999999999943</v>
      </c>
      <c r="R106" s="4">
        <f t="shared" si="1"/>
        <v>1.4181250000000001</v>
      </c>
    </row>
    <row r="107" spans="1:18" ht="12.75" customHeight="1">
      <c r="A107" s="3">
        <v>41513</v>
      </c>
      <c r="B107" s="4">
        <f>AVERAGE(PollyTix!B116,Wahlumfrage!B107)</f>
        <v>40.44</v>
      </c>
      <c r="C107" s="4">
        <f>AVERAGE(PollyTix!C116,Wahlumfrage!C107)</f>
        <v>24.36</v>
      </c>
      <c r="D107" s="4">
        <f>AVERAGE(PollyTix!D116,Wahlumfrage!D107)</f>
        <v>12.73</v>
      </c>
      <c r="E107" s="4">
        <f>AVERAGE(PollyTix!E116,Wahlumfrage!E107)</f>
        <v>5.6449999999999996</v>
      </c>
      <c r="F107" s="4">
        <f>AVERAGE(PollyTix!F116,Wahlumfrage!F107)</f>
        <v>7.99</v>
      </c>
      <c r="G107" s="4">
        <f>AVERAGE(PollyTix!G116,Wahlumfrage!G107)</f>
        <v>2.6949999999999998</v>
      </c>
      <c r="H107" s="4">
        <f>AVERAGE(PollyTix!H116,Wahlumfrage!H107)</f>
        <v>2.395</v>
      </c>
      <c r="I107" s="4">
        <f>AVERAGE(PollyTix!I116,Wahlumfrage!I107)</f>
        <v>3.74</v>
      </c>
      <c r="J107" s="4">
        <f>ABS(B107-Election_result!B$2)</f>
        <v>1.0600000000000023</v>
      </c>
      <c r="K107" s="4">
        <f>ABS(C107-Election_result!C$2)</f>
        <v>1.3399999999999999</v>
      </c>
      <c r="L107" s="4">
        <f>ABS(D107-Election_result!D$2)</f>
        <v>4.33</v>
      </c>
      <c r="M107" s="4">
        <f>ABS(E107-Election_result!E$2)</f>
        <v>0.84499999999999975</v>
      </c>
      <c r="N107" s="4">
        <f>ABS(F107-Election_result!F$2)</f>
        <v>0.60999999999999943</v>
      </c>
      <c r="O107" s="4">
        <f>ABS(G107-Election_result!G$2)</f>
        <v>0.49499999999999966</v>
      </c>
      <c r="P107" s="4">
        <f>ABS(H107-Election_result!H$2)</f>
        <v>2.3050000000000002</v>
      </c>
      <c r="Q107" s="4">
        <f>ABS(I107-Election_result!I$2)</f>
        <v>0.35999999999999943</v>
      </c>
      <c r="R107" s="4">
        <f t="shared" si="1"/>
        <v>1.4181250000000001</v>
      </c>
    </row>
    <row r="108" spans="1:18" ht="12.75" customHeight="1">
      <c r="A108" s="3">
        <v>41514</v>
      </c>
      <c r="B108" s="4">
        <f>AVERAGE(PollyTix!B117,Wahlumfrage!B108)</f>
        <v>40.340000000000003</v>
      </c>
      <c r="C108" s="4">
        <f>AVERAGE(PollyTix!C117,Wahlumfrage!C108)</f>
        <v>24.41</v>
      </c>
      <c r="D108" s="4">
        <f>AVERAGE(PollyTix!D117,Wahlumfrage!D108)</f>
        <v>12.780000000000001</v>
      </c>
      <c r="E108" s="4">
        <f>AVERAGE(PollyTix!E117,Wahlumfrage!E108)</f>
        <v>5.6950000000000003</v>
      </c>
      <c r="F108" s="4">
        <f>AVERAGE(PollyTix!F117,Wahlumfrage!F108)</f>
        <v>7.9399999999999995</v>
      </c>
      <c r="G108" s="4">
        <f>AVERAGE(PollyTix!G117,Wahlumfrage!G108)</f>
        <v>2.6949999999999998</v>
      </c>
      <c r="H108" s="4">
        <f>AVERAGE(PollyTix!H117,Wahlumfrage!H108)</f>
        <v>2.4450000000000003</v>
      </c>
      <c r="I108" s="4">
        <f>AVERAGE(PollyTix!I117,Wahlumfrage!I108)</f>
        <v>3.69</v>
      </c>
      <c r="J108" s="4">
        <f>ABS(B108-Election_result!B$2)</f>
        <v>1.1599999999999966</v>
      </c>
      <c r="K108" s="4">
        <f>ABS(C108-Election_result!C$2)</f>
        <v>1.2899999999999991</v>
      </c>
      <c r="L108" s="4">
        <f>ABS(D108-Election_result!D$2)</f>
        <v>4.3800000000000008</v>
      </c>
      <c r="M108" s="4">
        <f>ABS(E108-Election_result!E$2)</f>
        <v>0.89500000000000046</v>
      </c>
      <c r="N108" s="4">
        <f>ABS(F108-Election_result!F$2)</f>
        <v>0.66000000000000014</v>
      </c>
      <c r="O108" s="4">
        <f>ABS(G108-Election_result!G$2)</f>
        <v>0.49499999999999966</v>
      </c>
      <c r="P108" s="4">
        <f>ABS(H108-Election_result!H$2)</f>
        <v>2.2549999999999999</v>
      </c>
      <c r="Q108" s="4">
        <f>ABS(I108-Election_result!I$2)</f>
        <v>0.4099999999999997</v>
      </c>
      <c r="R108" s="4">
        <f t="shared" si="1"/>
        <v>1.4431249999999998</v>
      </c>
    </row>
    <row r="109" spans="1:18" ht="12.75" customHeight="1">
      <c r="A109" s="3">
        <v>41515</v>
      </c>
      <c r="B109" s="4">
        <f>AVERAGE(PollyTix!B118,Wahlumfrage!B109)</f>
        <v>40.42</v>
      </c>
      <c r="C109" s="4">
        <f>AVERAGE(PollyTix!C118,Wahlumfrage!C109)</f>
        <v>24.2</v>
      </c>
      <c r="D109" s="4">
        <f>AVERAGE(PollyTix!D118,Wahlumfrage!D109)</f>
        <v>12.625</v>
      </c>
      <c r="E109" s="4">
        <f>AVERAGE(PollyTix!E118,Wahlumfrage!E109)</f>
        <v>5.6400000000000006</v>
      </c>
      <c r="F109" s="4">
        <f>AVERAGE(PollyTix!F118,Wahlumfrage!F109)</f>
        <v>8.0849999999999991</v>
      </c>
      <c r="G109" s="4">
        <f>AVERAGE(PollyTix!G118,Wahlumfrage!G109)</f>
        <v>2.7450000000000001</v>
      </c>
      <c r="H109" s="4">
        <f>AVERAGE(PollyTix!H118,Wahlumfrage!H109)</f>
        <v>2.4950000000000001</v>
      </c>
      <c r="I109" s="4">
        <f>AVERAGE(PollyTix!I118,Wahlumfrage!I109)</f>
        <v>3.79</v>
      </c>
      <c r="J109" s="4">
        <f>ABS(B109-Election_result!B$2)</f>
        <v>1.0799999999999983</v>
      </c>
      <c r="K109" s="4">
        <f>ABS(C109-Election_result!C$2)</f>
        <v>1.5</v>
      </c>
      <c r="L109" s="4">
        <f>ABS(D109-Election_result!D$2)</f>
        <v>4.2249999999999996</v>
      </c>
      <c r="M109" s="4">
        <f>ABS(E109-Election_result!E$2)</f>
        <v>0.84000000000000075</v>
      </c>
      <c r="N109" s="4">
        <f>ABS(F109-Election_result!F$2)</f>
        <v>0.51500000000000057</v>
      </c>
      <c r="O109" s="4">
        <f>ABS(G109-Election_result!G$2)</f>
        <v>0.54499999999999993</v>
      </c>
      <c r="P109" s="4">
        <f>ABS(H109-Election_result!H$2)</f>
        <v>2.2050000000000001</v>
      </c>
      <c r="Q109" s="4">
        <f>ABS(I109-Election_result!I$2)</f>
        <v>0.30999999999999961</v>
      </c>
      <c r="R109" s="4">
        <f t="shared" si="1"/>
        <v>1.4024999999999999</v>
      </c>
    </row>
    <row r="110" spans="1:18" ht="12.75" customHeight="1">
      <c r="A110" s="3">
        <v>41516</v>
      </c>
      <c r="B110" s="4">
        <f>AVERAGE(PollyTix!B119,Wahlumfrage!B110)</f>
        <v>40.42</v>
      </c>
      <c r="C110" s="4">
        <f>AVERAGE(PollyTix!C119,Wahlumfrage!C110)</f>
        <v>24.299999999999997</v>
      </c>
      <c r="D110" s="4">
        <f>AVERAGE(PollyTix!D119,Wahlumfrage!D110)</f>
        <v>12.574999999999999</v>
      </c>
      <c r="E110" s="4">
        <f>AVERAGE(PollyTix!E119,Wahlumfrage!E110)</f>
        <v>5.6899999999999995</v>
      </c>
      <c r="F110" s="4">
        <f>AVERAGE(PollyTix!F119,Wahlumfrage!F110)</f>
        <v>8.0350000000000001</v>
      </c>
      <c r="G110" s="4">
        <f>AVERAGE(PollyTix!G119,Wahlumfrage!G110)</f>
        <v>2.6949999999999998</v>
      </c>
      <c r="H110" s="4">
        <f>AVERAGE(PollyTix!H119,Wahlumfrage!H110)</f>
        <v>2.5449999999999999</v>
      </c>
      <c r="I110" s="4">
        <f>AVERAGE(PollyTix!I119,Wahlumfrage!I110)</f>
        <v>3.74</v>
      </c>
      <c r="J110" s="4">
        <f>ABS(B110-Election_result!B$2)</f>
        <v>1.0799999999999983</v>
      </c>
      <c r="K110" s="4">
        <f>ABS(C110-Election_result!C$2)</f>
        <v>1.4000000000000021</v>
      </c>
      <c r="L110" s="4">
        <f>ABS(D110-Election_result!D$2)</f>
        <v>4.1749999999999989</v>
      </c>
      <c r="M110" s="4">
        <f>ABS(E110-Election_result!E$2)</f>
        <v>0.88999999999999968</v>
      </c>
      <c r="N110" s="4">
        <f>ABS(F110-Election_result!F$2)</f>
        <v>0.5649999999999995</v>
      </c>
      <c r="O110" s="4">
        <f>ABS(G110-Election_result!G$2)</f>
        <v>0.49499999999999966</v>
      </c>
      <c r="P110" s="4">
        <f>ABS(H110-Election_result!H$2)</f>
        <v>2.1550000000000002</v>
      </c>
      <c r="Q110" s="4">
        <f>ABS(I110-Election_result!I$2)</f>
        <v>0.35999999999999943</v>
      </c>
      <c r="R110" s="4">
        <f t="shared" si="1"/>
        <v>1.3899999999999997</v>
      </c>
    </row>
    <row r="111" spans="1:18" ht="12.75" customHeight="1">
      <c r="A111" s="3">
        <v>41517</v>
      </c>
      <c r="B111" s="4">
        <f>AVERAGE(PollyTix!B120,Wahlumfrage!B111)</f>
        <v>40.489999999999995</v>
      </c>
      <c r="C111" s="4">
        <f>AVERAGE(PollyTix!C120,Wahlumfrage!C111)</f>
        <v>24.41</v>
      </c>
      <c r="D111" s="4">
        <f>AVERAGE(PollyTix!D120,Wahlumfrage!D111)</f>
        <v>12.48</v>
      </c>
      <c r="E111" s="4">
        <f>AVERAGE(PollyTix!E120,Wahlumfrage!E111)</f>
        <v>5.6449999999999996</v>
      </c>
      <c r="F111" s="4">
        <f>AVERAGE(PollyTix!F120,Wahlumfrage!F111)</f>
        <v>8.0399999999999991</v>
      </c>
      <c r="G111" s="4">
        <f>AVERAGE(PollyTix!G120,Wahlumfrage!G111)</f>
        <v>2.645</v>
      </c>
      <c r="H111" s="4">
        <f>AVERAGE(PollyTix!H120,Wahlumfrage!H111)</f>
        <v>2.5449999999999999</v>
      </c>
      <c r="I111" s="4">
        <f>AVERAGE(PollyTix!I120,Wahlumfrage!I111)</f>
        <v>3.74</v>
      </c>
      <c r="J111" s="4">
        <f>ABS(B111-Election_result!B$2)</f>
        <v>1.0100000000000051</v>
      </c>
      <c r="K111" s="4">
        <f>ABS(C111-Election_result!C$2)</f>
        <v>1.2899999999999991</v>
      </c>
      <c r="L111" s="4">
        <f>ABS(D111-Election_result!D$2)</f>
        <v>4.08</v>
      </c>
      <c r="M111" s="4">
        <f>ABS(E111-Election_result!E$2)</f>
        <v>0.84499999999999975</v>
      </c>
      <c r="N111" s="4">
        <f>ABS(F111-Election_result!F$2)</f>
        <v>0.5600000000000005</v>
      </c>
      <c r="O111" s="4">
        <f>ABS(G111-Election_result!G$2)</f>
        <v>0.44499999999999984</v>
      </c>
      <c r="P111" s="4">
        <f>ABS(H111-Election_result!H$2)</f>
        <v>2.1550000000000002</v>
      </c>
      <c r="Q111" s="4">
        <f>ABS(I111-Election_result!I$2)</f>
        <v>0.35999999999999943</v>
      </c>
      <c r="R111" s="4">
        <f t="shared" si="1"/>
        <v>1.3431250000000006</v>
      </c>
    </row>
    <row r="112" spans="1:18" ht="12.75" customHeight="1">
      <c r="A112" s="3">
        <v>41518</v>
      </c>
      <c r="B112" s="4">
        <f>AVERAGE(PollyTix!B121,Wahlumfrage!B112)</f>
        <v>40.39</v>
      </c>
      <c r="C112" s="4">
        <f>AVERAGE(PollyTix!C121,Wahlumfrage!C112)</f>
        <v>24.524999999999999</v>
      </c>
      <c r="D112" s="4">
        <f>AVERAGE(PollyTix!D121,Wahlumfrage!D112)</f>
        <v>12.11</v>
      </c>
      <c r="E112" s="4">
        <f>AVERAGE(PollyTix!E121,Wahlumfrage!E112)</f>
        <v>5.6549999999999994</v>
      </c>
      <c r="F112" s="4">
        <f>AVERAGE(PollyTix!F121,Wahlumfrage!F112)</f>
        <v>8.2100000000000009</v>
      </c>
      <c r="G112" s="4">
        <f>AVERAGE(PollyTix!G121,Wahlumfrage!G112)</f>
        <v>2.7549999999999999</v>
      </c>
      <c r="H112" s="4">
        <f>AVERAGE(PollyTix!H121,Wahlumfrage!H112)</f>
        <v>2.605</v>
      </c>
      <c r="I112" s="4">
        <f>AVERAGE(PollyTix!I121,Wahlumfrage!I112)</f>
        <v>3.7549999999999999</v>
      </c>
      <c r="J112" s="4">
        <f>ABS(B112-Election_result!B$2)</f>
        <v>1.1099999999999994</v>
      </c>
      <c r="K112" s="4">
        <f>ABS(C112-Election_result!C$2)</f>
        <v>1.1750000000000007</v>
      </c>
      <c r="L112" s="4">
        <f>ABS(D112-Election_result!D$2)</f>
        <v>3.7099999999999991</v>
      </c>
      <c r="M112" s="4">
        <f>ABS(E112-Election_result!E$2)</f>
        <v>0.85499999999999954</v>
      </c>
      <c r="N112" s="4">
        <f>ABS(F112-Election_result!F$2)</f>
        <v>0.38999999999999879</v>
      </c>
      <c r="O112" s="4">
        <f>ABS(G112-Election_result!G$2)</f>
        <v>0.55499999999999972</v>
      </c>
      <c r="P112" s="4">
        <f>ABS(H112-Election_result!H$2)</f>
        <v>2.0950000000000002</v>
      </c>
      <c r="Q112" s="4">
        <f>ABS(I112-Election_result!I$2)</f>
        <v>0.34499999999999975</v>
      </c>
      <c r="R112" s="4">
        <f t="shared" si="1"/>
        <v>1.2793749999999995</v>
      </c>
    </row>
    <row r="113" spans="1:18" ht="12.75" customHeight="1">
      <c r="A113" s="3">
        <v>41519</v>
      </c>
      <c r="B113" s="4">
        <f>AVERAGE(PollyTix!B122,Wahlumfrage!B113)</f>
        <v>40.340000000000003</v>
      </c>
      <c r="C113" s="4">
        <f>AVERAGE(PollyTix!C122,Wahlumfrage!C113)</f>
        <v>24.424999999999997</v>
      </c>
      <c r="D113" s="4">
        <f>AVERAGE(PollyTix!D122,Wahlumfrage!D113)</f>
        <v>12.01</v>
      </c>
      <c r="E113" s="4">
        <f>AVERAGE(PollyTix!E122,Wahlumfrage!E113)</f>
        <v>5.7050000000000001</v>
      </c>
      <c r="F113" s="4">
        <f>AVERAGE(PollyTix!F122,Wahlumfrage!F113)</f>
        <v>8.31</v>
      </c>
      <c r="G113" s="4">
        <f>AVERAGE(PollyTix!G122,Wahlumfrage!G113)</f>
        <v>2.7549999999999999</v>
      </c>
      <c r="H113" s="4">
        <f>AVERAGE(PollyTix!H122,Wahlumfrage!H113)</f>
        <v>2.605</v>
      </c>
      <c r="I113" s="4">
        <f>AVERAGE(PollyTix!I122,Wahlumfrage!I113)</f>
        <v>3.855</v>
      </c>
      <c r="J113" s="4">
        <f>ABS(B113-Election_result!B$2)</f>
        <v>1.1599999999999966</v>
      </c>
      <c r="K113" s="4">
        <f>ABS(C113-Election_result!C$2)</f>
        <v>1.2750000000000021</v>
      </c>
      <c r="L113" s="4">
        <f>ABS(D113-Election_result!D$2)</f>
        <v>3.6099999999999994</v>
      </c>
      <c r="M113" s="4">
        <f>ABS(E113-Election_result!E$2)</f>
        <v>0.90500000000000025</v>
      </c>
      <c r="N113" s="4">
        <f>ABS(F113-Election_result!F$2)</f>
        <v>0.28999999999999915</v>
      </c>
      <c r="O113" s="4">
        <f>ABS(G113-Election_result!G$2)</f>
        <v>0.55499999999999972</v>
      </c>
      <c r="P113" s="4">
        <f>ABS(H113-Election_result!H$2)</f>
        <v>2.0950000000000002</v>
      </c>
      <c r="Q113" s="4">
        <f>ABS(I113-Election_result!I$2)</f>
        <v>0.24499999999999966</v>
      </c>
      <c r="R113" s="4">
        <f t="shared" si="1"/>
        <v>1.2668749999999995</v>
      </c>
    </row>
    <row r="114" spans="1:18" ht="12.75" customHeight="1">
      <c r="A114" s="3">
        <v>41520</v>
      </c>
      <c r="B114" s="4">
        <f>AVERAGE(PollyTix!B123,Wahlumfrage!B114)</f>
        <v>40.32</v>
      </c>
      <c r="C114" s="4">
        <f>AVERAGE(PollyTix!C123,Wahlumfrage!C114)</f>
        <v>24.414999999999999</v>
      </c>
      <c r="D114" s="4">
        <f>AVERAGE(PollyTix!D123,Wahlumfrage!D114)</f>
        <v>12.004999999999999</v>
      </c>
      <c r="E114" s="4">
        <f>AVERAGE(PollyTix!E123,Wahlumfrage!E114)</f>
        <v>5.6999999999999993</v>
      </c>
      <c r="F114" s="4">
        <f>AVERAGE(PollyTix!F123,Wahlumfrage!F114)</f>
        <v>8.3049999999999997</v>
      </c>
      <c r="G114" s="4">
        <f>AVERAGE(PollyTix!G123,Wahlumfrage!G114)</f>
        <v>2.7549999999999999</v>
      </c>
      <c r="H114" s="4">
        <f>AVERAGE(PollyTix!H123,Wahlumfrage!H114)</f>
        <v>2.6549999999999998</v>
      </c>
      <c r="I114" s="4">
        <f>AVERAGE(PollyTix!I123,Wahlumfrage!I114)</f>
        <v>3.855</v>
      </c>
      <c r="J114" s="4">
        <f>ABS(B114-Election_result!B$2)</f>
        <v>1.1799999999999997</v>
      </c>
      <c r="K114" s="4">
        <f>ABS(C114-Election_result!C$2)</f>
        <v>1.2850000000000001</v>
      </c>
      <c r="L114" s="4">
        <f>ABS(D114-Election_result!D$2)</f>
        <v>3.6049999999999986</v>
      </c>
      <c r="M114" s="4">
        <f>ABS(E114-Election_result!E$2)</f>
        <v>0.89999999999999947</v>
      </c>
      <c r="N114" s="4">
        <f>ABS(F114-Election_result!F$2)</f>
        <v>0.29499999999999993</v>
      </c>
      <c r="O114" s="4">
        <f>ABS(G114-Election_result!G$2)</f>
        <v>0.55499999999999972</v>
      </c>
      <c r="P114" s="4">
        <f>ABS(H114-Election_result!H$2)</f>
        <v>2.0450000000000004</v>
      </c>
      <c r="Q114" s="4">
        <f>ABS(I114-Election_result!I$2)</f>
        <v>0.24499999999999966</v>
      </c>
      <c r="R114" s="4">
        <f t="shared" si="1"/>
        <v>1.2637499999999997</v>
      </c>
    </row>
    <row r="115" spans="1:18" ht="12.75" customHeight="1">
      <c r="A115" s="3">
        <v>41521</v>
      </c>
      <c r="B115" s="4">
        <f>AVERAGE(PollyTix!B124,Wahlumfrage!B115)</f>
        <v>40.22</v>
      </c>
      <c r="C115" s="4">
        <f>AVERAGE(PollyTix!C124,Wahlumfrage!C115)</f>
        <v>24.564999999999998</v>
      </c>
      <c r="D115" s="4">
        <f>AVERAGE(PollyTix!D124,Wahlumfrage!D115)</f>
        <v>12.055</v>
      </c>
      <c r="E115" s="4">
        <f>AVERAGE(PollyTix!E124,Wahlumfrage!E115)</f>
        <v>5.65</v>
      </c>
      <c r="F115" s="4">
        <f>AVERAGE(PollyTix!F124,Wahlumfrage!F115)</f>
        <v>8.3049999999999997</v>
      </c>
      <c r="G115" s="4">
        <f>AVERAGE(PollyTix!G124,Wahlumfrage!G115)</f>
        <v>2.8049999999999997</v>
      </c>
      <c r="H115" s="4">
        <f>AVERAGE(PollyTix!H124,Wahlumfrage!H115)</f>
        <v>2.6549999999999998</v>
      </c>
      <c r="I115" s="4">
        <f>AVERAGE(PollyTix!I124,Wahlumfrage!I115)</f>
        <v>3.7549999999999999</v>
      </c>
      <c r="J115" s="4">
        <f>ABS(B115-Election_result!B$2)</f>
        <v>1.2800000000000011</v>
      </c>
      <c r="K115" s="4">
        <f>ABS(C115-Election_result!C$2)</f>
        <v>1.1350000000000016</v>
      </c>
      <c r="L115" s="4">
        <f>ABS(D115-Election_result!D$2)</f>
        <v>3.6549999999999994</v>
      </c>
      <c r="M115" s="4">
        <f>ABS(E115-Election_result!E$2)</f>
        <v>0.85000000000000053</v>
      </c>
      <c r="N115" s="4">
        <f>ABS(F115-Election_result!F$2)</f>
        <v>0.29499999999999993</v>
      </c>
      <c r="O115" s="4">
        <f>ABS(G115-Election_result!G$2)</f>
        <v>0.60499999999999954</v>
      </c>
      <c r="P115" s="4">
        <f>ABS(H115-Election_result!H$2)</f>
        <v>2.0450000000000004</v>
      </c>
      <c r="Q115" s="4">
        <f>ABS(I115-Election_result!I$2)</f>
        <v>0.34499999999999975</v>
      </c>
      <c r="R115" s="4">
        <f t="shared" si="1"/>
        <v>1.2762500000000001</v>
      </c>
    </row>
    <row r="116" spans="1:18" ht="12.75" customHeight="1">
      <c r="A116" s="3">
        <v>41522</v>
      </c>
      <c r="B116" s="4">
        <f>AVERAGE(PollyTix!B125,Wahlumfrage!B116)</f>
        <v>40.21</v>
      </c>
      <c r="C116" s="4">
        <f>AVERAGE(PollyTix!C125,Wahlumfrage!C116)</f>
        <v>24.484999999999999</v>
      </c>
      <c r="D116" s="4">
        <f>AVERAGE(PollyTix!D125,Wahlumfrage!D116)</f>
        <v>11.965</v>
      </c>
      <c r="E116" s="4">
        <f>AVERAGE(PollyTix!E125,Wahlumfrage!E116)</f>
        <v>5.6099999999999994</v>
      </c>
      <c r="F116" s="4">
        <f>AVERAGE(PollyTix!F125,Wahlumfrage!F116)</f>
        <v>8.3150000000000013</v>
      </c>
      <c r="G116" s="4">
        <f>AVERAGE(PollyTix!G125,Wahlumfrage!G116)</f>
        <v>2.8049999999999997</v>
      </c>
      <c r="H116" s="4">
        <f>AVERAGE(PollyTix!H125,Wahlumfrage!H116)</f>
        <v>2.7549999999999999</v>
      </c>
      <c r="I116" s="4">
        <f>AVERAGE(PollyTix!I125,Wahlumfrage!I116)</f>
        <v>3.855</v>
      </c>
      <c r="J116" s="4">
        <f>ABS(B116-Election_result!B$2)</f>
        <v>1.2899999999999991</v>
      </c>
      <c r="K116" s="4">
        <f>ABS(C116-Election_result!C$2)</f>
        <v>1.2149999999999999</v>
      </c>
      <c r="L116" s="4">
        <f>ABS(D116-Election_result!D$2)</f>
        <v>3.5649999999999995</v>
      </c>
      <c r="M116" s="4">
        <f>ABS(E116-Election_result!E$2)</f>
        <v>0.80999999999999961</v>
      </c>
      <c r="N116" s="4">
        <f>ABS(F116-Election_result!F$2)</f>
        <v>0.28499999999999837</v>
      </c>
      <c r="O116" s="4">
        <f>ABS(G116-Election_result!G$2)</f>
        <v>0.60499999999999954</v>
      </c>
      <c r="P116" s="4">
        <f>ABS(H116-Election_result!H$2)</f>
        <v>1.9450000000000003</v>
      </c>
      <c r="Q116" s="4">
        <f>ABS(I116-Election_result!I$2)</f>
        <v>0.24499999999999966</v>
      </c>
      <c r="R116" s="4">
        <f t="shared" si="1"/>
        <v>1.2449999999999994</v>
      </c>
    </row>
    <row r="117" spans="1:18" ht="12.75" customHeight="1">
      <c r="A117" s="3">
        <v>41523</v>
      </c>
      <c r="B117" s="4">
        <f>AVERAGE(PollyTix!B126,Wahlumfrage!B117)</f>
        <v>40.260000000000005</v>
      </c>
      <c r="C117" s="4">
        <f>AVERAGE(PollyTix!C126,Wahlumfrage!C117)</f>
        <v>24.535</v>
      </c>
      <c r="D117" s="4">
        <f>AVERAGE(PollyTix!D126,Wahlumfrage!D117)</f>
        <v>11.865</v>
      </c>
      <c r="E117" s="4">
        <f>AVERAGE(PollyTix!E126,Wahlumfrage!E117)</f>
        <v>5.66</v>
      </c>
      <c r="F117" s="4">
        <f>AVERAGE(PollyTix!F126,Wahlumfrage!F117)</f>
        <v>8.3150000000000013</v>
      </c>
      <c r="G117" s="4">
        <f>AVERAGE(PollyTix!G126,Wahlumfrage!G117)</f>
        <v>2.7549999999999999</v>
      </c>
      <c r="H117" s="4">
        <f>AVERAGE(PollyTix!H126,Wahlumfrage!H117)</f>
        <v>2.7549999999999999</v>
      </c>
      <c r="I117" s="4">
        <f>AVERAGE(PollyTix!I126,Wahlumfrage!I117)</f>
        <v>3.855</v>
      </c>
      <c r="J117" s="4">
        <f>ABS(B117-Election_result!B$2)</f>
        <v>1.2399999999999949</v>
      </c>
      <c r="K117" s="4">
        <f>ABS(C117-Election_result!C$2)</f>
        <v>1.1649999999999991</v>
      </c>
      <c r="L117" s="4">
        <f>ABS(D117-Election_result!D$2)</f>
        <v>3.4649999999999999</v>
      </c>
      <c r="M117" s="4">
        <f>ABS(E117-Election_result!E$2)</f>
        <v>0.86000000000000032</v>
      </c>
      <c r="N117" s="4">
        <f>ABS(F117-Election_result!F$2)</f>
        <v>0.28499999999999837</v>
      </c>
      <c r="O117" s="4">
        <f>ABS(G117-Election_result!G$2)</f>
        <v>0.55499999999999972</v>
      </c>
      <c r="P117" s="4">
        <f>ABS(H117-Election_result!H$2)</f>
        <v>1.9450000000000003</v>
      </c>
      <c r="Q117" s="4">
        <f>ABS(I117-Election_result!I$2)</f>
        <v>0.24499999999999966</v>
      </c>
      <c r="R117" s="4">
        <f t="shared" si="1"/>
        <v>1.2199999999999991</v>
      </c>
    </row>
    <row r="118" spans="1:18" ht="12.75" customHeight="1">
      <c r="A118" s="3">
        <v>41524</v>
      </c>
      <c r="B118" s="4">
        <f>AVERAGE(PollyTix!B127,Wahlumfrage!B118)</f>
        <v>40.290000000000006</v>
      </c>
      <c r="C118" s="4">
        <f>AVERAGE(PollyTix!C127,Wahlumfrage!C118)</f>
        <v>24.674999999999997</v>
      </c>
      <c r="D118" s="4">
        <f>AVERAGE(PollyTix!D127,Wahlumfrage!D118)</f>
        <v>11.71</v>
      </c>
      <c r="E118" s="4">
        <f>AVERAGE(PollyTix!E127,Wahlumfrage!E118)</f>
        <v>5.6050000000000004</v>
      </c>
      <c r="F118" s="4">
        <f>AVERAGE(PollyTix!F127,Wahlumfrage!F118)</f>
        <v>8.31</v>
      </c>
      <c r="G118" s="4">
        <f>AVERAGE(PollyTix!G127,Wahlumfrage!G118)</f>
        <v>2.7050000000000001</v>
      </c>
      <c r="H118" s="4">
        <f>AVERAGE(PollyTix!H127,Wahlumfrage!H118)</f>
        <v>2.8049999999999997</v>
      </c>
      <c r="I118" s="4">
        <f>AVERAGE(PollyTix!I127,Wahlumfrage!I118)</f>
        <v>3.9050000000000002</v>
      </c>
      <c r="J118" s="4">
        <f>ABS(B118-Election_result!B$2)</f>
        <v>1.2099999999999937</v>
      </c>
      <c r="K118" s="4">
        <f>ABS(C118-Election_result!C$2)</f>
        <v>1.0250000000000021</v>
      </c>
      <c r="L118" s="4">
        <f>ABS(D118-Election_result!D$2)</f>
        <v>3.3100000000000005</v>
      </c>
      <c r="M118" s="4">
        <f>ABS(E118-Election_result!E$2)</f>
        <v>0.8050000000000006</v>
      </c>
      <c r="N118" s="4">
        <f>ABS(F118-Election_result!F$2)</f>
        <v>0.28999999999999915</v>
      </c>
      <c r="O118" s="4">
        <f>ABS(G118-Election_result!G$2)</f>
        <v>0.50499999999999989</v>
      </c>
      <c r="P118" s="4">
        <f>ABS(H118-Election_result!H$2)</f>
        <v>1.8950000000000005</v>
      </c>
      <c r="Q118" s="4">
        <f>ABS(I118-Election_result!I$2)</f>
        <v>0.1949999999999994</v>
      </c>
      <c r="R118" s="4">
        <f t="shared" si="1"/>
        <v>1.1543749999999995</v>
      </c>
    </row>
    <row r="119" spans="1:18" ht="12.75" customHeight="1">
      <c r="A119" s="3">
        <v>41525</v>
      </c>
      <c r="B119" s="4">
        <f>AVERAGE(PollyTix!B128,Wahlumfrage!B119)</f>
        <v>40.370000000000005</v>
      </c>
      <c r="C119" s="4">
        <f>AVERAGE(PollyTix!C128,Wahlumfrage!C119)</f>
        <v>25.064999999999998</v>
      </c>
      <c r="D119" s="4">
        <f>AVERAGE(PollyTix!D128,Wahlumfrage!D119)</f>
        <v>11.355</v>
      </c>
      <c r="E119" s="4">
        <f>AVERAGE(PollyTix!E128,Wahlumfrage!E119)</f>
        <v>5.4550000000000001</v>
      </c>
      <c r="F119" s="4">
        <f>AVERAGE(PollyTix!F128,Wahlumfrage!F119)</f>
        <v>8.3049999999999997</v>
      </c>
      <c r="G119" s="4">
        <f>AVERAGE(PollyTix!G128,Wahlumfrage!G119)</f>
        <v>2.75</v>
      </c>
      <c r="H119" s="4">
        <f>AVERAGE(PollyTix!H128,Wahlumfrage!H119)</f>
        <v>2.8</v>
      </c>
      <c r="I119" s="4">
        <f>AVERAGE(PollyTix!I128,Wahlumfrage!I119)</f>
        <v>3.9</v>
      </c>
      <c r="J119" s="4">
        <f>ABS(B119-Election_result!B$2)</f>
        <v>1.1299999999999955</v>
      </c>
      <c r="K119" s="4">
        <f>ABS(C119-Election_result!C$2)</f>
        <v>0.63500000000000156</v>
      </c>
      <c r="L119" s="4">
        <f>ABS(D119-Election_result!D$2)</f>
        <v>2.9550000000000001</v>
      </c>
      <c r="M119" s="4">
        <f>ABS(E119-Election_result!E$2)</f>
        <v>0.65500000000000025</v>
      </c>
      <c r="N119" s="4">
        <f>ABS(F119-Election_result!F$2)</f>
        <v>0.29499999999999993</v>
      </c>
      <c r="O119" s="4">
        <f>ABS(G119-Election_result!G$2)</f>
        <v>0.54999999999999982</v>
      </c>
      <c r="P119" s="4">
        <f>ABS(H119-Election_result!H$2)</f>
        <v>1.9000000000000004</v>
      </c>
      <c r="Q119" s="4">
        <f>ABS(I119-Election_result!I$2)</f>
        <v>0.19999999999999973</v>
      </c>
      <c r="R119" s="4">
        <f t="shared" si="1"/>
        <v>1.0399999999999996</v>
      </c>
    </row>
    <row r="120" spans="1:18" ht="12.75" customHeight="1">
      <c r="A120" s="3">
        <v>41526</v>
      </c>
      <c r="B120" s="4">
        <f>AVERAGE(PollyTix!B129,Wahlumfrage!B120)</f>
        <v>40.39</v>
      </c>
      <c r="C120" s="4">
        <f>AVERAGE(PollyTix!C129,Wahlumfrage!C120)</f>
        <v>25.130000000000003</v>
      </c>
      <c r="D120" s="4">
        <f>AVERAGE(PollyTix!D129,Wahlumfrage!D120)</f>
        <v>11.26</v>
      </c>
      <c r="E120" s="4">
        <f>AVERAGE(PollyTix!E129,Wahlumfrage!E120)</f>
        <v>5.46</v>
      </c>
      <c r="F120" s="4">
        <f>AVERAGE(PollyTix!F129,Wahlumfrage!F120)</f>
        <v>8.31</v>
      </c>
      <c r="G120" s="4">
        <f>AVERAGE(PollyTix!G129,Wahlumfrage!G120)</f>
        <v>2.75</v>
      </c>
      <c r="H120" s="4">
        <f>AVERAGE(PollyTix!H129,Wahlumfrage!H120)</f>
        <v>2.8</v>
      </c>
      <c r="I120" s="4">
        <f>AVERAGE(PollyTix!I129,Wahlumfrage!I120)</f>
        <v>3.9</v>
      </c>
      <c r="J120" s="4">
        <f>ABS(B120-Election_result!B$2)</f>
        <v>1.1099999999999994</v>
      </c>
      <c r="K120" s="4">
        <f>ABS(C120-Election_result!C$2)</f>
        <v>0.56999999999999673</v>
      </c>
      <c r="L120" s="4">
        <f>ABS(D120-Election_result!D$2)</f>
        <v>2.8599999999999994</v>
      </c>
      <c r="M120" s="4">
        <f>ABS(E120-Election_result!E$2)</f>
        <v>0.66000000000000014</v>
      </c>
      <c r="N120" s="4">
        <f>ABS(F120-Election_result!F$2)</f>
        <v>0.28999999999999915</v>
      </c>
      <c r="O120" s="4">
        <f>ABS(G120-Election_result!G$2)</f>
        <v>0.54999999999999982</v>
      </c>
      <c r="P120" s="4">
        <f>ABS(H120-Election_result!H$2)</f>
        <v>1.9000000000000004</v>
      </c>
      <c r="Q120" s="4">
        <f>ABS(I120-Election_result!I$2)</f>
        <v>0.19999999999999973</v>
      </c>
      <c r="R120" s="4">
        <f t="shared" si="1"/>
        <v>1.0174999999999994</v>
      </c>
    </row>
    <row r="121" spans="1:18" ht="12.75" customHeight="1">
      <c r="A121" s="3">
        <v>41527</v>
      </c>
      <c r="B121" s="4">
        <f>AVERAGE(PollyTix!B130,Wahlumfrage!B121)</f>
        <v>40.39</v>
      </c>
      <c r="C121" s="4">
        <f>AVERAGE(PollyTix!C130,Wahlumfrage!C121)</f>
        <v>25.130000000000003</v>
      </c>
      <c r="D121" s="4">
        <f>AVERAGE(PollyTix!D130,Wahlumfrage!D121)</f>
        <v>11.26</v>
      </c>
      <c r="E121" s="4">
        <f>AVERAGE(PollyTix!E130,Wahlumfrage!E121)</f>
        <v>5.46</v>
      </c>
      <c r="F121" s="4">
        <f>AVERAGE(PollyTix!F130,Wahlumfrage!F121)</f>
        <v>8.31</v>
      </c>
      <c r="G121" s="4">
        <f>AVERAGE(PollyTix!G130,Wahlumfrage!G121)</f>
        <v>2.75</v>
      </c>
      <c r="H121" s="4">
        <f>AVERAGE(PollyTix!H130,Wahlumfrage!H121)</f>
        <v>2.8</v>
      </c>
      <c r="I121" s="4">
        <f>AVERAGE(PollyTix!I130,Wahlumfrage!I121)</f>
        <v>3.9</v>
      </c>
      <c r="J121" s="4">
        <f>ABS(B121-Election_result!B$2)</f>
        <v>1.1099999999999994</v>
      </c>
      <c r="K121" s="4">
        <f>ABS(C121-Election_result!C$2)</f>
        <v>0.56999999999999673</v>
      </c>
      <c r="L121" s="4">
        <f>ABS(D121-Election_result!D$2)</f>
        <v>2.8599999999999994</v>
      </c>
      <c r="M121" s="4">
        <f>ABS(E121-Election_result!E$2)</f>
        <v>0.66000000000000014</v>
      </c>
      <c r="N121" s="4">
        <f>ABS(F121-Election_result!F$2)</f>
        <v>0.28999999999999915</v>
      </c>
      <c r="O121" s="4">
        <f>ABS(G121-Election_result!G$2)</f>
        <v>0.54999999999999982</v>
      </c>
      <c r="P121" s="4">
        <f>ABS(H121-Election_result!H$2)</f>
        <v>1.9000000000000004</v>
      </c>
      <c r="Q121" s="4">
        <f>ABS(I121-Election_result!I$2)</f>
        <v>0.19999999999999973</v>
      </c>
      <c r="R121" s="4">
        <f t="shared" si="1"/>
        <v>1.0174999999999994</v>
      </c>
    </row>
    <row r="122" spans="1:18" ht="12.75" customHeight="1">
      <c r="A122" s="3">
        <v>41528</v>
      </c>
      <c r="B122" s="4">
        <f>AVERAGE(PollyTix!B131,Wahlumfrage!B122)</f>
        <v>40.25</v>
      </c>
      <c r="C122" s="4">
        <f>AVERAGE(PollyTix!C131,Wahlumfrage!C122)</f>
        <v>25.35</v>
      </c>
      <c r="D122" s="4">
        <f>AVERAGE(PollyTix!D131,Wahlumfrage!D122)</f>
        <v>11.2</v>
      </c>
      <c r="E122" s="4">
        <f>AVERAGE(PollyTix!E131,Wahlumfrage!E122)</f>
        <v>5.3</v>
      </c>
      <c r="F122" s="4">
        <f>AVERAGE(PollyTix!F131,Wahlumfrage!F122)</f>
        <v>8.3500000000000014</v>
      </c>
      <c r="G122" s="4">
        <f>AVERAGE(PollyTix!G131,Wahlumfrage!G122)</f>
        <v>2.8</v>
      </c>
      <c r="H122" s="4">
        <f>AVERAGE(PollyTix!H131,Wahlumfrage!H122)</f>
        <v>2.8</v>
      </c>
      <c r="I122" s="4">
        <f>AVERAGE(PollyTix!I131,Wahlumfrage!I122)</f>
        <v>3.95</v>
      </c>
      <c r="J122" s="4">
        <f>ABS(B122-Election_result!B$2)</f>
        <v>1.25</v>
      </c>
      <c r="K122" s="4">
        <f>ABS(C122-Election_result!C$2)</f>
        <v>0.34999999999999787</v>
      </c>
      <c r="L122" s="4">
        <f>ABS(D122-Election_result!D$2)</f>
        <v>2.7999999999999989</v>
      </c>
      <c r="M122" s="4">
        <f>ABS(E122-Election_result!E$2)</f>
        <v>0.5</v>
      </c>
      <c r="N122" s="4">
        <f>ABS(F122-Election_result!F$2)</f>
        <v>0.24999999999999822</v>
      </c>
      <c r="O122" s="4">
        <f>ABS(G122-Election_result!G$2)</f>
        <v>0.59999999999999964</v>
      </c>
      <c r="P122" s="4">
        <f>ABS(H122-Election_result!H$2)</f>
        <v>1.9000000000000004</v>
      </c>
      <c r="Q122" s="4">
        <f>ABS(I122-Election_result!I$2)</f>
        <v>0.14999999999999947</v>
      </c>
      <c r="R122" s="4">
        <f t="shared" si="1"/>
        <v>0.97499999999999931</v>
      </c>
    </row>
    <row r="123" spans="1:18" ht="12.75" customHeight="1">
      <c r="A123" s="3">
        <v>41529</v>
      </c>
      <c r="B123" s="4">
        <f>AVERAGE(PollyTix!B132,Wahlumfrage!B123)</f>
        <v>40.19</v>
      </c>
      <c r="C123" s="4">
        <f>AVERAGE(PollyTix!C132,Wahlumfrage!C123)</f>
        <v>25.33</v>
      </c>
      <c r="D123" s="4">
        <f>AVERAGE(PollyTix!D132,Wahlumfrage!D123)</f>
        <v>11.01</v>
      </c>
      <c r="E123" s="4">
        <f>AVERAGE(PollyTix!E132,Wahlumfrage!E123)</f>
        <v>5.3599999999999994</v>
      </c>
      <c r="F123" s="4">
        <f>AVERAGE(PollyTix!F132,Wahlumfrage!F123)</f>
        <v>8.4600000000000009</v>
      </c>
      <c r="G123" s="4">
        <f>AVERAGE(PollyTix!G132,Wahlumfrage!G123)</f>
        <v>2.8499999999999996</v>
      </c>
      <c r="H123" s="4">
        <f>AVERAGE(PollyTix!H132,Wahlumfrage!H123)</f>
        <v>2.8</v>
      </c>
      <c r="I123" s="4">
        <f>AVERAGE(PollyTix!I132,Wahlumfrage!I123)</f>
        <v>4</v>
      </c>
      <c r="J123" s="4">
        <f>ABS(B123-Election_result!B$2)</f>
        <v>1.3100000000000023</v>
      </c>
      <c r="K123" s="4">
        <f>ABS(C123-Election_result!C$2)</f>
        <v>0.37000000000000099</v>
      </c>
      <c r="L123" s="4">
        <f>ABS(D123-Election_result!D$2)</f>
        <v>2.6099999999999994</v>
      </c>
      <c r="M123" s="4">
        <f>ABS(E123-Election_result!E$2)</f>
        <v>0.55999999999999961</v>
      </c>
      <c r="N123" s="4">
        <f>ABS(F123-Election_result!F$2)</f>
        <v>0.13999999999999879</v>
      </c>
      <c r="O123" s="4">
        <f>ABS(G123-Election_result!G$2)</f>
        <v>0.64999999999999947</v>
      </c>
      <c r="P123" s="4">
        <f>ABS(H123-Election_result!H$2)</f>
        <v>1.9000000000000004</v>
      </c>
      <c r="Q123" s="4">
        <f>ABS(I123-Election_result!I$2)</f>
        <v>9.9999999999999645E-2</v>
      </c>
      <c r="R123" s="4">
        <f t="shared" si="1"/>
        <v>0.95500000000000007</v>
      </c>
    </row>
    <row r="124" spans="1:18" ht="12.75" customHeight="1">
      <c r="A124" s="3">
        <v>41530</v>
      </c>
      <c r="B124" s="4">
        <f>AVERAGE(PollyTix!B133,Wahlumfrage!B124)</f>
        <v>40.17</v>
      </c>
      <c r="C124" s="4">
        <f>AVERAGE(PollyTix!C133,Wahlumfrage!C124)</f>
        <v>25.365000000000002</v>
      </c>
      <c r="D124" s="4">
        <f>AVERAGE(PollyTix!D133,Wahlumfrage!D124)</f>
        <v>11.004999999999999</v>
      </c>
      <c r="E124" s="4">
        <f>AVERAGE(PollyTix!E133,Wahlumfrage!E124)</f>
        <v>5.3550000000000004</v>
      </c>
      <c r="F124" s="4">
        <f>AVERAGE(PollyTix!F133,Wahlumfrage!F124)</f>
        <v>8.4550000000000001</v>
      </c>
      <c r="G124" s="4">
        <f>AVERAGE(PollyTix!G133,Wahlumfrage!G124)</f>
        <v>2.8499999999999996</v>
      </c>
      <c r="H124" s="4">
        <f>AVERAGE(PollyTix!H133,Wahlumfrage!H124)</f>
        <v>2.8</v>
      </c>
      <c r="I124" s="4">
        <f>AVERAGE(PollyTix!I133,Wahlumfrage!I124)</f>
        <v>4</v>
      </c>
      <c r="J124" s="4">
        <f>ABS(B124-Election_result!B$2)</f>
        <v>1.3299999999999983</v>
      </c>
      <c r="K124" s="4">
        <f>ABS(C124-Election_result!C$2)</f>
        <v>0.3349999999999973</v>
      </c>
      <c r="L124" s="4">
        <f>ABS(D124-Election_result!D$2)</f>
        <v>2.6049999999999986</v>
      </c>
      <c r="M124" s="4">
        <f>ABS(E124-Election_result!E$2)</f>
        <v>0.5550000000000006</v>
      </c>
      <c r="N124" s="4">
        <f>ABS(F124-Election_result!F$2)</f>
        <v>0.14499999999999957</v>
      </c>
      <c r="O124" s="4">
        <f>ABS(G124-Election_result!G$2)</f>
        <v>0.64999999999999947</v>
      </c>
      <c r="P124" s="4">
        <f>ABS(H124-Election_result!H$2)</f>
        <v>1.9000000000000004</v>
      </c>
      <c r="Q124" s="4">
        <f>ABS(I124-Election_result!I$2)</f>
        <v>9.9999999999999645E-2</v>
      </c>
      <c r="R124" s="4">
        <f t="shared" si="1"/>
        <v>0.95249999999999924</v>
      </c>
    </row>
    <row r="125" spans="1:18" ht="12.75" customHeight="1">
      <c r="A125" s="3">
        <v>41531</v>
      </c>
      <c r="B125" s="4">
        <f>AVERAGE(PollyTix!B134,Wahlumfrage!B125)</f>
        <v>40.18</v>
      </c>
      <c r="C125" s="4">
        <f>AVERAGE(PollyTix!C134,Wahlumfrage!C125)</f>
        <v>25.54</v>
      </c>
      <c r="D125" s="4">
        <f>AVERAGE(PollyTix!D134,Wahlumfrage!D125)</f>
        <v>10.945</v>
      </c>
      <c r="E125" s="4">
        <f>AVERAGE(PollyTix!E134,Wahlumfrage!E125)</f>
        <v>5.4</v>
      </c>
      <c r="F125" s="4">
        <f>AVERAGE(PollyTix!F134,Wahlumfrage!F125)</f>
        <v>8.3949999999999996</v>
      </c>
      <c r="G125" s="4">
        <f>AVERAGE(PollyTix!G134,Wahlumfrage!G125)</f>
        <v>2.7949999999999999</v>
      </c>
      <c r="H125" s="4">
        <f>AVERAGE(PollyTix!H134,Wahlumfrage!H125)</f>
        <v>2.7949999999999999</v>
      </c>
      <c r="I125" s="4">
        <f>AVERAGE(PollyTix!I134,Wahlumfrage!I125)</f>
        <v>3.9450000000000003</v>
      </c>
      <c r="J125" s="4">
        <f>ABS(B125-Election_result!B$2)</f>
        <v>1.3200000000000003</v>
      </c>
      <c r="K125" s="4">
        <f>ABS(C125-Election_result!C$2)</f>
        <v>0.16000000000000014</v>
      </c>
      <c r="L125" s="4">
        <f>ABS(D125-Election_result!D$2)</f>
        <v>2.5449999999999999</v>
      </c>
      <c r="M125" s="4">
        <f>ABS(E125-Election_result!E$2)</f>
        <v>0.60000000000000053</v>
      </c>
      <c r="N125" s="4">
        <f>ABS(F125-Election_result!F$2)</f>
        <v>0.20500000000000007</v>
      </c>
      <c r="O125" s="4">
        <f>ABS(G125-Election_result!G$2)</f>
        <v>0.59499999999999975</v>
      </c>
      <c r="P125" s="4">
        <f>ABS(H125-Election_result!H$2)</f>
        <v>1.9050000000000002</v>
      </c>
      <c r="Q125" s="4">
        <f>ABS(I125-Election_result!I$2)</f>
        <v>0.15499999999999936</v>
      </c>
      <c r="R125" s="4">
        <f t="shared" si="1"/>
        <v>0.93562500000000004</v>
      </c>
    </row>
    <row r="126" spans="1:18" ht="12.75" customHeight="1">
      <c r="A126" s="3">
        <v>41532</v>
      </c>
      <c r="B126" s="4">
        <f>AVERAGE(PollyTix!B135,Wahlumfrage!B126)</f>
        <v>39.769999999999996</v>
      </c>
      <c r="C126" s="4">
        <f>AVERAGE(PollyTix!C135,Wahlumfrage!C126)</f>
        <v>25.864999999999998</v>
      </c>
      <c r="D126" s="4">
        <f>AVERAGE(PollyTix!D135,Wahlumfrage!D126)</f>
        <v>10.654999999999999</v>
      </c>
      <c r="E126" s="4">
        <f>AVERAGE(PollyTix!E135,Wahlumfrage!E126)</f>
        <v>5.4049999999999994</v>
      </c>
      <c r="F126" s="4">
        <f>AVERAGE(PollyTix!F135,Wahlumfrage!F126)</f>
        <v>8.5549999999999997</v>
      </c>
      <c r="G126" s="4">
        <f>AVERAGE(PollyTix!G135,Wahlumfrage!G126)</f>
        <v>3</v>
      </c>
      <c r="H126" s="4">
        <f>AVERAGE(PollyTix!H135,Wahlumfrage!H126)</f>
        <v>2.8</v>
      </c>
      <c r="I126" s="4">
        <f>AVERAGE(PollyTix!I135,Wahlumfrage!I126)</f>
        <v>3.95</v>
      </c>
      <c r="J126" s="4">
        <f>ABS(B126-Election_result!B$2)</f>
        <v>1.730000000000004</v>
      </c>
      <c r="K126" s="4">
        <f>ABS(C126-Election_result!C$2)</f>
        <v>0.16499999999999915</v>
      </c>
      <c r="L126" s="4">
        <f>ABS(D126-Election_result!D$2)</f>
        <v>2.254999999999999</v>
      </c>
      <c r="M126" s="4">
        <f>ABS(E126-Election_result!E$2)</f>
        <v>0.60499999999999954</v>
      </c>
      <c r="N126" s="4">
        <f>ABS(F126-Election_result!F$2)</f>
        <v>4.4999999999999929E-2</v>
      </c>
      <c r="O126" s="4">
        <f>ABS(G126-Election_result!G$2)</f>
        <v>0.79999999999999982</v>
      </c>
      <c r="P126" s="4">
        <f>ABS(H126-Election_result!H$2)</f>
        <v>1.9000000000000004</v>
      </c>
      <c r="Q126" s="4">
        <f>ABS(I126-Election_result!I$2)</f>
        <v>0.14999999999999947</v>
      </c>
      <c r="R126" s="4">
        <f t="shared" si="1"/>
        <v>0.95625000000000016</v>
      </c>
    </row>
    <row r="127" spans="1:18" ht="12.75" customHeight="1">
      <c r="A127" s="3">
        <v>41533</v>
      </c>
      <c r="B127" s="4">
        <f>AVERAGE(PollyTix!B136,Wahlumfrage!B127)</f>
        <v>39.64</v>
      </c>
      <c r="C127" s="4">
        <f>AVERAGE(PollyTix!C136,Wahlumfrage!C127)</f>
        <v>25.979999999999997</v>
      </c>
      <c r="D127" s="4">
        <f>AVERAGE(PollyTix!D136,Wahlumfrage!D127)</f>
        <v>10.61</v>
      </c>
      <c r="E127" s="4">
        <f>AVERAGE(PollyTix!E136,Wahlumfrage!E127)</f>
        <v>5.3100000000000005</v>
      </c>
      <c r="F127" s="4">
        <f>AVERAGE(PollyTix!F136,Wahlumfrage!F127)</f>
        <v>8.5599999999999987</v>
      </c>
      <c r="G127" s="4">
        <f>AVERAGE(PollyTix!G136,Wahlumfrage!G127)</f>
        <v>3</v>
      </c>
      <c r="H127" s="4">
        <f>AVERAGE(PollyTix!H136,Wahlumfrage!H127)</f>
        <v>2.9</v>
      </c>
      <c r="I127" s="4">
        <f>AVERAGE(PollyTix!I136,Wahlumfrage!I127)</f>
        <v>4</v>
      </c>
      <c r="J127" s="4">
        <f>ABS(B127-Election_result!B$2)</f>
        <v>1.8599999999999994</v>
      </c>
      <c r="K127" s="4">
        <f>ABS(C127-Election_result!C$2)</f>
        <v>0.27999999999999758</v>
      </c>
      <c r="L127" s="4">
        <f>ABS(D127-Election_result!D$2)</f>
        <v>2.2099999999999991</v>
      </c>
      <c r="M127" s="4">
        <f>ABS(E127-Election_result!E$2)</f>
        <v>0.51000000000000068</v>
      </c>
      <c r="N127" s="4">
        <f>ABS(F127-Election_result!F$2)</f>
        <v>4.0000000000000924E-2</v>
      </c>
      <c r="O127" s="4">
        <f>ABS(G127-Election_result!G$2)</f>
        <v>0.79999999999999982</v>
      </c>
      <c r="P127" s="4">
        <f>ABS(H127-Election_result!H$2)</f>
        <v>1.8000000000000003</v>
      </c>
      <c r="Q127" s="4">
        <f>ABS(I127-Election_result!I$2)</f>
        <v>9.9999999999999645E-2</v>
      </c>
      <c r="R127" s="4">
        <f t="shared" si="1"/>
        <v>0.94999999999999973</v>
      </c>
    </row>
    <row r="128" spans="1:18" ht="12.75" customHeight="1">
      <c r="A128" s="3">
        <v>41534</v>
      </c>
      <c r="B128" s="4">
        <f>AVERAGE(PollyTix!B137,Wahlumfrage!B128)</f>
        <v>39.620000000000005</v>
      </c>
      <c r="C128" s="4">
        <f>AVERAGE(PollyTix!C137,Wahlumfrage!C128)</f>
        <v>26.015000000000001</v>
      </c>
      <c r="D128" s="4">
        <f>AVERAGE(PollyTix!D137,Wahlumfrage!D128)</f>
        <v>10.605</v>
      </c>
      <c r="E128" s="4">
        <f>AVERAGE(PollyTix!E137,Wahlumfrage!E128)</f>
        <v>5.3049999999999997</v>
      </c>
      <c r="F128" s="4">
        <f>AVERAGE(PollyTix!F137,Wahlumfrage!F128)</f>
        <v>8.5549999999999997</v>
      </c>
      <c r="G128" s="4">
        <f>AVERAGE(PollyTix!G137,Wahlumfrage!G128)</f>
        <v>3</v>
      </c>
      <c r="H128" s="4">
        <f>AVERAGE(PollyTix!H137,Wahlumfrage!H128)</f>
        <v>2.9</v>
      </c>
      <c r="I128" s="4">
        <f>AVERAGE(PollyTix!I137,Wahlumfrage!I128)</f>
        <v>4</v>
      </c>
      <c r="J128" s="4">
        <f>ABS(B128-Election_result!B$2)</f>
        <v>1.8799999999999955</v>
      </c>
      <c r="K128" s="4">
        <f>ABS(C128-Election_result!C$2)</f>
        <v>0.31500000000000128</v>
      </c>
      <c r="L128" s="4">
        <f>ABS(D128-Election_result!D$2)</f>
        <v>2.2050000000000001</v>
      </c>
      <c r="M128" s="4">
        <f>ABS(E128-Election_result!E$2)</f>
        <v>0.50499999999999989</v>
      </c>
      <c r="N128" s="4">
        <f>ABS(F128-Election_result!F$2)</f>
        <v>4.4999999999999929E-2</v>
      </c>
      <c r="O128" s="4">
        <f>ABS(G128-Election_result!G$2)</f>
        <v>0.79999999999999982</v>
      </c>
      <c r="P128" s="4">
        <f>ABS(H128-Election_result!H$2)</f>
        <v>1.8000000000000003</v>
      </c>
      <c r="Q128" s="4">
        <f>ABS(I128-Election_result!I$2)</f>
        <v>9.9999999999999645E-2</v>
      </c>
      <c r="R128" s="4">
        <f t="shared" si="1"/>
        <v>0.9562499999999996</v>
      </c>
    </row>
    <row r="129" spans="1:18" ht="12.75" customHeight="1">
      <c r="A129" s="3">
        <v>41535</v>
      </c>
      <c r="B129" s="4">
        <f>AVERAGE(PollyTix!B138,Wahlumfrage!B129)</f>
        <v>39.57</v>
      </c>
      <c r="C129" s="4">
        <f>AVERAGE(PollyTix!C138,Wahlumfrage!C129)</f>
        <v>25.965</v>
      </c>
      <c r="D129" s="4">
        <f>AVERAGE(PollyTix!D138,Wahlumfrage!D129)</f>
        <v>10.455</v>
      </c>
      <c r="E129" s="4">
        <f>AVERAGE(PollyTix!E138,Wahlumfrage!E129)</f>
        <v>5.2549999999999999</v>
      </c>
      <c r="F129" s="4">
        <f>AVERAGE(PollyTix!F138,Wahlumfrage!F129)</f>
        <v>8.6549999999999994</v>
      </c>
      <c r="G129" s="4">
        <f>AVERAGE(PollyTix!G138,Wahlumfrage!G129)</f>
        <v>3.05</v>
      </c>
      <c r="H129" s="4">
        <f>AVERAGE(PollyTix!H138,Wahlumfrage!H129)</f>
        <v>2.9</v>
      </c>
      <c r="I129" s="4">
        <f>AVERAGE(PollyTix!I138,Wahlumfrage!I129)</f>
        <v>4.1500000000000004</v>
      </c>
      <c r="J129" s="4">
        <f>ABS(B129-Election_result!B$2)</f>
        <v>1.9299999999999997</v>
      </c>
      <c r="K129" s="4">
        <f>ABS(C129-Election_result!C$2)</f>
        <v>0.26500000000000057</v>
      </c>
      <c r="L129" s="4">
        <f>ABS(D129-Election_result!D$2)</f>
        <v>2.0549999999999997</v>
      </c>
      <c r="M129" s="4">
        <f>ABS(E129-Election_result!E$2)</f>
        <v>0.45500000000000007</v>
      </c>
      <c r="N129" s="4">
        <f>ABS(F129-Election_result!F$2)</f>
        <v>5.4999999999999716E-2</v>
      </c>
      <c r="O129" s="4">
        <f>ABS(G129-Election_result!G$2)</f>
        <v>0.84999999999999964</v>
      </c>
      <c r="P129" s="4">
        <f>ABS(H129-Election_result!H$2)</f>
        <v>1.8000000000000003</v>
      </c>
      <c r="Q129" s="4">
        <f>ABS(I129-Election_result!I$2)</f>
        <v>5.0000000000000711E-2</v>
      </c>
      <c r="R129" s="4">
        <f t="shared" si="1"/>
        <v>0.93250000000000011</v>
      </c>
    </row>
    <row r="130" spans="1:18" ht="12.75" customHeight="1">
      <c r="A130" s="3">
        <v>41536</v>
      </c>
      <c r="B130" s="4">
        <f>AVERAGE(PollyTix!B139,Wahlumfrage!B130)</f>
        <v>39.47</v>
      </c>
      <c r="C130" s="4">
        <f>AVERAGE(PollyTix!C139,Wahlumfrage!C130)</f>
        <v>25.965</v>
      </c>
      <c r="D130" s="4">
        <f>AVERAGE(PollyTix!D139,Wahlumfrage!D130)</f>
        <v>10.455</v>
      </c>
      <c r="E130" s="4">
        <f>AVERAGE(PollyTix!E139,Wahlumfrage!E130)</f>
        <v>5.3049999999999997</v>
      </c>
      <c r="F130" s="4">
        <f>AVERAGE(PollyTix!F139,Wahlumfrage!F130)</f>
        <v>8.7050000000000001</v>
      </c>
      <c r="G130" s="4">
        <f>AVERAGE(PollyTix!G139,Wahlumfrage!G130)</f>
        <v>3</v>
      </c>
      <c r="H130" s="4">
        <f>AVERAGE(PollyTix!H139,Wahlumfrage!H130)</f>
        <v>3</v>
      </c>
      <c r="I130" s="4">
        <f>AVERAGE(PollyTix!I139,Wahlumfrage!I130)</f>
        <v>4.0999999999999996</v>
      </c>
      <c r="J130" s="4">
        <f>ABS(B130-Election_result!B$2)</f>
        <v>2.0300000000000011</v>
      </c>
      <c r="K130" s="4">
        <f>ABS(C130-Election_result!C$2)</f>
        <v>0.26500000000000057</v>
      </c>
      <c r="L130" s="4">
        <f>ABS(D130-Election_result!D$2)</f>
        <v>2.0549999999999997</v>
      </c>
      <c r="M130" s="4">
        <f>ABS(E130-Election_result!E$2)</f>
        <v>0.50499999999999989</v>
      </c>
      <c r="N130" s="4">
        <f>ABS(F130-Election_result!F$2)</f>
        <v>0.10500000000000043</v>
      </c>
      <c r="O130" s="4">
        <f>ABS(G130-Election_result!G$2)</f>
        <v>0.79999999999999982</v>
      </c>
      <c r="P130" s="4">
        <f>ABS(H130-Election_result!H$2)</f>
        <v>1.7000000000000002</v>
      </c>
      <c r="Q130" s="4">
        <f>ABS(I130-Election_result!I$2)</f>
        <v>0</v>
      </c>
      <c r="R130" s="4">
        <f t="shared" si="1"/>
        <v>0.93250000000000022</v>
      </c>
    </row>
    <row r="131" spans="1:18" ht="12.75" customHeight="1">
      <c r="A131" s="3">
        <v>41537</v>
      </c>
      <c r="B131" s="4">
        <f>AVERAGE(PollyTix!B140,Wahlumfrage!B131)</f>
        <v>39.42</v>
      </c>
      <c r="C131" s="4">
        <f>AVERAGE(PollyTix!C140,Wahlumfrage!C131)</f>
        <v>26.164999999999999</v>
      </c>
      <c r="D131" s="4">
        <f>AVERAGE(PollyTix!D140,Wahlumfrage!D131)</f>
        <v>10.205</v>
      </c>
      <c r="E131" s="4">
        <f>AVERAGE(PollyTix!E140,Wahlumfrage!E131)</f>
        <v>5.3550000000000004</v>
      </c>
      <c r="F131" s="4">
        <f>AVERAGE(PollyTix!F140,Wahlumfrage!F131)</f>
        <v>8.7050000000000001</v>
      </c>
      <c r="G131" s="4">
        <f>AVERAGE(PollyTix!G140,Wahlumfrage!G131)</f>
        <v>2.95</v>
      </c>
      <c r="H131" s="4">
        <f>AVERAGE(PollyTix!H140,Wahlumfrage!H131)</f>
        <v>3.1</v>
      </c>
      <c r="I131" s="4">
        <f>AVERAGE(PollyTix!I140,Wahlumfrage!I131)</f>
        <v>4.0999999999999996</v>
      </c>
      <c r="J131" s="4">
        <f>ABS(B131-Election_result!B$2)</f>
        <v>2.0799999999999983</v>
      </c>
      <c r="K131" s="4">
        <f>ABS(C131-Election_result!C$2)</f>
        <v>0.46499999999999986</v>
      </c>
      <c r="L131" s="4">
        <f>ABS(D131-Election_result!D$2)</f>
        <v>1.8049999999999997</v>
      </c>
      <c r="M131" s="4">
        <f>ABS(E131-Election_result!E$2)</f>
        <v>0.5550000000000006</v>
      </c>
      <c r="N131" s="4">
        <f>ABS(F131-Election_result!F$2)</f>
        <v>0.10500000000000043</v>
      </c>
      <c r="O131" s="4">
        <f>ABS(G131-Election_result!G$2)</f>
        <v>0.75</v>
      </c>
      <c r="P131" s="4">
        <f>ABS(H131-Election_result!H$2)</f>
        <v>1.6</v>
      </c>
      <c r="Q131" s="4">
        <f>ABS(I131-Election_result!I$2)</f>
        <v>0</v>
      </c>
      <c r="R131" s="4">
        <f t="shared" si="1"/>
        <v>0.91999999999999993</v>
      </c>
    </row>
    <row r="132" spans="1:18" ht="12.75" customHeight="1">
      <c r="A132" s="3">
        <v>41538</v>
      </c>
      <c r="B132" s="4">
        <f>AVERAGE(PollyTix!B141,Wahlumfrage!B132)</f>
        <v>39.47</v>
      </c>
      <c r="C132" s="4">
        <f>AVERAGE(PollyTix!C141,Wahlumfrage!C132)</f>
        <v>26.114999999999998</v>
      </c>
      <c r="D132" s="4">
        <f>AVERAGE(PollyTix!D141,Wahlumfrage!D132)</f>
        <v>10.154999999999999</v>
      </c>
      <c r="E132" s="4">
        <f>AVERAGE(PollyTix!E141,Wahlumfrage!E132)</f>
        <v>5.4049999999999994</v>
      </c>
      <c r="F132" s="4">
        <f>AVERAGE(PollyTix!F141,Wahlumfrage!F132)</f>
        <v>8.754999999999999</v>
      </c>
      <c r="G132" s="4">
        <f>AVERAGE(PollyTix!G141,Wahlumfrage!G132)</f>
        <v>2.8499999999999996</v>
      </c>
      <c r="H132" s="4">
        <f>AVERAGE(PollyTix!H141,Wahlumfrage!H132)</f>
        <v>3.15</v>
      </c>
      <c r="I132" s="4">
        <f>AVERAGE(PollyTix!I141,Wahlumfrage!I132)</f>
        <v>4.0999999999999996</v>
      </c>
      <c r="J132" s="4">
        <f>ABS(B132-Election_result!B$2)</f>
        <v>2.0300000000000011</v>
      </c>
      <c r="K132" s="4">
        <f>ABS(C132-Election_result!C$2)</f>
        <v>0.41499999999999915</v>
      </c>
      <c r="L132" s="4">
        <f>ABS(D132-Election_result!D$2)</f>
        <v>1.754999999999999</v>
      </c>
      <c r="M132" s="4">
        <f>ABS(E132-Election_result!E$2)</f>
        <v>0.60499999999999954</v>
      </c>
      <c r="N132" s="4">
        <f>ABS(F132-Election_result!F$2)</f>
        <v>0.15499999999999936</v>
      </c>
      <c r="O132" s="4">
        <f>ABS(G132-Election_result!G$2)</f>
        <v>0.64999999999999947</v>
      </c>
      <c r="P132" s="4">
        <f>ABS(H132-Election_result!H$2)</f>
        <v>1.5500000000000003</v>
      </c>
      <c r="Q132" s="4">
        <f>ABS(I132-Election_result!I$2)</f>
        <v>0</v>
      </c>
      <c r="R132" s="4">
        <f t="shared" ref="R132:R133" si="2">AVERAGE(J132:Q132)</f>
        <v>0.8949999999999998</v>
      </c>
    </row>
    <row r="133" spans="1:18" ht="12.75" customHeight="1">
      <c r="A133" s="3">
        <v>41539</v>
      </c>
      <c r="B133" s="4">
        <f>AVERAGE(PollyTix!B142,Wahlumfrage!B133)</f>
        <v>39.42</v>
      </c>
      <c r="C133" s="4">
        <f>AVERAGE(PollyTix!C142,Wahlumfrage!C133)</f>
        <v>26.164999999999999</v>
      </c>
      <c r="D133" s="4">
        <f>AVERAGE(PollyTix!D142,Wahlumfrage!D133)</f>
        <v>10.105</v>
      </c>
      <c r="E133" s="4">
        <f>AVERAGE(PollyTix!E142,Wahlumfrage!E133)</f>
        <v>5.4049999999999994</v>
      </c>
      <c r="F133" s="4">
        <f>AVERAGE(PollyTix!F142,Wahlumfrage!F133)</f>
        <v>8.754999999999999</v>
      </c>
      <c r="G133" s="4">
        <f>AVERAGE(PollyTix!G142,Wahlumfrage!G133)</f>
        <v>2.8499999999999996</v>
      </c>
      <c r="H133" s="4">
        <f>AVERAGE(PollyTix!H142,Wahlumfrage!H133)</f>
        <v>3.2</v>
      </c>
      <c r="I133" s="4">
        <f>AVERAGE(PollyTix!I142,Wahlumfrage!I133)</f>
        <v>4.0999999999999996</v>
      </c>
      <c r="J133" s="4">
        <f>ABS(B133-Election_result!B$2)</f>
        <v>2.0799999999999983</v>
      </c>
      <c r="K133" s="4">
        <f>ABS(C133-Election_result!C$2)</f>
        <v>0.46499999999999986</v>
      </c>
      <c r="L133" s="4">
        <f>ABS(D133-Election_result!D$2)</f>
        <v>1.7050000000000001</v>
      </c>
      <c r="M133" s="4">
        <f>ABS(E133-Election_result!E$2)</f>
        <v>0.60499999999999954</v>
      </c>
      <c r="N133" s="4">
        <f>ABS(F133-Election_result!F$2)</f>
        <v>0.15499999999999936</v>
      </c>
      <c r="O133" s="4">
        <f>ABS(G133-Election_result!G$2)</f>
        <v>0.64999999999999947</v>
      </c>
      <c r="P133" s="4">
        <f>ABS(H133-Election_result!H$2)</f>
        <v>1.5</v>
      </c>
      <c r="Q133" s="4">
        <f>ABS(I133-Election_result!I$2)</f>
        <v>0</v>
      </c>
      <c r="R133" s="4">
        <f t="shared" si="2"/>
        <v>0.89499999999999957</v>
      </c>
    </row>
    <row r="134" spans="1:18" ht="12.75" customHeight="1">
      <c r="A134" s="3"/>
      <c r="B134" s="4"/>
      <c r="C134" s="4"/>
      <c r="D134" s="4"/>
      <c r="E134" s="4"/>
      <c r="F134" s="4"/>
      <c r="G134" s="4"/>
      <c r="H134" s="4"/>
      <c r="I134" s="4"/>
    </row>
    <row r="135" spans="1:18" ht="12.75" customHeight="1">
      <c r="A135" s="3"/>
      <c r="B135" s="4"/>
      <c r="C135" s="4"/>
      <c r="D135" s="4"/>
      <c r="E135" s="4"/>
      <c r="F135" s="4"/>
      <c r="G135" s="4"/>
      <c r="H135" s="4"/>
      <c r="I135" s="4"/>
    </row>
    <row r="136" spans="1:18" ht="12.75" customHeight="1">
      <c r="A136" s="3"/>
      <c r="B136" s="4"/>
      <c r="C136" s="4"/>
      <c r="D136" s="4"/>
      <c r="E136" s="4"/>
      <c r="F136" s="4"/>
      <c r="G136" s="4"/>
      <c r="H136" s="4"/>
      <c r="I136" s="4"/>
    </row>
    <row r="137" spans="1:18" ht="12.75" customHeight="1">
      <c r="A137" s="3"/>
      <c r="B137" s="4"/>
      <c r="C137" s="4"/>
      <c r="D137" s="4"/>
      <c r="E137" s="4"/>
      <c r="F137" s="4"/>
      <c r="G137" s="4"/>
      <c r="H137" s="4"/>
      <c r="I137" s="4"/>
    </row>
    <row r="138" spans="1:18" ht="12.75" customHeight="1">
      <c r="A138" s="3"/>
      <c r="B138" s="4"/>
      <c r="C138" s="4"/>
      <c r="D138" s="4"/>
      <c r="E138" s="4"/>
      <c r="F138" s="4"/>
      <c r="G138" s="4"/>
      <c r="H138" s="4"/>
      <c r="I138" s="4"/>
    </row>
    <row r="139" spans="1:18" ht="12.75" customHeight="1">
      <c r="A139" s="3"/>
      <c r="B139" s="4"/>
      <c r="C139" s="4"/>
      <c r="D139" s="4"/>
      <c r="E139" s="4"/>
      <c r="F139" s="4"/>
      <c r="G139" s="4"/>
      <c r="H139" s="4"/>
      <c r="I139" s="4"/>
    </row>
    <row r="140" spans="1:18" ht="12.75" customHeight="1">
      <c r="A140" s="3"/>
      <c r="B140" s="4"/>
      <c r="C140" s="4"/>
      <c r="D140" s="4"/>
      <c r="E140" s="4"/>
      <c r="F140" s="4"/>
      <c r="G140" s="4"/>
      <c r="H140" s="4"/>
      <c r="I140" s="4"/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A500" s="3"/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A501" s="3"/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A502" s="3"/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A503" s="3"/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A504" s="3"/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A505" s="3"/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A506" s="3"/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A507" s="3"/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A508" s="3"/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A509" s="3"/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A510" s="3"/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A511" s="3"/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A512" s="3"/>
      <c r="B512" s="4"/>
      <c r="C512" s="4"/>
      <c r="D512" s="4"/>
      <c r="E512" s="4"/>
      <c r="F512" s="4"/>
      <c r="G512" s="4"/>
      <c r="H512" s="4"/>
      <c r="I512" s="4"/>
    </row>
    <row r="513" spans="1:9" ht="12.75" customHeight="1">
      <c r="A513" s="3"/>
      <c r="B513" s="4"/>
      <c r="C513" s="4"/>
      <c r="D513" s="4"/>
      <c r="E513" s="4"/>
      <c r="F513" s="4"/>
      <c r="G513" s="4"/>
      <c r="H513" s="4"/>
      <c r="I513" s="4"/>
    </row>
    <row r="514" spans="1:9" ht="12.75" customHeight="1">
      <c r="A514" s="3"/>
      <c r="B514" s="4"/>
      <c r="C514" s="4"/>
      <c r="D514" s="4"/>
      <c r="E514" s="4"/>
      <c r="F514" s="4"/>
      <c r="G514" s="4"/>
      <c r="H514" s="4"/>
      <c r="I514" s="4"/>
    </row>
    <row r="515" spans="1:9" ht="12.75" customHeight="1">
      <c r="A515" s="3"/>
      <c r="B515" s="4"/>
      <c r="C515" s="4"/>
      <c r="D515" s="4"/>
      <c r="E515" s="4"/>
      <c r="F515" s="4"/>
      <c r="G515" s="4"/>
      <c r="H515" s="4"/>
      <c r="I515" s="4"/>
    </row>
    <row r="516" spans="1:9" ht="12.75" customHeight="1">
      <c r="A516" s="3"/>
      <c r="B516" s="4"/>
      <c r="C516" s="4"/>
      <c r="D516" s="4"/>
      <c r="E516" s="4"/>
      <c r="F516" s="4"/>
      <c r="G516" s="4"/>
      <c r="H516" s="4"/>
      <c r="I516" s="4"/>
    </row>
    <row r="517" spans="1:9" ht="12.75" customHeight="1">
      <c r="A517" s="3"/>
      <c r="B517" s="4"/>
      <c r="C517" s="4"/>
      <c r="D517" s="4"/>
      <c r="E517" s="4"/>
      <c r="F517" s="4"/>
      <c r="G517" s="4"/>
      <c r="H517" s="4"/>
      <c r="I517" s="4"/>
    </row>
    <row r="518" spans="1:9" ht="12.75" customHeight="1">
      <c r="A518" s="3"/>
      <c r="B518" s="4"/>
      <c r="C518" s="4"/>
      <c r="D518" s="4"/>
      <c r="E518" s="4"/>
      <c r="F518" s="4"/>
      <c r="G518" s="4"/>
      <c r="H518" s="4"/>
      <c r="I518" s="4"/>
    </row>
    <row r="519" spans="1:9" ht="12.75" customHeight="1">
      <c r="A519" s="3"/>
      <c r="B519" s="4"/>
      <c r="C519" s="4"/>
      <c r="D519" s="4"/>
      <c r="E519" s="4"/>
      <c r="F519" s="4"/>
      <c r="G519" s="4"/>
      <c r="H519" s="4"/>
      <c r="I519" s="4"/>
    </row>
    <row r="520" spans="1:9" ht="12.75" customHeight="1">
      <c r="A520" s="3"/>
      <c r="B520" s="4"/>
      <c r="C520" s="4"/>
      <c r="D520" s="4"/>
      <c r="E520" s="4"/>
      <c r="F520" s="4"/>
      <c r="G520" s="4"/>
      <c r="H520" s="4"/>
      <c r="I520" s="4"/>
    </row>
    <row r="521" spans="1:9" ht="12.75" customHeight="1">
      <c r="A521" s="3"/>
      <c r="B521" s="4"/>
      <c r="C521" s="4"/>
      <c r="D521" s="4"/>
      <c r="E521" s="4"/>
      <c r="F521" s="4"/>
      <c r="G521" s="4"/>
      <c r="H521" s="4"/>
      <c r="I521" s="4"/>
    </row>
    <row r="522" spans="1:9" ht="12.75" customHeight="1">
      <c r="A522" s="3"/>
      <c r="B522" s="4"/>
      <c r="C522" s="4"/>
      <c r="D522" s="4"/>
      <c r="E522" s="4"/>
      <c r="F522" s="4"/>
      <c r="G522" s="4"/>
      <c r="H522" s="4"/>
      <c r="I522" s="4"/>
    </row>
    <row r="523" spans="1:9" ht="12.75" customHeight="1">
      <c r="A523" s="3"/>
      <c r="B523" s="4"/>
      <c r="C523" s="4"/>
      <c r="D523" s="4"/>
      <c r="E523" s="4"/>
      <c r="F523" s="4"/>
      <c r="G523" s="4"/>
      <c r="H523" s="4"/>
      <c r="I523" s="4"/>
    </row>
    <row r="524" spans="1:9" ht="12.75" customHeight="1">
      <c r="A524" s="3"/>
      <c r="B524" s="4"/>
      <c r="C524" s="4"/>
      <c r="D524" s="4"/>
      <c r="E524" s="4"/>
      <c r="F524" s="4"/>
      <c r="G524" s="4"/>
      <c r="H524" s="4"/>
      <c r="I524" s="4"/>
    </row>
    <row r="525" spans="1:9" ht="12.75" customHeight="1">
      <c r="A525" s="3"/>
      <c r="B525" s="4"/>
      <c r="C525" s="4"/>
      <c r="D525" s="4"/>
      <c r="E525" s="4"/>
      <c r="F525" s="4"/>
      <c r="G525" s="4"/>
      <c r="H525" s="4"/>
      <c r="I525" s="4"/>
    </row>
    <row r="526" spans="1:9" ht="12.75" customHeight="1">
      <c r="A526" s="3"/>
      <c r="B526" s="4"/>
      <c r="C526" s="4"/>
      <c r="D526" s="4"/>
      <c r="E526" s="4"/>
      <c r="F526" s="4"/>
      <c r="G526" s="4"/>
      <c r="H526" s="4"/>
      <c r="I526" s="4"/>
    </row>
    <row r="527" spans="1:9" ht="12.75" customHeight="1">
      <c r="A527" s="3"/>
      <c r="B527" s="4"/>
      <c r="C527" s="4"/>
      <c r="D527" s="4"/>
      <c r="E527" s="4"/>
      <c r="F527" s="4"/>
      <c r="G527" s="4"/>
      <c r="H527" s="4"/>
      <c r="I527" s="4"/>
    </row>
    <row r="528" spans="1:9" ht="12.75" customHeight="1">
      <c r="A528" s="3"/>
      <c r="B528" s="4"/>
      <c r="C528" s="4"/>
      <c r="D528" s="4"/>
      <c r="E528" s="4"/>
      <c r="F528" s="4"/>
      <c r="G528" s="4"/>
      <c r="H528" s="4"/>
      <c r="I528" s="4"/>
    </row>
    <row r="529" spans="1:9" ht="12.75" customHeight="1">
      <c r="A529" s="3"/>
      <c r="B529" s="4"/>
      <c r="C529" s="4"/>
      <c r="D529" s="4"/>
      <c r="E529" s="4"/>
      <c r="F529" s="4"/>
      <c r="G529" s="4"/>
      <c r="H529" s="4"/>
      <c r="I529" s="4"/>
    </row>
    <row r="530" spans="1:9" ht="12.75" customHeight="1">
      <c r="A530" s="3"/>
      <c r="B530" s="4"/>
      <c r="C530" s="4"/>
      <c r="D530" s="4"/>
      <c r="E530" s="4"/>
      <c r="F530" s="4"/>
      <c r="G530" s="4"/>
      <c r="H530" s="4"/>
      <c r="I530" s="4"/>
    </row>
    <row r="531" spans="1:9" ht="12.75" customHeight="1">
      <c r="A531" s="3"/>
      <c r="B531" s="4"/>
      <c r="C531" s="4"/>
      <c r="D531" s="4"/>
      <c r="E531" s="4"/>
      <c r="F531" s="4"/>
      <c r="G531" s="4"/>
      <c r="H531" s="4"/>
      <c r="I531" s="4"/>
    </row>
    <row r="532" spans="1:9" ht="12.75" customHeight="1">
      <c r="A532" s="3"/>
      <c r="B532" s="4"/>
      <c r="C532" s="4"/>
      <c r="D532" s="4"/>
      <c r="E532" s="4"/>
      <c r="F532" s="4"/>
      <c r="G532" s="4"/>
      <c r="H532" s="4"/>
      <c r="I532" s="4"/>
    </row>
    <row r="533" spans="1:9" ht="12.75" customHeight="1">
      <c r="A533" s="3"/>
      <c r="B533" s="4"/>
      <c r="C533" s="4"/>
      <c r="D533" s="4"/>
      <c r="E533" s="4"/>
      <c r="F533" s="4"/>
      <c r="G533" s="4"/>
      <c r="H533" s="4"/>
      <c r="I533" s="4"/>
    </row>
    <row r="534" spans="1:9" ht="12.75" customHeight="1">
      <c r="A534" s="3"/>
      <c r="B534" s="4"/>
      <c r="C534" s="4"/>
      <c r="D534" s="4"/>
      <c r="E534" s="4"/>
      <c r="F534" s="4"/>
      <c r="G534" s="4"/>
      <c r="H534" s="4"/>
      <c r="I534" s="4"/>
    </row>
    <row r="535" spans="1:9" ht="12.75" customHeight="1">
      <c r="A535" s="3"/>
      <c r="B535" s="4"/>
      <c r="C535" s="4"/>
      <c r="D535" s="4"/>
      <c r="E535" s="4"/>
      <c r="F535" s="4"/>
      <c r="G535" s="4"/>
      <c r="H535" s="4"/>
      <c r="I535" s="4"/>
    </row>
    <row r="536" spans="1:9" ht="12.75" customHeight="1">
      <c r="A536" s="3"/>
      <c r="B536" s="4"/>
      <c r="C536" s="4"/>
      <c r="D536" s="4"/>
      <c r="E536" s="4"/>
      <c r="F536" s="4"/>
      <c r="G536" s="4"/>
      <c r="H536" s="4"/>
      <c r="I536" s="4"/>
    </row>
    <row r="537" spans="1:9" ht="12.75" customHeight="1">
      <c r="A537" s="3"/>
      <c r="B537" s="4"/>
      <c r="C537" s="4"/>
      <c r="D537" s="4"/>
      <c r="E537" s="4"/>
      <c r="F537" s="4"/>
      <c r="G537" s="4"/>
      <c r="H537" s="4"/>
      <c r="I537" s="4"/>
    </row>
    <row r="538" spans="1:9" ht="12.75" customHeight="1">
      <c r="A538" s="3"/>
      <c r="B538" s="4"/>
      <c r="C538" s="4"/>
      <c r="D538" s="4"/>
      <c r="E538" s="4"/>
      <c r="F538" s="4"/>
      <c r="G538" s="4"/>
      <c r="H538" s="4"/>
      <c r="I538" s="4"/>
    </row>
    <row r="539" spans="1:9" ht="12.75" customHeight="1">
      <c r="A539" s="3"/>
      <c r="B539" s="4"/>
      <c r="C539" s="4"/>
      <c r="D539" s="4"/>
      <c r="E539" s="4"/>
      <c r="F539" s="4"/>
      <c r="G539" s="4"/>
      <c r="H539" s="4"/>
      <c r="I539" s="4"/>
    </row>
    <row r="540" spans="1:9" ht="12.75" customHeight="1">
      <c r="A540" s="3"/>
      <c r="B540" s="4"/>
      <c r="C540" s="4"/>
      <c r="D540" s="4"/>
      <c r="E540" s="4"/>
      <c r="F540" s="4"/>
      <c r="G540" s="4"/>
      <c r="H540" s="4"/>
      <c r="I540" s="4"/>
    </row>
    <row r="541" spans="1:9" ht="12.75" customHeight="1">
      <c r="A541" s="3"/>
      <c r="B541" s="4"/>
      <c r="C541" s="4"/>
      <c r="D541" s="4"/>
      <c r="E541" s="4"/>
      <c r="F541" s="4"/>
      <c r="G541" s="4"/>
      <c r="H541" s="4"/>
      <c r="I541" s="4"/>
    </row>
    <row r="542" spans="1:9" ht="12.75" customHeight="1">
      <c r="A542" s="3"/>
      <c r="B542" s="4"/>
      <c r="C542" s="4"/>
      <c r="D542" s="4"/>
      <c r="E542" s="4"/>
      <c r="F542" s="4"/>
      <c r="G542" s="4"/>
      <c r="H542" s="4"/>
      <c r="I542" s="4"/>
    </row>
    <row r="543" spans="1:9" ht="12.75" customHeight="1">
      <c r="A543" s="3"/>
      <c r="B543" s="4"/>
      <c r="C543" s="4"/>
      <c r="D543" s="4"/>
      <c r="E543" s="4"/>
      <c r="F543" s="4"/>
      <c r="G543" s="4"/>
      <c r="H543" s="4"/>
      <c r="I543" s="4"/>
    </row>
    <row r="544" spans="1:9" ht="12.75" customHeight="1">
      <c r="A544" s="3"/>
      <c r="B544" s="4"/>
      <c r="C544" s="4"/>
      <c r="D544" s="4"/>
      <c r="E544" s="4"/>
      <c r="F544" s="4"/>
      <c r="G544" s="4"/>
      <c r="H544" s="4"/>
      <c r="I544" s="4"/>
    </row>
    <row r="545" spans="1:9" ht="12.75" customHeight="1">
      <c r="A545" s="3"/>
      <c r="B545" s="4"/>
      <c r="C545" s="4"/>
      <c r="D545" s="4"/>
      <c r="E545" s="4"/>
      <c r="F545" s="4"/>
      <c r="G545" s="4"/>
      <c r="H545" s="4"/>
      <c r="I545" s="4"/>
    </row>
    <row r="546" spans="1:9" ht="12.75" customHeight="1">
      <c r="A546" s="3"/>
      <c r="B546" s="4"/>
      <c r="C546" s="4"/>
      <c r="D546" s="4"/>
      <c r="E546" s="4"/>
      <c r="F546" s="4"/>
      <c r="G546" s="4"/>
      <c r="H546" s="4"/>
      <c r="I546" s="4"/>
    </row>
    <row r="547" spans="1:9" ht="12.75" customHeight="1">
      <c r="A547" s="3"/>
      <c r="B547" s="4"/>
      <c r="C547" s="4"/>
      <c r="D547" s="4"/>
      <c r="E547" s="4"/>
      <c r="F547" s="4"/>
      <c r="G547" s="4"/>
      <c r="H547" s="4"/>
      <c r="I547" s="4"/>
    </row>
    <row r="548" spans="1:9" ht="12.75" customHeight="1">
      <c r="A548" s="3"/>
      <c r="B548" s="4"/>
      <c r="C548" s="4"/>
      <c r="D548" s="4"/>
      <c r="E548" s="4"/>
      <c r="F548" s="4"/>
      <c r="G548" s="4"/>
      <c r="H548" s="4"/>
      <c r="I548" s="4"/>
    </row>
    <row r="549" spans="1:9" ht="12.75" customHeight="1">
      <c r="A549" s="3"/>
      <c r="B549" s="4"/>
      <c r="C549" s="4"/>
      <c r="D549" s="4"/>
      <c r="E549" s="4"/>
      <c r="F549" s="4"/>
      <c r="G549" s="4"/>
      <c r="H549" s="4"/>
      <c r="I549" s="4"/>
    </row>
    <row r="550" spans="1:9" ht="12.75" customHeight="1">
      <c r="A550" s="3"/>
      <c r="B550" s="4"/>
      <c r="C550" s="4"/>
      <c r="D550" s="4"/>
      <c r="E550" s="4"/>
      <c r="F550" s="4"/>
      <c r="G550" s="4"/>
      <c r="H550" s="4"/>
      <c r="I550" s="4"/>
    </row>
    <row r="551" spans="1:9" ht="12.75" customHeight="1">
      <c r="A551" s="3"/>
      <c r="B551" s="4"/>
      <c r="C551" s="4"/>
      <c r="D551" s="4"/>
      <c r="E551" s="4"/>
      <c r="F551" s="4"/>
      <c r="G551" s="4"/>
      <c r="H551" s="4"/>
      <c r="I551" s="4"/>
    </row>
    <row r="552" spans="1:9" ht="12.75" customHeight="1">
      <c r="A552" s="3"/>
      <c r="B552" s="4"/>
      <c r="C552" s="4"/>
      <c r="D552" s="4"/>
      <c r="E552" s="4"/>
      <c r="F552" s="4"/>
      <c r="G552" s="4"/>
      <c r="H552" s="4"/>
      <c r="I552" s="4"/>
    </row>
    <row r="553" spans="1:9" ht="12.75" customHeight="1">
      <c r="A553" s="3"/>
      <c r="B553" s="4"/>
      <c r="C553" s="4"/>
      <c r="D553" s="4"/>
      <c r="E553" s="4"/>
      <c r="F553" s="4"/>
      <c r="G553" s="4"/>
      <c r="H553" s="4"/>
      <c r="I553" s="4"/>
    </row>
    <row r="554" spans="1:9" ht="12.75" customHeight="1">
      <c r="A554" s="3"/>
      <c r="B554" s="4"/>
      <c r="C554" s="4"/>
      <c r="D554" s="4"/>
      <c r="E554" s="4"/>
      <c r="F554" s="4"/>
      <c r="G554" s="4"/>
      <c r="H554" s="4"/>
      <c r="I554" s="4"/>
    </row>
    <row r="555" spans="1:9" ht="12.75" customHeight="1">
      <c r="A555" s="3"/>
      <c r="B555" s="4"/>
      <c r="C555" s="4"/>
      <c r="D555" s="4"/>
      <c r="E555" s="4"/>
      <c r="F555" s="4"/>
      <c r="G555" s="4"/>
      <c r="H555" s="4"/>
      <c r="I555" s="4"/>
    </row>
    <row r="556" spans="1:9" ht="12.75" customHeight="1">
      <c r="A556" s="3"/>
      <c r="B556" s="4"/>
      <c r="C556" s="4"/>
      <c r="D556" s="4"/>
      <c r="E556" s="4"/>
      <c r="F556" s="4"/>
      <c r="G556" s="4"/>
      <c r="H556" s="4"/>
      <c r="I556" s="4"/>
    </row>
    <row r="557" spans="1:9" ht="12.75" customHeight="1">
      <c r="A557" s="3"/>
      <c r="B557" s="4"/>
      <c r="C557" s="4"/>
      <c r="D557" s="4"/>
      <c r="E557" s="4"/>
      <c r="F557" s="4"/>
      <c r="G557" s="4"/>
      <c r="H557" s="4"/>
      <c r="I557" s="4"/>
    </row>
    <row r="558" spans="1:9" ht="12.75" customHeight="1">
      <c r="A558" s="3"/>
      <c r="B558" s="4"/>
      <c r="C558" s="4"/>
      <c r="D558" s="4"/>
      <c r="E558" s="4"/>
      <c r="F558" s="4"/>
      <c r="G558" s="4"/>
      <c r="H558" s="4"/>
      <c r="I558" s="4"/>
    </row>
    <row r="559" spans="1:9" ht="12.75" customHeight="1">
      <c r="A559" s="3"/>
      <c r="B559" s="4"/>
      <c r="C559" s="4"/>
      <c r="D559" s="4"/>
      <c r="E559" s="4"/>
      <c r="F559" s="4"/>
      <c r="G559" s="4"/>
      <c r="H559" s="4"/>
      <c r="I559" s="4"/>
    </row>
    <row r="560" spans="1:9" ht="12.75" customHeight="1">
      <c r="A560" s="3"/>
      <c r="B560" s="4"/>
      <c r="C560" s="4"/>
      <c r="D560" s="4"/>
      <c r="E560" s="4"/>
      <c r="F560" s="4"/>
      <c r="G560" s="4"/>
      <c r="H560" s="4"/>
      <c r="I560" s="4"/>
    </row>
    <row r="561" spans="1:9" ht="12.75" customHeight="1">
      <c r="A561" s="3"/>
      <c r="B561" s="4"/>
      <c r="C561" s="4"/>
      <c r="D561" s="4"/>
      <c r="E561" s="4"/>
      <c r="F561" s="4"/>
      <c r="G561" s="4"/>
      <c r="H561" s="4"/>
      <c r="I561" s="4"/>
    </row>
    <row r="562" spans="1:9" ht="12.75" customHeight="1">
      <c r="A562" s="3"/>
      <c r="B562" s="4"/>
      <c r="C562" s="4"/>
      <c r="D562" s="4"/>
      <c r="E562" s="4"/>
      <c r="F562" s="4"/>
      <c r="G562" s="4"/>
      <c r="H562" s="4"/>
      <c r="I562" s="4"/>
    </row>
    <row r="563" spans="1:9" ht="12.75" customHeight="1">
      <c r="A563" s="3"/>
      <c r="B563" s="4"/>
      <c r="C563" s="4"/>
      <c r="D563" s="4"/>
      <c r="E563" s="4"/>
      <c r="F563" s="4"/>
      <c r="G563" s="4"/>
      <c r="H563" s="4"/>
      <c r="I563" s="4"/>
    </row>
    <row r="564" spans="1:9" ht="12.75" customHeight="1">
      <c r="A564" s="3"/>
      <c r="B564" s="4"/>
      <c r="C564" s="4"/>
      <c r="D564" s="4"/>
      <c r="E564" s="4"/>
      <c r="F564" s="4"/>
      <c r="G564" s="4"/>
      <c r="H564" s="4"/>
      <c r="I564" s="4"/>
    </row>
    <row r="565" spans="1:9" ht="12.75" customHeight="1">
      <c r="A565" s="3"/>
      <c r="B565" s="4"/>
      <c r="C565" s="4"/>
      <c r="D565" s="4"/>
      <c r="E565" s="4"/>
      <c r="F565" s="4"/>
      <c r="G565" s="4"/>
      <c r="H565" s="4"/>
      <c r="I565" s="4"/>
    </row>
    <row r="566" spans="1:9" ht="12.75" customHeight="1">
      <c r="A566" s="3"/>
      <c r="B566" s="4"/>
      <c r="C566" s="4"/>
      <c r="D566" s="4"/>
      <c r="E566" s="4"/>
      <c r="F566" s="4"/>
      <c r="G566" s="4"/>
      <c r="H566" s="4"/>
      <c r="I566" s="4"/>
    </row>
    <row r="567" spans="1:9" ht="12.75" customHeight="1">
      <c r="A567" s="3"/>
      <c r="B567" s="4"/>
      <c r="C567" s="4"/>
      <c r="D567" s="4"/>
      <c r="E567" s="4"/>
      <c r="F567" s="4"/>
      <c r="G567" s="4"/>
      <c r="H567" s="4"/>
      <c r="I567" s="4"/>
    </row>
    <row r="568" spans="1:9" ht="12.75" customHeight="1">
      <c r="A568" s="3"/>
      <c r="B568" s="4"/>
      <c r="C568" s="4"/>
      <c r="D568" s="4"/>
      <c r="E568" s="4"/>
      <c r="F568" s="4"/>
      <c r="G568" s="4"/>
      <c r="H568" s="4"/>
      <c r="I568" s="4"/>
    </row>
    <row r="569" spans="1:9" ht="12.75" customHeight="1">
      <c r="A569" s="3"/>
      <c r="B569" s="4"/>
      <c r="C569" s="4"/>
      <c r="D569" s="4"/>
      <c r="E569" s="4"/>
      <c r="F569" s="4"/>
      <c r="G569" s="4"/>
      <c r="H569" s="4"/>
      <c r="I569" s="4"/>
    </row>
    <row r="570" spans="1:9" ht="12.75" customHeight="1">
      <c r="A570" s="3"/>
      <c r="B570" s="4"/>
      <c r="C570" s="4"/>
      <c r="D570" s="4"/>
      <c r="E570" s="4"/>
      <c r="F570" s="4"/>
      <c r="G570" s="4"/>
      <c r="H570" s="4"/>
      <c r="I570" s="4"/>
    </row>
    <row r="571" spans="1:9" ht="12.75" customHeight="1">
      <c r="A571" s="3"/>
      <c r="B571" s="4"/>
      <c r="C571" s="4"/>
      <c r="D571" s="4"/>
      <c r="E571" s="4"/>
      <c r="F571" s="4"/>
      <c r="G571" s="4"/>
      <c r="H571" s="4"/>
      <c r="I571" s="4"/>
    </row>
    <row r="572" spans="1:9" ht="12.75" customHeight="1">
      <c r="A572" s="3"/>
      <c r="B572" s="4"/>
      <c r="C572" s="4"/>
      <c r="D572" s="4"/>
      <c r="E572" s="4"/>
      <c r="F572" s="4"/>
      <c r="G572" s="4"/>
      <c r="H572" s="4"/>
      <c r="I572" s="4"/>
    </row>
    <row r="573" spans="1:9" ht="12.75" customHeight="1">
      <c r="A573" s="3"/>
      <c r="B573" s="4"/>
      <c r="C573" s="4"/>
      <c r="D573" s="4"/>
      <c r="E573" s="4"/>
      <c r="F573" s="4"/>
      <c r="G573" s="4"/>
      <c r="H573" s="4"/>
      <c r="I573" s="4"/>
    </row>
    <row r="574" spans="1:9" ht="12.75" customHeight="1">
      <c r="A574" s="3"/>
      <c r="B574" s="4"/>
      <c r="C574" s="4"/>
      <c r="D574" s="4"/>
      <c r="E574" s="4"/>
      <c r="F574" s="4"/>
      <c r="G574" s="4"/>
      <c r="H574" s="4"/>
      <c r="I574" s="4"/>
    </row>
    <row r="575" spans="1:9" ht="12.75" customHeight="1">
      <c r="A575" s="3"/>
      <c r="B575" s="4"/>
      <c r="C575" s="4"/>
      <c r="D575" s="4"/>
      <c r="E575" s="4"/>
      <c r="F575" s="4"/>
      <c r="G575" s="4"/>
      <c r="H575" s="4"/>
      <c r="I575" s="4"/>
    </row>
    <row r="576" spans="1:9" ht="12.75" customHeight="1">
      <c r="A576" s="3"/>
      <c r="B576" s="4"/>
      <c r="C576" s="4"/>
      <c r="D576" s="4"/>
      <c r="E576" s="4"/>
      <c r="F576" s="4"/>
      <c r="G576" s="4"/>
      <c r="H576" s="4"/>
      <c r="I576" s="4"/>
    </row>
    <row r="577" spans="1:9" ht="12.75" customHeight="1">
      <c r="A577" s="3"/>
      <c r="B577" s="4"/>
      <c r="C577" s="4"/>
      <c r="D577" s="4"/>
      <c r="E577" s="4"/>
      <c r="F577" s="4"/>
      <c r="G577" s="4"/>
      <c r="H577" s="4"/>
      <c r="I577" s="4"/>
    </row>
    <row r="578" spans="1:9" ht="12.75" customHeight="1">
      <c r="A578" s="3"/>
      <c r="B578" s="4"/>
      <c r="C578" s="4"/>
      <c r="D578" s="4"/>
      <c r="E578" s="4"/>
      <c r="F578" s="4"/>
      <c r="G578" s="4"/>
      <c r="H578" s="4"/>
      <c r="I578" s="4"/>
    </row>
    <row r="579" spans="1:9" ht="12.75" customHeight="1">
      <c r="A579" s="3"/>
      <c r="B579" s="4"/>
      <c r="C579" s="4"/>
      <c r="D579" s="4"/>
      <c r="E579" s="4"/>
      <c r="F579" s="4"/>
      <c r="G579" s="4"/>
      <c r="H579" s="4"/>
      <c r="I579" s="4"/>
    </row>
    <row r="580" spans="1:9" ht="12.75" customHeight="1">
      <c r="A580" s="3"/>
      <c r="B580" s="4"/>
      <c r="C580" s="4"/>
      <c r="D580" s="4"/>
      <c r="E580" s="4"/>
      <c r="F580" s="4"/>
      <c r="G580" s="4"/>
      <c r="H580" s="4"/>
      <c r="I580" s="4"/>
    </row>
    <row r="581" spans="1:9" ht="12.75" customHeight="1">
      <c r="A581" s="3"/>
      <c r="B581" s="4"/>
      <c r="C581" s="4"/>
      <c r="D581" s="4"/>
      <c r="E581" s="4"/>
      <c r="F581" s="4"/>
      <c r="G581" s="4"/>
      <c r="H581" s="4"/>
      <c r="I581" s="4"/>
    </row>
    <row r="582" spans="1:9" ht="12.75" customHeight="1">
      <c r="A582" s="3"/>
      <c r="B582" s="4"/>
      <c r="C582" s="4"/>
      <c r="D582" s="4"/>
      <c r="E582" s="4"/>
      <c r="F582" s="4"/>
      <c r="G582" s="4"/>
      <c r="H582" s="4"/>
      <c r="I58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R591"/>
  <sheetViews>
    <sheetView workbookViewId="0">
      <pane xSplit="1" ySplit="2" topLeftCell="B3" activePane="bottomRight" state="frozen"/>
      <selection activeCell="K1" sqref="K1:S3"/>
      <selection pane="topRight" activeCell="K1" sqref="K1:S3"/>
      <selection pane="bottomLeft" activeCell="K1" sqref="K1:S3"/>
      <selection pane="bottomRight" activeCell="C1" sqref="C1:R1048576"/>
    </sheetView>
  </sheetViews>
  <sheetFormatPr baseColWidth="10" defaultColWidth="17.1640625" defaultRowHeight="12.75" customHeight="1" x14ac:dyDescent="0"/>
  <cols>
    <col min="3" max="4" width="7.1640625" bestFit="1" customWidth="1"/>
    <col min="5" max="6" width="5.83203125" bestFit="1" customWidth="1"/>
    <col min="7" max="7" width="6.5" bestFit="1" customWidth="1"/>
    <col min="8" max="8" width="5.83203125" bestFit="1" customWidth="1"/>
    <col min="9" max="9" width="7.83203125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14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41400</v>
      </c>
      <c r="B3" s="4">
        <v>39</v>
      </c>
      <c r="C3" s="1">
        <v>26</v>
      </c>
      <c r="D3" s="1">
        <v>14.7</v>
      </c>
      <c r="E3" s="1">
        <v>4.5999999999999996</v>
      </c>
      <c r="F3" s="1">
        <v>7</v>
      </c>
      <c r="G3" s="1">
        <v>2</v>
      </c>
      <c r="H3" s="1">
        <v>2.8</v>
      </c>
      <c r="I3" s="1">
        <v>3.9</v>
      </c>
      <c r="J3" s="4">
        <f>ABS(B3-Election_result!B$2)</f>
        <v>2.5</v>
      </c>
      <c r="K3" s="4">
        <f>ABS(C3-Election_result!C$2)</f>
        <v>0.30000000000000071</v>
      </c>
      <c r="L3" s="4">
        <f>ABS(D3-Election_result!D$2)</f>
        <v>6.2999999999999989</v>
      </c>
      <c r="M3" s="4">
        <f>ABS(E3-Election_result!E$2)</f>
        <v>0.20000000000000018</v>
      </c>
      <c r="N3" s="4">
        <f>ABS(F3-Election_result!F$2)</f>
        <v>1.5999999999999996</v>
      </c>
      <c r="O3" s="4">
        <f>ABS(G3-Election_result!G$2)</f>
        <v>0.20000000000000018</v>
      </c>
      <c r="P3" s="4">
        <f>ABS(H3-Election_result!H$2)</f>
        <v>1.9000000000000004</v>
      </c>
      <c r="Q3" s="4">
        <f>ABS(I3-Election_result!I$2)</f>
        <v>0.19999999999999973</v>
      </c>
      <c r="R3" s="4">
        <f>AVERAGE(J3:Q3)</f>
        <v>1.6500000000000001</v>
      </c>
    </row>
    <row r="4" spans="1:18" ht="12.75" customHeight="1">
      <c r="A4" s="3">
        <v>41401</v>
      </c>
      <c r="B4" s="1">
        <v>39</v>
      </c>
      <c r="C4" s="1">
        <v>26</v>
      </c>
      <c r="D4" s="1">
        <v>14.7</v>
      </c>
      <c r="E4" s="1">
        <v>4.5999999999999996</v>
      </c>
      <c r="F4" s="1">
        <v>7</v>
      </c>
      <c r="G4" s="1">
        <v>2</v>
      </c>
      <c r="H4" s="1">
        <v>2.8</v>
      </c>
      <c r="I4" s="1">
        <v>3.9</v>
      </c>
      <c r="J4" s="4">
        <f>ABS(B4-Election_result!B$2)</f>
        <v>2.5</v>
      </c>
      <c r="K4" s="4">
        <f>ABS(C4-Election_result!C$2)</f>
        <v>0.30000000000000071</v>
      </c>
      <c r="L4" s="4">
        <f>ABS(D4-Election_result!D$2)</f>
        <v>6.2999999999999989</v>
      </c>
      <c r="M4" s="4">
        <f>ABS(E4-Election_result!E$2)</f>
        <v>0.20000000000000018</v>
      </c>
      <c r="N4" s="4">
        <f>ABS(F4-Election_result!F$2)</f>
        <v>1.5999999999999996</v>
      </c>
      <c r="O4" s="4">
        <f>ABS(G4-Election_result!G$2)</f>
        <v>0.20000000000000018</v>
      </c>
      <c r="P4" s="4">
        <f>ABS(H4-Election_result!H$2)</f>
        <v>1.9000000000000004</v>
      </c>
      <c r="Q4" s="4">
        <f>ABS(I4-Election_result!I$2)</f>
        <v>0.19999999999999973</v>
      </c>
      <c r="R4" s="4">
        <f t="shared" ref="R4:R67" si="0">AVERAGE(J4:Q4)</f>
        <v>1.6500000000000001</v>
      </c>
    </row>
    <row r="5" spans="1:18" ht="12.75" customHeight="1">
      <c r="A5" s="3">
        <v>41402</v>
      </c>
      <c r="B5" s="1">
        <v>38.9</v>
      </c>
      <c r="C5" s="1">
        <v>25.7</v>
      </c>
      <c r="D5" s="1">
        <v>14.8</v>
      </c>
      <c r="E5" s="1">
        <v>4.5</v>
      </c>
      <c r="F5" s="1">
        <v>7.1</v>
      </c>
      <c r="G5" s="1">
        <v>2</v>
      </c>
      <c r="H5" s="1">
        <v>2.9</v>
      </c>
      <c r="I5" s="1">
        <v>4.0999999999999996</v>
      </c>
      <c r="J5" s="4">
        <f>ABS(B5-Election_result!B$2)</f>
        <v>2.6000000000000014</v>
      </c>
      <c r="K5" s="4">
        <f>ABS(C5-Election_result!C$2)</f>
        <v>0</v>
      </c>
      <c r="L5" s="4">
        <f>ABS(D5-Election_result!D$2)</f>
        <v>6.4</v>
      </c>
      <c r="M5" s="4">
        <f>ABS(E5-Election_result!E$2)</f>
        <v>0.29999999999999982</v>
      </c>
      <c r="N5" s="4">
        <f>ABS(F5-Election_result!F$2)</f>
        <v>1.5</v>
      </c>
      <c r="O5" s="4">
        <f>ABS(G5-Election_result!G$2)</f>
        <v>0.20000000000000018</v>
      </c>
      <c r="P5" s="4">
        <f>ABS(H5-Election_result!H$2)</f>
        <v>1.8000000000000003</v>
      </c>
      <c r="Q5" s="4">
        <f>ABS(I5-Election_result!I$2)</f>
        <v>0</v>
      </c>
      <c r="R5" s="4">
        <f t="shared" si="0"/>
        <v>1.6</v>
      </c>
    </row>
    <row r="6" spans="1:18" ht="12.75" customHeight="1">
      <c r="A6" s="3">
        <v>41403</v>
      </c>
      <c r="B6" s="1">
        <v>38.46</v>
      </c>
      <c r="C6" s="1">
        <v>25.77</v>
      </c>
      <c r="D6" s="1">
        <v>14.89</v>
      </c>
      <c r="E6" s="1">
        <v>4.5999999999999996</v>
      </c>
      <c r="F6" s="1">
        <v>7.09</v>
      </c>
      <c r="G6" s="1">
        <v>2.2000000000000002</v>
      </c>
      <c r="H6" s="1">
        <v>2.9</v>
      </c>
      <c r="I6" s="1">
        <v>4.0999999999999996</v>
      </c>
      <c r="J6" s="4">
        <f>ABS(B6-Election_result!B$2)</f>
        <v>3.0399999999999991</v>
      </c>
      <c r="K6" s="4">
        <f>ABS(C6-Election_result!C$2)</f>
        <v>7.0000000000000284E-2</v>
      </c>
      <c r="L6" s="4">
        <f>ABS(D6-Election_result!D$2)</f>
        <v>6.49</v>
      </c>
      <c r="M6" s="4">
        <f>ABS(E6-Election_result!E$2)</f>
        <v>0.20000000000000018</v>
      </c>
      <c r="N6" s="4">
        <f>ABS(F6-Election_result!F$2)</f>
        <v>1.5099999999999998</v>
      </c>
      <c r="O6" s="4">
        <f>ABS(G6-Election_result!G$2)</f>
        <v>0</v>
      </c>
      <c r="P6" s="4">
        <f>ABS(H6-Election_result!H$2)</f>
        <v>1.8000000000000003</v>
      </c>
      <c r="Q6" s="4">
        <f>ABS(I6-Election_result!I$2)</f>
        <v>0</v>
      </c>
      <c r="R6" s="4">
        <f t="shared" si="0"/>
        <v>1.6387500000000002</v>
      </c>
    </row>
    <row r="7" spans="1:18" ht="12.75" customHeight="1">
      <c r="A7" s="3">
        <v>41404</v>
      </c>
      <c r="B7" s="1">
        <v>38.46</v>
      </c>
      <c r="C7" s="1">
        <v>25.77</v>
      </c>
      <c r="D7" s="1">
        <v>14.89</v>
      </c>
      <c r="E7" s="1">
        <v>4.5999999999999996</v>
      </c>
      <c r="F7" s="1">
        <v>7.09</v>
      </c>
      <c r="G7" s="1">
        <v>2.2000000000000002</v>
      </c>
      <c r="H7" s="1">
        <v>2.9</v>
      </c>
      <c r="I7" s="1">
        <v>4.0999999999999996</v>
      </c>
      <c r="J7" s="4">
        <f>ABS(B7-Election_result!B$2)</f>
        <v>3.0399999999999991</v>
      </c>
      <c r="K7" s="4">
        <f>ABS(C7-Election_result!C$2)</f>
        <v>7.0000000000000284E-2</v>
      </c>
      <c r="L7" s="4">
        <f>ABS(D7-Election_result!D$2)</f>
        <v>6.49</v>
      </c>
      <c r="M7" s="4">
        <f>ABS(E7-Election_result!E$2)</f>
        <v>0.20000000000000018</v>
      </c>
      <c r="N7" s="4">
        <f>ABS(F7-Election_result!F$2)</f>
        <v>1.5099999999999998</v>
      </c>
      <c r="O7" s="4">
        <f>ABS(G7-Election_result!G$2)</f>
        <v>0</v>
      </c>
      <c r="P7" s="4">
        <f>ABS(H7-Election_result!H$2)</f>
        <v>1.8000000000000003</v>
      </c>
      <c r="Q7" s="4">
        <f>ABS(I7-Election_result!I$2)</f>
        <v>0</v>
      </c>
      <c r="R7" s="4">
        <f t="shared" si="0"/>
        <v>1.6387500000000002</v>
      </c>
    </row>
    <row r="8" spans="1:18" ht="12.75" customHeight="1">
      <c r="A8" s="3">
        <v>41405</v>
      </c>
      <c r="B8" s="1">
        <v>38.700000000000003</v>
      </c>
      <c r="C8" s="1">
        <v>25.9</v>
      </c>
      <c r="D8" s="1">
        <v>14.8</v>
      </c>
      <c r="E8" s="1">
        <v>4.5999999999999996</v>
      </c>
      <c r="F8" s="1">
        <v>7</v>
      </c>
      <c r="G8" s="1">
        <v>1.9</v>
      </c>
      <c r="H8" s="1">
        <v>2.9</v>
      </c>
      <c r="I8" s="1">
        <v>4.2</v>
      </c>
      <c r="J8" s="4">
        <f>ABS(B8-Election_result!B$2)</f>
        <v>2.7999999999999972</v>
      </c>
      <c r="K8" s="4">
        <f>ABS(C8-Election_result!C$2)</f>
        <v>0.19999999999999929</v>
      </c>
      <c r="L8" s="4">
        <f>ABS(D8-Election_result!D$2)</f>
        <v>6.4</v>
      </c>
      <c r="M8" s="4">
        <f>ABS(E8-Election_result!E$2)</f>
        <v>0.20000000000000018</v>
      </c>
      <c r="N8" s="4">
        <f>ABS(F8-Election_result!F$2)</f>
        <v>1.5999999999999996</v>
      </c>
      <c r="O8" s="4">
        <f>ABS(G8-Election_result!G$2)</f>
        <v>0.30000000000000027</v>
      </c>
      <c r="P8" s="4">
        <f>ABS(H8-Election_result!H$2)</f>
        <v>1.8000000000000003</v>
      </c>
      <c r="Q8" s="4">
        <f>ABS(I8-Election_result!I$2)</f>
        <v>0.10000000000000053</v>
      </c>
      <c r="R8" s="4">
        <f t="shared" si="0"/>
        <v>1.6749999999999998</v>
      </c>
    </row>
    <row r="9" spans="1:18" ht="12.75" customHeight="1">
      <c r="A9" s="3">
        <v>41406</v>
      </c>
      <c r="B9" s="1">
        <v>38.54</v>
      </c>
      <c r="C9" s="1">
        <v>25.93</v>
      </c>
      <c r="D9" s="1">
        <v>14.81</v>
      </c>
      <c r="E9" s="1">
        <v>4.5</v>
      </c>
      <c r="F9" s="1">
        <v>7.21</v>
      </c>
      <c r="G9" s="1">
        <v>2.2999999999999998</v>
      </c>
      <c r="H9" s="1">
        <v>2.7</v>
      </c>
      <c r="I9" s="1">
        <v>4</v>
      </c>
      <c r="J9" s="4">
        <f>ABS(B9-Election_result!B$2)</f>
        <v>2.9600000000000009</v>
      </c>
      <c r="K9" s="4">
        <f>ABS(C9-Election_result!C$2)</f>
        <v>0.23000000000000043</v>
      </c>
      <c r="L9" s="4">
        <f>ABS(D9-Election_result!D$2)</f>
        <v>6.41</v>
      </c>
      <c r="M9" s="4">
        <f>ABS(E9-Election_result!E$2)</f>
        <v>0.29999999999999982</v>
      </c>
      <c r="N9" s="4">
        <f>ABS(F9-Election_result!F$2)</f>
        <v>1.3899999999999997</v>
      </c>
      <c r="O9" s="4">
        <f>ABS(G9-Election_result!G$2)</f>
        <v>9.9999999999999645E-2</v>
      </c>
      <c r="P9" s="4">
        <f>ABS(H9-Election_result!H$2)</f>
        <v>2</v>
      </c>
      <c r="Q9" s="4">
        <f>ABS(I9-Election_result!I$2)</f>
        <v>9.9999999999999645E-2</v>
      </c>
      <c r="R9" s="4">
        <f t="shared" si="0"/>
        <v>1.6862500000000002</v>
      </c>
    </row>
    <row r="10" spans="1:18" ht="12.75" customHeight="1">
      <c r="A10" s="3">
        <v>41407</v>
      </c>
      <c r="B10" s="1">
        <v>38.44</v>
      </c>
      <c r="C10" s="1">
        <v>25.93</v>
      </c>
      <c r="D10" s="1">
        <v>14.91</v>
      </c>
      <c r="E10" s="1">
        <v>4.5</v>
      </c>
      <c r="F10" s="1">
        <v>7.21</v>
      </c>
      <c r="G10" s="1">
        <v>2.2999999999999998</v>
      </c>
      <c r="H10" s="1">
        <v>2.7</v>
      </c>
      <c r="I10" s="1">
        <v>4</v>
      </c>
      <c r="J10" s="4">
        <f>ABS(B10-Election_result!B$2)</f>
        <v>3.0600000000000023</v>
      </c>
      <c r="K10" s="4">
        <f>ABS(C10-Election_result!C$2)</f>
        <v>0.23000000000000043</v>
      </c>
      <c r="L10" s="4">
        <f>ABS(D10-Election_result!D$2)</f>
        <v>6.51</v>
      </c>
      <c r="M10" s="4">
        <f>ABS(E10-Election_result!E$2)</f>
        <v>0.29999999999999982</v>
      </c>
      <c r="N10" s="4">
        <f>ABS(F10-Election_result!F$2)</f>
        <v>1.3899999999999997</v>
      </c>
      <c r="O10" s="4">
        <f>ABS(G10-Election_result!G$2)</f>
        <v>9.9999999999999645E-2</v>
      </c>
      <c r="P10" s="4">
        <f>ABS(H10-Election_result!H$2)</f>
        <v>2</v>
      </c>
      <c r="Q10" s="4">
        <f>ABS(I10-Election_result!I$2)</f>
        <v>9.9999999999999645E-2</v>
      </c>
      <c r="R10" s="4">
        <f t="shared" si="0"/>
        <v>1.7112500000000002</v>
      </c>
    </row>
    <row r="11" spans="1:18" ht="12.75" customHeight="1">
      <c r="A11" s="3">
        <v>41408</v>
      </c>
      <c r="B11" s="1">
        <v>38.44</v>
      </c>
      <c r="C11" s="1">
        <v>25.93</v>
      </c>
      <c r="D11" s="1">
        <v>14.91</v>
      </c>
      <c r="E11" s="1">
        <v>4.5</v>
      </c>
      <c r="F11" s="1">
        <v>7.21</v>
      </c>
      <c r="G11" s="1">
        <v>2.2999999999999998</v>
      </c>
      <c r="H11" s="1">
        <v>2.7</v>
      </c>
      <c r="I11" s="1">
        <v>4</v>
      </c>
      <c r="J11" s="4">
        <f>ABS(B11-Election_result!B$2)</f>
        <v>3.0600000000000023</v>
      </c>
      <c r="K11" s="4">
        <f>ABS(C11-Election_result!C$2)</f>
        <v>0.23000000000000043</v>
      </c>
      <c r="L11" s="4">
        <f>ABS(D11-Election_result!D$2)</f>
        <v>6.51</v>
      </c>
      <c r="M11" s="4">
        <f>ABS(E11-Election_result!E$2)</f>
        <v>0.29999999999999982</v>
      </c>
      <c r="N11" s="4">
        <f>ABS(F11-Election_result!F$2)</f>
        <v>1.3899999999999997</v>
      </c>
      <c r="O11" s="4">
        <f>ABS(G11-Election_result!G$2)</f>
        <v>9.9999999999999645E-2</v>
      </c>
      <c r="P11" s="4">
        <f>ABS(H11-Election_result!H$2)</f>
        <v>2</v>
      </c>
      <c r="Q11" s="4">
        <f>ABS(I11-Election_result!I$2)</f>
        <v>9.9999999999999645E-2</v>
      </c>
      <c r="R11" s="4">
        <f t="shared" si="0"/>
        <v>1.7112500000000002</v>
      </c>
    </row>
    <row r="12" spans="1:18" ht="12.75" customHeight="1">
      <c r="A12" s="3">
        <v>41409</v>
      </c>
      <c r="B12" s="1">
        <v>38.36</v>
      </c>
      <c r="C12" s="1">
        <v>25.67</v>
      </c>
      <c r="D12" s="1">
        <v>14.79</v>
      </c>
      <c r="E12" s="1">
        <v>4.3</v>
      </c>
      <c r="F12" s="1">
        <v>7.49</v>
      </c>
      <c r="G12" s="1">
        <v>2.6</v>
      </c>
      <c r="H12" s="1">
        <v>2.6</v>
      </c>
      <c r="I12" s="1">
        <v>4.2</v>
      </c>
      <c r="J12" s="4">
        <f>ABS(B12-Election_result!B$2)</f>
        <v>3.1400000000000006</v>
      </c>
      <c r="K12" s="4">
        <f>ABS(C12-Election_result!C$2)</f>
        <v>2.9999999999997584E-2</v>
      </c>
      <c r="L12" s="4">
        <f>ABS(D12-Election_result!D$2)</f>
        <v>6.3899999999999988</v>
      </c>
      <c r="M12" s="4">
        <f>ABS(E12-Election_result!E$2)</f>
        <v>0.5</v>
      </c>
      <c r="N12" s="4">
        <f>ABS(F12-Election_result!F$2)</f>
        <v>1.1099999999999994</v>
      </c>
      <c r="O12" s="4">
        <f>ABS(G12-Election_result!G$2)</f>
        <v>0.39999999999999991</v>
      </c>
      <c r="P12" s="4">
        <f>ABS(H12-Election_result!H$2)</f>
        <v>2.1</v>
      </c>
      <c r="Q12" s="4">
        <f>ABS(I12-Election_result!I$2)</f>
        <v>0.10000000000000053</v>
      </c>
      <c r="R12" s="4">
        <f t="shared" si="0"/>
        <v>1.7212499999999995</v>
      </c>
    </row>
    <row r="13" spans="1:18" ht="12.75" customHeight="1">
      <c r="A13" s="3">
        <v>41410</v>
      </c>
      <c r="B13" s="1">
        <v>38.36</v>
      </c>
      <c r="C13" s="1">
        <v>25.67</v>
      </c>
      <c r="D13" s="1">
        <v>14.79</v>
      </c>
      <c r="E13" s="1">
        <v>4.3</v>
      </c>
      <c r="F13" s="1">
        <v>7.49</v>
      </c>
      <c r="G13" s="1">
        <v>2.6</v>
      </c>
      <c r="H13" s="1">
        <v>2.6</v>
      </c>
      <c r="I13" s="1">
        <v>4.2</v>
      </c>
      <c r="J13" s="4">
        <f>ABS(B13-Election_result!B$2)</f>
        <v>3.1400000000000006</v>
      </c>
      <c r="K13" s="4">
        <f>ABS(C13-Election_result!C$2)</f>
        <v>2.9999999999997584E-2</v>
      </c>
      <c r="L13" s="4">
        <f>ABS(D13-Election_result!D$2)</f>
        <v>6.3899999999999988</v>
      </c>
      <c r="M13" s="4">
        <f>ABS(E13-Election_result!E$2)</f>
        <v>0.5</v>
      </c>
      <c r="N13" s="4">
        <f>ABS(F13-Election_result!F$2)</f>
        <v>1.1099999999999994</v>
      </c>
      <c r="O13" s="4">
        <f>ABS(G13-Election_result!G$2)</f>
        <v>0.39999999999999991</v>
      </c>
      <c r="P13" s="4">
        <f>ABS(H13-Election_result!H$2)</f>
        <v>2.1</v>
      </c>
      <c r="Q13" s="4">
        <f>ABS(I13-Election_result!I$2)</f>
        <v>0.10000000000000053</v>
      </c>
      <c r="R13" s="4">
        <f t="shared" si="0"/>
        <v>1.7212499999999995</v>
      </c>
    </row>
    <row r="14" spans="1:18" ht="12.75" customHeight="1">
      <c r="A14" s="3">
        <v>41411</v>
      </c>
      <c r="B14" s="1">
        <v>38.56</v>
      </c>
      <c r="C14" s="1">
        <v>25.57</v>
      </c>
      <c r="D14" s="1">
        <v>14.69</v>
      </c>
      <c r="E14" s="1">
        <v>4.3</v>
      </c>
      <c r="F14" s="1">
        <v>7.39</v>
      </c>
      <c r="G14" s="1">
        <v>2.7</v>
      </c>
      <c r="H14" s="1">
        <v>2.7</v>
      </c>
      <c r="I14" s="1">
        <v>4.0999999999999996</v>
      </c>
      <c r="J14" s="4">
        <f>ABS(B14-Election_result!B$2)</f>
        <v>2.9399999999999977</v>
      </c>
      <c r="K14" s="4">
        <f>ABS(C14-Election_result!C$2)</f>
        <v>0.12999999999999901</v>
      </c>
      <c r="L14" s="4">
        <f>ABS(D14-Election_result!D$2)</f>
        <v>6.2899999999999991</v>
      </c>
      <c r="M14" s="4">
        <f>ABS(E14-Election_result!E$2)</f>
        <v>0.5</v>
      </c>
      <c r="N14" s="4">
        <f>ABS(F14-Election_result!F$2)</f>
        <v>1.21</v>
      </c>
      <c r="O14" s="4">
        <f>ABS(G14-Election_result!G$2)</f>
        <v>0.5</v>
      </c>
      <c r="P14" s="4">
        <f>ABS(H14-Election_result!H$2)</f>
        <v>2</v>
      </c>
      <c r="Q14" s="4">
        <f>ABS(I14-Election_result!I$2)</f>
        <v>0</v>
      </c>
      <c r="R14" s="4">
        <f t="shared" si="0"/>
        <v>1.6962499999999996</v>
      </c>
    </row>
    <row r="15" spans="1:18" ht="12.75" customHeight="1">
      <c r="A15" s="3">
        <v>41412</v>
      </c>
      <c r="B15" s="1">
        <v>38.56</v>
      </c>
      <c r="C15" s="1">
        <v>25.57</v>
      </c>
      <c r="D15" s="1">
        <v>14.69</v>
      </c>
      <c r="E15" s="1">
        <v>4.3</v>
      </c>
      <c r="F15" s="1">
        <v>7.39</v>
      </c>
      <c r="G15" s="1">
        <v>2.7</v>
      </c>
      <c r="H15" s="1">
        <v>2.7</v>
      </c>
      <c r="I15" s="1">
        <v>4.0999999999999996</v>
      </c>
      <c r="J15" s="4">
        <f>ABS(B15-Election_result!B$2)</f>
        <v>2.9399999999999977</v>
      </c>
      <c r="K15" s="4">
        <f>ABS(C15-Election_result!C$2)</f>
        <v>0.12999999999999901</v>
      </c>
      <c r="L15" s="4">
        <f>ABS(D15-Election_result!D$2)</f>
        <v>6.2899999999999991</v>
      </c>
      <c r="M15" s="4">
        <f>ABS(E15-Election_result!E$2)</f>
        <v>0.5</v>
      </c>
      <c r="N15" s="4">
        <f>ABS(F15-Election_result!F$2)</f>
        <v>1.21</v>
      </c>
      <c r="O15" s="4">
        <f>ABS(G15-Election_result!G$2)</f>
        <v>0.5</v>
      </c>
      <c r="P15" s="4">
        <f>ABS(H15-Election_result!H$2)</f>
        <v>2</v>
      </c>
      <c r="Q15" s="4">
        <f>ABS(I15-Election_result!I$2)</f>
        <v>0</v>
      </c>
      <c r="R15" s="4">
        <f t="shared" si="0"/>
        <v>1.6962499999999996</v>
      </c>
    </row>
    <row r="16" spans="1:18" ht="12.75" customHeight="1">
      <c r="A16" s="3">
        <v>41413</v>
      </c>
      <c r="B16" s="1">
        <v>38.56</v>
      </c>
      <c r="C16" s="1">
        <v>25.57</v>
      </c>
      <c r="D16" s="1">
        <v>14.69</v>
      </c>
      <c r="E16" s="1">
        <v>4.3</v>
      </c>
      <c r="F16" s="1">
        <v>7.39</v>
      </c>
      <c r="G16" s="1">
        <v>2.7</v>
      </c>
      <c r="H16" s="1">
        <v>2.7</v>
      </c>
      <c r="I16" s="1">
        <v>4.0999999999999996</v>
      </c>
      <c r="J16" s="4">
        <f>ABS(B16-Election_result!B$2)</f>
        <v>2.9399999999999977</v>
      </c>
      <c r="K16" s="4">
        <f>ABS(C16-Election_result!C$2)</f>
        <v>0.12999999999999901</v>
      </c>
      <c r="L16" s="4">
        <f>ABS(D16-Election_result!D$2)</f>
        <v>6.2899999999999991</v>
      </c>
      <c r="M16" s="4">
        <f>ABS(E16-Election_result!E$2)</f>
        <v>0.5</v>
      </c>
      <c r="N16" s="4">
        <f>ABS(F16-Election_result!F$2)</f>
        <v>1.21</v>
      </c>
      <c r="O16" s="4">
        <f>ABS(G16-Election_result!G$2)</f>
        <v>0.5</v>
      </c>
      <c r="P16" s="4">
        <f>ABS(H16-Election_result!H$2)</f>
        <v>2</v>
      </c>
      <c r="Q16" s="4">
        <f>ABS(I16-Election_result!I$2)</f>
        <v>0</v>
      </c>
      <c r="R16" s="4">
        <f t="shared" si="0"/>
        <v>1.6962499999999996</v>
      </c>
    </row>
    <row r="17" spans="1:18" ht="12.75" customHeight="1">
      <c r="A17" s="3">
        <v>41414</v>
      </c>
      <c r="B17" s="1">
        <v>38.56</v>
      </c>
      <c r="C17" s="1">
        <v>25.57</v>
      </c>
      <c r="D17" s="1">
        <v>14.69</v>
      </c>
      <c r="E17" s="1">
        <v>4.3</v>
      </c>
      <c r="F17" s="1">
        <v>7.39</v>
      </c>
      <c r="G17" s="1">
        <v>2.7</v>
      </c>
      <c r="H17" s="1">
        <v>2.7</v>
      </c>
      <c r="I17" s="1">
        <v>4.0999999999999996</v>
      </c>
      <c r="J17" s="4">
        <f>ABS(B17-Election_result!B$2)</f>
        <v>2.9399999999999977</v>
      </c>
      <c r="K17" s="4">
        <f>ABS(C17-Election_result!C$2)</f>
        <v>0.12999999999999901</v>
      </c>
      <c r="L17" s="4">
        <f>ABS(D17-Election_result!D$2)</f>
        <v>6.2899999999999991</v>
      </c>
      <c r="M17" s="4">
        <f>ABS(E17-Election_result!E$2)</f>
        <v>0.5</v>
      </c>
      <c r="N17" s="4">
        <f>ABS(F17-Election_result!F$2)</f>
        <v>1.21</v>
      </c>
      <c r="O17" s="4">
        <f>ABS(G17-Election_result!G$2)</f>
        <v>0.5</v>
      </c>
      <c r="P17" s="4">
        <f>ABS(H17-Election_result!H$2)</f>
        <v>2</v>
      </c>
      <c r="Q17" s="4">
        <f>ABS(I17-Election_result!I$2)</f>
        <v>0</v>
      </c>
      <c r="R17" s="4">
        <f t="shared" si="0"/>
        <v>1.6962499999999996</v>
      </c>
    </row>
    <row r="18" spans="1:18" ht="12.75" customHeight="1">
      <c r="A18" s="3">
        <v>41415</v>
      </c>
      <c r="B18" s="1">
        <v>38.56</v>
      </c>
      <c r="C18" s="1">
        <v>25.57</v>
      </c>
      <c r="D18" s="1">
        <v>14.69</v>
      </c>
      <c r="E18" s="1">
        <v>4.3</v>
      </c>
      <c r="F18" s="1">
        <v>7.39</v>
      </c>
      <c r="G18" s="1">
        <v>2.7</v>
      </c>
      <c r="H18" s="1">
        <v>2.7</v>
      </c>
      <c r="I18" s="1">
        <v>4.0999999999999996</v>
      </c>
      <c r="J18" s="4">
        <f>ABS(B18-Election_result!B$2)</f>
        <v>2.9399999999999977</v>
      </c>
      <c r="K18" s="4">
        <f>ABS(C18-Election_result!C$2)</f>
        <v>0.12999999999999901</v>
      </c>
      <c r="L18" s="4">
        <f>ABS(D18-Election_result!D$2)</f>
        <v>6.2899999999999991</v>
      </c>
      <c r="M18" s="4">
        <f>ABS(E18-Election_result!E$2)</f>
        <v>0.5</v>
      </c>
      <c r="N18" s="4">
        <f>ABS(F18-Election_result!F$2)</f>
        <v>1.21</v>
      </c>
      <c r="O18" s="4">
        <f>ABS(G18-Election_result!G$2)</f>
        <v>0.5</v>
      </c>
      <c r="P18" s="4">
        <f>ABS(H18-Election_result!H$2)</f>
        <v>2</v>
      </c>
      <c r="Q18" s="4">
        <f>ABS(I18-Election_result!I$2)</f>
        <v>0</v>
      </c>
      <c r="R18" s="4">
        <f t="shared" si="0"/>
        <v>1.6962499999999996</v>
      </c>
    </row>
    <row r="19" spans="1:18" ht="12.75" customHeight="1">
      <c r="A19" s="3">
        <v>41416</v>
      </c>
      <c r="B19" s="1">
        <v>38.56</v>
      </c>
      <c r="C19" s="1">
        <v>25.57</v>
      </c>
      <c r="D19" s="1">
        <v>14.69</v>
      </c>
      <c r="E19" s="1">
        <v>4.3</v>
      </c>
      <c r="F19" s="1">
        <v>7.39</v>
      </c>
      <c r="G19" s="1">
        <v>2.7</v>
      </c>
      <c r="H19" s="1">
        <v>2.7</v>
      </c>
      <c r="I19" s="1">
        <v>4.0999999999999996</v>
      </c>
      <c r="J19" s="4">
        <f>ABS(B19-Election_result!B$2)</f>
        <v>2.9399999999999977</v>
      </c>
      <c r="K19" s="4">
        <f>ABS(C19-Election_result!C$2)</f>
        <v>0.12999999999999901</v>
      </c>
      <c r="L19" s="4">
        <f>ABS(D19-Election_result!D$2)</f>
        <v>6.2899999999999991</v>
      </c>
      <c r="M19" s="4">
        <f>ABS(E19-Election_result!E$2)</f>
        <v>0.5</v>
      </c>
      <c r="N19" s="4">
        <f>ABS(F19-Election_result!F$2)</f>
        <v>1.21</v>
      </c>
      <c r="O19" s="4">
        <f>ABS(G19-Election_result!G$2)</f>
        <v>0.5</v>
      </c>
      <c r="P19" s="4">
        <f>ABS(H19-Election_result!H$2)</f>
        <v>2</v>
      </c>
      <c r="Q19" s="4">
        <f>ABS(I19-Election_result!I$2)</f>
        <v>0</v>
      </c>
      <c r="R19" s="4">
        <f t="shared" si="0"/>
        <v>1.6962499999999996</v>
      </c>
    </row>
    <row r="20" spans="1:18" ht="12.75" customHeight="1">
      <c r="A20" s="3">
        <v>41417</v>
      </c>
      <c r="B20" s="1">
        <v>39.200000000000003</v>
      </c>
      <c r="C20" s="1">
        <v>26</v>
      </c>
      <c r="D20" s="1">
        <v>13.8</v>
      </c>
      <c r="E20" s="1">
        <v>4.4000000000000004</v>
      </c>
      <c r="F20" s="1">
        <v>7.2</v>
      </c>
      <c r="G20" s="1">
        <v>2.6</v>
      </c>
      <c r="H20" s="1">
        <v>3</v>
      </c>
      <c r="I20" s="1">
        <v>3.8</v>
      </c>
      <c r="J20" s="4">
        <f>ABS(B20-Election_result!B$2)</f>
        <v>2.2999999999999972</v>
      </c>
      <c r="K20" s="4">
        <f>ABS(C20-Election_result!C$2)</f>
        <v>0.30000000000000071</v>
      </c>
      <c r="L20" s="4">
        <f>ABS(D20-Election_result!D$2)</f>
        <v>5.4</v>
      </c>
      <c r="M20" s="4">
        <f>ABS(E20-Election_result!E$2)</f>
        <v>0.39999999999999947</v>
      </c>
      <c r="N20" s="4">
        <f>ABS(F20-Election_result!F$2)</f>
        <v>1.3999999999999995</v>
      </c>
      <c r="O20" s="4">
        <f>ABS(G20-Election_result!G$2)</f>
        <v>0.39999999999999991</v>
      </c>
      <c r="P20" s="4">
        <f>ABS(H20-Election_result!H$2)</f>
        <v>1.7000000000000002</v>
      </c>
      <c r="Q20" s="4">
        <f>ABS(I20-Election_result!I$2)</f>
        <v>0.29999999999999982</v>
      </c>
      <c r="R20" s="4">
        <f t="shared" si="0"/>
        <v>1.5249999999999999</v>
      </c>
    </row>
    <row r="21" spans="1:18" ht="12.75" customHeight="1">
      <c r="A21" s="3">
        <v>41418</v>
      </c>
      <c r="B21" s="1">
        <v>39.44</v>
      </c>
      <c r="C21" s="1">
        <v>26.13</v>
      </c>
      <c r="D21" s="1">
        <v>13.81</v>
      </c>
      <c r="E21" s="1">
        <v>4.3</v>
      </c>
      <c r="F21" s="1">
        <v>7.11</v>
      </c>
      <c r="G21" s="1">
        <v>2.5</v>
      </c>
      <c r="H21" s="1">
        <v>2.9</v>
      </c>
      <c r="I21" s="1">
        <v>3.8</v>
      </c>
      <c r="J21" s="4">
        <f>ABS(B21-Election_result!B$2)</f>
        <v>2.0600000000000023</v>
      </c>
      <c r="K21" s="4">
        <f>ABS(C21-Election_result!C$2)</f>
        <v>0.42999999999999972</v>
      </c>
      <c r="L21" s="4">
        <f>ABS(D21-Election_result!D$2)</f>
        <v>5.41</v>
      </c>
      <c r="M21" s="4">
        <f>ABS(E21-Election_result!E$2)</f>
        <v>0.5</v>
      </c>
      <c r="N21" s="4">
        <f>ABS(F21-Election_result!F$2)</f>
        <v>1.4899999999999993</v>
      </c>
      <c r="O21" s="4">
        <f>ABS(G21-Election_result!G$2)</f>
        <v>0.29999999999999982</v>
      </c>
      <c r="P21" s="4">
        <f>ABS(H21-Election_result!H$2)</f>
        <v>1.8000000000000003</v>
      </c>
      <c r="Q21" s="4">
        <f>ABS(I21-Election_result!I$2)</f>
        <v>0.29999999999999982</v>
      </c>
      <c r="R21" s="4">
        <f t="shared" si="0"/>
        <v>1.5362500000000003</v>
      </c>
    </row>
    <row r="22" spans="1:18" ht="12.75" customHeight="1">
      <c r="A22" s="3">
        <v>41419</v>
      </c>
      <c r="B22" s="1">
        <v>39.46</v>
      </c>
      <c r="C22" s="1">
        <v>26.17</v>
      </c>
      <c r="D22" s="1">
        <v>13.79</v>
      </c>
      <c r="E22" s="1">
        <v>4.3</v>
      </c>
      <c r="F22" s="1">
        <v>7.09</v>
      </c>
      <c r="G22" s="1">
        <v>2.5</v>
      </c>
      <c r="H22" s="1">
        <v>2.9</v>
      </c>
      <c r="I22" s="1">
        <v>3.8</v>
      </c>
      <c r="J22" s="4">
        <f>ABS(B22-Election_result!B$2)</f>
        <v>2.0399999999999991</v>
      </c>
      <c r="K22" s="4">
        <f>ABS(C22-Election_result!C$2)</f>
        <v>0.47000000000000242</v>
      </c>
      <c r="L22" s="4">
        <f>ABS(D22-Election_result!D$2)</f>
        <v>5.3899999999999988</v>
      </c>
      <c r="M22" s="4">
        <f>ABS(E22-Election_result!E$2)</f>
        <v>0.5</v>
      </c>
      <c r="N22" s="4">
        <f>ABS(F22-Election_result!F$2)</f>
        <v>1.5099999999999998</v>
      </c>
      <c r="O22" s="4">
        <f>ABS(G22-Election_result!G$2)</f>
        <v>0.29999999999999982</v>
      </c>
      <c r="P22" s="4">
        <f>ABS(H22-Election_result!H$2)</f>
        <v>1.8000000000000003</v>
      </c>
      <c r="Q22" s="4">
        <f>ABS(I22-Election_result!I$2)</f>
        <v>0.29999999999999982</v>
      </c>
      <c r="R22" s="4">
        <f t="shared" si="0"/>
        <v>1.5387500000000003</v>
      </c>
    </row>
    <row r="23" spans="1:18" ht="12.75" customHeight="1">
      <c r="A23" s="3">
        <v>41420</v>
      </c>
      <c r="B23" s="1">
        <v>39.6</v>
      </c>
      <c r="C23" s="1">
        <v>26.3</v>
      </c>
      <c r="D23" s="1">
        <v>13.6</v>
      </c>
      <c r="E23" s="1">
        <v>4.3</v>
      </c>
      <c r="F23" s="1">
        <v>7</v>
      </c>
      <c r="G23" s="1">
        <v>2.7</v>
      </c>
      <c r="H23" s="1">
        <v>2.8</v>
      </c>
      <c r="I23" s="1">
        <v>3.7</v>
      </c>
      <c r="J23" s="4">
        <f>ABS(B23-Election_result!B$2)</f>
        <v>1.8999999999999986</v>
      </c>
      <c r="K23" s="4">
        <f>ABS(C23-Election_result!C$2)</f>
        <v>0.60000000000000142</v>
      </c>
      <c r="L23" s="4">
        <f>ABS(D23-Election_result!D$2)</f>
        <v>5.1999999999999993</v>
      </c>
      <c r="M23" s="4">
        <f>ABS(E23-Election_result!E$2)</f>
        <v>0.5</v>
      </c>
      <c r="N23" s="4">
        <f>ABS(F23-Election_result!F$2)</f>
        <v>1.5999999999999996</v>
      </c>
      <c r="O23" s="4">
        <f>ABS(G23-Election_result!G$2)</f>
        <v>0.5</v>
      </c>
      <c r="P23" s="4">
        <f>ABS(H23-Election_result!H$2)</f>
        <v>1.9000000000000004</v>
      </c>
      <c r="Q23" s="4">
        <f>ABS(I23-Election_result!I$2)</f>
        <v>0.39999999999999947</v>
      </c>
      <c r="R23" s="4">
        <f t="shared" si="0"/>
        <v>1.5749999999999997</v>
      </c>
    </row>
    <row r="24" spans="1:18" ht="12.75" customHeight="1">
      <c r="A24" s="3">
        <v>41421</v>
      </c>
      <c r="B24" s="1">
        <v>39.6</v>
      </c>
      <c r="C24" s="1">
        <v>26.3</v>
      </c>
      <c r="D24" s="1">
        <v>13.6</v>
      </c>
      <c r="E24" s="1">
        <v>4.3</v>
      </c>
      <c r="F24" s="1">
        <v>7</v>
      </c>
      <c r="G24" s="1">
        <v>2.7</v>
      </c>
      <c r="H24" s="1">
        <v>2.8</v>
      </c>
      <c r="I24" s="1">
        <v>3.7</v>
      </c>
      <c r="J24" s="4">
        <f>ABS(B24-Election_result!B$2)</f>
        <v>1.8999999999999986</v>
      </c>
      <c r="K24" s="4">
        <f>ABS(C24-Election_result!C$2)</f>
        <v>0.60000000000000142</v>
      </c>
      <c r="L24" s="4">
        <f>ABS(D24-Election_result!D$2)</f>
        <v>5.1999999999999993</v>
      </c>
      <c r="M24" s="4">
        <f>ABS(E24-Election_result!E$2)</f>
        <v>0.5</v>
      </c>
      <c r="N24" s="4">
        <f>ABS(F24-Election_result!F$2)</f>
        <v>1.5999999999999996</v>
      </c>
      <c r="O24" s="4">
        <f>ABS(G24-Election_result!G$2)</f>
        <v>0.5</v>
      </c>
      <c r="P24" s="4">
        <f>ABS(H24-Election_result!H$2)</f>
        <v>1.9000000000000004</v>
      </c>
      <c r="Q24" s="4">
        <f>ABS(I24-Election_result!I$2)</f>
        <v>0.39999999999999947</v>
      </c>
      <c r="R24" s="4">
        <f t="shared" si="0"/>
        <v>1.5749999999999997</v>
      </c>
    </row>
    <row r="25" spans="1:18" ht="12.75" customHeight="1">
      <c r="A25" s="3">
        <v>41422</v>
      </c>
      <c r="B25" s="1">
        <v>39.64</v>
      </c>
      <c r="C25" s="1">
        <v>25.83</v>
      </c>
      <c r="D25" s="1">
        <v>13.71</v>
      </c>
      <c r="E25" s="1">
        <v>4.2</v>
      </c>
      <c r="F25" s="1">
        <v>7.11</v>
      </c>
      <c r="G25" s="1">
        <v>2.6</v>
      </c>
      <c r="H25" s="1">
        <v>2.8</v>
      </c>
      <c r="I25" s="1">
        <v>4.0999999999999996</v>
      </c>
      <c r="J25" s="4">
        <f>ABS(B25-Election_result!B$2)</f>
        <v>1.8599999999999994</v>
      </c>
      <c r="K25" s="4">
        <f>ABS(C25-Election_result!C$2)</f>
        <v>0.12999999999999901</v>
      </c>
      <c r="L25" s="4">
        <f>ABS(D25-Election_result!D$2)</f>
        <v>5.3100000000000005</v>
      </c>
      <c r="M25" s="4">
        <f>ABS(E25-Election_result!E$2)</f>
        <v>0.59999999999999964</v>
      </c>
      <c r="N25" s="4">
        <f>ABS(F25-Election_result!F$2)</f>
        <v>1.4899999999999993</v>
      </c>
      <c r="O25" s="4">
        <f>ABS(G25-Election_result!G$2)</f>
        <v>0.39999999999999991</v>
      </c>
      <c r="P25" s="4">
        <f>ABS(H25-Election_result!H$2)</f>
        <v>1.9000000000000004</v>
      </c>
      <c r="Q25" s="4">
        <f>ABS(I25-Election_result!I$2)</f>
        <v>0</v>
      </c>
      <c r="R25" s="4">
        <f t="shared" si="0"/>
        <v>1.4612499999999997</v>
      </c>
    </row>
    <row r="26" spans="1:18" ht="12.75" customHeight="1">
      <c r="A26" s="3">
        <v>41423</v>
      </c>
      <c r="B26" s="1">
        <v>39.64</v>
      </c>
      <c r="C26" s="1">
        <v>25.83</v>
      </c>
      <c r="D26" s="1">
        <v>13.71</v>
      </c>
      <c r="E26" s="1">
        <v>4.2</v>
      </c>
      <c r="F26" s="1">
        <v>7.11</v>
      </c>
      <c r="G26" s="1">
        <v>2.6</v>
      </c>
      <c r="H26" s="1">
        <v>2.8</v>
      </c>
      <c r="I26" s="1">
        <v>4.0999999999999996</v>
      </c>
      <c r="J26" s="4">
        <f>ABS(B26-Election_result!B$2)</f>
        <v>1.8599999999999994</v>
      </c>
      <c r="K26" s="4">
        <f>ABS(C26-Election_result!C$2)</f>
        <v>0.12999999999999901</v>
      </c>
      <c r="L26" s="4">
        <f>ABS(D26-Election_result!D$2)</f>
        <v>5.3100000000000005</v>
      </c>
      <c r="M26" s="4">
        <f>ABS(E26-Election_result!E$2)</f>
        <v>0.59999999999999964</v>
      </c>
      <c r="N26" s="4">
        <f>ABS(F26-Election_result!F$2)</f>
        <v>1.4899999999999993</v>
      </c>
      <c r="O26" s="4">
        <f>ABS(G26-Election_result!G$2)</f>
        <v>0.39999999999999991</v>
      </c>
      <c r="P26" s="4">
        <f>ABS(H26-Election_result!H$2)</f>
        <v>1.9000000000000004</v>
      </c>
      <c r="Q26" s="4">
        <f>ABS(I26-Election_result!I$2)</f>
        <v>0</v>
      </c>
      <c r="R26" s="4">
        <f t="shared" si="0"/>
        <v>1.4612499999999997</v>
      </c>
    </row>
    <row r="27" spans="1:18" ht="12.75" customHeight="1">
      <c r="A27" s="3">
        <v>41424</v>
      </c>
      <c r="B27" s="1">
        <v>39.64</v>
      </c>
      <c r="C27" s="1">
        <v>25.83</v>
      </c>
      <c r="D27" s="1">
        <v>13.71</v>
      </c>
      <c r="E27" s="1">
        <v>4.2</v>
      </c>
      <c r="F27" s="1">
        <v>7.11</v>
      </c>
      <c r="G27" s="1">
        <v>2.6</v>
      </c>
      <c r="H27" s="1">
        <v>2.8</v>
      </c>
      <c r="I27" s="1">
        <v>4.0999999999999996</v>
      </c>
      <c r="J27" s="4">
        <f>ABS(B27-Election_result!B$2)</f>
        <v>1.8599999999999994</v>
      </c>
      <c r="K27" s="4">
        <f>ABS(C27-Election_result!C$2)</f>
        <v>0.12999999999999901</v>
      </c>
      <c r="L27" s="4">
        <f>ABS(D27-Election_result!D$2)</f>
        <v>5.3100000000000005</v>
      </c>
      <c r="M27" s="4">
        <f>ABS(E27-Election_result!E$2)</f>
        <v>0.59999999999999964</v>
      </c>
      <c r="N27" s="4">
        <f>ABS(F27-Election_result!F$2)</f>
        <v>1.4899999999999993</v>
      </c>
      <c r="O27" s="4">
        <f>ABS(G27-Election_result!G$2)</f>
        <v>0.39999999999999991</v>
      </c>
      <c r="P27" s="4">
        <f>ABS(H27-Election_result!H$2)</f>
        <v>1.9000000000000004</v>
      </c>
      <c r="Q27" s="4">
        <f>ABS(I27-Election_result!I$2)</f>
        <v>0</v>
      </c>
      <c r="R27" s="4">
        <f t="shared" si="0"/>
        <v>1.4612499999999997</v>
      </c>
    </row>
    <row r="28" spans="1:18" ht="12.75" customHeight="1">
      <c r="A28" s="3">
        <v>41425</v>
      </c>
      <c r="B28" s="1">
        <v>39.9</v>
      </c>
      <c r="C28" s="1">
        <v>25.8</v>
      </c>
      <c r="D28" s="1">
        <v>13.7</v>
      </c>
      <c r="E28" s="1">
        <v>4.2</v>
      </c>
      <c r="F28" s="1">
        <v>7</v>
      </c>
      <c r="G28" s="1">
        <v>2.2999999999999998</v>
      </c>
      <c r="H28" s="1">
        <v>2.8</v>
      </c>
      <c r="I28" s="1">
        <v>4.3</v>
      </c>
      <c r="J28" s="4">
        <f>ABS(B28-Election_result!B$2)</f>
        <v>1.6000000000000014</v>
      </c>
      <c r="K28" s="4">
        <f>ABS(C28-Election_result!C$2)</f>
        <v>0.10000000000000142</v>
      </c>
      <c r="L28" s="4">
        <f>ABS(D28-Election_result!D$2)</f>
        <v>5.2999999999999989</v>
      </c>
      <c r="M28" s="4">
        <f>ABS(E28-Election_result!E$2)</f>
        <v>0.59999999999999964</v>
      </c>
      <c r="N28" s="4">
        <f>ABS(F28-Election_result!F$2)</f>
        <v>1.5999999999999996</v>
      </c>
      <c r="O28" s="4">
        <f>ABS(G28-Election_result!G$2)</f>
        <v>9.9999999999999645E-2</v>
      </c>
      <c r="P28" s="4">
        <f>ABS(H28-Election_result!H$2)</f>
        <v>1.9000000000000004</v>
      </c>
      <c r="Q28" s="4">
        <f>ABS(I28-Election_result!I$2)</f>
        <v>0.20000000000000018</v>
      </c>
      <c r="R28" s="4">
        <f t="shared" si="0"/>
        <v>1.4250000000000003</v>
      </c>
    </row>
    <row r="29" spans="1:18" ht="12.75" customHeight="1">
      <c r="A29" s="3">
        <v>41426</v>
      </c>
      <c r="B29" s="1">
        <v>40</v>
      </c>
      <c r="C29" s="1">
        <v>25.8</v>
      </c>
      <c r="D29" s="1">
        <v>13.7</v>
      </c>
      <c r="E29" s="1">
        <v>4.2</v>
      </c>
      <c r="F29" s="1">
        <v>7</v>
      </c>
      <c r="G29" s="1">
        <v>2.2000000000000002</v>
      </c>
      <c r="H29" s="1">
        <v>2.8</v>
      </c>
      <c r="I29" s="1">
        <v>4.3</v>
      </c>
      <c r="J29" s="4">
        <f>ABS(B29-Election_result!B$2)</f>
        <v>1.5</v>
      </c>
      <c r="K29" s="4">
        <f>ABS(C29-Election_result!C$2)</f>
        <v>0.10000000000000142</v>
      </c>
      <c r="L29" s="4">
        <f>ABS(D29-Election_result!D$2)</f>
        <v>5.2999999999999989</v>
      </c>
      <c r="M29" s="4">
        <f>ABS(E29-Election_result!E$2)</f>
        <v>0.59999999999999964</v>
      </c>
      <c r="N29" s="4">
        <f>ABS(F29-Election_result!F$2)</f>
        <v>1.5999999999999996</v>
      </c>
      <c r="O29" s="4">
        <f>ABS(G29-Election_result!G$2)</f>
        <v>0</v>
      </c>
      <c r="P29" s="4">
        <f>ABS(H29-Election_result!H$2)</f>
        <v>1.9000000000000004</v>
      </c>
      <c r="Q29" s="4">
        <f>ABS(I29-Election_result!I$2)</f>
        <v>0.20000000000000018</v>
      </c>
      <c r="R29" s="4">
        <f t="shared" si="0"/>
        <v>1.4</v>
      </c>
    </row>
    <row r="30" spans="1:18" ht="12.75" customHeight="1">
      <c r="A30" s="3">
        <v>41427</v>
      </c>
      <c r="B30" s="1">
        <v>39.9</v>
      </c>
      <c r="C30" s="1">
        <v>25.8</v>
      </c>
      <c r="D30" s="1">
        <v>13.8</v>
      </c>
      <c r="E30" s="1">
        <v>4.3</v>
      </c>
      <c r="F30" s="1">
        <v>7</v>
      </c>
      <c r="G30" s="1">
        <v>2.5</v>
      </c>
      <c r="H30" s="1">
        <v>2.8</v>
      </c>
      <c r="I30" s="1">
        <v>3.9</v>
      </c>
      <c r="J30" s="4">
        <f>ABS(B30-Election_result!B$2)</f>
        <v>1.6000000000000014</v>
      </c>
      <c r="K30" s="4">
        <f>ABS(C30-Election_result!C$2)</f>
        <v>0.10000000000000142</v>
      </c>
      <c r="L30" s="4">
        <f>ABS(D30-Election_result!D$2)</f>
        <v>5.4</v>
      </c>
      <c r="M30" s="4">
        <f>ABS(E30-Election_result!E$2)</f>
        <v>0.5</v>
      </c>
      <c r="N30" s="4">
        <f>ABS(F30-Election_result!F$2)</f>
        <v>1.5999999999999996</v>
      </c>
      <c r="O30" s="4">
        <f>ABS(G30-Election_result!G$2)</f>
        <v>0.29999999999999982</v>
      </c>
      <c r="P30" s="4">
        <f>ABS(H30-Election_result!H$2)</f>
        <v>1.9000000000000004</v>
      </c>
      <c r="Q30" s="4">
        <f>ABS(I30-Election_result!I$2)</f>
        <v>0.19999999999999973</v>
      </c>
      <c r="R30" s="4">
        <f t="shared" si="0"/>
        <v>1.4500000000000004</v>
      </c>
    </row>
    <row r="31" spans="1:18" ht="12.75" customHeight="1">
      <c r="A31" s="3">
        <v>41428</v>
      </c>
      <c r="B31" s="1">
        <v>39.9</v>
      </c>
      <c r="C31" s="1">
        <v>25.8</v>
      </c>
      <c r="D31" s="1">
        <v>13.8</v>
      </c>
      <c r="E31" s="1">
        <v>4.3</v>
      </c>
      <c r="F31" s="1">
        <v>7</v>
      </c>
      <c r="G31" s="1">
        <v>2.5</v>
      </c>
      <c r="H31" s="1">
        <v>2.8</v>
      </c>
      <c r="I31" s="1">
        <v>3.9</v>
      </c>
      <c r="J31" s="4">
        <f>ABS(B31-Election_result!B$2)</f>
        <v>1.6000000000000014</v>
      </c>
      <c r="K31" s="4">
        <f>ABS(C31-Election_result!C$2)</f>
        <v>0.10000000000000142</v>
      </c>
      <c r="L31" s="4">
        <f>ABS(D31-Election_result!D$2)</f>
        <v>5.4</v>
      </c>
      <c r="M31" s="4">
        <f>ABS(E31-Election_result!E$2)</f>
        <v>0.5</v>
      </c>
      <c r="N31" s="4">
        <f>ABS(F31-Election_result!F$2)</f>
        <v>1.5999999999999996</v>
      </c>
      <c r="O31" s="4">
        <f>ABS(G31-Election_result!G$2)</f>
        <v>0.29999999999999982</v>
      </c>
      <c r="P31" s="4">
        <f>ABS(H31-Election_result!H$2)</f>
        <v>1.9000000000000004</v>
      </c>
      <c r="Q31" s="4">
        <f>ABS(I31-Election_result!I$2)</f>
        <v>0.19999999999999973</v>
      </c>
      <c r="R31" s="4">
        <f t="shared" si="0"/>
        <v>1.4500000000000004</v>
      </c>
    </row>
    <row r="32" spans="1:18" ht="12.75" customHeight="1">
      <c r="A32" s="3">
        <v>41429</v>
      </c>
      <c r="B32" s="1">
        <v>39.799999999999997</v>
      </c>
      <c r="C32" s="1">
        <v>25.9</v>
      </c>
      <c r="D32" s="1">
        <v>14</v>
      </c>
      <c r="E32" s="1">
        <v>4.2</v>
      </c>
      <c r="F32" s="1">
        <v>6.8</v>
      </c>
      <c r="G32" s="1">
        <v>2.6</v>
      </c>
      <c r="H32" s="1">
        <v>2.9</v>
      </c>
      <c r="I32" s="1">
        <v>3.8</v>
      </c>
      <c r="J32" s="4">
        <f>ABS(B32-Election_result!B$2)</f>
        <v>1.7000000000000028</v>
      </c>
      <c r="K32" s="4">
        <f>ABS(C32-Election_result!C$2)</f>
        <v>0.19999999999999929</v>
      </c>
      <c r="L32" s="4">
        <f>ABS(D32-Election_result!D$2)</f>
        <v>5.6</v>
      </c>
      <c r="M32" s="4">
        <f>ABS(E32-Election_result!E$2)</f>
        <v>0.59999999999999964</v>
      </c>
      <c r="N32" s="4">
        <f>ABS(F32-Election_result!F$2)</f>
        <v>1.7999999999999998</v>
      </c>
      <c r="O32" s="4">
        <f>ABS(G32-Election_result!G$2)</f>
        <v>0.39999999999999991</v>
      </c>
      <c r="P32" s="4">
        <f>ABS(H32-Election_result!H$2)</f>
        <v>1.8000000000000003</v>
      </c>
      <c r="Q32" s="4">
        <f>ABS(I32-Election_result!I$2)</f>
        <v>0.29999999999999982</v>
      </c>
      <c r="R32" s="4">
        <f t="shared" si="0"/>
        <v>1.5500000000000003</v>
      </c>
    </row>
    <row r="33" spans="1:18" ht="12.75" customHeight="1">
      <c r="A33" s="3">
        <v>41430</v>
      </c>
      <c r="B33" s="1">
        <v>39.96</v>
      </c>
      <c r="C33" s="1">
        <v>25.57</v>
      </c>
      <c r="D33" s="1">
        <v>13.89</v>
      </c>
      <c r="E33" s="1">
        <v>4.2</v>
      </c>
      <c r="F33" s="1">
        <v>6.99</v>
      </c>
      <c r="G33" s="1">
        <v>2.7</v>
      </c>
      <c r="H33" s="1">
        <v>2.9</v>
      </c>
      <c r="I33" s="1">
        <v>3.8</v>
      </c>
      <c r="J33" s="4">
        <f>ABS(B33-Election_result!B$2)</f>
        <v>1.5399999999999991</v>
      </c>
      <c r="K33" s="4">
        <f>ABS(C33-Election_result!C$2)</f>
        <v>0.12999999999999901</v>
      </c>
      <c r="L33" s="4">
        <f>ABS(D33-Election_result!D$2)</f>
        <v>5.49</v>
      </c>
      <c r="M33" s="4">
        <f>ABS(E33-Election_result!E$2)</f>
        <v>0.59999999999999964</v>
      </c>
      <c r="N33" s="4">
        <f>ABS(F33-Election_result!F$2)</f>
        <v>1.6099999999999994</v>
      </c>
      <c r="O33" s="4">
        <f>ABS(G33-Election_result!G$2)</f>
        <v>0.5</v>
      </c>
      <c r="P33" s="4">
        <f>ABS(H33-Election_result!H$2)</f>
        <v>1.8000000000000003</v>
      </c>
      <c r="Q33" s="4">
        <f>ABS(I33-Election_result!I$2)</f>
        <v>0.29999999999999982</v>
      </c>
      <c r="R33" s="4">
        <f t="shared" si="0"/>
        <v>1.4962499999999999</v>
      </c>
    </row>
    <row r="34" spans="1:18" ht="12.75" customHeight="1">
      <c r="A34" s="3">
        <v>41431</v>
      </c>
      <c r="B34" s="1">
        <v>39.9</v>
      </c>
      <c r="C34" s="1">
        <v>25.7</v>
      </c>
      <c r="D34" s="1">
        <v>14</v>
      </c>
      <c r="E34" s="1">
        <v>4.0999999999999996</v>
      </c>
      <c r="F34" s="1">
        <v>6.9</v>
      </c>
      <c r="G34" s="1">
        <v>2.7</v>
      </c>
      <c r="H34" s="1">
        <v>2.9</v>
      </c>
      <c r="I34" s="1">
        <v>3.8</v>
      </c>
      <c r="J34" s="4">
        <f>ABS(B34-Election_result!B$2)</f>
        <v>1.6000000000000014</v>
      </c>
      <c r="K34" s="4">
        <f>ABS(C34-Election_result!C$2)</f>
        <v>0</v>
      </c>
      <c r="L34" s="4">
        <f>ABS(D34-Election_result!D$2)</f>
        <v>5.6</v>
      </c>
      <c r="M34" s="4">
        <f>ABS(E34-Election_result!E$2)</f>
        <v>0.70000000000000018</v>
      </c>
      <c r="N34" s="4">
        <f>ABS(F34-Election_result!F$2)</f>
        <v>1.6999999999999993</v>
      </c>
      <c r="O34" s="4">
        <f>ABS(G34-Election_result!G$2)</f>
        <v>0.5</v>
      </c>
      <c r="P34" s="4">
        <f>ABS(H34-Election_result!H$2)</f>
        <v>1.8000000000000003</v>
      </c>
      <c r="Q34" s="4">
        <f>ABS(I34-Election_result!I$2)</f>
        <v>0.29999999999999982</v>
      </c>
      <c r="R34" s="4">
        <f t="shared" si="0"/>
        <v>1.5250000000000004</v>
      </c>
    </row>
    <row r="35" spans="1:18" ht="12.75" customHeight="1">
      <c r="A35" s="3">
        <v>41432</v>
      </c>
      <c r="B35" s="1">
        <v>40.299999999999997</v>
      </c>
      <c r="C35" s="1">
        <v>26.2</v>
      </c>
      <c r="D35" s="1">
        <v>13.9</v>
      </c>
      <c r="E35" s="1">
        <v>4.0999999999999996</v>
      </c>
      <c r="F35" s="1">
        <v>6.7</v>
      </c>
      <c r="G35" s="1">
        <v>2</v>
      </c>
      <c r="H35" s="1">
        <v>2.9</v>
      </c>
      <c r="I35" s="1">
        <v>3.9</v>
      </c>
      <c r="J35" s="4">
        <f>ABS(B35-Election_result!B$2)</f>
        <v>1.2000000000000028</v>
      </c>
      <c r="K35" s="4">
        <f>ABS(C35-Election_result!C$2)</f>
        <v>0.5</v>
      </c>
      <c r="L35" s="4">
        <f>ABS(D35-Election_result!D$2)</f>
        <v>5.5</v>
      </c>
      <c r="M35" s="4">
        <f>ABS(E35-Election_result!E$2)</f>
        <v>0.70000000000000018</v>
      </c>
      <c r="N35" s="4">
        <f>ABS(F35-Election_result!F$2)</f>
        <v>1.8999999999999995</v>
      </c>
      <c r="O35" s="4">
        <f>ABS(G35-Election_result!G$2)</f>
        <v>0.20000000000000018</v>
      </c>
      <c r="P35" s="4">
        <f>ABS(H35-Election_result!H$2)</f>
        <v>1.8000000000000003</v>
      </c>
      <c r="Q35" s="4">
        <f>ABS(I35-Election_result!I$2)</f>
        <v>0.19999999999999973</v>
      </c>
      <c r="R35" s="4">
        <f t="shared" si="0"/>
        <v>1.5000000000000004</v>
      </c>
    </row>
    <row r="36" spans="1:18" ht="12.75" customHeight="1">
      <c r="A36" s="3">
        <v>41433</v>
      </c>
      <c r="B36" s="1">
        <v>40.299999999999997</v>
      </c>
      <c r="C36" s="1">
        <v>26.2</v>
      </c>
      <c r="D36" s="1">
        <v>13.9</v>
      </c>
      <c r="E36" s="1">
        <v>4.0999999999999996</v>
      </c>
      <c r="F36" s="1">
        <v>6.7</v>
      </c>
      <c r="G36" s="1">
        <v>2</v>
      </c>
      <c r="H36" s="1">
        <v>2.9</v>
      </c>
      <c r="I36" s="1">
        <v>3.9</v>
      </c>
      <c r="J36" s="4">
        <f>ABS(B36-Election_result!B$2)</f>
        <v>1.2000000000000028</v>
      </c>
      <c r="K36" s="4">
        <f>ABS(C36-Election_result!C$2)</f>
        <v>0.5</v>
      </c>
      <c r="L36" s="4">
        <f>ABS(D36-Election_result!D$2)</f>
        <v>5.5</v>
      </c>
      <c r="M36" s="4">
        <f>ABS(E36-Election_result!E$2)</f>
        <v>0.70000000000000018</v>
      </c>
      <c r="N36" s="4">
        <f>ABS(F36-Election_result!F$2)</f>
        <v>1.8999999999999995</v>
      </c>
      <c r="O36" s="4">
        <f>ABS(G36-Election_result!G$2)</f>
        <v>0.20000000000000018</v>
      </c>
      <c r="P36" s="4">
        <f>ABS(H36-Election_result!H$2)</f>
        <v>1.8000000000000003</v>
      </c>
      <c r="Q36" s="4">
        <f>ABS(I36-Election_result!I$2)</f>
        <v>0.19999999999999973</v>
      </c>
      <c r="R36" s="4">
        <f t="shared" si="0"/>
        <v>1.5000000000000004</v>
      </c>
    </row>
    <row r="37" spans="1:18" ht="12.75" customHeight="1">
      <c r="A37" s="3">
        <v>41434</v>
      </c>
      <c r="B37" s="1">
        <v>40.44</v>
      </c>
      <c r="C37" s="1">
        <v>26.23</v>
      </c>
      <c r="D37" s="1">
        <v>13.91</v>
      </c>
      <c r="E37" s="1">
        <v>4.0999999999999996</v>
      </c>
      <c r="F37" s="1">
        <v>6.61</v>
      </c>
      <c r="G37" s="1">
        <v>1.9</v>
      </c>
      <c r="H37" s="1">
        <v>2.9</v>
      </c>
      <c r="I37" s="1">
        <v>3.9</v>
      </c>
      <c r="J37" s="4">
        <f>ABS(B37-Election_result!B$2)</f>
        <v>1.0600000000000023</v>
      </c>
      <c r="K37" s="4">
        <f>ABS(C37-Election_result!C$2)</f>
        <v>0.53000000000000114</v>
      </c>
      <c r="L37" s="4">
        <f>ABS(D37-Election_result!D$2)</f>
        <v>5.51</v>
      </c>
      <c r="M37" s="4">
        <f>ABS(E37-Election_result!E$2)</f>
        <v>0.70000000000000018</v>
      </c>
      <c r="N37" s="4">
        <f>ABS(F37-Election_result!F$2)</f>
        <v>1.9899999999999993</v>
      </c>
      <c r="O37" s="4">
        <f>ABS(G37-Election_result!G$2)</f>
        <v>0.30000000000000027</v>
      </c>
      <c r="P37" s="4">
        <f>ABS(H37-Election_result!H$2)</f>
        <v>1.8000000000000003</v>
      </c>
      <c r="Q37" s="4">
        <f>ABS(I37-Election_result!I$2)</f>
        <v>0.19999999999999973</v>
      </c>
      <c r="R37" s="4">
        <f t="shared" si="0"/>
        <v>1.5112500000000004</v>
      </c>
    </row>
    <row r="38" spans="1:18" ht="12.75" customHeight="1">
      <c r="A38" s="3">
        <v>41435</v>
      </c>
      <c r="B38" s="1">
        <v>40.42</v>
      </c>
      <c r="C38" s="1">
        <v>26.15</v>
      </c>
      <c r="D38" s="1">
        <v>13.77</v>
      </c>
      <c r="E38" s="1">
        <v>4.09</v>
      </c>
      <c r="F38" s="1">
        <v>6.69</v>
      </c>
      <c r="G38" s="1">
        <v>2.1</v>
      </c>
      <c r="H38" s="1">
        <v>2.99</v>
      </c>
      <c r="I38" s="1">
        <v>3.79</v>
      </c>
      <c r="J38" s="4">
        <f>ABS(B38-Election_result!B$2)</f>
        <v>1.0799999999999983</v>
      </c>
      <c r="K38" s="4">
        <f>ABS(C38-Election_result!C$2)</f>
        <v>0.44999999999999929</v>
      </c>
      <c r="L38" s="4">
        <f>ABS(D38-Election_result!D$2)</f>
        <v>5.3699999999999992</v>
      </c>
      <c r="M38" s="4">
        <f>ABS(E38-Election_result!E$2)</f>
        <v>0.71</v>
      </c>
      <c r="N38" s="4">
        <f>ABS(F38-Election_result!F$2)</f>
        <v>1.9099999999999993</v>
      </c>
      <c r="O38" s="4">
        <f>ABS(G38-Election_result!G$2)</f>
        <v>0.10000000000000009</v>
      </c>
      <c r="P38" s="4">
        <f>ABS(H38-Election_result!H$2)</f>
        <v>1.71</v>
      </c>
      <c r="Q38" s="4">
        <f>ABS(I38-Election_result!I$2)</f>
        <v>0.30999999999999961</v>
      </c>
      <c r="R38" s="4">
        <f t="shared" si="0"/>
        <v>1.4549999999999992</v>
      </c>
    </row>
    <row r="39" spans="1:18" ht="12.75" customHeight="1">
      <c r="A39" s="3">
        <v>41436</v>
      </c>
      <c r="B39" s="1">
        <v>40.5</v>
      </c>
      <c r="C39" s="1">
        <v>26.2</v>
      </c>
      <c r="D39" s="1">
        <v>13.8</v>
      </c>
      <c r="E39" s="1">
        <v>4.0999999999999996</v>
      </c>
      <c r="F39" s="1">
        <v>6.6</v>
      </c>
      <c r="G39" s="1">
        <v>2</v>
      </c>
      <c r="H39" s="1">
        <v>3</v>
      </c>
      <c r="I39" s="1">
        <v>3.8</v>
      </c>
      <c r="J39" s="4">
        <f>ABS(B39-Election_result!B$2)</f>
        <v>1</v>
      </c>
      <c r="K39" s="4">
        <f>ABS(C39-Election_result!C$2)</f>
        <v>0.5</v>
      </c>
      <c r="L39" s="4">
        <f>ABS(D39-Election_result!D$2)</f>
        <v>5.4</v>
      </c>
      <c r="M39" s="4">
        <f>ABS(E39-Election_result!E$2)</f>
        <v>0.70000000000000018</v>
      </c>
      <c r="N39" s="4">
        <f>ABS(F39-Election_result!F$2)</f>
        <v>2</v>
      </c>
      <c r="O39" s="4">
        <f>ABS(G39-Election_result!G$2)</f>
        <v>0.20000000000000018</v>
      </c>
      <c r="P39" s="4">
        <f>ABS(H39-Election_result!H$2)</f>
        <v>1.7000000000000002</v>
      </c>
      <c r="Q39" s="4">
        <f>ABS(I39-Election_result!I$2)</f>
        <v>0.29999999999999982</v>
      </c>
      <c r="R39" s="4">
        <f t="shared" si="0"/>
        <v>1.4750000000000001</v>
      </c>
    </row>
    <row r="40" spans="1:18" ht="12.75" customHeight="1">
      <c r="A40" s="3">
        <v>41437</v>
      </c>
      <c r="B40" s="1">
        <v>40.46</v>
      </c>
      <c r="C40" s="1">
        <v>26.27</v>
      </c>
      <c r="D40" s="1">
        <v>13.79</v>
      </c>
      <c r="E40" s="1">
        <v>4.0999999999999996</v>
      </c>
      <c r="F40" s="1">
        <v>6.59</v>
      </c>
      <c r="G40" s="1">
        <v>2</v>
      </c>
      <c r="H40" s="1">
        <v>3</v>
      </c>
      <c r="I40" s="1">
        <v>3.8</v>
      </c>
      <c r="J40" s="4">
        <f>ABS(B40-Election_result!B$2)</f>
        <v>1.0399999999999991</v>
      </c>
      <c r="K40" s="4">
        <f>ABS(C40-Election_result!C$2)</f>
        <v>0.57000000000000028</v>
      </c>
      <c r="L40" s="4">
        <f>ABS(D40-Election_result!D$2)</f>
        <v>5.3899999999999988</v>
      </c>
      <c r="M40" s="4">
        <f>ABS(E40-Election_result!E$2)</f>
        <v>0.70000000000000018</v>
      </c>
      <c r="N40" s="4">
        <f>ABS(F40-Election_result!F$2)</f>
        <v>2.0099999999999998</v>
      </c>
      <c r="O40" s="4">
        <f>ABS(G40-Election_result!G$2)</f>
        <v>0.20000000000000018</v>
      </c>
      <c r="P40" s="4">
        <f>ABS(H40-Election_result!H$2)</f>
        <v>1.7000000000000002</v>
      </c>
      <c r="Q40" s="4">
        <f>ABS(I40-Election_result!I$2)</f>
        <v>0.29999999999999982</v>
      </c>
      <c r="R40" s="4">
        <f t="shared" si="0"/>
        <v>1.4887499999999996</v>
      </c>
    </row>
    <row r="41" spans="1:18" ht="12.75" customHeight="1">
      <c r="A41" s="3">
        <v>41438</v>
      </c>
      <c r="B41" s="1">
        <v>40.200000000000003</v>
      </c>
      <c r="C41" s="1">
        <v>25.9</v>
      </c>
      <c r="D41" s="1">
        <v>13.7</v>
      </c>
      <c r="E41" s="1">
        <v>4.4000000000000004</v>
      </c>
      <c r="F41" s="1">
        <v>7</v>
      </c>
      <c r="G41" s="1">
        <v>2</v>
      </c>
      <c r="H41" s="1">
        <v>2.8</v>
      </c>
      <c r="I41" s="1">
        <v>4</v>
      </c>
      <c r="J41" s="4">
        <f>ABS(B41-Election_result!B$2)</f>
        <v>1.2999999999999972</v>
      </c>
      <c r="K41" s="4">
        <f>ABS(C41-Election_result!C$2)</f>
        <v>0.19999999999999929</v>
      </c>
      <c r="L41" s="4">
        <f>ABS(D41-Election_result!D$2)</f>
        <v>5.2999999999999989</v>
      </c>
      <c r="M41" s="4">
        <f>ABS(E41-Election_result!E$2)</f>
        <v>0.39999999999999947</v>
      </c>
      <c r="N41" s="4">
        <f>ABS(F41-Election_result!F$2)</f>
        <v>1.5999999999999996</v>
      </c>
      <c r="O41" s="4">
        <f>ABS(G41-Election_result!G$2)</f>
        <v>0.20000000000000018</v>
      </c>
      <c r="P41" s="4">
        <f>ABS(H41-Election_result!H$2)</f>
        <v>1.9000000000000004</v>
      </c>
      <c r="Q41" s="4">
        <f>ABS(I41-Election_result!I$2)</f>
        <v>9.9999999999999645E-2</v>
      </c>
      <c r="R41" s="4">
        <f t="shared" si="0"/>
        <v>1.3749999999999991</v>
      </c>
    </row>
    <row r="42" spans="1:18" ht="12.75" customHeight="1">
      <c r="A42" s="3">
        <v>41439</v>
      </c>
      <c r="B42" s="1">
        <v>40.24</v>
      </c>
      <c r="C42" s="1">
        <v>25.93</v>
      </c>
      <c r="D42" s="1">
        <v>13.71</v>
      </c>
      <c r="E42" s="1">
        <v>4.4000000000000004</v>
      </c>
      <c r="F42" s="1">
        <v>7.01</v>
      </c>
      <c r="G42" s="1">
        <v>1.9</v>
      </c>
      <c r="H42" s="1">
        <v>2.8</v>
      </c>
      <c r="I42" s="1">
        <v>4</v>
      </c>
      <c r="J42" s="4">
        <f>ABS(B42-Election_result!B$2)</f>
        <v>1.259999999999998</v>
      </c>
      <c r="K42" s="4">
        <f>ABS(C42-Election_result!C$2)</f>
        <v>0.23000000000000043</v>
      </c>
      <c r="L42" s="4">
        <f>ABS(D42-Election_result!D$2)</f>
        <v>5.3100000000000005</v>
      </c>
      <c r="M42" s="4">
        <f>ABS(E42-Election_result!E$2)</f>
        <v>0.39999999999999947</v>
      </c>
      <c r="N42" s="4">
        <f>ABS(F42-Election_result!F$2)</f>
        <v>1.5899999999999999</v>
      </c>
      <c r="O42" s="4">
        <f>ABS(G42-Election_result!G$2)</f>
        <v>0.30000000000000027</v>
      </c>
      <c r="P42" s="4">
        <f>ABS(H42-Election_result!H$2)</f>
        <v>1.9000000000000004</v>
      </c>
      <c r="Q42" s="4">
        <f>ABS(I42-Election_result!I$2)</f>
        <v>9.9999999999999645E-2</v>
      </c>
      <c r="R42" s="4">
        <f t="shared" si="0"/>
        <v>1.38625</v>
      </c>
    </row>
    <row r="43" spans="1:18" ht="12.75" customHeight="1">
      <c r="A43" s="3">
        <v>41440</v>
      </c>
      <c r="B43" s="1">
        <v>40.340000000000003</v>
      </c>
      <c r="C43" s="1">
        <v>26.03</v>
      </c>
      <c r="D43" s="1">
        <v>13.81</v>
      </c>
      <c r="E43" s="1">
        <v>4.3</v>
      </c>
      <c r="F43" s="1">
        <v>7.01</v>
      </c>
      <c r="G43" s="1">
        <v>1.7</v>
      </c>
      <c r="H43" s="1">
        <v>2.7</v>
      </c>
      <c r="I43" s="1">
        <v>4.0999999999999996</v>
      </c>
      <c r="J43" s="4">
        <f>ABS(B43-Election_result!B$2)</f>
        <v>1.1599999999999966</v>
      </c>
      <c r="K43" s="4">
        <f>ABS(C43-Election_result!C$2)</f>
        <v>0.33000000000000185</v>
      </c>
      <c r="L43" s="4">
        <f>ABS(D43-Election_result!D$2)</f>
        <v>5.41</v>
      </c>
      <c r="M43" s="4">
        <f>ABS(E43-Election_result!E$2)</f>
        <v>0.5</v>
      </c>
      <c r="N43" s="4">
        <f>ABS(F43-Election_result!F$2)</f>
        <v>1.5899999999999999</v>
      </c>
      <c r="O43" s="4">
        <f>ABS(G43-Election_result!G$2)</f>
        <v>0.50000000000000022</v>
      </c>
      <c r="P43" s="4">
        <f>ABS(H43-Election_result!H$2)</f>
        <v>2</v>
      </c>
      <c r="Q43" s="4">
        <f>ABS(I43-Election_result!I$2)</f>
        <v>0</v>
      </c>
      <c r="R43" s="4">
        <f t="shared" si="0"/>
        <v>1.4362499999999998</v>
      </c>
    </row>
    <row r="44" spans="1:18" ht="12.75" customHeight="1">
      <c r="A44" s="3">
        <v>41441</v>
      </c>
      <c r="B44" s="1">
        <v>40.340000000000003</v>
      </c>
      <c r="C44" s="1">
        <v>26.03</v>
      </c>
      <c r="D44" s="1">
        <v>13.81</v>
      </c>
      <c r="E44" s="1">
        <v>4.3</v>
      </c>
      <c r="F44" s="1">
        <v>7.01</v>
      </c>
      <c r="G44" s="1">
        <v>1.6</v>
      </c>
      <c r="H44" s="1">
        <v>2.7</v>
      </c>
      <c r="I44" s="1">
        <v>4.2</v>
      </c>
      <c r="J44" s="4">
        <f>ABS(B44-Election_result!B$2)</f>
        <v>1.1599999999999966</v>
      </c>
      <c r="K44" s="4">
        <f>ABS(C44-Election_result!C$2)</f>
        <v>0.33000000000000185</v>
      </c>
      <c r="L44" s="4">
        <f>ABS(D44-Election_result!D$2)</f>
        <v>5.41</v>
      </c>
      <c r="M44" s="4">
        <f>ABS(E44-Election_result!E$2)</f>
        <v>0.5</v>
      </c>
      <c r="N44" s="4">
        <f>ABS(F44-Election_result!F$2)</f>
        <v>1.5899999999999999</v>
      </c>
      <c r="O44" s="4">
        <f>ABS(G44-Election_result!G$2)</f>
        <v>0.60000000000000009</v>
      </c>
      <c r="P44" s="4">
        <f>ABS(H44-Election_result!H$2)</f>
        <v>2</v>
      </c>
      <c r="Q44" s="4">
        <f>ABS(I44-Election_result!I$2)</f>
        <v>0.10000000000000053</v>
      </c>
      <c r="R44" s="4">
        <f t="shared" si="0"/>
        <v>1.4612499999999997</v>
      </c>
    </row>
    <row r="45" spans="1:18" ht="12.75" customHeight="1">
      <c r="A45" s="3">
        <v>41442</v>
      </c>
      <c r="B45" s="1">
        <v>40.5</v>
      </c>
      <c r="C45" s="1">
        <v>25.8</v>
      </c>
      <c r="D45" s="1">
        <v>13.7</v>
      </c>
      <c r="E45" s="1">
        <v>4.5</v>
      </c>
      <c r="F45" s="1">
        <v>7.2</v>
      </c>
      <c r="G45" s="1">
        <v>1.8</v>
      </c>
      <c r="H45" s="1">
        <v>2.6</v>
      </c>
      <c r="I45" s="1">
        <v>3.9</v>
      </c>
      <c r="J45" s="4">
        <f>ABS(B45-Election_result!B$2)</f>
        <v>1</v>
      </c>
      <c r="K45" s="4">
        <f>ABS(C45-Election_result!C$2)</f>
        <v>0.10000000000000142</v>
      </c>
      <c r="L45" s="4">
        <f>ABS(D45-Election_result!D$2)</f>
        <v>5.2999999999999989</v>
      </c>
      <c r="M45" s="4">
        <f>ABS(E45-Election_result!E$2)</f>
        <v>0.29999999999999982</v>
      </c>
      <c r="N45" s="4">
        <f>ABS(F45-Election_result!F$2)</f>
        <v>1.3999999999999995</v>
      </c>
      <c r="O45" s="4">
        <f>ABS(G45-Election_result!G$2)</f>
        <v>0.40000000000000013</v>
      </c>
      <c r="P45" s="4">
        <f>ABS(H45-Election_result!H$2)</f>
        <v>2.1</v>
      </c>
      <c r="Q45" s="4">
        <f>ABS(I45-Election_result!I$2)</f>
        <v>0.19999999999999973</v>
      </c>
      <c r="R45" s="4">
        <f t="shared" si="0"/>
        <v>1.3499999999999999</v>
      </c>
    </row>
    <row r="46" spans="1:18" ht="12.75" customHeight="1">
      <c r="A46" s="3">
        <v>41443</v>
      </c>
      <c r="B46" s="1">
        <v>40.5</v>
      </c>
      <c r="C46" s="1">
        <v>25.8</v>
      </c>
      <c r="D46" s="1">
        <v>13.7</v>
      </c>
      <c r="E46" s="1">
        <v>4.5</v>
      </c>
      <c r="F46" s="1">
        <v>7.2</v>
      </c>
      <c r="G46" s="1">
        <v>1.8</v>
      </c>
      <c r="H46" s="1">
        <v>2.5</v>
      </c>
      <c r="I46" s="1">
        <v>4</v>
      </c>
      <c r="J46" s="4">
        <f>ABS(B46-Election_result!B$2)</f>
        <v>1</v>
      </c>
      <c r="K46" s="4">
        <f>ABS(C46-Election_result!C$2)</f>
        <v>0.10000000000000142</v>
      </c>
      <c r="L46" s="4">
        <f>ABS(D46-Election_result!D$2)</f>
        <v>5.2999999999999989</v>
      </c>
      <c r="M46" s="4">
        <f>ABS(E46-Election_result!E$2)</f>
        <v>0.29999999999999982</v>
      </c>
      <c r="N46" s="4">
        <f>ABS(F46-Election_result!F$2)</f>
        <v>1.3999999999999995</v>
      </c>
      <c r="O46" s="4">
        <f>ABS(G46-Election_result!G$2)</f>
        <v>0.40000000000000013</v>
      </c>
      <c r="P46" s="4">
        <f>ABS(H46-Election_result!H$2)</f>
        <v>2.2000000000000002</v>
      </c>
      <c r="Q46" s="4">
        <f>ABS(I46-Election_result!I$2)</f>
        <v>9.9999999999999645E-2</v>
      </c>
      <c r="R46" s="4">
        <f t="shared" si="0"/>
        <v>1.3499999999999999</v>
      </c>
    </row>
    <row r="47" spans="1:18" ht="12.75" customHeight="1">
      <c r="A47" s="3">
        <v>41444</v>
      </c>
      <c r="B47" s="1">
        <v>40.54</v>
      </c>
      <c r="C47" s="1">
        <v>25.73</v>
      </c>
      <c r="D47" s="1">
        <v>13.71</v>
      </c>
      <c r="E47" s="1">
        <v>4.5999999999999996</v>
      </c>
      <c r="F47" s="1">
        <v>7.41</v>
      </c>
      <c r="G47" s="1">
        <v>1.8</v>
      </c>
      <c r="H47" s="1">
        <v>2.4</v>
      </c>
      <c r="I47" s="1">
        <v>3.8</v>
      </c>
      <c r="J47" s="4">
        <f>ABS(B47-Election_result!B$2)</f>
        <v>0.96000000000000085</v>
      </c>
      <c r="K47" s="4">
        <f>ABS(C47-Election_result!C$2)</f>
        <v>3.0000000000001137E-2</v>
      </c>
      <c r="L47" s="4">
        <f>ABS(D47-Election_result!D$2)</f>
        <v>5.3100000000000005</v>
      </c>
      <c r="M47" s="4">
        <f>ABS(E47-Election_result!E$2)</f>
        <v>0.20000000000000018</v>
      </c>
      <c r="N47" s="4">
        <f>ABS(F47-Election_result!F$2)</f>
        <v>1.1899999999999995</v>
      </c>
      <c r="O47" s="4">
        <f>ABS(G47-Election_result!G$2)</f>
        <v>0.40000000000000013</v>
      </c>
      <c r="P47" s="4">
        <f>ABS(H47-Election_result!H$2)</f>
        <v>2.3000000000000003</v>
      </c>
      <c r="Q47" s="4">
        <f>ABS(I47-Election_result!I$2)</f>
        <v>0.29999999999999982</v>
      </c>
      <c r="R47" s="4">
        <f t="shared" si="0"/>
        <v>1.3362500000000002</v>
      </c>
    </row>
    <row r="48" spans="1:18" ht="12.75" customHeight="1">
      <c r="A48" s="3">
        <v>41445</v>
      </c>
      <c r="B48" s="1">
        <v>40.24</v>
      </c>
      <c r="C48" s="1">
        <v>25.13</v>
      </c>
      <c r="D48" s="1">
        <v>14.01</v>
      </c>
      <c r="E48" s="1">
        <v>5.01</v>
      </c>
      <c r="F48" s="1">
        <v>7.41</v>
      </c>
      <c r="G48" s="1">
        <v>1.8</v>
      </c>
      <c r="H48" s="1">
        <v>2.4</v>
      </c>
      <c r="I48" s="1">
        <v>4</v>
      </c>
      <c r="J48" s="4">
        <f>ABS(B48-Election_result!B$2)</f>
        <v>1.259999999999998</v>
      </c>
      <c r="K48" s="4">
        <f>ABS(C48-Election_result!C$2)</f>
        <v>0.57000000000000028</v>
      </c>
      <c r="L48" s="4">
        <f>ABS(D48-Election_result!D$2)</f>
        <v>5.6099999999999994</v>
      </c>
      <c r="M48" s="4">
        <f>ABS(E48-Election_result!E$2)</f>
        <v>0.20999999999999996</v>
      </c>
      <c r="N48" s="4">
        <f>ABS(F48-Election_result!F$2)</f>
        <v>1.1899999999999995</v>
      </c>
      <c r="O48" s="4">
        <f>ABS(G48-Election_result!G$2)</f>
        <v>0.40000000000000013</v>
      </c>
      <c r="P48" s="4">
        <f>ABS(H48-Election_result!H$2)</f>
        <v>2.3000000000000003</v>
      </c>
      <c r="Q48" s="4">
        <f>ABS(I48-Election_result!I$2)</f>
        <v>9.9999999999999645E-2</v>
      </c>
      <c r="R48" s="4">
        <f t="shared" si="0"/>
        <v>1.4549999999999996</v>
      </c>
    </row>
    <row r="49" spans="1:18" ht="12.75" customHeight="1">
      <c r="A49" s="3">
        <v>41446</v>
      </c>
      <c r="B49" s="1">
        <v>40.24</v>
      </c>
      <c r="C49" s="1">
        <v>25.13</v>
      </c>
      <c r="D49" s="1">
        <v>14.01</v>
      </c>
      <c r="E49" s="1">
        <v>5.01</v>
      </c>
      <c r="F49" s="1">
        <v>7.41</v>
      </c>
      <c r="G49" s="1">
        <v>1.8</v>
      </c>
      <c r="H49" s="1">
        <v>2.4</v>
      </c>
      <c r="I49" s="1">
        <v>4</v>
      </c>
      <c r="J49" s="4">
        <f>ABS(B49-Election_result!B$2)</f>
        <v>1.259999999999998</v>
      </c>
      <c r="K49" s="4">
        <f>ABS(C49-Election_result!C$2)</f>
        <v>0.57000000000000028</v>
      </c>
      <c r="L49" s="4">
        <f>ABS(D49-Election_result!D$2)</f>
        <v>5.6099999999999994</v>
      </c>
      <c r="M49" s="4">
        <f>ABS(E49-Election_result!E$2)</f>
        <v>0.20999999999999996</v>
      </c>
      <c r="N49" s="4">
        <f>ABS(F49-Election_result!F$2)</f>
        <v>1.1899999999999995</v>
      </c>
      <c r="O49" s="4">
        <f>ABS(G49-Election_result!G$2)</f>
        <v>0.40000000000000013</v>
      </c>
      <c r="P49" s="4">
        <f>ABS(H49-Election_result!H$2)</f>
        <v>2.3000000000000003</v>
      </c>
      <c r="Q49" s="4">
        <f>ABS(I49-Election_result!I$2)</f>
        <v>9.9999999999999645E-2</v>
      </c>
      <c r="R49" s="4">
        <f t="shared" si="0"/>
        <v>1.4549999999999996</v>
      </c>
    </row>
    <row r="50" spans="1:18" ht="12.75" customHeight="1">
      <c r="A50" s="3">
        <v>41447</v>
      </c>
      <c r="B50" s="1">
        <v>40.299999999999997</v>
      </c>
      <c r="C50" s="1">
        <v>25</v>
      </c>
      <c r="D50" s="1">
        <v>14.1</v>
      </c>
      <c r="E50" s="1">
        <v>4.9000000000000004</v>
      </c>
      <c r="F50" s="1">
        <v>7.4</v>
      </c>
      <c r="G50" s="1">
        <v>1.8</v>
      </c>
      <c r="H50" s="1">
        <v>2.2000000000000002</v>
      </c>
      <c r="I50" s="1">
        <v>4.3</v>
      </c>
      <c r="J50" s="4">
        <f>ABS(B50-Election_result!B$2)</f>
        <v>1.2000000000000028</v>
      </c>
      <c r="K50" s="4">
        <f>ABS(C50-Election_result!C$2)</f>
        <v>0.69999999999999929</v>
      </c>
      <c r="L50" s="4">
        <f>ABS(D50-Election_result!D$2)</f>
        <v>5.6999999999999993</v>
      </c>
      <c r="M50" s="4">
        <f>ABS(E50-Election_result!E$2)</f>
        <v>0.10000000000000053</v>
      </c>
      <c r="N50" s="4">
        <f>ABS(F50-Election_result!F$2)</f>
        <v>1.1999999999999993</v>
      </c>
      <c r="O50" s="4">
        <f>ABS(G50-Election_result!G$2)</f>
        <v>0.40000000000000013</v>
      </c>
      <c r="P50" s="4">
        <f>ABS(H50-Election_result!H$2)</f>
        <v>2.5</v>
      </c>
      <c r="Q50" s="4">
        <f>ABS(I50-Election_result!I$2)</f>
        <v>0.20000000000000018</v>
      </c>
      <c r="R50" s="4">
        <f t="shared" si="0"/>
        <v>1.5000000000000004</v>
      </c>
    </row>
    <row r="51" spans="1:18" ht="12.75" customHeight="1">
      <c r="A51" s="3">
        <v>41448</v>
      </c>
      <c r="B51" s="1">
        <v>40.26</v>
      </c>
      <c r="C51" s="1">
        <v>24.98</v>
      </c>
      <c r="D51" s="1">
        <v>14.09</v>
      </c>
      <c r="E51" s="1">
        <v>4.9000000000000004</v>
      </c>
      <c r="F51" s="1">
        <v>7.39</v>
      </c>
      <c r="G51" s="1">
        <v>1.8</v>
      </c>
      <c r="H51" s="1">
        <v>2.2000000000000002</v>
      </c>
      <c r="I51" s="1">
        <v>4.4000000000000004</v>
      </c>
      <c r="J51" s="4">
        <f>ABS(B51-Election_result!B$2)</f>
        <v>1.240000000000002</v>
      </c>
      <c r="K51" s="4">
        <f>ABS(C51-Election_result!C$2)</f>
        <v>0.71999999999999886</v>
      </c>
      <c r="L51" s="4">
        <f>ABS(D51-Election_result!D$2)</f>
        <v>5.6899999999999995</v>
      </c>
      <c r="M51" s="4">
        <f>ABS(E51-Election_result!E$2)</f>
        <v>0.10000000000000053</v>
      </c>
      <c r="N51" s="4">
        <f>ABS(F51-Election_result!F$2)</f>
        <v>1.21</v>
      </c>
      <c r="O51" s="4">
        <f>ABS(G51-Election_result!G$2)</f>
        <v>0.40000000000000013</v>
      </c>
      <c r="P51" s="4">
        <f>ABS(H51-Election_result!H$2)</f>
        <v>2.5</v>
      </c>
      <c r="Q51" s="4">
        <f>ABS(I51-Election_result!I$2)</f>
        <v>0.30000000000000071</v>
      </c>
      <c r="R51" s="4">
        <f t="shared" si="0"/>
        <v>1.5200000000000002</v>
      </c>
    </row>
    <row r="52" spans="1:18" ht="12.75" customHeight="1">
      <c r="A52" s="3">
        <v>41449</v>
      </c>
      <c r="B52" s="1">
        <v>40.4</v>
      </c>
      <c r="C52" s="1">
        <v>24.9</v>
      </c>
      <c r="D52" s="1">
        <v>14.1</v>
      </c>
      <c r="E52" s="1">
        <v>4.8</v>
      </c>
      <c r="F52" s="1">
        <v>7.5</v>
      </c>
      <c r="G52" s="1">
        <v>2</v>
      </c>
      <c r="H52" s="1">
        <v>2.1</v>
      </c>
      <c r="I52" s="1">
        <v>4.2</v>
      </c>
      <c r="J52" s="4">
        <f>ABS(B52-Election_result!B$2)</f>
        <v>1.1000000000000014</v>
      </c>
      <c r="K52" s="4">
        <f>ABS(C52-Election_result!C$2)</f>
        <v>0.80000000000000071</v>
      </c>
      <c r="L52" s="4">
        <f>ABS(D52-Election_result!D$2)</f>
        <v>5.6999999999999993</v>
      </c>
      <c r="M52" s="4">
        <f>ABS(E52-Election_result!E$2)</f>
        <v>0</v>
      </c>
      <c r="N52" s="4">
        <f>ABS(F52-Election_result!F$2)</f>
        <v>1.0999999999999996</v>
      </c>
      <c r="O52" s="4">
        <f>ABS(G52-Election_result!G$2)</f>
        <v>0.20000000000000018</v>
      </c>
      <c r="P52" s="4">
        <f>ABS(H52-Election_result!H$2)</f>
        <v>2.6</v>
      </c>
      <c r="Q52" s="4">
        <f>ABS(I52-Election_result!I$2)</f>
        <v>0.10000000000000053</v>
      </c>
      <c r="R52" s="4">
        <f t="shared" si="0"/>
        <v>1.4500000000000002</v>
      </c>
    </row>
    <row r="53" spans="1:18" ht="12.75" customHeight="1">
      <c r="A53" s="3">
        <v>41450</v>
      </c>
      <c r="B53" s="1">
        <v>40.36</v>
      </c>
      <c r="C53" s="1">
        <v>24.88</v>
      </c>
      <c r="D53" s="1">
        <v>14.19</v>
      </c>
      <c r="E53" s="1">
        <v>4.8</v>
      </c>
      <c r="F53" s="1">
        <v>7.49</v>
      </c>
      <c r="G53" s="1">
        <v>2</v>
      </c>
      <c r="H53" s="1">
        <v>2.1</v>
      </c>
      <c r="I53" s="1">
        <v>4.2</v>
      </c>
      <c r="J53" s="4">
        <f>ABS(B53-Election_result!B$2)</f>
        <v>1.1400000000000006</v>
      </c>
      <c r="K53" s="4">
        <f>ABS(C53-Election_result!C$2)</f>
        <v>0.82000000000000028</v>
      </c>
      <c r="L53" s="4">
        <f>ABS(D53-Election_result!D$2)</f>
        <v>5.7899999999999991</v>
      </c>
      <c r="M53" s="4">
        <f>ABS(E53-Election_result!E$2)</f>
        <v>0</v>
      </c>
      <c r="N53" s="4">
        <f>ABS(F53-Election_result!F$2)</f>
        <v>1.1099999999999994</v>
      </c>
      <c r="O53" s="4">
        <f>ABS(G53-Election_result!G$2)</f>
        <v>0.20000000000000018</v>
      </c>
      <c r="P53" s="4">
        <f>ABS(H53-Election_result!H$2)</f>
        <v>2.6</v>
      </c>
      <c r="Q53" s="4">
        <f>ABS(I53-Election_result!I$2)</f>
        <v>0.10000000000000053</v>
      </c>
      <c r="R53" s="4">
        <f t="shared" si="0"/>
        <v>1.4699999999999998</v>
      </c>
    </row>
    <row r="54" spans="1:18" ht="12.75" customHeight="1">
      <c r="A54" s="3">
        <v>41451</v>
      </c>
      <c r="B54" s="1">
        <v>40.14</v>
      </c>
      <c r="C54" s="1">
        <v>25.03</v>
      </c>
      <c r="D54" s="1">
        <v>14.51</v>
      </c>
      <c r="E54" s="1">
        <v>4.7</v>
      </c>
      <c r="F54" s="1">
        <v>7.41</v>
      </c>
      <c r="G54" s="1">
        <v>2</v>
      </c>
      <c r="H54" s="1">
        <v>2.1</v>
      </c>
      <c r="I54" s="1">
        <v>4.0999999999999996</v>
      </c>
      <c r="J54" s="4">
        <f>ABS(B54-Election_result!B$2)</f>
        <v>1.3599999999999994</v>
      </c>
      <c r="K54" s="4">
        <f>ABS(C54-Election_result!C$2)</f>
        <v>0.66999999999999815</v>
      </c>
      <c r="L54" s="4">
        <f>ABS(D54-Election_result!D$2)</f>
        <v>6.1099999999999994</v>
      </c>
      <c r="M54" s="4">
        <f>ABS(E54-Election_result!E$2)</f>
        <v>9.9999999999999645E-2</v>
      </c>
      <c r="N54" s="4">
        <f>ABS(F54-Election_result!F$2)</f>
        <v>1.1899999999999995</v>
      </c>
      <c r="O54" s="4">
        <f>ABS(G54-Election_result!G$2)</f>
        <v>0.20000000000000018</v>
      </c>
      <c r="P54" s="4">
        <f>ABS(H54-Election_result!H$2)</f>
        <v>2.6</v>
      </c>
      <c r="Q54" s="4">
        <f>ABS(I54-Election_result!I$2)</f>
        <v>0</v>
      </c>
      <c r="R54" s="4">
        <f t="shared" si="0"/>
        <v>1.5287499999999994</v>
      </c>
    </row>
    <row r="55" spans="1:18" ht="12.75" customHeight="1">
      <c r="A55" s="3">
        <v>41452</v>
      </c>
      <c r="B55" s="1">
        <v>40.24</v>
      </c>
      <c r="C55" s="1">
        <v>24.62</v>
      </c>
      <c r="D55" s="1">
        <v>14.61</v>
      </c>
      <c r="E55" s="1">
        <v>4.7</v>
      </c>
      <c r="F55" s="1">
        <v>7.51</v>
      </c>
      <c r="G55" s="1">
        <v>2</v>
      </c>
      <c r="H55" s="1">
        <v>2</v>
      </c>
      <c r="I55" s="1">
        <v>4.3</v>
      </c>
      <c r="J55" s="4">
        <f>ABS(B55-Election_result!B$2)</f>
        <v>1.259999999999998</v>
      </c>
      <c r="K55" s="4">
        <f>ABS(C55-Election_result!C$2)</f>
        <v>1.0799999999999983</v>
      </c>
      <c r="L55" s="4">
        <f>ABS(D55-Election_result!D$2)</f>
        <v>6.2099999999999991</v>
      </c>
      <c r="M55" s="4">
        <f>ABS(E55-Election_result!E$2)</f>
        <v>9.9999999999999645E-2</v>
      </c>
      <c r="N55" s="4">
        <f>ABS(F55-Election_result!F$2)</f>
        <v>1.0899999999999999</v>
      </c>
      <c r="O55" s="4">
        <f>ABS(G55-Election_result!G$2)</f>
        <v>0.20000000000000018</v>
      </c>
      <c r="P55" s="4">
        <f>ABS(H55-Election_result!H$2)</f>
        <v>2.7</v>
      </c>
      <c r="Q55" s="4">
        <f>ABS(I55-Election_result!I$2)</f>
        <v>0.20000000000000018</v>
      </c>
      <c r="R55" s="4">
        <f t="shared" si="0"/>
        <v>1.6049999999999991</v>
      </c>
    </row>
    <row r="56" spans="1:18" ht="12.75" customHeight="1">
      <c r="A56" s="3">
        <v>41453</v>
      </c>
      <c r="B56" s="1">
        <v>40.24</v>
      </c>
      <c r="C56" s="1">
        <v>24.62</v>
      </c>
      <c r="D56" s="1">
        <v>14.61</v>
      </c>
      <c r="E56" s="1">
        <v>4.7</v>
      </c>
      <c r="F56" s="1">
        <v>7.51</v>
      </c>
      <c r="G56" s="1">
        <v>2</v>
      </c>
      <c r="H56" s="1">
        <v>2</v>
      </c>
      <c r="I56" s="1">
        <v>4.3</v>
      </c>
      <c r="J56" s="4">
        <f>ABS(B56-Election_result!B$2)</f>
        <v>1.259999999999998</v>
      </c>
      <c r="K56" s="4">
        <f>ABS(C56-Election_result!C$2)</f>
        <v>1.0799999999999983</v>
      </c>
      <c r="L56" s="4">
        <f>ABS(D56-Election_result!D$2)</f>
        <v>6.2099999999999991</v>
      </c>
      <c r="M56" s="4">
        <f>ABS(E56-Election_result!E$2)</f>
        <v>9.9999999999999645E-2</v>
      </c>
      <c r="N56" s="4">
        <f>ABS(F56-Election_result!F$2)</f>
        <v>1.0899999999999999</v>
      </c>
      <c r="O56" s="4">
        <f>ABS(G56-Election_result!G$2)</f>
        <v>0.20000000000000018</v>
      </c>
      <c r="P56" s="4">
        <f>ABS(H56-Election_result!H$2)</f>
        <v>2.7</v>
      </c>
      <c r="Q56" s="4">
        <f>ABS(I56-Election_result!I$2)</f>
        <v>0.20000000000000018</v>
      </c>
      <c r="R56" s="4">
        <f t="shared" si="0"/>
        <v>1.6049999999999991</v>
      </c>
    </row>
    <row r="57" spans="1:18" ht="12.75" customHeight="1">
      <c r="A57" s="3">
        <v>41454</v>
      </c>
      <c r="B57" s="1">
        <v>40.700000000000003</v>
      </c>
      <c r="C57" s="1">
        <v>24.9</v>
      </c>
      <c r="D57" s="1">
        <v>14.3</v>
      </c>
      <c r="E57" s="1">
        <v>4.5</v>
      </c>
      <c r="F57" s="1">
        <v>7.2</v>
      </c>
      <c r="G57" s="1">
        <v>1.9</v>
      </c>
      <c r="H57" s="1">
        <v>1.9</v>
      </c>
      <c r="I57" s="1">
        <v>4.5999999999999996</v>
      </c>
      <c r="J57" s="4">
        <f>ABS(B57-Election_result!B$2)</f>
        <v>0.79999999999999716</v>
      </c>
      <c r="K57" s="4">
        <f>ABS(C57-Election_result!C$2)</f>
        <v>0.80000000000000071</v>
      </c>
      <c r="L57" s="4">
        <f>ABS(D57-Election_result!D$2)</f>
        <v>5.9</v>
      </c>
      <c r="M57" s="4">
        <f>ABS(E57-Election_result!E$2)</f>
        <v>0.29999999999999982</v>
      </c>
      <c r="N57" s="4">
        <f>ABS(F57-Election_result!F$2)</f>
        <v>1.3999999999999995</v>
      </c>
      <c r="O57" s="4">
        <f>ABS(G57-Election_result!G$2)</f>
        <v>0.30000000000000027</v>
      </c>
      <c r="P57" s="4">
        <f>ABS(H57-Election_result!H$2)</f>
        <v>2.8000000000000003</v>
      </c>
      <c r="Q57" s="4">
        <f>ABS(I57-Election_result!I$2)</f>
        <v>0.5</v>
      </c>
      <c r="R57" s="4">
        <f t="shared" si="0"/>
        <v>1.5999999999999999</v>
      </c>
    </row>
    <row r="58" spans="1:18" ht="12.75" customHeight="1">
      <c r="A58" s="3">
        <v>41455</v>
      </c>
      <c r="B58" s="1">
        <v>40.840000000000003</v>
      </c>
      <c r="C58" s="1">
        <v>24.92</v>
      </c>
      <c r="D58" s="1">
        <v>14.11</v>
      </c>
      <c r="E58" s="1">
        <v>4.5</v>
      </c>
      <c r="F58" s="1">
        <v>7.21</v>
      </c>
      <c r="G58" s="1">
        <v>2</v>
      </c>
      <c r="H58" s="1">
        <v>1.9</v>
      </c>
      <c r="I58" s="1">
        <v>4.5</v>
      </c>
      <c r="J58" s="4">
        <f>ABS(B58-Election_result!B$2)</f>
        <v>0.65999999999999659</v>
      </c>
      <c r="K58" s="4">
        <f>ABS(C58-Election_result!C$2)</f>
        <v>0.77999999999999758</v>
      </c>
      <c r="L58" s="4">
        <f>ABS(D58-Election_result!D$2)</f>
        <v>5.7099999999999991</v>
      </c>
      <c r="M58" s="4">
        <f>ABS(E58-Election_result!E$2)</f>
        <v>0.29999999999999982</v>
      </c>
      <c r="N58" s="4">
        <f>ABS(F58-Election_result!F$2)</f>
        <v>1.3899999999999997</v>
      </c>
      <c r="O58" s="4">
        <f>ABS(G58-Election_result!G$2)</f>
        <v>0.20000000000000018</v>
      </c>
      <c r="P58" s="4">
        <f>ABS(H58-Election_result!H$2)</f>
        <v>2.8000000000000003</v>
      </c>
      <c r="Q58" s="4">
        <f>ABS(I58-Election_result!I$2)</f>
        <v>0.40000000000000036</v>
      </c>
      <c r="R58" s="4">
        <f t="shared" si="0"/>
        <v>1.5299999999999991</v>
      </c>
    </row>
    <row r="59" spans="1:18" ht="12.75" customHeight="1">
      <c r="A59" s="3">
        <v>41456</v>
      </c>
      <c r="B59" s="1">
        <v>40.799999999999997</v>
      </c>
      <c r="C59" s="1">
        <v>25</v>
      </c>
      <c r="D59" s="1">
        <v>14.1</v>
      </c>
      <c r="E59" s="1">
        <v>4.5</v>
      </c>
      <c r="F59" s="1">
        <v>7.2</v>
      </c>
      <c r="G59" s="1">
        <v>2</v>
      </c>
      <c r="H59" s="1">
        <v>1.9</v>
      </c>
      <c r="I59" s="1">
        <v>4.5</v>
      </c>
      <c r="J59" s="4">
        <f>ABS(B59-Election_result!B$2)</f>
        <v>0.70000000000000284</v>
      </c>
      <c r="K59" s="4">
        <f>ABS(C59-Election_result!C$2)</f>
        <v>0.69999999999999929</v>
      </c>
      <c r="L59" s="4">
        <f>ABS(D59-Election_result!D$2)</f>
        <v>5.6999999999999993</v>
      </c>
      <c r="M59" s="4">
        <f>ABS(E59-Election_result!E$2)</f>
        <v>0.29999999999999982</v>
      </c>
      <c r="N59" s="4">
        <f>ABS(F59-Election_result!F$2)</f>
        <v>1.3999999999999995</v>
      </c>
      <c r="O59" s="4">
        <f>ABS(G59-Election_result!G$2)</f>
        <v>0.20000000000000018</v>
      </c>
      <c r="P59" s="4">
        <f>ABS(H59-Election_result!H$2)</f>
        <v>2.8000000000000003</v>
      </c>
      <c r="Q59" s="4">
        <f>ABS(I59-Election_result!I$2)</f>
        <v>0.40000000000000036</v>
      </c>
      <c r="R59" s="4">
        <f t="shared" si="0"/>
        <v>1.5250000000000001</v>
      </c>
    </row>
    <row r="60" spans="1:18" ht="12.75" customHeight="1">
      <c r="A60" s="3">
        <v>41457</v>
      </c>
      <c r="B60" s="1">
        <v>40.799999999999997</v>
      </c>
      <c r="C60" s="1">
        <v>25</v>
      </c>
      <c r="D60" s="1">
        <v>14.1</v>
      </c>
      <c r="E60" s="1">
        <v>4.5</v>
      </c>
      <c r="F60" s="1">
        <v>7.1</v>
      </c>
      <c r="G60" s="1">
        <v>2</v>
      </c>
      <c r="H60" s="1">
        <v>1.9</v>
      </c>
      <c r="I60" s="1">
        <v>4.5999999999999996</v>
      </c>
      <c r="J60" s="4">
        <f>ABS(B60-Election_result!B$2)</f>
        <v>0.70000000000000284</v>
      </c>
      <c r="K60" s="4">
        <f>ABS(C60-Election_result!C$2)</f>
        <v>0.69999999999999929</v>
      </c>
      <c r="L60" s="4">
        <f>ABS(D60-Election_result!D$2)</f>
        <v>5.6999999999999993</v>
      </c>
      <c r="M60" s="4">
        <f>ABS(E60-Election_result!E$2)</f>
        <v>0.29999999999999982</v>
      </c>
      <c r="N60" s="4">
        <f>ABS(F60-Election_result!F$2)</f>
        <v>1.5</v>
      </c>
      <c r="O60" s="4">
        <f>ABS(G60-Election_result!G$2)</f>
        <v>0.20000000000000018</v>
      </c>
      <c r="P60" s="4">
        <f>ABS(H60-Election_result!H$2)</f>
        <v>2.8000000000000003</v>
      </c>
      <c r="Q60" s="4">
        <f>ABS(I60-Election_result!I$2)</f>
        <v>0.5</v>
      </c>
      <c r="R60" s="4">
        <f t="shared" si="0"/>
        <v>1.5500000000000003</v>
      </c>
    </row>
    <row r="61" spans="1:18" ht="12.75" customHeight="1">
      <c r="A61" s="3">
        <v>41458</v>
      </c>
      <c r="B61" s="1">
        <v>40.76</v>
      </c>
      <c r="C61" s="1">
        <v>24.48</v>
      </c>
      <c r="D61" s="1">
        <v>14.19</v>
      </c>
      <c r="E61" s="1">
        <v>4.5</v>
      </c>
      <c r="F61" s="1">
        <v>7.39</v>
      </c>
      <c r="G61" s="1">
        <v>2</v>
      </c>
      <c r="H61" s="1">
        <v>2.1</v>
      </c>
      <c r="I61" s="1">
        <v>4.5999999999999996</v>
      </c>
      <c r="J61" s="4">
        <f>ABS(B61-Election_result!B$2)</f>
        <v>0.74000000000000199</v>
      </c>
      <c r="K61" s="4">
        <f>ABS(C61-Election_result!C$2)</f>
        <v>1.2199999999999989</v>
      </c>
      <c r="L61" s="4">
        <f>ABS(D61-Election_result!D$2)</f>
        <v>5.7899999999999991</v>
      </c>
      <c r="M61" s="4">
        <f>ABS(E61-Election_result!E$2)</f>
        <v>0.29999999999999982</v>
      </c>
      <c r="N61" s="4">
        <f>ABS(F61-Election_result!F$2)</f>
        <v>1.21</v>
      </c>
      <c r="O61" s="4">
        <f>ABS(G61-Election_result!G$2)</f>
        <v>0.20000000000000018</v>
      </c>
      <c r="P61" s="4">
        <f>ABS(H61-Election_result!H$2)</f>
        <v>2.6</v>
      </c>
      <c r="Q61" s="4">
        <f>ABS(I61-Election_result!I$2)</f>
        <v>0.5</v>
      </c>
      <c r="R61" s="4">
        <f t="shared" si="0"/>
        <v>1.57</v>
      </c>
    </row>
    <row r="62" spans="1:18" ht="12.75" customHeight="1">
      <c r="A62" s="3">
        <v>41459</v>
      </c>
      <c r="B62" s="1">
        <v>40.76</v>
      </c>
      <c r="C62" s="1">
        <v>24.58</v>
      </c>
      <c r="D62" s="1">
        <v>14.19</v>
      </c>
      <c r="E62" s="1">
        <v>4.4000000000000004</v>
      </c>
      <c r="F62" s="1">
        <v>7.39</v>
      </c>
      <c r="G62" s="1">
        <v>2</v>
      </c>
      <c r="H62" s="1">
        <v>2.1</v>
      </c>
      <c r="I62" s="1">
        <v>4.5999999999999996</v>
      </c>
      <c r="J62" s="4">
        <f>ABS(B62-Election_result!B$2)</f>
        <v>0.74000000000000199</v>
      </c>
      <c r="K62" s="4">
        <f>ABS(C62-Election_result!C$2)</f>
        <v>1.120000000000001</v>
      </c>
      <c r="L62" s="4">
        <f>ABS(D62-Election_result!D$2)</f>
        <v>5.7899999999999991</v>
      </c>
      <c r="M62" s="4">
        <f>ABS(E62-Election_result!E$2)</f>
        <v>0.39999999999999947</v>
      </c>
      <c r="N62" s="4">
        <f>ABS(F62-Election_result!F$2)</f>
        <v>1.21</v>
      </c>
      <c r="O62" s="4">
        <f>ABS(G62-Election_result!G$2)</f>
        <v>0.20000000000000018</v>
      </c>
      <c r="P62" s="4">
        <f>ABS(H62-Election_result!H$2)</f>
        <v>2.6</v>
      </c>
      <c r="Q62" s="4">
        <f>ABS(I62-Election_result!I$2)</f>
        <v>0.5</v>
      </c>
      <c r="R62" s="4">
        <f t="shared" si="0"/>
        <v>1.57</v>
      </c>
    </row>
    <row r="63" spans="1:18" ht="12.75" customHeight="1">
      <c r="A63" s="3">
        <v>41460</v>
      </c>
      <c r="B63" s="1">
        <v>41</v>
      </c>
      <c r="C63" s="1">
        <v>24.6</v>
      </c>
      <c r="D63" s="1">
        <v>14.1</v>
      </c>
      <c r="E63" s="1">
        <v>4.4000000000000004</v>
      </c>
      <c r="F63" s="1">
        <v>7.3</v>
      </c>
      <c r="G63" s="1">
        <v>2.2000000000000002</v>
      </c>
      <c r="H63" s="1">
        <v>1.8</v>
      </c>
      <c r="I63" s="1">
        <v>4.5999999999999996</v>
      </c>
      <c r="J63" s="4">
        <f>ABS(B63-Election_result!B$2)</f>
        <v>0.5</v>
      </c>
      <c r="K63" s="4">
        <f>ABS(C63-Election_result!C$2)</f>
        <v>1.0999999999999979</v>
      </c>
      <c r="L63" s="4">
        <f>ABS(D63-Election_result!D$2)</f>
        <v>5.6999999999999993</v>
      </c>
      <c r="M63" s="4">
        <f>ABS(E63-Election_result!E$2)</f>
        <v>0.39999999999999947</v>
      </c>
      <c r="N63" s="4">
        <f>ABS(F63-Election_result!F$2)</f>
        <v>1.2999999999999998</v>
      </c>
      <c r="O63" s="4">
        <f>ABS(G63-Election_result!G$2)</f>
        <v>0</v>
      </c>
      <c r="P63" s="4">
        <f>ABS(H63-Election_result!H$2)</f>
        <v>2.9000000000000004</v>
      </c>
      <c r="Q63" s="4">
        <f>ABS(I63-Election_result!I$2)</f>
        <v>0.5</v>
      </c>
      <c r="R63" s="4">
        <f t="shared" si="0"/>
        <v>1.5499999999999996</v>
      </c>
    </row>
    <row r="64" spans="1:18" ht="12.75" customHeight="1">
      <c r="A64" s="3">
        <v>41461</v>
      </c>
      <c r="B64" s="1">
        <v>41.04</v>
      </c>
      <c r="C64" s="1">
        <v>24.62</v>
      </c>
      <c r="D64" s="1">
        <v>14.11</v>
      </c>
      <c r="E64" s="1">
        <v>4.3</v>
      </c>
      <c r="F64" s="1">
        <v>7.31</v>
      </c>
      <c r="G64" s="1">
        <v>2.2000000000000002</v>
      </c>
      <c r="H64" s="1">
        <v>1.7</v>
      </c>
      <c r="I64" s="1">
        <v>4.7</v>
      </c>
      <c r="J64" s="4">
        <f>ABS(B64-Election_result!B$2)</f>
        <v>0.46000000000000085</v>
      </c>
      <c r="K64" s="4">
        <f>ABS(C64-Election_result!C$2)</f>
        <v>1.0799999999999983</v>
      </c>
      <c r="L64" s="4">
        <f>ABS(D64-Election_result!D$2)</f>
        <v>5.7099999999999991</v>
      </c>
      <c r="M64" s="4">
        <f>ABS(E64-Election_result!E$2)</f>
        <v>0.5</v>
      </c>
      <c r="N64" s="4">
        <f>ABS(F64-Election_result!F$2)</f>
        <v>1.29</v>
      </c>
      <c r="O64" s="4">
        <f>ABS(G64-Election_result!G$2)</f>
        <v>0</v>
      </c>
      <c r="P64" s="4">
        <f>ABS(H64-Election_result!H$2)</f>
        <v>3</v>
      </c>
      <c r="Q64" s="4">
        <f>ABS(I64-Election_result!I$2)</f>
        <v>0.60000000000000053</v>
      </c>
      <c r="R64" s="4">
        <f t="shared" si="0"/>
        <v>1.58</v>
      </c>
    </row>
    <row r="65" spans="1:18" ht="12.75" customHeight="1">
      <c r="A65" s="3">
        <v>41462</v>
      </c>
      <c r="B65" s="1">
        <v>41.16</v>
      </c>
      <c r="C65" s="1">
        <v>24.88</v>
      </c>
      <c r="D65" s="1">
        <v>13.79</v>
      </c>
      <c r="E65" s="1">
        <v>4.3</v>
      </c>
      <c r="F65" s="1">
        <v>7.39</v>
      </c>
      <c r="G65" s="1">
        <v>2.2999999999999998</v>
      </c>
      <c r="H65" s="1">
        <v>1.8</v>
      </c>
      <c r="I65" s="1">
        <v>4.4000000000000004</v>
      </c>
      <c r="J65" s="4">
        <f>ABS(B65-Election_result!B$2)</f>
        <v>0.34000000000000341</v>
      </c>
      <c r="K65" s="4">
        <f>ABS(C65-Election_result!C$2)</f>
        <v>0.82000000000000028</v>
      </c>
      <c r="L65" s="4">
        <f>ABS(D65-Election_result!D$2)</f>
        <v>5.3899999999999988</v>
      </c>
      <c r="M65" s="4">
        <f>ABS(E65-Election_result!E$2)</f>
        <v>0.5</v>
      </c>
      <c r="N65" s="4">
        <f>ABS(F65-Election_result!F$2)</f>
        <v>1.21</v>
      </c>
      <c r="O65" s="4">
        <f>ABS(G65-Election_result!G$2)</f>
        <v>9.9999999999999645E-2</v>
      </c>
      <c r="P65" s="4">
        <f>ABS(H65-Election_result!H$2)</f>
        <v>2.9000000000000004</v>
      </c>
      <c r="Q65" s="4">
        <f>ABS(I65-Election_result!I$2)</f>
        <v>0.30000000000000071</v>
      </c>
      <c r="R65" s="4">
        <f t="shared" si="0"/>
        <v>1.4450000000000003</v>
      </c>
    </row>
    <row r="66" spans="1:18" ht="12.75" customHeight="1">
      <c r="A66" s="3">
        <v>41463</v>
      </c>
      <c r="B66" s="1">
        <v>41.2</v>
      </c>
      <c r="C66" s="1">
        <v>24.9</v>
      </c>
      <c r="D66" s="1">
        <v>13.7</v>
      </c>
      <c r="E66" s="1">
        <v>4.3</v>
      </c>
      <c r="F66" s="1">
        <v>7.4</v>
      </c>
      <c r="G66" s="1">
        <v>2.2999999999999998</v>
      </c>
      <c r="H66" s="1">
        <v>1.8</v>
      </c>
      <c r="I66" s="1">
        <v>4.4000000000000004</v>
      </c>
      <c r="J66" s="4">
        <f>ABS(B66-Election_result!B$2)</f>
        <v>0.29999999999999716</v>
      </c>
      <c r="K66" s="4">
        <f>ABS(C66-Election_result!C$2)</f>
        <v>0.80000000000000071</v>
      </c>
      <c r="L66" s="4">
        <f>ABS(D66-Election_result!D$2)</f>
        <v>5.2999999999999989</v>
      </c>
      <c r="M66" s="4">
        <f>ABS(E66-Election_result!E$2)</f>
        <v>0.5</v>
      </c>
      <c r="N66" s="4">
        <f>ABS(F66-Election_result!F$2)</f>
        <v>1.1999999999999993</v>
      </c>
      <c r="O66" s="4">
        <f>ABS(G66-Election_result!G$2)</f>
        <v>9.9999999999999645E-2</v>
      </c>
      <c r="P66" s="4">
        <f>ABS(H66-Election_result!H$2)</f>
        <v>2.9000000000000004</v>
      </c>
      <c r="Q66" s="4">
        <f>ABS(I66-Election_result!I$2)</f>
        <v>0.30000000000000071</v>
      </c>
      <c r="R66" s="4">
        <f t="shared" si="0"/>
        <v>1.4249999999999996</v>
      </c>
    </row>
    <row r="67" spans="1:18" ht="12.75" customHeight="1">
      <c r="A67" s="3">
        <v>41464</v>
      </c>
      <c r="B67" s="1">
        <v>41.2</v>
      </c>
      <c r="C67" s="1">
        <v>24.9</v>
      </c>
      <c r="D67" s="1">
        <v>13.7</v>
      </c>
      <c r="E67" s="1">
        <v>4.3</v>
      </c>
      <c r="F67" s="1">
        <v>7.4</v>
      </c>
      <c r="G67" s="1">
        <v>2.2999999999999998</v>
      </c>
      <c r="H67" s="1">
        <v>1.8</v>
      </c>
      <c r="I67" s="1">
        <v>4.4000000000000004</v>
      </c>
      <c r="J67" s="4">
        <f>ABS(B67-Election_result!B$2)</f>
        <v>0.29999999999999716</v>
      </c>
      <c r="K67" s="4">
        <f>ABS(C67-Election_result!C$2)</f>
        <v>0.80000000000000071</v>
      </c>
      <c r="L67" s="4">
        <f>ABS(D67-Election_result!D$2)</f>
        <v>5.2999999999999989</v>
      </c>
      <c r="M67" s="4">
        <f>ABS(E67-Election_result!E$2)</f>
        <v>0.5</v>
      </c>
      <c r="N67" s="4">
        <f>ABS(F67-Election_result!F$2)</f>
        <v>1.1999999999999993</v>
      </c>
      <c r="O67" s="4">
        <f>ABS(G67-Election_result!G$2)</f>
        <v>9.9999999999999645E-2</v>
      </c>
      <c r="P67" s="4">
        <f>ABS(H67-Election_result!H$2)</f>
        <v>2.9000000000000004</v>
      </c>
      <c r="Q67" s="4">
        <f>ABS(I67-Election_result!I$2)</f>
        <v>0.30000000000000071</v>
      </c>
      <c r="R67" s="4">
        <f t="shared" si="0"/>
        <v>1.4249999999999996</v>
      </c>
    </row>
    <row r="68" spans="1:18" ht="12.75" customHeight="1">
      <c r="A68" s="3">
        <v>41465</v>
      </c>
      <c r="B68" s="1">
        <v>40.799999999999997</v>
      </c>
      <c r="C68" s="1">
        <v>24.6</v>
      </c>
      <c r="D68" s="1">
        <v>14</v>
      </c>
      <c r="E68" s="1">
        <v>4.5</v>
      </c>
      <c r="F68" s="1">
        <v>7.6</v>
      </c>
      <c r="G68" s="1">
        <v>2.2000000000000002</v>
      </c>
      <c r="H68" s="1">
        <v>1.7</v>
      </c>
      <c r="I68" s="1">
        <v>4.5999999999999996</v>
      </c>
      <c r="J68" s="4">
        <f>ABS(B68-Election_result!B$2)</f>
        <v>0.70000000000000284</v>
      </c>
      <c r="K68" s="4">
        <f>ABS(C68-Election_result!C$2)</f>
        <v>1.0999999999999979</v>
      </c>
      <c r="L68" s="4">
        <f>ABS(D68-Election_result!D$2)</f>
        <v>5.6</v>
      </c>
      <c r="M68" s="4">
        <f>ABS(E68-Election_result!E$2)</f>
        <v>0.29999999999999982</v>
      </c>
      <c r="N68" s="4">
        <f>ABS(F68-Election_result!F$2)</f>
        <v>1</v>
      </c>
      <c r="O68" s="4">
        <f>ABS(G68-Election_result!G$2)</f>
        <v>0</v>
      </c>
      <c r="P68" s="4">
        <f>ABS(H68-Election_result!H$2)</f>
        <v>3</v>
      </c>
      <c r="Q68" s="4">
        <f>ABS(I68-Election_result!I$2)</f>
        <v>0.5</v>
      </c>
      <c r="R68" s="4">
        <f t="shared" ref="R68:R131" si="1">AVERAGE(J68:Q68)</f>
        <v>1.5249999999999999</v>
      </c>
    </row>
    <row r="69" spans="1:18" ht="12.75" customHeight="1">
      <c r="A69" s="3">
        <v>41466</v>
      </c>
      <c r="B69" s="1">
        <v>40.799999999999997</v>
      </c>
      <c r="C69" s="1">
        <v>24.7</v>
      </c>
      <c r="D69" s="1">
        <v>13.9</v>
      </c>
      <c r="E69" s="1">
        <v>4.5</v>
      </c>
      <c r="F69" s="1">
        <v>7.6</v>
      </c>
      <c r="G69" s="1">
        <v>2.2000000000000002</v>
      </c>
      <c r="H69" s="1">
        <v>1.7</v>
      </c>
      <c r="I69" s="1">
        <v>4.5999999999999996</v>
      </c>
      <c r="J69" s="4">
        <f>ABS(B69-Election_result!B$2)</f>
        <v>0.70000000000000284</v>
      </c>
      <c r="K69" s="4">
        <f>ABS(C69-Election_result!C$2)</f>
        <v>1</v>
      </c>
      <c r="L69" s="4">
        <f>ABS(D69-Election_result!D$2)</f>
        <v>5.5</v>
      </c>
      <c r="M69" s="4">
        <f>ABS(E69-Election_result!E$2)</f>
        <v>0.29999999999999982</v>
      </c>
      <c r="N69" s="4">
        <f>ABS(F69-Election_result!F$2)</f>
        <v>1</v>
      </c>
      <c r="O69" s="4">
        <f>ABS(G69-Election_result!G$2)</f>
        <v>0</v>
      </c>
      <c r="P69" s="4">
        <f>ABS(H69-Election_result!H$2)</f>
        <v>3</v>
      </c>
      <c r="Q69" s="4">
        <f>ABS(I69-Election_result!I$2)</f>
        <v>0.5</v>
      </c>
      <c r="R69" s="4">
        <f t="shared" si="1"/>
        <v>1.5000000000000004</v>
      </c>
    </row>
    <row r="70" spans="1:18" ht="12.75" customHeight="1">
      <c r="A70" s="3">
        <v>41467</v>
      </c>
      <c r="B70" s="1">
        <v>40.799999999999997</v>
      </c>
      <c r="C70" s="1">
        <v>24.9</v>
      </c>
      <c r="D70" s="1">
        <v>13.8</v>
      </c>
      <c r="E70" s="1">
        <v>4.5999999999999996</v>
      </c>
      <c r="F70" s="1">
        <v>7.5</v>
      </c>
      <c r="G70" s="1">
        <v>1.9</v>
      </c>
      <c r="H70" s="1">
        <v>1.9</v>
      </c>
      <c r="I70" s="1">
        <v>4.5999999999999996</v>
      </c>
      <c r="J70" s="4">
        <f>ABS(B70-Election_result!B$2)</f>
        <v>0.70000000000000284</v>
      </c>
      <c r="K70" s="4">
        <f>ABS(C70-Election_result!C$2)</f>
        <v>0.80000000000000071</v>
      </c>
      <c r="L70" s="4">
        <f>ABS(D70-Election_result!D$2)</f>
        <v>5.4</v>
      </c>
      <c r="M70" s="4">
        <f>ABS(E70-Election_result!E$2)</f>
        <v>0.20000000000000018</v>
      </c>
      <c r="N70" s="4">
        <f>ABS(F70-Election_result!F$2)</f>
        <v>1.0999999999999996</v>
      </c>
      <c r="O70" s="4">
        <f>ABS(G70-Election_result!G$2)</f>
        <v>0.30000000000000027</v>
      </c>
      <c r="P70" s="4">
        <f>ABS(H70-Election_result!H$2)</f>
        <v>2.8000000000000003</v>
      </c>
      <c r="Q70" s="4">
        <f>ABS(I70-Election_result!I$2)</f>
        <v>0.5</v>
      </c>
      <c r="R70" s="4">
        <f t="shared" si="1"/>
        <v>1.4750000000000005</v>
      </c>
    </row>
    <row r="71" spans="1:18" ht="12.75" customHeight="1">
      <c r="A71" s="3">
        <v>41468</v>
      </c>
      <c r="B71" s="1">
        <v>40.799999999999997</v>
      </c>
      <c r="C71" s="1">
        <v>24.9</v>
      </c>
      <c r="D71" s="1">
        <v>13.8</v>
      </c>
      <c r="E71" s="1">
        <v>4.5999999999999996</v>
      </c>
      <c r="F71" s="1">
        <v>7.5</v>
      </c>
      <c r="G71" s="1">
        <v>1.9</v>
      </c>
      <c r="H71" s="1">
        <v>1.9</v>
      </c>
      <c r="I71" s="1">
        <v>4.5999999999999996</v>
      </c>
      <c r="J71" s="4">
        <f>ABS(B71-Election_result!B$2)</f>
        <v>0.70000000000000284</v>
      </c>
      <c r="K71" s="4">
        <f>ABS(C71-Election_result!C$2)</f>
        <v>0.80000000000000071</v>
      </c>
      <c r="L71" s="4">
        <f>ABS(D71-Election_result!D$2)</f>
        <v>5.4</v>
      </c>
      <c r="M71" s="4">
        <f>ABS(E71-Election_result!E$2)</f>
        <v>0.20000000000000018</v>
      </c>
      <c r="N71" s="4">
        <f>ABS(F71-Election_result!F$2)</f>
        <v>1.0999999999999996</v>
      </c>
      <c r="O71" s="4">
        <f>ABS(G71-Election_result!G$2)</f>
        <v>0.30000000000000027</v>
      </c>
      <c r="P71" s="4">
        <f>ABS(H71-Election_result!H$2)</f>
        <v>2.8000000000000003</v>
      </c>
      <c r="Q71" s="4">
        <f>ABS(I71-Election_result!I$2)</f>
        <v>0.5</v>
      </c>
      <c r="R71" s="4">
        <f t="shared" si="1"/>
        <v>1.4750000000000005</v>
      </c>
    </row>
    <row r="72" spans="1:18" ht="12.75" customHeight="1">
      <c r="A72" s="3">
        <v>41469</v>
      </c>
      <c r="B72" s="1">
        <v>40.799999999999997</v>
      </c>
      <c r="C72" s="1">
        <v>24.9</v>
      </c>
      <c r="D72" s="1">
        <v>13.8</v>
      </c>
      <c r="E72" s="1">
        <v>4.5999999999999996</v>
      </c>
      <c r="F72" s="1">
        <v>7.5</v>
      </c>
      <c r="G72" s="1">
        <v>1.9</v>
      </c>
      <c r="H72" s="1">
        <v>1.9</v>
      </c>
      <c r="I72" s="1">
        <v>4.5999999999999996</v>
      </c>
      <c r="J72" s="4">
        <f>ABS(B72-Election_result!B$2)</f>
        <v>0.70000000000000284</v>
      </c>
      <c r="K72" s="4">
        <f>ABS(C72-Election_result!C$2)</f>
        <v>0.80000000000000071</v>
      </c>
      <c r="L72" s="4">
        <f>ABS(D72-Election_result!D$2)</f>
        <v>5.4</v>
      </c>
      <c r="M72" s="4">
        <f>ABS(E72-Election_result!E$2)</f>
        <v>0.20000000000000018</v>
      </c>
      <c r="N72" s="4">
        <f>ABS(F72-Election_result!F$2)</f>
        <v>1.0999999999999996</v>
      </c>
      <c r="O72" s="4">
        <f>ABS(G72-Election_result!G$2)</f>
        <v>0.30000000000000027</v>
      </c>
      <c r="P72" s="4">
        <f>ABS(H72-Election_result!H$2)</f>
        <v>2.8000000000000003</v>
      </c>
      <c r="Q72" s="4">
        <f>ABS(I72-Election_result!I$2)</f>
        <v>0.5</v>
      </c>
      <c r="R72" s="4">
        <f t="shared" si="1"/>
        <v>1.4750000000000005</v>
      </c>
    </row>
    <row r="73" spans="1:18" ht="12.75" customHeight="1">
      <c r="A73" s="3">
        <v>41470</v>
      </c>
      <c r="B73" s="1">
        <v>40.799999999999997</v>
      </c>
      <c r="C73" s="1">
        <v>25.2</v>
      </c>
      <c r="D73" s="1">
        <v>13.4</v>
      </c>
      <c r="E73" s="1">
        <v>4.9000000000000004</v>
      </c>
      <c r="F73" s="1">
        <v>7.1</v>
      </c>
      <c r="G73" s="1">
        <v>1.9</v>
      </c>
      <c r="H73" s="1">
        <v>2.1</v>
      </c>
      <c r="I73" s="1">
        <v>4.5999999999999996</v>
      </c>
      <c r="J73" s="4">
        <f>ABS(B73-Election_result!B$2)</f>
        <v>0.70000000000000284</v>
      </c>
      <c r="K73" s="4">
        <f>ABS(C73-Election_result!C$2)</f>
        <v>0.5</v>
      </c>
      <c r="L73" s="4">
        <f>ABS(D73-Election_result!D$2)</f>
        <v>5</v>
      </c>
      <c r="M73" s="4">
        <f>ABS(E73-Election_result!E$2)</f>
        <v>0.10000000000000053</v>
      </c>
      <c r="N73" s="4">
        <f>ABS(F73-Election_result!F$2)</f>
        <v>1.5</v>
      </c>
      <c r="O73" s="4">
        <f>ABS(G73-Election_result!G$2)</f>
        <v>0.30000000000000027</v>
      </c>
      <c r="P73" s="4">
        <f>ABS(H73-Election_result!H$2)</f>
        <v>2.6</v>
      </c>
      <c r="Q73" s="4">
        <f>ABS(I73-Election_result!I$2)</f>
        <v>0.5</v>
      </c>
      <c r="R73" s="4">
        <f t="shared" si="1"/>
        <v>1.4000000000000004</v>
      </c>
    </row>
    <row r="74" spans="1:18" ht="12.75" customHeight="1">
      <c r="A74" s="3">
        <v>41471</v>
      </c>
      <c r="B74" s="1">
        <v>40.799999999999997</v>
      </c>
      <c r="C74" s="1">
        <v>25.2</v>
      </c>
      <c r="D74" s="1">
        <v>13.4</v>
      </c>
      <c r="E74" s="1">
        <v>4.9000000000000004</v>
      </c>
      <c r="F74" s="1">
        <v>7.1</v>
      </c>
      <c r="G74" s="1">
        <v>1.9</v>
      </c>
      <c r="H74" s="1">
        <v>2.1</v>
      </c>
      <c r="I74" s="1">
        <v>4.5999999999999996</v>
      </c>
      <c r="J74" s="4">
        <f>ABS(B74-Election_result!B$2)</f>
        <v>0.70000000000000284</v>
      </c>
      <c r="K74" s="4">
        <f>ABS(C74-Election_result!C$2)</f>
        <v>0.5</v>
      </c>
      <c r="L74" s="4">
        <f>ABS(D74-Election_result!D$2)</f>
        <v>5</v>
      </c>
      <c r="M74" s="4">
        <f>ABS(E74-Election_result!E$2)</f>
        <v>0.10000000000000053</v>
      </c>
      <c r="N74" s="4">
        <f>ABS(F74-Election_result!F$2)</f>
        <v>1.5</v>
      </c>
      <c r="O74" s="4">
        <f>ABS(G74-Election_result!G$2)</f>
        <v>0.30000000000000027</v>
      </c>
      <c r="P74" s="4">
        <f>ABS(H74-Election_result!H$2)</f>
        <v>2.6</v>
      </c>
      <c r="Q74" s="4">
        <f>ABS(I74-Election_result!I$2)</f>
        <v>0.5</v>
      </c>
      <c r="R74" s="4">
        <f t="shared" si="1"/>
        <v>1.4000000000000004</v>
      </c>
    </row>
    <row r="75" spans="1:18" ht="12.75" customHeight="1">
      <c r="A75" s="3">
        <v>41472</v>
      </c>
      <c r="B75" s="1">
        <v>40.36</v>
      </c>
      <c r="C75" s="1">
        <v>25.07</v>
      </c>
      <c r="D75" s="1">
        <v>13.59</v>
      </c>
      <c r="E75" s="1">
        <v>5</v>
      </c>
      <c r="F75" s="1">
        <v>7.29</v>
      </c>
      <c r="G75" s="1">
        <v>2.2999999999999998</v>
      </c>
      <c r="H75" s="1">
        <v>2.4</v>
      </c>
      <c r="I75" s="1">
        <v>4</v>
      </c>
      <c r="J75" s="4">
        <f>ABS(B75-Election_result!B$2)</f>
        <v>1.1400000000000006</v>
      </c>
      <c r="K75" s="4">
        <f>ABS(C75-Election_result!C$2)</f>
        <v>0.62999999999999901</v>
      </c>
      <c r="L75" s="4">
        <f>ABS(D75-Election_result!D$2)</f>
        <v>5.1899999999999995</v>
      </c>
      <c r="M75" s="4">
        <f>ABS(E75-Election_result!E$2)</f>
        <v>0.20000000000000018</v>
      </c>
      <c r="N75" s="4">
        <f>ABS(F75-Election_result!F$2)</f>
        <v>1.3099999999999996</v>
      </c>
      <c r="O75" s="4">
        <f>ABS(G75-Election_result!G$2)</f>
        <v>9.9999999999999645E-2</v>
      </c>
      <c r="P75" s="4">
        <f>ABS(H75-Election_result!H$2)</f>
        <v>2.3000000000000003</v>
      </c>
      <c r="Q75" s="4">
        <f>ABS(I75-Election_result!I$2)</f>
        <v>9.9999999999999645E-2</v>
      </c>
      <c r="R75" s="4">
        <f t="shared" si="1"/>
        <v>1.3712499999999999</v>
      </c>
    </row>
    <row r="76" spans="1:18" ht="12.75" customHeight="1">
      <c r="A76" s="3">
        <v>41473</v>
      </c>
      <c r="B76" s="1">
        <v>40.299999999999997</v>
      </c>
      <c r="C76" s="1">
        <v>25.1</v>
      </c>
      <c r="D76" s="1">
        <v>13.6</v>
      </c>
      <c r="E76" s="1">
        <v>5</v>
      </c>
      <c r="F76" s="1">
        <v>7.3</v>
      </c>
      <c r="G76" s="1">
        <v>2.2999999999999998</v>
      </c>
      <c r="H76" s="1">
        <v>2.4</v>
      </c>
      <c r="I76" s="1">
        <v>4</v>
      </c>
      <c r="J76" s="4">
        <f>ABS(B76-Election_result!B$2)</f>
        <v>1.2000000000000028</v>
      </c>
      <c r="K76" s="4">
        <f>ABS(C76-Election_result!C$2)</f>
        <v>0.59999999999999787</v>
      </c>
      <c r="L76" s="4">
        <f>ABS(D76-Election_result!D$2)</f>
        <v>5.1999999999999993</v>
      </c>
      <c r="M76" s="4">
        <f>ABS(E76-Election_result!E$2)</f>
        <v>0.20000000000000018</v>
      </c>
      <c r="N76" s="4">
        <f>ABS(F76-Election_result!F$2)</f>
        <v>1.2999999999999998</v>
      </c>
      <c r="O76" s="4">
        <f>ABS(G76-Election_result!G$2)</f>
        <v>9.9999999999999645E-2</v>
      </c>
      <c r="P76" s="4">
        <f>ABS(H76-Election_result!H$2)</f>
        <v>2.3000000000000003</v>
      </c>
      <c r="Q76" s="4">
        <f>ABS(I76-Election_result!I$2)</f>
        <v>9.9999999999999645E-2</v>
      </c>
      <c r="R76" s="4">
        <f t="shared" si="1"/>
        <v>1.375</v>
      </c>
    </row>
    <row r="77" spans="1:18" ht="12.75" customHeight="1">
      <c r="A77" s="3">
        <v>41474</v>
      </c>
      <c r="B77" s="1">
        <v>40.4</v>
      </c>
      <c r="C77" s="1">
        <v>25.2</v>
      </c>
      <c r="D77" s="1">
        <v>13.5</v>
      </c>
      <c r="E77" s="1">
        <v>4.9000000000000004</v>
      </c>
      <c r="F77" s="1">
        <v>7.3</v>
      </c>
      <c r="G77" s="1">
        <v>2.2000000000000002</v>
      </c>
      <c r="H77" s="1">
        <v>2.5</v>
      </c>
      <c r="I77" s="1">
        <v>4</v>
      </c>
      <c r="J77" s="4">
        <f>ABS(B77-Election_result!B$2)</f>
        <v>1.1000000000000014</v>
      </c>
      <c r="K77" s="4">
        <f>ABS(C77-Election_result!C$2)</f>
        <v>0.5</v>
      </c>
      <c r="L77" s="4">
        <f>ABS(D77-Election_result!D$2)</f>
        <v>5.0999999999999996</v>
      </c>
      <c r="M77" s="4">
        <f>ABS(E77-Election_result!E$2)</f>
        <v>0.10000000000000053</v>
      </c>
      <c r="N77" s="4">
        <f>ABS(F77-Election_result!F$2)</f>
        <v>1.2999999999999998</v>
      </c>
      <c r="O77" s="4">
        <f>ABS(G77-Election_result!G$2)</f>
        <v>0</v>
      </c>
      <c r="P77" s="4">
        <f>ABS(H77-Election_result!H$2)</f>
        <v>2.2000000000000002</v>
      </c>
      <c r="Q77" s="4">
        <f>ABS(I77-Election_result!I$2)</f>
        <v>9.9999999999999645E-2</v>
      </c>
      <c r="R77" s="4">
        <f t="shared" si="1"/>
        <v>1.3</v>
      </c>
    </row>
    <row r="78" spans="1:18" ht="12.75" customHeight="1">
      <c r="A78" s="3">
        <v>41475</v>
      </c>
      <c r="B78" s="1">
        <v>40.44</v>
      </c>
      <c r="C78" s="1">
        <v>25.23</v>
      </c>
      <c r="D78" s="1">
        <v>13.51</v>
      </c>
      <c r="E78" s="1">
        <v>4.9000000000000004</v>
      </c>
      <c r="F78" s="1">
        <v>7.21</v>
      </c>
      <c r="G78" s="1">
        <v>2.2000000000000002</v>
      </c>
      <c r="H78" s="1">
        <v>2.5</v>
      </c>
      <c r="I78" s="1">
        <v>4</v>
      </c>
      <c r="J78" s="4">
        <f>ABS(B78-Election_result!B$2)</f>
        <v>1.0600000000000023</v>
      </c>
      <c r="K78" s="4">
        <f>ABS(C78-Election_result!C$2)</f>
        <v>0.46999999999999886</v>
      </c>
      <c r="L78" s="4">
        <f>ABS(D78-Election_result!D$2)</f>
        <v>5.1099999999999994</v>
      </c>
      <c r="M78" s="4">
        <f>ABS(E78-Election_result!E$2)</f>
        <v>0.10000000000000053</v>
      </c>
      <c r="N78" s="4">
        <f>ABS(F78-Election_result!F$2)</f>
        <v>1.3899999999999997</v>
      </c>
      <c r="O78" s="4">
        <f>ABS(G78-Election_result!G$2)</f>
        <v>0</v>
      </c>
      <c r="P78" s="4">
        <f>ABS(H78-Election_result!H$2)</f>
        <v>2.2000000000000002</v>
      </c>
      <c r="Q78" s="4">
        <f>ABS(I78-Election_result!I$2)</f>
        <v>9.9999999999999645E-2</v>
      </c>
      <c r="R78" s="4">
        <f t="shared" si="1"/>
        <v>1.3037500000000002</v>
      </c>
    </row>
    <row r="79" spans="1:18" ht="12.75" customHeight="1">
      <c r="A79" s="3">
        <v>41476</v>
      </c>
      <c r="B79" s="1">
        <v>40.299999999999997</v>
      </c>
      <c r="C79" s="1">
        <v>25.2</v>
      </c>
      <c r="D79" s="1">
        <v>13.5</v>
      </c>
      <c r="E79" s="1">
        <v>5.0999999999999996</v>
      </c>
      <c r="F79" s="1">
        <v>7.3</v>
      </c>
      <c r="G79" s="1">
        <v>2.2999999999999998</v>
      </c>
      <c r="H79" s="1">
        <v>2.4</v>
      </c>
      <c r="I79" s="1">
        <v>3.9</v>
      </c>
      <c r="J79" s="4">
        <f>ABS(B79-Election_result!B$2)</f>
        <v>1.2000000000000028</v>
      </c>
      <c r="K79" s="4">
        <f>ABS(C79-Election_result!C$2)</f>
        <v>0.5</v>
      </c>
      <c r="L79" s="4">
        <f>ABS(D79-Election_result!D$2)</f>
        <v>5.0999999999999996</v>
      </c>
      <c r="M79" s="4">
        <f>ABS(E79-Election_result!E$2)</f>
        <v>0.29999999999999982</v>
      </c>
      <c r="N79" s="4">
        <f>ABS(F79-Election_result!F$2)</f>
        <v>1.2999999999999998</v>
      </c>
      <c r="O79" s="4">
        <f>ABS(G79-Election_result!G$2)</f>
        <v>9.9999999999999645E-2</v>
      </c>
      <c r="P79" s="4">
        <f>ABS(H79-Election_result!H$2)</f>
        <v>2.3000000000000003</v>
      </c>
      <c r="Q79" s="4">
        <f>ABS(I79-Election_result!I$2)</f>
        <v>0.19999999999999973</v>
      </c>
      <c r="R79" s="4">
        <f t="shared" si="1"/>
        <v>1.3750000000000002</v>
      </c>
    </row>
    <row r="80" spans="1:18" ht="12.75" customHeight="1">
      <c r="A80" s="3">
        <v>41477</v>
      </c>
      <c r="B80" s="1">
        <v>40.299999999999997</v>
      </c>
      <c r="C80" s="1">
        <v>25.2</v>
      </c>
      <c r="D80" s="1">
        <v>13.5</v>
      </c>
      <c r="E80" s="1">
        <v>5.0999999999999996</v>
      </c>
      <c r="F80" s="1">
        <v>7.3</v>
      </c>
      <c r="G80" s="1">
        <v>2.2999999999999998</v>
      </c>
      <c r="H80" s="1">
        <v>2.4</v>
      </c>
      <c r="I80" s="1">
        <v>3.9</v>
      </c>
      <c r="J80" s="4">
        <f>ABS(B80-Election_result!B$2)</f>
        <v>1.2000000000000028</v>
      </c>
      <c r="K80" s="4">
        <f>ABS(C80-Election_result!C$2)</f>
        <v>0.5</v>
      </c>
      <c r="L80" s="4">
        <f>ABS(D80-Election_result!D$2)</f>
        <v>5.0999999999999996</v>
      </c>
      <c r="M80" s="4">
        <f>ABS(E80-Election_result!E$2)</f>
        <v>0.29999999999999982</v>
      </c>
      <c r="N80" s="4">
        <f>ABS(F80-Election_result!F$2)</f>
        <v>1.2999999999999998</v>
      </c>
      <c r="O80" s="4">
        <f>ABS(G80-Election_result!G$2)</f>
        <v>9.9999999999999645E-2</v>
      </c>
      <c r="P80" s="4">
        <f>ABS(H80-Election_result!H$2)</f>
        <v>2.3000000000000003</v>
      </c>
      <c r="Q80" s="4">
        <f>ABS(I80-Election_result!I$2)</f>
        <v>0.19999999999999973</v>
      </c>
      <c r="R80" s="4">
        <f t="shared" si="1"/>
        <v>1.3750000000000002</v>
      </c>
    </row>
    <row r="81" spans="1:18" ht="12.75" customHeight="1">
      <c r="A81" s="3">
        <v>41478</v>
      </c>
      <c r="B81" s="1">
        <v>39.840000000000003</v>
      </c>
      <c r="C81" s="1">
        <v>25.43</v>
      </c>
      <c r="D81" s="1">
        <v>13.71</v>
      </c>
      <c r="E81" s="1">
        <v>5.1100000000000003</v>
      </c>
      <c r="F81" s="1">
        <v>7.31</v>
      </c>
      <c r="G81" s="1">
        <v>2.2000000000000002</v>
      </c>
      <c r="H81" s="1">
        <v>2.7</v>
      </c>
      <c r="I81" s="1">
        <v>3.7</v>
      </c>
      <c r="J81" s="4">
        <f>ABS(B81-Election_result!B$2)</f>
        <v>1.6599999999999966</v>
      </c>
      <c r="K81" s="4">
        <f>ABS(C81-Election_result!C$2)</f>
        <v>0.26999999999999957</v>
      </c>
      <c r="L81" s="4">
        <f>ABS(D81-Election_result!D$2)</f>
        <v>5.3100000000000005</v>
      </c>
      <c r="M81" s="4">
        <f>ABS(E81-Election_result!E$2)</f>
        <v>0.3100000000000005</v>
      </c>
      <c r="N81" s="4">
        <f>ABS(F81-Election_result!F$2)</f>
        <v>1.29</v>
      </c>
      <c r="O81" s="4">
        <f>ABS(G81-Election_result!G$2)</f>
        <v>0</v>
      </c>
      <c r="P81" s="4">
        <f>ABS(H81-Election_result!H$2)</f>
        <v>2</v>
      </c>
      <c r="Q81" s="4">
        <f>ABS(I81-Election_result!I$2)</f>
        <v>0.39999999999999947</v>
      </c>
      <c r="R81" s="4">
        <f t="shared" si="1"/>
        <v>1.4049999999999994</v>
      </c>
    </row>
    <row r="82" spans="1:18" ht="12.75" customHeight="1">
      <c r="A82" s="3">
        <v>41479</v>
      </c>
      <c r="B82" s="1">
        <v>40</v>
      </c>
      <c r="C82" s="1">
        <v>24.9</v>
      </c>
      <c r="D82" s="1">
        <v>13.5</v>
      </c>
      <c r="E82" s="1">
        <v>5.0999999999999996</v>
      </c>
      <c r="F82" s="1">
        <v>7.5</v>
      </c>
      <c r="G82" s="1">
        <v>2.5</v>
      </c>
      <c r="H82" s="1">
        <v>2.6</v>
      </c>
      <c r="I82" s="1">
        <v>3.9</v>
      </c>
      <c r="J82" s="4">
        <f>ABS(B82-Election_result!B$2)</f>
        <v>1.5</v>
      </c>
      <c r="K82" s="4">
        <f>ABS(C82-Election_result!C$2)</f>
        <v>0.80000000000000071</v>
      </c>
      <c r="L82" s="4">
        <f>ABS(D82-Election_result!D$2)</f>
        <v>5.0999999999999996</v>
      </c>
      <c r="M82" s="4">
        <f>ABS(E82-Election_result!E$2)</f>
        <v>0.29999999999999982</v>
      </c>
      <c r="N82" s="4">
        <f>ABS(F82-Election_result!F$2)</f>
        <v>1.0999999999999996</v>
      </c>
      <c r="O82" s="4">
        <f>ABS(G82-Election_result!G$2)</f>
        <v>0.29999999999999982</v>
      </c>
      <c r="P82" s="4">
        <f>ABS(H82-Election_result!H$2)</f>
        <v>2.1</v>
      </c>
      <c r="Q82" s="4">
        <f>ABS(I82-Election_result!I$2)</f>
        <v>0.19999999999999973</v>
      </c>
      <c r="R82" s="4">
        <f t="shared" si="1"/>
        <v>1.425</v>
      </c>
    </row>
    <row r="83" spans="1:18" ht="12.75" customHeight="1">
      <c r="A83" s="3">
        <v>41480</v>
      </c>
      <c r="B83" s="1">
        <v>40.24</v>
      </c>
      <c r="C83" s="1">
        <v>24.92</v>
      </c>
      <c r="D83" s="1">
        <v>13.51</v>
      </c>
      <c r="E83" s="1">
        <v>4.9000000000000004</v>
      </c>
      <c r="F83" s="1">
        <v>7.51</v>
      </c>
      <c r="G83" s="1">
        <v>2.4</v>
      </c>
      <c r="H83" s="1">
        <v>2.6</v>
      </c>
      <c r="I83" s="1">
        <v>3.9</v>
      </c>
      <c r="J83" s="4">
        <f>ABS(B83-Election_result!B$2)</f>
        <v>1.259999999999998</v>
      </c>
      <c r="K83" s="4">
        <f>ABS(C83-Election_result!C$2)</f>
        <v>0.77999999999999758</v>
      </c>
      <c r="L83" s="4">
        <f>ABS(D83-Election_result!D$2)</f>
        <v>5.1099999999999994</v>
      </c>
      <c r="M83" s="4">
        <f>ABS(E83-Election_result!E$2)</f>
        <v>0.10000000000000053</v>
      </c>
      <c r="N83" s="4">
        <f>ABS(F83-Election_result!F$2)</f>
        <v>1.0899999999999999</v>
      </c>
      <c r="O83" s="4">
        <f>ABS(G83-Election_result!G$2)</f>
        <v>0.19999999999999973</v>
      </c>
      <c r="P83" s="4">
        <f>ABS(H83-Election_result!H$2)</f>
        <v>2.1</v>
      </c>
      <c r="Q83" s="4">
        <f>ABS(I83-Election_result!I$2)</f>
        <v>0.19999999999999973</v>
      </c>
      <c r="R83" s="4">
        <f t="shared" si="1"/>
        <v>1.3549999999999993</v>
      </c>
    </row>
    <row r="84" spans="1:18" ht="12.75" customHeight="1">
      <c r="A84" s="3">
        <v>41481</v>
      </c>
      <c r="B84" s="1">
        <v>40.200000000000003</v>
      </c>
      <c r="C84" s="1">
        <v>24.9</v>
      </c>
      <c r="D84" s="1">
        <v>13.5</v>
      </c>
      <c r="E84" s="1">
        <v>4.9000000000000004</v>
      </c>
      <c r="F84" s="1">
        <v>7.5</v>
      </c>
      <c r="G84" s="1">
        <v>2.5</v>
      </c>
      <c r="H84" s="1">
        <v>2.6</v>
      </c>
      <c r="I84" s="1">
        <v>3.9</v>
      </c>
      <c r="J84" s="4">
        <f>ABS(B84-Election_result!B$2)</f>
        <v>1.2999999999999972</v>
      </c>
      <c r="K84" s="4">
        <f>ABS(C84-Election_result!C$2)</f>
        <v>0.80000000000000071</v>
      </c>
      <c r="L84" s="4">
        <f>ABS(D84-Election_result!D$2)</f>
        <v>5.0999999999999996</v>
      </c>
      <c r="M84" s="4">
        <f>ABS(E84-Election_result!E$2)</f>
        <v>0.10000000000000053</v>
      </c>
      <c r="N84" s="4">
        <f>ABS(F84-Election_result!F$2)</f>
        <v>1.0999999999999996</v>
      </c>
      <c r="O84" s="4">
        <f>ABS(G84-Election_result!G$2)</f>
        <v>0.29999999999999982</v>
      </c>
      <c r="P84" s="4">
        <f>ABS(H84-Election_result!H$2)</f>
        <v>2.1</v>
      </c>
      <c r="Q84" s="4">
        <f>ABS(I84-Election_result!I$2)</f>
        <v>0.19999999999999973</v>
      </c>
      <c r="R84" s="4">
        <f t="shared" si="1"/>
        <v>1.3749999999999998</v>
      </c>
    </row>
    <row r="85" spans="1:18" ht="12.75" customHeight="1">
      <c r="A85" s="3">
        <v>41482</v>
      </c>
      <c r="B85" s="1">
        <v>40.159999999999997</v>
      </c>
      <c r="C85" s="1">
        <v>24.88</v>
      </c>
      <c r="D85" s="1">
        <v>13.59</v>
      </c>
      <c r="E85" s="1">
        <v>4.9000000000000004</v>
      </c>
      <c r="F85" s="1">
        <v>7.49</v>
      </c>
      <c r="G85" s="1">
        <v>2.5</v>
      </c>
      <c r="H85" s="1">
        <v>2.6</v>
      </c>
      <c r="I85" s="1">
        <v>3.9</v>
      </c>
      <c r="J85" s="4">
        <f>ABS(B85-Election_result!B$2)</f>
        <v>1.3400000000000034</v>
      </c>
      <c r="K85" s="4">
        <f>ABS(C85-Election_result!C$2)</f>
        <v>0.82000000000000028</v>
      </c>
      <c r="L85" s="4">
        <f>ABS(D85-Election_result!D$2)</f>
        <v>5.1899999999999995</v>
      </c>
      <c r="M85" s="4">
        <f>ABS(E85-Election_result!E$2)</f>
        <v>0.10000000000000053</v>
      </c>
      <c r="N85" s="4">
        <f>ABS(F85-Election_result!F$2)</f>
        <v>1.1099999999999994</v>
      </c>
      <c r="O85" s="4">
        <f>ABS(G85-Election_result!G$2)</f>
        <v>0.29999999999999982</v>
      </c>
      <c r="P85" s="4">
        <f>ABS(H85-Election_result!H$2)</f>
        <v>2.1</v>
      </c>
      <c r="Q85" s="4">
        <f>ABS(I85-Election_result!I$2)</f>
        <v>0.19999999999999973</v>
      </c>
      <c r="R85" s="4">
        <f t="shared" si="1"/>
        <v>1.3950000000000002</v>
      </c>
    </row>
    <row r="86" spans="1:18" ht="12.75" customHeight="1">
      <c r="A86" s="3">
        <v>41483</v>
      </c>
      <c r="B86" s="1">
        <v>40.159999999999997</v>
      </c>
      <c r="C86" s="1">
        <v>24.88</v>
      </c>
      <c r="D86" s="1">
        <v>13.49</v>
      </c>
      <c r="E86" s="1">
        <v>4.9000000000000004</v>
      </c>
      <c r="F86" s="1">
        <v>7.59</v>
      </c>
      <c r="G86" s="1">
        <v>2.6</v>
      </c>
      <c r="H86" s="1">
        <v>2.6</v>
      </c>
      <c r="I86" s="1">
        <v>3.8</v>
      </c>
      <c r="J86" s="4">
        <f>ABS(B86-Election_result!B$2)</f>
        <v>1.3400000000000034</v>
      </c>
      <c r="K86" s="4">
        <f>ABS(C86-Election_result!C$2)</f>
        <v>0.82000000000000028</v>
      </c>
      <c r="L86" s="4">
        <f>ABS(D86-Election_result!D$2)</f>
        <v>5.09</v>
      </c>
      <c r="M86" s="4">
        <f>ABS(E86-Election_result!E$2)</f>
        <v>0.10000000000000053</v>
      </c>
      <c r="N86" s="4">
        <f>ABS(F86-Election_result!F$2)</f>
        <v>1.0099999999999998</v>
      </c>
      <c r="O86" s="4">
        <f>ABS(G86-Election_result!G$2)</f>
        <v>0.39999999999999991</v>
      </c>
      <c r="P86" s="4">
        <f>ABS(H86-Election_result!H$2)</f>
        <v>2.1</v>
      </c>
      <c r="Q86" s="4">
        <f>ABS(I86-Election_result!I$2)</f>
        <v>0.29999999999999982</v>
      </c>
      <c r="R86" s="4">
        <f t="shared" si="1"/>
        <v>1.3950000000000005</v>
      </c>
    </row>
    <row r="87" spans="1:18" ht="12.75" customHeight="1">
      <c r="A87" s="3">
        <v>41484</v>
      </c>
      <c r="B87" s="1">
        <v>40.1</v>
      </c>
      <c r="C87" s="1">
        <v>24.9</v>
      </c>
      <c r="D87" s="1">
        <v>13.5</v>
      </c>
      <c r="E87" s="1">
        <v>4.9000000000000004</v>
      </c>
      <c r="F87" s="1">
        <v>7.6</v>
      </c>
      <c r="G87" s="1">
        <v>2.6</v>
      </c>
      <c r="H87" s="1">
        <v>2.7</v>
      </c>
      <c r="I87" s="1">
        <v>3.7</v>
      </c>
      <c r="J87" s="4">
        <f>ABS(B87-Election_result!B$2)</f>
        <v>1.3999999999999986</v>
      </c>
      <c r="K87" s="4">
        <f>ABS(C87-Election_result!C$2)</f>
        <v>0.80000000000000071</v>
      </c>
      <c r="L87" s="4">
        <f>ABS(D87-Election_result!D$2)</f>
        <v>5.0999999999999996</v>
      </c>
      <c r="M87" s="4">
        <f>ABS(E87-Election_result!E$2)</f>
        <v>0.10000000000000053</v>
      </c>
      <c r="N87" s="4">
        <f>ABS(F87-Election_result!F$2)</f>
        <v>1</v>
      </c>
      <c r="O87" s="4">
        <f>ABS(G87-Election_result!G$2)</f>
        <v>0.39999999999999991</v>
      </c>
      <c r="P87" s="4">
        <f>ABS(H87-Election_result!H$2)</f>
        <v>2</v>
      </c>
      <c r="Q87" s="4">
        <f>ABS(I87-Election_result!I$2)</f>
        <v>0.39999999999999947</v>
      </c>
      <c r="R87" s="4">
        <f t="shared" si="1"/>
        <v>1.4</v>
      </c>
    </row>
    <row r="88" spans="1:18" ht="12.75" customHeight="1">
      <c r="A88" s="3">
        <v>41485</v>
      </c>
      <c r="B88" s="1">
        <v>40.1</v>
      </c>
      <c r="C88" s="1">
        <v>24.8</v>
      </c>
      <c r="D88" s="1">
        <v>13.5</v>
      </c>
      <c r="E88" s="1">
        <v>4.9000000000000004</v>
      </c>
      <c r="F88" s="1">
        <v>7.7</v>
      </c>
      <c r="G88" s="1">
        <v>2.6</v>
      </c>
      <c r="H88" s="1">
        <v>2.7</v>
      </c>
      <c r="I88" s="1">
        <v>3.7</v>
      </c>
      <c r="J88" s="4">
        <f>ABS(B88-Election_result!B$2)</f>
        <v>1.3999999999999986</v>
      </c>
      <c r="K88" s="4">
        <f>ABS(C88-Election_result!C$2)</f>
        <v>0.89999999999999858</v>
      </c>
      <c r="L88" s="4">
        <f>ABS(D88-Election_result!D$2)</f>
        <v>5.0999999999999996</v>
      </c>
      <c r="M88" s="4">
        <f>ABS(E88-Election_result!E$2)</f>
        <v>0.10000000000000053</v>
      </c>
      <c r="N88" s="4">
        <f>ABS(F88-Election_result!F$2)</f>
        <v>0.89999999999999947</v>
      </c>
      <c r="O88" s="4">
        <f>ABS(G88-Election_result!G$2)</f>
        <v>0.39999999999999991</v>
      </c>
      <c r="P88" s="4">
        <f>ABS(H88-Election_result!H$2)</f>
        <v>2</v>
      </c>
      <c r="Q88" s="4">
        <f>ABS(I88-Election_result!I$2)</f>
        <v>0.39999999999999947</v>
      </c>
      <c r="R88" s="4">
        <f t="shared" si="1"/>
        <v>1.3999999999999995</v>
      </c>
    </row>
    <row r="89" spans="1:18" ht="12.75" customHeight="1">
      <c r="A89" s="3">
        <v>41486</v>
      </c>
      <c r="B89" s="1">
        <v>40.1</v>
      </c>
      <c r="C89" s="1">
        <v>24.8</v>
      </c>
      <c r="D89" s="1">
        <v>13.5</v>
      </c>
      <c r="E89" s="1">
        <v>4.9000000000000004</v>
      </c>
      <c r="F89" s="1">
        <v>7.7</v>
      </c>
      <c r="G89" s="1">
        <v>2.6</v>
      </c>
      <c r="H89" s="1">
        <v>2.7</v>
      </c>
      <c r="I89" s="1">
        <v>3.7</v>
      </c>
      <c r="J89" s="4">
        <f>ABS(B89-Election_result!B$2)</f>
        <v>1.3999999999999986</v>
      </c>
      <c r="K89" s="4">
        <f>ABS(C89-Election_result!C$2)</f>
        <v>0.89999999999999858</v>
      </c>
      <c r="L89" s="4">
        <f>ABS(D89-Election_result!D$2)</f>
        <v>5.0999999999999996</v>
      </c>
      <c r="M89" s="4">
        <f>ABS(E89-Election_result!E$2)</f>
        <v>0.10000000000000053</v>
      </c>
      <c r="N89" s="4">
        <f>ABS(F89-Election_result!F$2)</f>
        <v>0.89999999999999947</v>
      </c>
      <c r="O89" s="4">
        <f>ABS(G89-Election_result!G$2)</f>
        <v>0.39999999999999991</v>
      </c>
      <c r="P89" s="4">
        <f>ABS(H89-Election_result!H$2)</f>
        <v>2</v>
      </c>
      <c r="Q89" s="4">
        <f>ABS(I89-Election_result!I$2)</f>
        <v>0.39999999999999947</v>
      </c>
      <c r="R89" s="4">
        <f t="shared" si="1"/>
        <v>1.3999999999999995</v>
      </c>
    </row>
    <row r="90" spans="1:18" ht="12.75" customHeight="1">
      <c r="A90" s="3">
        <v>41487</v>
      </c>
      <c r="B90" s="1">
        <v>40.06</v>
      </c>
      <c r="C90" s="1">
        <v>24.48</v>
      </c>
      <c r="D90" s="1">
        <v>13.59</v>
      </c>
      <c r="E90" s="1">
        <v>4.8</v>
      </c>
      <c r="F90" s="1">
        <v>7.69</v>
      </c>
      <c r="G90" s="1">
        <v>2.6</v>
      </c>
      <c r="H90" s="1">
        <v>2.6</v>
      </c>
      <c r="I90" s="1">
        <v>4.2</v>
      </c>
      <c r="J90" s="4">
        <f>ABS(B90-Election_result!B$2)</f>
        <v>1.4399999999999977</v>
      </c>
      <c r="K90" s="4">
        <f>ABS(C90-Election_result!C$2)</f>
        <v>1.2199999999999989</v>
      </c>
      <c r="L90" s="4">
        <f>ABS(D90-Election_result!D$2)</f>
        <v>5.1899999999999995</v>
      </c>
      <c r="M90" s="4">
        <f>ABS(E90-Election_result!E$2)</f>
        <v>0</v>
      </c>
      <c r="N90" s="4">
        <f>ABS(F90-Election_result!F$2)</f>
        <v>0.90999999999999925</v>
      </c>
      <c r="O90" s="4">
        <f>ABS(G90-Election_result!G$2)</f>
        <v>0.39999999999999991</v>
      </c>
      <c r="P90" s="4">
        <f>ABS(H90-Election_result!H$2)</f>
        <v>2.1</v>
      </c>
      <c r="Q90" s="4">
        <f>ABS(I90-Election_result!I$2)</f>
        <v>0.10000000000000053</v>
      </c>
      <c r="R90" s="4">
        <f t="shared" si="1"/>
        <v>1.4199999999999995</v>
      </c>
    </row>
    <row r="91" spans="1:18" ht="12.75" customHeight="1">
      <c r="A91" s="3">
        <v>41488</v>
      </c>
      <c r="B91" s="1">
        <v>40.06</v>
      </c>
      <c r="C91" s="1">
        <v>24.48</v>
      </c>
      <c r="D91" s="1">
        <v>13.69</v>
      </c>
      <c r="E91" s="1">
        <v>4.8</v>
      </c>
      <c r="F91" s="1">
        <v>7.59</v>
      </c>
      <c r="G91" s="1">
        <v>2.6</v>
      </c>
      <c r="H91" s="1">
        <v>2.6</v>
      </c>
      <c r="I91" s="1">
        <v>4.2</v>
      </c>
      <c r="J91" s="4">
        <f>ABS(B91-Election_result!B$2)</f>
        <v>1.4399999999999977</v>
      </c>
      <c r="K91" s="4">
        <f>ABS(C91-Election_result!C$2)</f>
        <v>1.2199999999999989</v>
      </c>
      <c r="L91" s="4">
        <f>ABS(D91-Election_result!D$2)</f>
        <v>5.2899999999999991</v>
      </c>
      <c r="M91" s="4">
        <f>ABS(E91-Election_result!E$2)</f>
        <v>0</v>
      </c>
      <c r="N91" s="4">
        <f>ABS(F91-Election_result!F$2)</f>
        <v>1.0099999999999998</v>
      </c>
      <c r="O91" s="4">
        <f>ABS(G91-Election_result!G$2)</f>
        <v>0.39999999999999991</v>
      </c>
      <c r="P91" s="4">
        <f>ABS(H91-Election_result!H$2)</f>
        <v>2.1</v>
      </c>
      <c r="Q91" s="4">
        <f>ABS(I91-Election_result!I$2)</f>
        <v>0.10000000000000053</v>
      </c>
      <c r="R91" s="4">
        <f t="shared" si="1"/>
        <v>1.4449999999999994</v>
      </c>
    </row>
    <row r="92" spans="1:18" ht="12.75" customHeight="1">
      <c r="A92" s="3">
        <v>41489</v>
      </c>
      <c r="B92" s="1">
        <v>40.4</v>
      </c>
      <c r="C92" s="1">
        <v>25.1</v>
      </c>
      <c r="D92" s="1">
        <v>13.6</v>
      </c>
      <c r="E92" s="1">
        <v>4.8</v>
      </c>
      <c r="F92" s="1">
        <v>7.4</v>
      </c>
      <c r="G92" s="1">
        <v>2.4</v>
      </c>
      <c r="H92" s="1">
        <v>2.2999999999999998</v>
      </c>
      <c r="I92" s="1">
        <v>4</v>
      </c>
      <c r="J92" s="4">
        <f>ABS(B92-Election_result!B$2)</f>
        <v>1.1000000000000014</v>
      </c>
      <c r="K92" s="4">
        <f>ABS(C92-Election_result!C$2)</f>
        <v>0.59999999999999787</v>
      </c>
      <c r="L92" s="4">
        <f>ABS(D92-Election_result!D$2)</f>
        <v>5.1999999999999993</v>
      </c>
      <c r="M92" s="4">
        <f>ABS(E92-Election_result!E$2)</f>
        <v>0</v>
      </c>
      <c r="N92" s="4">
        <f>ABS(F92-Election_result!F$2)</f>
        <v>1.1999999999999993</v>
      </c>
      <c r="O92" s="4">
        <f>ABS(G92-Election_result!G$2)</f>
        <v>0.19999999999999973</v>
      </c>
      <c r="P92" s="4">
        <f>ABS(H92-Election_result!H$2)</f>
        <v>2.4000000000000004</v>
      </c>
      <c r="Q92" s="4">
        <f>ABS(I92-Election_result!I$2)</f>
        <v>9.9999999999999645E-2</v>
      </c>
      <c r="R92" s="4">
        <f t="shared" si="1"/>
        <v>1.3499999999999996</v>
      </c>
    </row>
    <row r="93" spans="1:18" ht="12.75" customHeight="1">
      <c r="A93" s="3">
        <v>41490</v>
      </c>
      <c r="B93" s="1">
        <v>40.4</v>
      </c>
      <c r="C93" s="1">
        <v>25.1</v>
      </c>
      <c r="D93" s="1">
        <v>13.6</v>
      </c>
      <c r="E93" s="1">
        <v>4.8</v>
      </c>
      <c r="F93" s="1">
        <v>7.4</v>
      </c>
      <c r="G93" s="1">
        <v>2.4</v>
      </c>
      <c r="H93" s="1">
        <v>2.2999999999999998</v>
      </c>
      <c r="I93" s="1">
        <v>4</v>
      </c>
      <c r="J93" s="4">
        <f>ABS(B93-Election_result!B$2)</f>
        <v>1.1000000000000014</v>
      </c>
      <c r="K93" s="4">
        <f>ABS(C93-Election_result!C$2)</f>
        <v>0.59999999999999787</v>
      </c>
      <c r="L93" s="4">
        <f>ABS(D93-Election_result!D$2)</f>
        <v>5.1999999999999993</v>
      </c>
      <c r="M93" s="4">
        <f>ABS(E93-Election_result!E$2)</f>
        <v>0</v>
      </c>
      <c r="N93" s="4">
        <f>ABS(F93-Election_result!F$2)</f>
        <v>1.1999999999999993</v>
      </c>
      <c r="O93" s="4">
        <f>ABS(G93-Election_result!G$2)</f>
        <v>0.19999999999999973</v>
      </c>
      <c r="P93" s="4">
        <f>ABS(H93-Election_result!H$2)</f>
        <v>2.4000000000000004</v>
      </c>
      <c r="Q93" s="4">
        <f>ABS(I93-Election_result!I$2)</f>
        <v>9.9999999999999645E-2</v>
      </c>
      <c r="R93" s="4">
        <f t="shared" si="1"/>
        <v>1.3499999999999996</v>
      </c>
    </row>
    <row r="94" spans="1:18" ht="12.75" customHeight="1">
      <c r="A94" s="3">
        <v>41491</v>
      </c>
      <c r="B94" s="1">
        <v>40.380000000000003</v>
      </c>
      <c r="C94" s="1">
        <v>25.15</v>
      </c>
      <c r="D94" s="1">
        <v>13.53</v>
      </c>
      <c r="E94" s="1">
        <v>4.8099999999999996</v>
      </c>
      <c r="F94" s="1">
        <v>7.52</v>
      </c>
      <c r="G94" s="1">
        <v>2.5099999999999998</v>
      </c>
      <c r="H94" s="1">
        <v>2.2000000000000002</v>
      </c>
      <c r="I94" s="1">
        <v>3.91</v>
      </c>
      <c r="J94" s="4">
        <f>ABS(B94-Election_result!B$2)</f>
        <v>1.1199999999999974</v>
      </c>
      <c r="K94" s="4">
        <f>ABS(C94-Election_result!C$2)</f>
        <v>0.55000000000000071</v>
      </c>
      <c r="L94" s="4">
        <f>ABS(D94-Election_result!D$2)</f>
        <v>5.129999999999999</v>
      </c>
      <c r="M94" s="4">
        <f>ABS(E94-Election_result!E$2)</f>
        <v>9.9999999999997868E-3</v>
      </c>
      <c r="N94" s="4">
        <f>ABS(F94-Election_result!F$2)</f>
        <v>1.08</v>
      </c>
      <c r="O94" s="4">
        <f>ABS(G94-Election_result!G$2)</f>
        <v>0.30999999999999961</v>
      </c>
      <c r="P94" s="4">
        <f>ABS(H94-Election_result!H$2)</f>
        <v>2.5</v>
      </c>
      <c r="Q94" s="4">
        <f>ABS(I94-Election_result!I$2)</f>
        <v>0.1899999999999995</v>
      </c>
      <c r="R94" s="4">
        <f t="shared" si="1"/>
        <v>1.3612499999999994</v>
      </c>
    </row>
    <row r="95" spans="1:18" ht="12.75" customHeight="1">
      <c r="A95" s="3">
        <v>41492</v>
      </c>
      <c r="B95" s="1">
        <v>40.380000000000003</v>
      </c>
      <c r="C95" s="1">
        <v>25.15</v>
      </c>
      <c r="D95" s="1">
        <v>13.53</v>
      </c>
      <c r="E95" s="1">
        <v>4.8099999999999996</v>
      </c>
      <c r="F95" s="1">
        <v>7.52</v>
      </c>
      <c r="G95" s="1">
        <v>2.5099999999999998</v>
      </c>
      <c r="H95" s="1">
        <v>2.2000000000000002</v>
      </c>
      <c r="I95" s="1">
        <v>3.91</v>
      </c>
      <c r="J95" s="4">
        <f>ABS(B95-Election_result!B$2)</f>
        <v>1.1199999999999974</v>
      </c>
      <c r="K95" s="4">
        <f>ABS(C95-Election_result!C$2)</f>
        <v>0.55000000000000071</v>
      </c>
      <c r="L95" s="4">
        <f>ABS(D95-Election_result!D$2)</f>
        <v>5.129999999999999</v>
      </c>
      <c r="M95" s="4">
        <f>ABS(E95-Election_result!E$2)</f>
        <v>9.9999999999997868E-3</v>
      </c>
      <c r="N95" s="4">
        <f>ABS(F95-Election_result!F$2)</f>
        <v>1.08</v>
      </c>
      <c r="O95" s="4">
        <f>ABS(G95-Election_result!G$2)</f>
        <v>0.30999999999999961</v>
      </c>
      <c r="P95" s="4">
        <f>ABS(H95-Election_result!H$2)</f>
        <v>2.5</v>
      </c>
      <c r="Q95" s="4">
        <f>ABS(I95-Election_result!I$2)</f>
        <v>0.1899999999999995</v>
      </c>
      <c r="R95" s="4">
        <f t="shared" si="1"/>
        <v>1.3612499999999994</v>
      </c>
    </row>
    <row r="96" spans="1:18" ht="12.75" customHeight="1">
      <c r="A96" s="3">
        <v>41493</v>
      </c>
      <c r="B96" s="1">
        <v>40.04</v>
      </c>
      <c r="C96" s="1">
        <v>25.33</v>
      </c>
      <c r="D96" s="1">
        <v>13.71</v>
      </c>
      <c r="E96" s="1">
        <v>4.8</v>
      </c>
      <c r="F96" s="1">
        <v>7.61</v>
      </c>
      <c r="G96" s="1">
        <v>2.4</v>
      </c>
      <c r="H96" s="1">
        <v>2.2000000000000002</v>
      </c>
      <c r="I96" s="1">
        <v>3.9</v>
      </c>
      <c r="J96" s="4">
        <f>ABS(B96-Election_result!B$2)</f>
        <v>1.4600000000000009</v>
      </c>
      <c r="K96" s="4">
        <f>ABS(C96-Election_result!C$2)</f>
        <v>0.37000000000000099</v>
      </c>
      <c r="L96" s="4">
        <f>ABS(D96-Election_result!D$2)</f>
        <v>5.3100000000000005</v>
      </c>
      <c r="M96" s="4">
        <f>ABS(E96-Election_result!E$2)</f>
        <v>0</v>
      </c>
      <c r="N96" s="4">
        <f>ABS(F96-Election_result!F$2)</f>
        <v>0.98999999999999932</v>
      </c>
      <c r="O96" s="4">
        <f>ABS(G96-Election_result!G$2)</f>
        <v>0.19999999999999973</v>
      </c>
      <c r="P96" s="4">
        <f>ABS(H96-Election_result!H$2)</f>
        <v>2.5</v>
      </c>
      <c r="Q96" s="4">
        <f>ABS(I96-Election_result!I$2)</f>
        <v>0.19999999999999973</v>
      </c>
      <c r="R96" s="4">
        <f t="shared" si="1"/>
        <v>1.3787500000000001</v>
      </c>
    </row>
    <row r="97" spans="1:18" ht="12.75" customHeight="1">
      <c r="A97" s="3">
        <v>41494</v>
      </c>
      <c r="B97" s="1">
        <v>40.04</v>
      </c>
      <c r="C97" s="1">
        <v>24.92</v>
      </c>
      <c r="D97" s="1">
        <v>13.71</v>
      </c>
      <c r="E97" s="1">
        <v>4.9000000000000004</v>
      </c>
      <c r="F97" s="1">
        <v>7.41</v>
      </c>
      <c r="G97" s="1">
        <v>2.5</v>
      </c>
      <c r="H97" s="1">
        <v>2.4</v>
      </c>
      <c r="I97" s="1">
        <v>4.0999999999999996</v>
      </c>
      <c r="J97" s="4">
        <f>ABS(B97-Election_result!B$2)</f>
        <v>1.4600000000000009</v>
      </c>
      <c r="K97" s="4">
        <f>ABS(C97-Election_result!C$2)</f>
        <v>0.77999999999999758</v>
      </c>
      <c r="L97" s="4">
        <f>ABS(D97-Election_result!D$2)</f>
        <v>5.3100000000000005</v>
      </c>
      <c r="M97" s="4">
        <f>ABS(E97-Election_result!E$2)</f>
        <v>0.10000000000000053</v>
      </c>
      <c r="N97" s="4">
        <f>ABS(F97-Election_result!F$2)</f>
        <v>1.1899999999999995</v>
      </c>
      <c r="O97" s="4">
        <f>ABS(G97-Election_result!G$2)</f>
        <v>0.29999999999999982</v>
      </c>
      <c r="P97" s="4">
        <f>ABS(H97-Election_result!H$2)</f>
        <v>2.3000000000000003</v>
      </c>
      <c r="Q97" s="4">
        <f>ABS(I97-Election_result!I$2)</f>
        <v>0</v>
      </c>
      <c r="R97" s="4">
        <f t="shared" si="1"/>
        <v>1.4300000000000002</v>
      </c>
    </row>
    <row r="98" spans="1:18" ht="12.75" customHeight="1">
      <c r="A98" s="3">
        <v>41495</v>
      </c>
      <c r="B98" s="1">
        <v>40</v>
      </c>
      <c r="C98" s="1">
        <v>25</v>
      </c>
      <c r="D98" s="1">
        <v>13.8</v>
      </c>
      <c r="E98" s="1">
        <v>4.9000000000000004</v>
      </c>
      <c r="F98" s="1">
        <v>7.4</v>
      </c>
      <c r="G98" s="1">
        <v>2.5</v>
      </c>
      <c r="H98" s="1">
        <v>2.2999999999999998</v>
      </c>
      <c r="I98" s="1">
        <v>4.0999999999999996</v>
      </c>
      <c r="J98" s="4">
        <f>ABS(B98-Election_result!B$2)</f>
        <v>1.5</v>
      </c>
      <c r="K98" s="4">
        <f>ABS(C98-Election_result!C$2)</f>
        <v>0.69999999999999929</v>
      </c>
      <c r="L98" s="4">
        <f>ABS(D98-Election_result!D$2)</f>
        <v>5.4</v>
      </c>
      <c r="M98" s="4">
        <f>ABS(E98-Election_result!E$2)</f>
        <v>0.10000000000000053</v>
      </c>
      <c r="N98" s="4">
        <f>ABS(F98-Election_result!F$2)</f>
        <v>1.1999999999999993</v>
      </c>
      <c r="O98" s="4">
        <f>ABS(G98-Election_result!G$2)</f>
        <v>0.29999999999999982</v>
      </c>
      <c r="P98" s="4">
        <f>ABS(H98-Election_result!H$2)</f>
        <v>2.4000000000000004</v>
      </c>
      <c r="Q98" s="4">
        <f>ABS(I98-Election_result!I$2)</f>
        <v>0</v>
      </c>
      <c r="R98" s="4">
        <f t="shared" si="1"/>
        <v>1.45</v>
      </c>
    </row>
    <row r="99" spans="1:18" ht="12.75" customHeight="1">
      <c r="A99" s="3">
        <v>41496</v>
      </c>
      <c r="B99" s="1">
        <v>40.22</v>
      </c>
      <c r="C99" s="1">
        <v>24.95</v>
      </c>
      <c r="D99" s="1">
        <v>13.67</v>
      </c>
      <c r="E99" s="1">
        <v>4.8899999999999997</v>
      </c>
      <c r="F99" s="1">
        <v>7.39</v>
      </c>
      <c r="G99" s="1">
        <v>2.59</v>
      </c>
      <c r="H99" s="1">
        <v>2.2999999999999998</v>
      </c>
      <c r="I99" s="1">
        <v>3.99</v>
      </c>
      <c r="J99" s="4">
        <f>ABS(B99-Election_result!B$2)</f>
        <v>1.2800000000000011</v>
      </c>
      <c r="K99" s="4">
        <f>ABS(C99-Election_result!C$2)</f>
        <v>0.75</v>
      </c>
      <c r="L99" s="4">
        <f>ABS(D99-Election_result!D$2)</f>
        <v>5.27</v>
      </c>
      <c r="M99" s="4">
        <f>ABS(E99-Election_result!E$2)</f>
        <v>8.9999999999999858E-2</v>
      </c>
      <c r="N99" s="4">
        <f>ABS(F99-Election_result!F$2)</f>
        <v>1.21</v>
      </c>
      <c r="O99" s="4">
        <f>ABS(G99-Election_result!G$2)</f>
        <v>0.38999999999999968</v>
      </c>
      <c r="P99" s="4">
        <f>ABS(H99-Election_result!H$2)</f>
        <v>2.4000000000000004</v>
      </c>
      <c r="Q99" s="4">
        <f>ABS(I99-Election_result!I$2)</f>
        <v>0.10999999999999943</v>
      </c>
      <c r="R99" s="4">
        <f t="shared" si="1"/>
        <v>1.4375000000000002</v>
      </c>
    </row>
    <row r="100" spans="1:18" ht="12.75" customHeight="1">
      <c r="A100" s="3">
        <v>41497</v>
      </c>
      <c r="B100" s="1">
        <v>40.26</v>
      </c>
      <c r="C100" s="1">
        <v>24.98</v>
      </c>
      <c r="D100" s="1">
        <v>13.69</v>
      </c>
      <c r="E100" s="1">
        <v>4.9000000000000004</v>
      </c>
      <c r="F100" s="1">
        <v>7.39</v>
      </c>
      <c r="G100" s="1">
        <v>2.6</v>
      </c>
      <c r="H100" s="1">
        <v>2.2000000000000002</v>
      </c>
      <c r="I100" s="1">
        <v>4</v>
      </c>
      <c r="J100" s="4">
        <f>ABS(B100-Election_result!B$2)</f>
        <v>1.240000000000002</v>
      </c>
      <c r="K100" s="4">
        <f>ABS(C100-Election_result!C$2)</f>
        <v>0.71999999999999886</v>
      </c>
      <c r="L100" s="4">
        <f>ABS(D100-Election_result!D$2)</f>
        <v>5.2899999999999991</v>
      </c>
      <c r="M100" s="4">
        <f>ABS(E100-Election_result!E$2)</f>
        <v>0.10000000000000053</v>
      </c>
      <c r="N100" s="4">
        <f>ABS(F100-Election_result!F$2)</f>
        <v>1.21</v>
      </c>
      <c r="O100" s="4">
        <f>ABS(G100-Election_result!G$2)</f>
        <v>0.39999999999999991</v>
      </c>
      <c r="P100" s="4">
        <f>ABS(H100-Election_result!H$2)</f>
        <v>2.5</v>
      </c>
      <c r="Q100" s="4">
        <f>ABS(I100-Election_result!I$2)</f>
        <v>9.9999999999999645E-2</v>
      </c>
      <c r="R100" s="4">
        <f t="shared" si="1"/>
        <v>1.4450000000000001</v>
      </c>
    </row>
    <row r="101" spans="1:18" ht="12.75" customHeight="1">
      <c r="A101" s="3">
        <v>41498</v>
      </c>
      <c r="B101" s="1">
        <v>40.36</v>
      </c>
      <c r="C101" s="1">
        <v>24.98</v>
      </c>
      <c r="D101" s="1">
        <v>13.59</v>
      </c>
      <c r="E101" s="1">
        <v>4.9000000000000004</v>
      </c>
      <c r="F101" s="1">
        <v>7.49</v>
      </c>
      <c r="G101" s="1">
        <v>2.6</v>
      </c>
      <c r="H101" s="1">
        <v>2.2000000000000002</v>
      </c>
      <c r="I101" s="1">
        <v>3.9</v>
      </c>
      <c r="J101" s="4">
        <f>ABS(B101-Election_result!B$2)</f>
        <v>1.1400000000000006</v>
      </c>
      <c r="K101" s="4">
        <f>ABS(C101-Election_result!C$2)</f>
        <v>0.71999999999999886</v>
      </c>
      <c r="L101" s="4">
        <f>ABS(D101-Election_result!D$2)</f>
        <v>5.1899999999999995</v>
      </c>
      <c r="M101" s="4">
        <f>ABS(E101-Election_result!E$2)</f>
        <v>0.10000000000000053</v>
      </c>
      <c r="N101" s="4">
        <f>ABS(F101-Election_result!F$2)</f>
        <v>1.1099999999999994</v>
      </c>
      <c r="O101" s="4">
        <f>ABS(G101-Election_result!G$2)</f>
        <v>0.39999999999999991</v>
      </c>
      <c r="P101" s="4">
        <f>ABS(H101-Election_result!H$2)</f>
        <v>2.5</v>
      </c>
      <c r="Q101" s="4">
        <f>ABS(I101-Election_result!I$2)</f>
        <v>0.19999999999999973</v>
      </c>
      <c r="R101" s="4">
        <f t="shared" si="1"/>
        <v>1.4199999999999997</v>
      </c>
    </row>
    <row r="102" spans="1:18" ht="12.75" customHeight="1">
      <c r="A102" s="3">
        <v>41499</v>
      </c>
      <c r="B102" s="1">
        <v>40.36</v>
      </c>
      <c r="C102" s="1">
        <v>24.98</v>
      </c>
      <c r="D102" s="1">
        <v>13.59</v>
      </c>
      <c r="E102" s="1">
        <v>4.9000000000000004</v>
      </c>
      <c r="F102" s="1">
        <v>7.49</v>
      </c>
      <c r="G102" s="1">
        <v>2.6</v>
      </c>
      <c r="H102" s="1">
        <v>2.2000000000000002</v>
      </c>
      <c r="I102" s="1">
        <v>3.9</v>
      </c>
      <c r="J102" s="4">
        <f>ABS(B102-Election_result!B$2)</f>
        <v>1.1400000000000006</v>
      </c>
      <c r="K102" s="4">
        <f>ABS(C102-Election_result!C$2)</f>
        <v>0.71999999999999886</v>
      </c>
      <c r="L102" s="4">
        <f>ABS(D102-Election_result!D$2)</f>
        <v>5.1899999999999995</v>
      </c>
      <c r="M102" s="4">
        <f>ABS(E102-Election_result!E$2)</f>
        <v>0.10000000000000053</v>
      </c>
      <c r="N102" s="4">
        <f>ABS(F102-Election_result!F$2)</f>
        <v>1.1099999999999994</v>
      </c>
      <c r="O102" s="4">
        <f>ABS(G102-Election_result!G$2)</f>
        <v>0.39999999999999991</v>
      </c>
      <c r="P102" s="4">
        <f>ABS(H102-Election_result!H$2)</f>
        <v>2.5</v>
      </c>
      <c r="Q102" s="4">
        <f>ABS(I102-Election_result!I$2)</f>
        <v>0.19999999999999973</v>
      </c>
      <c r="R102" s="4">
        <f t="shared" si="1"/>
        <v>1.4199999999999997</v>
      </c>
    </row>
    <row r="103" spans="1:18" ht="12.75" customHeight="1">
      <c r="A103" s="3">
        <v>41500</v>
      </c>
      <c r="B103" s="1">
        <v>40.14</v>
      </c>
      <c r="C103" s="1">
        <v>25.23</v>
      </c>
      <c r="D103" s="1">
        <v>13.61</v>
      </c>
      <c r="E103" s="1">
        <v>4.9000000000000004</v>
      </c>
      <c r="F103" s="1">
        <v>7.61</v>
      </c>
      <c r="G103" s="1">
        <v>2.5</v>
      </c>
      <c r="H103" s="1">
        <v>2.2999999999999998</v>
      </c>
      <c r="I103" s="1">
        <v>3.7</v>
      </c>
      <c r="J103" s="4">
        <f>ABS(B103-Election_result!B$2)</f>
        <v>1.3599999999999994</v>
      </c>
      <c r="K103" s="4">
        <f>ABS(C103-Election_result!C$2)</f>
        <v>0.46999999999999886</v>
      </c>
      <c r="L103" s="4">
        <f>ABS(D103-Election_result!D$2)</f>
        <v>5.2099999999999991</v>
      </c>
      <c r="M103" s="4">
        <f>ABS(E103-Election_result!E$2)</f>
        <v>0.10000000000000053</v>
      </c>
      <c r="N103" s="4">
        <f>ABS(F103-Election_result!F$2)</f>
        <v>0.98999999999999932</v>
      </c>
      <c r="O103" s="4">
        <f>ABS(G103-Election_result!G$2)</f>
        <v>0.29999999999999982</v>
      </c>
      <c r="P103" s="4">
        <f>ABS(H103-Election_result!H$2)</f>
        <v>2.4000000000000004</v>
      </c>
      <c r="Q103" s="4">
        <f>ABS(I103-Election_result!I$2)</f>
        <v>0.39999999999999947</v>
      </c>
      <c r="R103" s="4">
        <f t="shared" si="1"/>
        <v>1.4037499999999996</v>
      </c>
    </row>
    <row r="104" spans="1:18" ht="12.75" customHeight="1">
      <c r="A104" s="3">
        <v>41501</v>
      </c>
      <c r="B104" s="1">
        <v>40.1</v>
      </c>
      <c r="C104" s="1">
        <v>24.8</v>
      </c>
      <c r="D104" s="1">
        <v>13.5</v>
      </c>
      <c r="E104" s="1">
        <v>5</v>
      </c>
      <c r="F104" s="1">
        <v>7.6</v>
      </c>
      <c r="G104" s="1">
        <v>2.6</v>
      </c>
      <c r="H104" s="1">
        <v>2.5</v>
      </c>
      <c r="I104" s="1">
        <v>3.9</v>
      </c>
      <c r="J104" s="4">
        <f>ABS(B104-Election_result!B$2)</f>
        <v>1.3999999999999986</v>
      </c>
      <c r="K104" s="4">
        <f>ABS(C104-Election_result!C$2)</f>
        <v>0.89999999999999858</v>
      </c>
      <c r="L104" s="4">
        <f>ABS(D104-Election_result!D$2)</f>
        <v>5.0999999999999996</v>
      </c>
      <c r="M104" s="4">
        <f>ABS(E104-Election_result!E$2)</f>
        <v>0.20000000000000018</v>
      </c>
      <c r="N104" s="4">
        <f>ABS(F104-Election_result!F$2)</f>
        <v>1</v>
      </c>
      <c r="O104" s="4">
        <f>ABS(G104-Election_result!G$2)</f>
        <v>0.39999999999999991</v>
      </c>
      <c r="P104" s="4">
        <f>ABS(H104-Election_result!H$2)</f>
        <v>2.2000000000000002</v>
      </c>
      <c r="Q104" s="4">
        <f>ABS(I104-Election_result!I$2)</f>
        <v>0.19999999999999973</v>
      </c>
      <c r="R104" s="4">
        <f t="shared" si="1"/>
        <v>1.4249999999999998</v>
      </c>
    </row>
    <row r="105" spans="1:18" ht="12.75" customHeight="1">
      <c r="A105" s="3">
        <v>41502</v>
      </c>
      <c r="B105" s="1">
        <v>40.06</v>
      </c>
      <c r="C105" s="1">
        <v>24.78</v>
      </c>
      <c r="D105" s="1">
        <v>13.49</v>
      </c>
      <c r="E105" s="1">
        <v>5</v>
      </c>
      <c r="F105" s="1">
        <v>7.69</v>
      </c>
      <c r="G105" s="1">
        <v>2.6</v>
      </c>
      <c r="H105" s="1">
        <v>2.5</v>
      </c>
      <c r="I105" s="1">
        <v>3.9</v>
      </c>
      <c r="J105" s="4">
        <f>ABS(B105-Election_result!B$2)</f>
        <v>1.4399999999999977</v>
      </c>
      <c r="K105" s="4">
        <f>ABS(C105-Election_result!C$2)</f>
        <v>0.91999999999999815</v>
      </c>
      <c r="L105" s="4">
        <f>ABS(D105-Election_result!D$2)</f>
        <v>5.09</v>
      </c>
      <c r="M105" s="4">
        <f>ABS(E105-Election_result!E$2)</f>
        <v>0.20000000000000018</v>
      </c>
      <c r="N105" s="4">
        <f>ABS(F105-Election_result!F$2)</f>
        <v>0.90999999999999925</v>
      </c>
      <c r="O105" s="4">
        <f>ABS(G105-Election_result!G$2)</f>
        <v>0.39999999999999991</v>
      </c>
      <c r="P105" s="4">
        <f>ABS(H105-Election_result!H$2)</f>
        <v>2.2000000000000002</v>
      </c>
      <c r="Q105" s="4">
        <f>ABS(I105-Election_result!I$2)</f>
        <v>0.19999999999999973</v>
      </c>
      <c r="R105" s="4">
        <f t="shared" si="1"/>
        <v>1.4199999999999995</v>
      </c>
    </row>
    <row r="106" spans="1:18" ht="12.75" customHeight="1">
      <c r="A106" s="3">
        <v>41503</v>
      </c>
      <c r="B106" s="1">
        <v>40.4</v>
      </c>
      <c r="C106" s="1">
        <v>24.8</v>
      </c>
      <c r="D106" s="1">
        <v>13.3</v>
      </c>
      <c r="E106" s="1">
        <v>5</v>
      </c>
      <c r="F106" s="1">
        <v>7.8</v>
      </c>
      <c r="G106" s="1">
        <v>2.7</v>
      </c>
      <c r="H106" s="1">
        <v>2.2999999999999998</v>
      </c>
      <c r="I106" s="1">
        <v>3.7</v>
      </c>
      <c r="J106" s="4">
        <f>ABS(B106-Election_result!B$2)</f>
        <v>1.1000000000000014</v>
      </c>
      <c r="K106" s="4">
        <f>ABS(C106-Election_result!C$2)</f>
        <v>0.89999999999999858</v>
      </c>
      <c r="L106" s="4">
        <f>ABS(D106-Election_result!D$2)</f>
        <v>4.9000000000000004</v>
      </c>
      <c r="M106" s="4">
        <f>ABS(E106-Election_result!E$2)</f>
        <v>0.20000000000000018</v>
      </c>
      <c r="N106" s="4">
        <f>ABS(F106-Election_result!F$2)</f>
        <v>0.79999999999999982</v>
      </c>
      <c r="O106" s="4">
        <f>ABS(G106-Election_result!G$2)</f>
        <v>0.5</v>
      </c>
      <c r="P106" s="4">
        <f>ABS(H106-Election_result!H$2)</f>
        <v>2.4000000000000004</v>
      </c>
      <c r="Q106" s="4">
        <f>ABS(I106-Election_result!I$2)</f>
        <v>0.39999999999999947</v>
      </c>
      <c r="R106" s="4">
        <f t="shared" si="1"/>
        <v>1.4</v>
      </c>
    </row>
    <row r="107" spans="1:18" ht="12.75" customHeight="1">
      <c r="A107" s="3">
        <v>41504</v>
      </c>
      <c r="B107" s="1">
        <v>40.44</v>
      </c>
      <c r="C107" s="1">
        <v>24.82</v>
      </c>
      <c r="D107" s="1">
        <v>13.21</v>
      </c>
      <c r="E107" s="1">
        <v>5.01</v>
      </c>
      <c r="F107" s="1">
        <v>7.81</v>
      </c>
      <c r="G107" s="1">
        <v>2.7</v>
      </c>
      <c r="H107" s="1">
        <v>2.2999999999999998</v>
      </c>
      <c r="I107" s="1">
        <v>3.7</v>
      </c>
      <c r="J107" s="4">
        <f>ABS(B107-Election_result!B$2)</f>
        <v>1.0600000000000023</v>
      </c>
      <c r="K107" s="4">
        <f>ABS(C107-Election_result!C$2)</f>
        <v>0.87999999999999901</v>
      </c>
      <c r="L107" s="4">
        <f>ABS(D107-Election_result!D$2)</f>
        <v>4.8100000000000005</v>
      </c>
      <c r="M107" s="4">
        <f>ABS(E107-Election_result!E$2)</f>
        <v>0.20999999999999996</v>
      </c>
      <c r="N107" s="4">
        <f>ABS(F107-Election_result!F$2)</f>
        <v>0.79</v>
      </c>
      <c r="O107" s="4">
        <f>ABS(G107-Election_result!G$2)</f>
        <v>0.5</v>
      </c>
      <c r="P107" s="4">
        <f>ABS(H107-Election_result!H$2)</f>
        <v>2.4000000000000004</v>
      </c>
      <c r="Q107" s="4">
        <f>ABS(I107-Election_result!I$2)</f>
        <v>0.39999999999999947</v>
      </c>
      <c r="R107" s="4">
        <f t="shared" si="1"/>
        <v>1.3812500000000001</v>
      </c>
    </row>
    <row r="108" spans="1:18" ht="12.75" customHeight="1">
      <c r="A108" s="3">
        <v>41505</v>
      </c>
      <c r="B108" s="1">
        <v>40.44</v>
      </c>
      <c r="C108" s="1">
        <v>24.72</v>
      </c>
      <c r="D108" s="1">
        <v>13.01</v>
      </c>
      <c r="E108" s="1">
        <v>5.1100000000000003</v>
      </c>
      <c r="F108" s="1">
        <v>7.81</v>
      </c>
      <c r="G108" s="1">
        <v>2.9</v>
      </c>
      <c r="H108" s="1">
        <v>2.1</v>
      </c>
      <c r="I108" s="1">
        <v>3.9</v>
      </c>
      <c r="J108" s="4">
        <f>ABS(B108-Election_result!B$2)</f>
        <v>1.0600000000000023</v>
      </c>
      <c r="K108" s="4">
        <f>ABS(C108-Election_result!C$2)</f>
        <v>0.98000000000000043</v>
      </c>
      <c r="L108" s="4">
        <f>ABS(D108-Election_result!D$2)</f>
        <v>4.6099999999999994</v>
      </c>
      <c r="M108" s="4">
        <f>ABS(E108-Election_result!E$2)</f>
        <v>0.3100000000000005</v>
      </c>
      <c r="N108" s="4">
        <f>ABS(F108-Election_result!F$2)</f>
        <v>0.79</v>
      </c>
      <c r="O108" s="4">
        <f>ABS(G108-Election_result!G$2)</f>
        <v>0.69999999999999973</v>
      </c>
      <c r="P108" s="4">
        <f>ABS(H108-Election_result!H$2)</f>
        <v>2.6</v>
      </c>
      <c r="Q108" s="4">
        <f>ABS(I108-Election_result!I$2)</f>
        <v>0.19999999999999973</v>
      </c>
      <c r="R108" s="4">
        <f t="shared" si="1"/>
        <v>1.4062500000000002</v>
      </c>
    </row>
    <row r="109" spans="1:18" ht="12.75" customHeight="1">
      <c r="A109" s="3">
        <v>41506</v>
      </c>
      <c r="B109" s="1">
        <v>40.44</v>
      </c>
      <c r="C109" s="1">
        <v>24.62</v>
      </c>
      <c r="D109" s="1">
        <v>13.01</v>
      </c>
      <c r="E109" s="1">
        <v>5.21</v>
      </c>
      <c r="F109" s="1">
        <v>7.81</v>
      </c>
      <c r="G109" s="1">
        <v>2.9</v>
      </c>
      <c r="H109" s="1">
        <v>2.1</v>
      </c>
      <c r="I109" s="1">
        <v>3.9</v>
      </c>
      <c r="J109" s="4">
        <f>ABS(B109-Election_result!B$2)</f>
        <v>1.0600000000000023</v>
      </c>
      <c r="K109" s="4">
        <f>ABS(C109-Election_result!C$2)</f>
        <v>1.0799999999999983</v>
      </c>
      <c r="L109" s="4">
        <f>ABS(D109-Election_result!D$2)</f>
        <v>4.6099999999999994</v>
      </c>
      <c r="M109" s="4">
        <f>ABS(E109-Election_result!E$2)</f>
        <v>0.41000000000000014</v>
      </c>
      <c r="N109" s="4">
        <f>ABS(F109-Election_result!F$2)</f>
        <v>0.79</v>
      </c>
      <c r="O109" s="4">
        <f>ABS(G109-Election_result!G$2)</f>
        <v>0.69999999999999973</v>
      </c>
      <c r="P109" s="4">
        <f>ABS(H109-Election_result!H$2)</f>
        <v>2.6</v>
      </c>
      <c r="Q109" s="4">
        <f>ABS(I109-Election_result!I$2)</f>
        <v>0.19999999999999973</v>
      </c>
      <c r="R109" s="4">
        <f t="shared" si="1"/>
        <v>1.4312499999999999</v>
      </c>
    </row>
    <row r="110" spans="1:18" ht="12.75" customHeight="1">
      <c r="A110" s="3">
        <v>41507</v>
      </c>
      <c r="B110" s="1">
        <v>40.1</v>
      </c>
      <c r="C110" s="1">
        <v>24.9</v>
      </c>
      <c r="D110" s="1">
        <v>13.2</v>
      </c>
      <c r="E110" s="1">
        <v>5.2</v>
      </c>
      <c r="F110" s="1">
        <v>7.9</v>
      </c>
      <c r="G110" s="1">
        <v>3</v>
      </c>
      <c r="H110" s="1">
        <v>2.1</v>
      </c>
      <c r="I110" s="1">
        <v>3.6</v>
      </c>
      <c r="J110" s="4">
        <f>ABS(B110-Election_result!B$2)</f>
        <v>1.3999999999999986</v>
      </c>
      <c r="K110" s="4">
        <f>ABS(C110-Election_result!C$2)</f>
        <v>0.80000000000000071</v>
      </c>
      <c r="L110" s="4">
        <f>ABS(D110-Election_result!D$2)</f>
        <v>4.7999999999999989</v>
      </c>
      <c r="M110" s="4">
        <f>ABS(E110-Election_result!E$2)</f>
        <v>0.40000000000000036</v>
      </c>
      <c r="N110" s="4">
        <f>ABS(F110-Election_result!F$2)</f>
        <v>0.69999999999999929</v>
      </c>
      <c r="O110" s="4">
        <f>ABS(G110-Election_result!G$2)</f>
        <v>0.79999999999999982</v>
      </c>
      <c r="P110" s="4">
        <f>ABS(H110-Election_result!H$2)</f>
        <v>2.6</v>
      </c>
      <c r="Q110" s="4">
        <f>ABS(I110-Election_result!I$2)</f>
        <v>0.49999999999999956</v>
      </c>
      <c r="R110" s="4">
        <f t="shared" si="1"/>
        <v>1.4999999999999998</v>
      </c>
    </row>
    <row r="111" spans="1:18" ht="12.75" customHeight="1">
      <c r="A111" s="3">
        <v>41508</v>
      </c>
      <c r="B111" s="1">
        <v>40.1</v>
      </c>
      <c r="C111" s="1">
        <v>24.4</v>
      </c>
      <c r="D111" s="1">
        <v>13.2</v>
      </c>
      <c r="E111" s="1">
        <v>5.5</v>
      </c>
      <c r="F111" s="1">
        <v>7.9</v>
      </c>
      <c r="G111" s="1">
        <v>2.9</v>
      </c>
      <c r="H111" s="1">
        <v>2.2000000000000002</v>
      </c>
      <c r="I111" s="1">
        <v>3.8</v>
      </c>
      <c r="J111" s="4">
        <f>ABS(B111-Election_result!B$2)</f>
        <v>1.3999999999999986</v>
      </c>
      <c r="K111" s="4">
        <f>ABS(C111-Election_result!C$2)</f>
        <v>1.3000000000000007</v>
      </c>
      <c r="L111" s="4">
        <f>ABS(D111-Election_result!D$2)</f>
        <v>4.7999999999999989</v>
      </c>
      <c r="M111" s="4">
        <f>ABS(E111-Election_result!E$2)</f>
        <v>0.70000000000000018</v>
      </c>
      <c r="N111" s="4">
        <f>ABS(F111-Election_result!F$2)</f>
        <v>0.69999999999999929</v>
      </c>
      <c r="O111" s="4">
        <f>ABS(G111-Election_result!G$2)</f>
        <v>0.69999999999999973</v>
      </c>
      <c r="P111" s="4">
        <f>ABS(H111-Election_result!H$2)</f>
        <v>2.5</v>
      </c>
      <c r="Q111" s="4">
        <f>ABS(I111-Election_result!I$2)</f>
        <v>0.29999999999999982</v>
      </c>
      <c r="R111" s="4">
        <f t="shared" si="1"/>
        <v>1.5499999999999998</v>
      </c>
    </row>
    <row r="112" spans="1:18" ht="12.75" customHeight="1">
      <c r="A112" s="3">
        <v>41509</v>
      </c>
      <c r="B112" s="1">
        <v>40.1</v>
      </c>
      <c r="C112" s="1">
        <v>24.4</v>
      </c>
      <c r="D112" s="1">
        <v>13.2</v>
      </c>
      <c r="E112" s="1">
        <v>5.5</v>
      </c>
      <c r="F112" s="1">
        <v>7.9</v>
      </c>
      <c r="G112" s="1">
        <v>2.9</v>
      </c>
      <c r="H112" s="1">
        <v>2.2000000000000002</v>
      </c>
      <c r="I112" s="1">
        <v>3.8</v>
      </c>
      <c r="J112" s="4">
        <f>ABS(B112-Election_result!B$2)</f>
        <v>1.3999999999999986</v>
      </c>
      <c r="K112" s="4">
        <f>ABS(C112-Election_result!C$2)</f>
        <v>1.3000000000000007</v>
      </c>
      <c r="L112" s="4">
        <f>ABS(D112-Election_result!D$2)</f>
        <v>4.7999999999999989</v>
      </c>
      <c r="M112" s="4">
        <f>ABS(E112-Election_result!E$2)</f>
        <v>0.70000000000000018</v>
      </c>
      <c r="N112" s="4">
        <f>ABS(F112-Election_result!F$2)</f>
        <v>0.69999999999999929</v>
      </c>
      <c r="O112" s="4">
        <f>ABS(G112-Election_result!G$2)</f>
        <v>0.69999999999999973</v>
      </c>
      <c r="P112" s="4">
        <f>ABS(H112-Election_result!H$2)</f>
        <v>2.5</v>
      </c>
      <c r="Q112" s="4">
        <f>ABS(I112-Election_result!I$2)</f>
        <v>0.29999999999999982</v>
      </c>
      <c r="R112" s="4">
        <f t="shared" si="1"/>
        <v>1.5499999999999998</v>
      </c>
    </row>
    <row r="113" spans="1:18" ht="12.75" customHeight="1">
      <c r="A113" s="3">
        <v>41510</v>
      </c>
      <c r="B113" s="1">
        <v>40.44</v>
      </c>
      <c r="C113" s="1">
        <v>24.42</v>
      </c>
      <c r="D113" s="1">
        <v>13.01</v>
      </c>
      <c r="E113" s="1">
        <v>5.51</v>
      </c>
      <c r="F113" s="1">
        <v>8.01</v>
      </c>
      <c r="G113" s="1">
        <v>2.8</v>
      </c>
      <c r="H113" s="1">
        <v>2.2000000000000002</v>
      </c>
      <c r="I113" s="1">
        <v>3.6</v>
      </c>
      <c r="J113" s="4">
        <f>ABS(B113-Election_result!B$2)</f>
        <v>1.0600000000000023</v>
      </c>
      <c r="K113" s="4">
        <f>ABS(C113-Election_result!C$2)</f>
        <v>1.2799999999999976</v>
      </c>
      <c r="L113" s="4">
        <f>ABS(D113-Election_result!D$2)</f>
        <v>4.6099999999999994</v>
      </c>
      <c r="M113" s="4">
        <f>ABS(E113-Election_result!E$2)</f>
        <v>0.71</v>
      </c>
      <c r="N113" s="4">
        <f>ABS(F113-Election_result!F$2)</f>
        <v>0.58999999999999986</v>
      </c>
      <c r="O113" s="4">
        <f>ABS(G113-Election_result!G$2)</f>
        <v>0.59999999999999964</v>
      </c>
      <c r="P113" s="4">
        <f>ABS(H113-Election_result!H$2)</f>
        <v>2.5</v>
      </c>
      <c r="Q113" s="4">
        <f>ABS(I113-Election_result!I$2)</f>
        <v>0.49999999999999956</v>
      </c>
      <c r="R113" s="4">
        <f t="shared" si="1"/>
        <v>1.48125</v>
      </c>
    </row>
    <row r="114" spans="1:18" ht="12.75" customHeight="1">
      <c r="A114" s="3">
        <v>41511</v>
      </c>
      <c r="B114" s="1">
        <v>40.4</v>
      </c>
      <c r="C114" s="1">
        <v>24.4</v>
      </c>
      <c r="D114" s="1">
        <v>13</v>
      </c>
      <c r="E114" s="1">
        <v>5.6</v>
      </c>
      <c r="F114" s="1">
        <v>8</v>
      </c>
      <c r="G114" s="1">
        <v>2.8</v>
      </c>
      <c r="H114" s="1">
        <v>2.2000000000000002</v>
      </c>
      <c r="I114" s="1">
        <v>3.6</v>
      </c>
      <c r="J114" s="4">
        <f>ABS(B114-Election_result!B$2)</f>
        <v>1.1000000000000014</v>
      </c>
      <c r="K114" s="4">
        <f>ABS(C114-Election_result!C$2)</f>
        <v>1.3000000000000007</v>
      </c>
      <c r="L114" s="4">
        <f>ABS(D114-Election_result!D$2)</f>
        <v>4.5999999999999996</v>
      </c>
      <c r="M114" s="4">
        <f>ABS(E114-Election_result!E$2)</f>
        <v>0.79999999999999982</v>
      </c>
      <c r="N114" s="4">
        <f>ABS(F114-Election_result!F$2)</f>
        <v>0.59999999999999964</v>
      </c>
      <c r="O114" s="4">
        <f>ABS(G114-Election_result!G$2)</f>
        <v>0.59999999999999964</v>
      </c>
      <c r="P114" s="4">
        <f>ABS(H114-Election_result!H$2)</f>
        <v>2.5</v>
      </c>
      <c r="Q114" s="4">
        <f>ABS(I114-Election_result!I$2)</f>
        <v>0.49999999999999956</v>
      </c>
      <c r="R114" s="4">
        <f t="shared" si="1"/>
        <v>1.5000000000000002</v>
      </c>
    </row>
    <row r="115" spans="1:18" ht="12.75" customHeight="1">
      <c r="A115" s="3">
        <v>41512</v>
      </c>
      <c r="B115" s="1">
        <v>40.340000000000003</v>
      </c>
      <c r="C115" s="1">
        <v>24.52</v>
      </c>
      <c r="D115" s="1">
        <v>12.91</v>
      </c>
      <c r="E115" s="1">
        <v>5.51</v>
      </c>
      <c r="F115" s="1">
        <v>8.01</v>
      </c>
      <c r="G115" s="1">
        <v>2.8</v>
      </c>
      <c r="H115" s="1">
        <v>2.2999999999999998</v>
      </c>
      <c r="I115" s="1">
        <v>3.6</v>
      </c>
      <c r="J115" s="4">
        <f>ABS(B115-Election_result!B$2)</f>
        <v>1.1599999999999966</v>
      </c>
      <c r="K115" s="4">
        <f>ABS(C115-Election_result!C$2)</f>
        <v>1.1799999999999997</v>
      </c>
      <c r="L115" s="4">
        <f>ABS(D115-Election_result!D$2)</f>
        <v>4.51</v>
      </c>
      <c r="M115" s="4">
        <f>ABS(E115-Election_result!E$2)</f>
        <v>0.71</v>
      </c>
      <c r="N115" s="4">
        <f>ABS(F115-Election_result!F$2)</f>
        <v>0.58999999999999986</v>
      </c>
      <c r="O115" s="4">
        <f>ABS(G115-Election_result!G$2)</f>
        <v>0.59999999999999964</v>
      </c>
      <c r="P115" s="4">
        <f>ABS(H115-Election_result!H$2)</f>
        <v>2.4000000000000004</v>
      </c>
      <c r="Q115" s="4">
        <f>ABS(I115-Election_result!I$2)</f>
        <v>0.49999999999999956</v>
      </c>
      <c r="R115" s="4">
        <f t="shared" si="1"/>
        <v>1.4562499999999994</v>
      </c>
    </row>
    <row r="116" spans="1:18" ht="12.75" customHeight="1">
      <c r="A116" s="3">
        <v>41513</v>
      </c>
      <c r="B116" s="1">
        <v>40.340000000000003</v>
      </c>
      <c r="C116" s="1">
        <v>24.52</v>
      </c>
      <c r="D116" s="1">
        <v>12.91</v>
      </c>
      <c r="E116" s="1">
        <v>5.51</v>
      </c>
      <c r="F116" s="1">
        <v>8.01</v>
      </c>
      <c r="G116" s="1">
        <v>2.8</v>
      </c>
      <c r="H116" s="1">
        <v>2.2999999999999998</v>
      </c>
      <c r="I116" s="1">
        <v>3.6</v>
      </c>
      <c r="J116" s="4">
        <f>ABS(B116-Election_result!B$2)</f>
        <v>1.1599999999999966</v>
      </c>
      <c r="K116" s="4">
        <f>ABS(C116-Election_result!C$2)</f>
        <v>1.1799999999999997</v>
      </c>
      <c r="L116" s="4">
        <f>ABS(D116-Election_result!D$2)</f>
        <v>4.51</v>
      </c>
      <c r="M116" s="4">
        <f>ABS(E116-Election_result!E$2)</f>
        <v>0.71</v>
      </c>
      <c r="N116" s="4">
        <f>ABS(F116-Election_result!F$2)</f>
        <v>0.58999999999999986</v>
      </c>
      <c r="O116" s="4">
        <f>ABS(G116-Election_result!G$2)</f>
        <v>0.59999999999999964</v>
      </c>
      <c r="P116" s="4">
        <f>ABS(H116-Election_result!H$2)</f>
        <v>2.4000000000000004</v>
      </c>
      <c r="Q116" s="4">
        <f>ABS(I116-Election_result!I$2)</f>
        <v>0.49999999999999956</v>
      </c>
      <c r="R116" s="4">
        <f t="shared" si="1"/>
        <v>1.4562499999999994</v>
      </c>
    </row>
    <row r="117" spans="1:18" ht="12.75" customHeight="1">
      <c r="A117" s="3">
        <v>41514</v>
      </c>
      <c r="B117" s="1">
        <v>40.14</v>
      </c>
      <c r="C117" s="1">
        <v>24.62</v>
      </c>
      <c r="D117" s="1">
        <v>13.01</v>
      </c>
      <c r="E117" s="1">
        <v>5.61</v>
      </c>
      <c r="F117" s="1">
        <v>7.91</v>
      </c>
      <c r="G117" s="1">
        <v>2.8</v>
      </c>
      <c r="H117" s="1">
        <v>2.4</v>
      </c>
      <c r="I117" s="1">
        <v>3.5</v>
      </c>
      <c r="J117" s="4">
        <f>ABS(B117-Election_result!B$2)</f>
        <v>1.3599999999999994</v>
      </c>
      <c r="K117" s="4">
        <f>ABS(C117-Election_result!C$2)</f>
        <v>1.0799999999999983</v>
      </c>
      <c r="L117" s="4">
        <f>ABS(D117-Election_result!D$2)</f>
        <v>4.6099999999999994</v>
      </c>
      <c r="M117" s="4">
        <f>ABS(E117-Election_result!E$2)</f>
        <v>0.8100000000000005</v>
      </c>
      <c r="N117" s="4">
        <f>ABS(F117-Election_result!F$2)</f>
        <v>0.6899999999999995</v>
      </c>
      <c r="O117" s="4">
        <f>ABS(G117-Election_result!G$2)</f>
        <v>0.59999999999999964</v>
      </c>
      <c r="P117" s="4">
        <f>ABS(H117-Election_result!H$2)</f>
        <v>2.3000000000000003</v>
      </c>
      <c r="Q117" s="4">
        <f>ABS(I117-Election_result!I$2)</f>
        <v>0.59999999999999964</v>
      </c>
      <c r="R117" s="4">
        <f t="shared" si="1"/>
        <v>1.5062499999999996</v>
      </c>
    </row>
    <row r="118" spans="1:18" ht="12.75" customHeight="1">
      <c r="A118" s="3">
        <v>41515</v>
      </c>
      <c r="B118" s="1">
        <v>40.299999999999997</v>
      </c>
      <c r="C118" s="1">
        <v>24.2</v>
      </c>
      <c r="D118" s="1">
        <v>12.7</v>
      </c>
      <c r="E118" s="1">
        <v>5.5</v>
      </c>
      <c r="F118" s="1">
        <v>8.1999999999999993</v>
      </c>
      <c r="G118" s="1">
        <v>2.9</v>
      </c>
      <c r="H118" s="1">
        <v>2.5</v>
      </c>
      <c r="I118" s="1">
        <v>3.7</v>
      </c>
      <c r="J118" s="4">
        <f>ABS(B118-Election_result!B$2)</f>
        <v>1.2000000000000028</v>
      </c>
      <c r="K118" s="4">
        <f>ABS(C118-Election_result!C$2)</f>
        <v>1.5</v>
      </c>
      <c r="L118" s="4">
        <f>ABS(D118-Election_result!D$2)</f>
        <v>4.2999999999999989</v>
      </c>
      <c r="M118" s="4">
        <f>ABS(E118-Election_result!E$2)</f>
        <v>0.70000000000000018</v>
      </c>
      <c r="N118" s="4">
        <f>ABS(F118-Election_result!F$2)</f>
        <v>0.40000000000000036</v>
      </c>
      <c r="O118" s="4">
        <f>ABS(G118-Election_result!G$2)</f>
        <v>0.69999999999999973</v>
      </c>
      <c r="P118" s="4">
        <f>ABS(H118-Election_result!H$2)</f>
        <v>2.2000000000000002</v>
      </c>
      <c r="Q118" s="4">
        <f>ABS(I118-Election_result!I$2)</f>
        <v>0.39999999999999947</v>
      </c>
      <c r="R118" s="4">
        <f t="shared" si="1"/>
        <v>1.4249999999999998</v>
      </c>
    </row>
    <row r="119" spans="1:18" ht="12.75" customHeight="1">
      <c r="A119" s="3">
        <v>41516</v>
      </c>
      <c r="B119" s="1">
        <v>40.299999999999997</v>
      </c>
      <c r="C119" s="1">
        <v>24.4</v>
      </c>
      <c r="D119" s="1">
        <v>12.6</v>
      </c>
      <c r="E119" s="1">
        <v>5.6</v>
      </c>
      <c r="F119" s="1">
        <v>8.1</v>
      </c>
      <c r="G119" s="1">
        <v>2.8</v>
      </c>
      <c r="H119" s="1">
        <v>2.6</v>
      </c>
      <c r="I119" s="1">
        <v>3.6</v>
      </c>
      <c r="J119" s="4">
        <f>ABS(B119-Election_result!B$2)</f>
        <v>1.2000000000000028</v>
      </c>
      <c r="K119" s="4">
        <f>ABS(C119-Election_result!C$2)</f>
        <v>1.3000000000000007</v>
      </c>
      <c r="L119" s="4">
        <f>ABS(D119-Election_result!D$2)</f>
        <v>4.1999999999999993</v>
      </c>
      <c r="M119" s="4">
        <f>ABS(E119-Election_result!E$2)</f>
        <v>0.79999999999999982</v>
      </c>
      <c r="N119" s="4">
        <f>ABS(F119-Election_result!F$2)</f>
        <v>0.5</v>
      </c>
      <c r="O119" s="4">
        <f>ABS(G119-Election_result!G$2)</f>
        <v>0.59999999999999964</v>
      </c>
      <c r="P119" s="4">
        <f>ABS(H119-Election_result!H$2)</f>
        <v>2.1</v>
      </c>
      <c r="Q119" s="4">
        <f>ABS(I119-Election_result!I$2)</f>
        <v>0.49999999999999956</v>
      </c>
      <c r="R119" s="4">
        <f t="shared" si="1"/>
        <v>1.4000000000000004</v>
      </c>
    </row>
    <row r="120" spans="1:18" ht="12.75" customHeight="1">
      <c r="A120" s="3">
        <v>41517</v>
      </c>
      <c r="B120" s="1">
        <v>40.44</v>
      </c>
      <c r="C120" s="1">
        <v>24.62</v>
      </c>
      <c r="D120" s="1">
        <v>12.41</v>
      </c>
      <c r="E120" s="1">
        <v>5.51</v>
      </c>
      <c r="F120" s="1">
        <v>8.11</v>
      </c>
      <c r="G120" s="1">
        <v>2.7</v>
      </c>
      <c r="H120" s="1">
        <v>2.6</v>
      </c>
      <c r="I120" s="1">
        <v>3.6</v>
      </c>
      <c r="J120" s="4">
        <f>ABS(B120-Election_result!B$2)</f>
        <v>1.0600000000000023</v>
      </c>
      <c r="K120" s="4">
        <f>ABS(C120-Election_result!C$2)</f>
        <v>1.0799999999999983</v>
      </c>
      <c r="L120" s="4">
        <f>ABS(D120-Election_result!D$2)</f>
        <v>4.01</v>
      </c>
      <c r="M120" s="4">
        <f>ABS(E120-Election_result!E$2)</f>
        <v>0.71</v>
      </c>
      <c r="N120" s="4">
        <f>ABS(F120-Election_result!F$2)</f>
        <v>0.49000000000000021</v>
      </c>
      <c r="O120" s="4">
        <f>ABS(G120-Election_result!G$2)</f>
        <v>0.5</v>
      </c>
      <c r="P120" s="4">
        <f>ABS(H120-Election_result!H$2)</f>
        <v>2.1</v>
      </c>
      <c r="Q120" s="4">
        <f>ABS(I120-Election_result!I$2)</f>
        <v>0.49999999999999956</v>
      </c>
      <c r="R120" s="4">
        <f t="shared" si="1"/>
        <v>1.3062500000000001</v>
      </c>
    </row>
    <row r="121" spans="1:18" ht="12.75" customHeight="1">
      <c r="A121" s="3">
        <v>41518</v>
      </c>
      <c r="B121" s="1">
        <v>40.4</v>
      </c>
      <c r="C121" s="1">
        <v>24.6</v>
      </c>
      <c r="D121" s="1">
        <v>12.4</v>
      </c>
      <c r="E121" s="1">
        <v>5.5</v>
      </c>
      <c r="F121" s="1">
        <v>8.1</v>
      </c>
      <c r="G121" s="1">
        <v>2.7</v>
      </c>
      <c r="H121" s="1">
        <v>2.7</v>
      </c>
      <c r="I121" s="1">
        <v>3.6</v>
      </c>
      <c r="J121" s="4">
        <f>ABS(B121-Election_result!B$2)</f>
        <v>1.1000000000000014</v>
      </c>
      <c r="K121" s="4">
        <f>ABS(C121-Election_result!C$2)</f>
        <v>1.0999999999999979</v>
      </c>
      <c r="L121" s="4">
        <f>ABS(D121-Election_result!D$2)</f>
        <v>4</v>
      </c>
      <c r="M121" s="4">
        <f>ABS(E121-Election_result!E$2)</f>
        <v>0.70000000000000018</v>
      </c>
      <c r="N121" s="4">
        <f>ABS(F121-Election_result!F$2)</f>
        <v>0.5</v>
      </c>
      <c r="O121" s="4">
        <f>ABS(G121-Election_result!G$2)</f>
        <v>0.5</v>
      </c>
      <c r="P121" s="4">
        <f>ABS(H121-Election_result!H$2)</f>
        <v>2</v>
      </c>
      <c r="Q121" s="4">
        <f>ABS(I121-Election_result!I$2)</f>
        <v>0.49999999999999956</v>
      </c>
      <c r="R121" s="4">
        <f t="shared" si="1"/>
        <v>1.2999999999999998</v>
      </c>
    </row>
    <row r="122" spans="1:18" ht="12.75" customHeight="1">
      <c r="A122" s="3">
        <v>41519</v>
      </c>
      <c r="B122" s="1">
        <v>40.299999999999997</v>
      </c>
      <c r="C122" s="1">
        <v>24.4</v>
      </c>
      <c r="D122" s="1">
        <v>12.2</v>
      </c>
      <c r="E122" s="1">
        <v>5.6</v>
      </c>
      <c r="F122" s="1">
        <v>8.3000000000000007</v>
      </c>
      <c r="G122" s="1">
        <v>2.7</v>
      </c>
      <c r="H122" s="1">
        <v>2.7</v>
      </c>
      <c r="I122" s="1">
        <v>3.8</v>
      </c>
      <c r="J122" s="4">
        <f>ABS(B122-Election_result!B$2)</f>
        <v>1.2000000000000028</v>
      </c>
      <c r="K122" s="4">
        <f>ABS(C122-Election_result!C$2)</f>
        <v>1.3000000000000007</v>
      </c>
      <c r="L122" s="4">
        <f>ABS(D122-Election_result!D$2)</f>
        <v>3.7999999999999989</v>
      </c>
      <c r="M122" s="4">
        <f>ABS(E122-Election_result!E$2)</f>
        <v>0.79999999999999982</v>
      </c>
      <c r="N122" s="4">
        <f>ABS(F122-Election_result!F$2)</f>
        <v>0.29999999999999893</v>
      </c>
      <c r="O122" s="4">
        <f>ABS(G122-Election_result!G$2)</f>
        <v>0.5</v>
      </c>
      <c r="P122" s="4">
        <f>ABS(H122-Election_result!H$2)</f>
        <v>2</v>
      </c>
      <c r="Q122" s="4">
        <f>ABS(I122-Election_result!I$2)</f>
        <v>0.29999999999999982</v>
      </c>
      <c r="R122" s="4">
        <f t="shared" si="1"/>
        <v>1.2750000000000004</v>
      </c>
    </row>
    <row r="123" spans="1:18" ht="12.75" customHeight="1">
      <c r="A123" s="3">
        <v>41520</v>
      </c>
      <c r="B123" s="1">
        <v>40.26</v>
      </c>
      <c r="C123" s="1">
        <v>24.38</v>
      </c>
      <c r="D123" s="1">
        <v>12.19</v>
      </c>
      <c r="E123" s="1">
        <v>5.59</v>
      </c>
      <c r="F123" s="1">
        <v>8.2899999999999991</v>
      </c>
      <c r="G123" s="1">
        <v>2.7</v>
      </c>
      <c r="H123" s="1">
        <v>2.8</v>
      </c>
      <c r="I123" s="1">
        <v>3.8</v>
      </c>
      <c r="J123" s="4">
        <f>ABS(B123-Election_result!B$2)</f>
        <v>1.240000000000002</v>
      </c>
      <c r="K123" s="4">
        <f>ABS(C123-Election_result!C$2)</f>
        <v>1.3200000000000003</v>
      </c>
      <c r="L123" s="4">
        <f>ABS(D123-Election_result!D$2)</f>
        <v>3.7899999999999991</v>
      </c>
      <c r="M123" s="4">
        <f>ABS(E123-Election_result!E$2)</f>
        <v>0.79</v>
      </c>
      <c r="N123" s="4">
        <f>ABS(F123-Election_result!F$2)</f>
        <v>0.3100000000000005</v>
      </c>
      <c r="O123" s="4">
        <f>ABS(G123-Election_result!G$2)</f>
        <v>0.5</v>
      </c>
      <c r="P123" s="4">
        <f>ABS(H123-Election_result!H$2)</f>
        <v>1.9000000000000004</v>
      </c>
      <c r="Q123" s="4">
        <f>ABS(I123-Election_result!I$2)</f>
        <v>0.29999999999999982</v>
      </c>
      <c r="R123" s="4">
        <f t="shared" si="1"/>
        <v>1.2687500000000003</v>
      </c>
    </row>
    <row r="124" spans="1:18" ht="12.75" customHeight="1">
      <c r="A124" s="3">
        <v>41521</v>
      </c>
      <c r="B124" s="1">
        <v>40.06</v>
      </c>
      <c r="C124" s="1">
        <v>24.68</v>
      </c>
      <c r="D124" s="1">
        <v>12.29</v>
      </c>
      <c r="E124" s="1">
        <v>5.49</v>
      </c>
      <c r="F124" s="1">
        <v>8.2899999999999991</v>
      </c>
      <c r="G124" s="1">
        <v>2.8</v>
      </c>
      <c r="H124" s="1">
        <v>2.8</v>
      </c>
      <c r="I124" s="1">
        <v>3.6</v>
      </c>
      <c r="J124" s="4">
        <f>ABS(B124-Election_result!B$2)</f>
        <v>1.4399999999999977</v>
      </c>
      <c r="K124" s="4">
        <f>ABS(C124-Election_result!C$2)</f>
        <v>1.0199999999999996</v>
      </c>
      <c r="L124" s="4">
        <f>ABS(D124-Election_result!D$2)</f>
        <v>3.8899999999999988</v>
      </c>
      <c r="M124" s="4">
        <f>ABS(E124-Election_result!E$2)</f>
        <v>0.69000000000000039</v>
      </c>
      <c r="N124" s="4">
        <f>ABS(F124-Election_result!F$2)</f>
        <v>0.3100000000000005</v>
      </c>
      <c r="O124" s="4">
        <f>ABS(G124-Election_result!G$2)</f>
        <v>0.59999999999999964</v>
      </c>
      <c r="P124" s="4">
        <f>ABS(H124-Election_result!H$2)</f>
        <v>1.9000000000000004</v>
      </c>
      <c r="Q124" s="4">
        <f>ABS(I124-Election_result!I$2)</f>
        <v>0.49999999999999956</v>
      </c>
      <c r="R124" s="4">
        <f t="shared" si="1"/>
        <v>1.2937499999999997</v>
      </c>
    </row>
    <row r="125" spans="1:18" ht="12.75" customHeight="1">
      <c r="A125" s="3">
        <v>41522</v>
      </c>
      <c r="B125" s="1">
        <v>40.04</v>
      </c>
      <c r="C125" s="1">
        <v>24.52</v>
      </c>
      <c r="D125" s="1">
        <v>12.11</v>
      </c>
      <c r="E125" s="1">
        <v>5.41</v>
      </c>
      <c r="F125" s="1">
        <v>8.31</v>
      </c>
      <c r="G125" s="1">
        <v>2.8</v>
      </c>
      <c r="H125" s="1">
        <v>3</v>
      </c>
      <c r="I125" s="1">
        <v>3.8</v>
      </c>
      <c r="J125" s="4">
        <f>ABS(B125-Election_result!B$2)</f>
        <v>1.4600000000000009</v>
      </c>
      <c r="K125" s="4">
        <f>ABS(C125-Election_result!C$2)</f>
        <v>1.1799999999999997</v>
      </c>
      <c r="L125" s="4">
        <f>ABS(D125-Election_result!D$2)</f>
        <v>3.7099999999999991</v>
      </c>
      <c r="M125" s="4">
        <f>ABS(E125-Election_result!E$2)</f>
        <v>0.61000000000000032</v>
      </c>
      <c r="N125" s="4">
        <f>ABS(F125-Election_result!F$2)</f>
        <v>0.28999999999999915</v>
      </c>
      <c r="O125" s="4">
        <f>ABS(G125-Election_result!G$2)</f>
        <v>0.59999999999999964</v>
      </c>
      <c r="P125" s="4">
        <f>ABS(H125-Election_result!H$2)</f>
        <v>1.7000000000000002</v>
      </c>
      <c r="Q125" s="4">
        <f>ABS(I125-Election_result!I$2)</f>
        <v>0.29999999999999982</v>
      </c>
      <c r="R125" s="4">
        <f t="shared" si="1"/>
        <v>1.2312499999999997</v>
      </c>
    </row>
    <row r="126" spans="1:18" ht="12.75" customHeight="1">
      <c r="A126" s="3">
        <v>41523</v>
      </c>
      <c r="B126" s="1">
        <v>40.14</v>
      </c>
      <c r="C126" s="1">
        <v>24.62</v>
      </c>
      <c r="D126" s="1">
        <v>11.91</v>
      </c>
      <c r="E126" s="1">
        <v>5.51</v>
      </c>
      <c r="F126" s="1">
        <v>8.31</v>
      </c>
      <c r="G126" s="1">
        <v>2.7</v>
      </c>
      <c r="H126" s="1">
        <v>3</v>
      </c>
      <c r="I126" s="1">
        <v>3.8</v>
      </c>
      <c r="J126" s="4">
        <f>ABS(B126-Election_result!B$2)</f>
        <v>1.3599999999999994</v>
      </c>
      <c r="K126" s="4">
        <f>ABS(C126-Election_result!C$2)</f>
        <v>1.0799999999999983</v>
      </c>
      <c r="L126" s="4">
        <f>ABS(D126-Election_result!D$2)</f>
        <v>3.51</v>
      </c>
      <c r="M126" s="4">
        <f>ABS(E126-Election_result!E$2)</f>
        <v>0.71</v>
      </c>
      <c r="N126" s="4">
        <f>ABS(F126-Election_result!F$2)</f>
        <v>0.28999999999999915</v>
      </c>
      <c r="O126" s="4">
        <f>ABS(G126-Election_result!G$2)</f>
        <v>0.5</v>
      </c>
      <c r="P126" s="4">
        <f>ABS(H126-Election_result!H$2)</f>
        <v>1.7000000000000002</v>
      </c>
      <c r="Q126" s="4">
        <f>ABS(I126-Election_result!I$2)</f>
        <v>0.29999999999999982</v>
      </c>
      <c r="R126" s="4">
        <f t="shared" si="1"/>
        <v>1.1812499999999995</v>
      </c>
    </row>
    <row r="127" spans="1:18" ht="12.75" customHeight="1">
      <c r="A127" s="3">
        <v>41524</v>
      </c>
      <c r="B127" s="1">
        <v>40.200000000000003</v>
      </c>
      <c r="C127" s="1">
        <v>24.9</v>
      </c>
      <c r="D127" s="1">
        <v>11.6</v>
      </c>
      <c r="E127" s="1">
        <v>5.4</v>
      </c>
      <c r="F127" s="1">
        <v>8.3000000000000007</v>
      </c>
      <c r="G127" s="1">
        <v>2.6</v>
      </c>
      <c r="H127" s="1">
        <v>3.1</v>
      </c>
      <c r="I127" s="1">
        <v>3.9</v>
      </c>
      <c r="J127" s="4">
        <f>ABS(B127-Election_result!B$2)</f>
        <v>1.2999999999999972</v>
      </c>
      <c r="K127" s="4">
        <f>ABS(C127-Election_result!C$2)</f>
        <v>0.80000000000000071</v>
      </c>
      <c r="L127" s="4">
        <f>ABS(D127-Election_result!D$2)</f>
        <v>3.1999999999999993</v>
      </c>
      <c r="M127" s="4">
        <f>ABS(E127-Election_result!E$2)</f>
        <v>0.60000000000000053</v>
      </c>
      <c r="N127" s="4">
        <f>ABS(F127-Election_result!F$2)</f>
        <v>0.29999999999999893</v>
      </c>
      <c r="O127" s="4">
        <f>ABS(G127-Election_result!G$2)</f>
        <v>0.39999999999999991</v>
      </c>
      <c r="P127" s="4">
        <f>ABS(H127-Election_result!H$2)</f>
        <v>1.6</v>
      </c>
      <c r="Q127" s="4">
        <f>ABS(I127-Election_result!I$2)</f>
        <v>0.19999999999999973</v>
      </c>
      <c r="R127" s="4">
        <f t="shared" si="1"/>
        <v>1.0499999999999994</v>
      </c>
    </row>
    <row r="128" spans="1:18" ht="12.75" customHeight="1">
      <c r="A128" s="3">
        <v>41525</v>
      </c>
      <c r="B128" s="1">
        <v>40.200000000000003</v>
      </c>
      <c r="C128" s="1">
        <v>24.9</v>
      </c>
      <c r="D128" s="1">
        <v>11.6</v>
      </c>
      <c r="E128" s="1">
        <v>5.4</v>
      </c>
      <c r="F128" s="1">
        <v>8.3000000000000007</v>
      </c>
      <c r="G128" s="1">
        <v>2.6</v>
      </c>
      <c r="H128" s="1">
        <v>3.1</v>
      </c>
      <c r="I128" s="1">
        <v>3.9</v>
      </c>
      <c r="J128" s="4">
        <f>ABS(B128-Election_result!B$2)</f>
        <v>1.2999999999999972</v>
      </c>
      <c r="K128" s="4">
        <f>ABS(C128-Election_result!C$2)</f>
        <v>0.80000000000000071</v>
      </c>
      <c r="L128" s="4">
        <f>ABS(D128-Election_result!D$2)</f>
        <v>3.1999999999999993</v>
      </c>
      <c r="M128" s="4">
        <f>ABS(E128-Election_result!E$2)</f>
        <v>0.60000000000000053</v>
      </c>
      <c r="N128" s="4">
        <f>ABS(F128-Election_result!F$2)</f>
        <v>0.29999999999999893</v>
      </c>
      <c r="O128" s="4">
        <f>ABS(G128-Election_result!G$2)</f>
        <v>0.39999999999999991</v>
      </c>
      <c r="P128" s="4">
        <f>ABS(H128-Election_result!H$2)</f>
        <v>1.6</v>
      </c>
      <c r="Q128" s="4">
        <f>ABS(I128-Election_result!I$2)</f>
        <v>0.19999999999999973</v>
      </c>
      <c r="R128" s="4">
        <f t="shared" si="1"/>
        <v>1.0499999999999994</v>
      </c>
    </row>
    <row r="129" spans="1:18" ht="12.75" customHeight="1">
      <c r="A129" s="3">
        <v>41526</v>
      </c>
      <c r="B129" s="1">
        <v>40.24</v>
      </c>
      <c r="C129" s="1">
        <v>25.03</v>
      </c>
      <c r="D129" s="1">
        <v>11.41</v>
      </c>
      <c r="E129" s="1">
        <v>5.41</v>
      </c>
      <c r="F129" s="1">
        <v>8.31</v>
      </c>
      <c r="G129" s="1">
        <v>2.6</v>
      </c>
      <c r="H129" s="1">
        <v>3.1</v>
      </c>
      <c r="I129" s="1">
        <v>3.9</v>
      </c>
      <c r="J129" s="4">
        <f>ABS(B129-Election_result!B$2)</f>
        <v>1.259999999999998</v>
      </c>
      <c r="K129" s="4">
        <f>ABS(C129-Election_result!C$2)</f>
        <v>0.66999999999999815</v>
      </c>
      <c r="L129" s="4">
        <f>ABS(D129-Election_result!D$2)</f>
        <v>3.01</v>
      </c>
      <c r="M129" s="4">
        <f>ABS(E129-Election_result!E$2)</f>
        <v>0.61000000000000032</v>
      </c>
      <c r="N129" s="4">
        <f>ABS(F129-Election_result!F$2)</f>
        <v>0.28999999999999915</v>
      </c>
      <c r="O129" s="4">
        <f>ABS(G129-Election_result!G$2)</f>
        <v>0.39999999999999991</v>
      </c>
      <c r="P129" s="4">
        <f>ABS(H129-Election_result!H$2)</f>
        <v>1.6</v>
      </c>
      <c r="Q129" s="4">
        <f>ABS(I129-Election_result!I$2)</f>
        <v>0.19999999999999973</v>
      </c>
      <c r="R129" s="4">
        <f t="shared" si="1"/>
        <v>1.0049999999999992</v>
      </c>
    </row>
    <row r="130" spans="1:18" ht="12.75" customHeight="1">
      <c r="A130" s="3">
        <v>41527</v>
      </c>
      <c r="B130" s="1">
        <v>40.24</v>
      </c>
      <c r="C130" s="1">
        <v>25.03</v>
      </c>
      <c r="D130" s="1">
        <v>11.41</v>
      </c>
      <c r="E130" s="1">
        <v>5.41</v>
      </c>
      <c r="F130" s="1">
        <v>8.31</v>
      </c>
      <c r="G130" s="1">
        <v>2.6</v>
      </c>
      <c r="H130" s="1">
        <v>3.1</v>
      </c>
      <c r="I130" s="1">
        <v>3.9</v>
      </c>
      <c r="J130" s="4">
        <f>ABS(B130-Election_result!B$2)</f>
        <v>1.259999999999998</v>
      </c>
      <c r="K130" s="4">
        <f>ABS(C130-Election_result!C$2)</f>
        <v>0.66999999999999815</v>
      </c>
      <c r="L130" s="4">
        <f>ABS(D130-Election_result!D$2)</f>
        <v>3.01</v>
      </c>
      <c r="M130" s="4">
        <f>ABS(E130-Election_result!E$2)</f>
        <v>0.61000000000000032</v>
      </c>
      <c r="N130" s="4">
        <f>ABS(F130-Election_result!F$2)</f>
        <v>0.28999999999999915</v>
      </c>
      <c r="O130" s="4">
        <f>ABS(G130-Election_result!G$2)</f>
        <v>0.39999999999999991</v>
      </c>
      <c r="P130" s="4">
        <f>ABS(H130-Election_result!H$2)</f>
        <v>1.6</v>
      </c>
      <c r="Q130" s="4">
        <f>ABS(I130-Election_result!I$2)</f>
        <v>0.19999999999999973</v>
      </c>
      <c r="R130" s="4">
        <f t="shared" si="1"/>
        <v>1.0049999999999992</v>
      </c>
    </row>
    <row r="131" spans="1:18" ht="12.75" customHeight="1">
      <c r="A131" s="3">
        <v>41528</v>
      </c>
      <c r="B131" s="1">
        <v>39.96</v>
      </c>
      <c r="C131" s="1">
        <v>25.47</v>
      </c>
      <c r="D131" s="1">
        <v>11.29</v>
      </c>
      <c r="E131" s="1">
        <v>5.09</v>
      </c>
      <c r="F131" s="1">
        <v>8.39</v>
      </c>
      <c r="G131" s="1">
        <v>2.7</v>
      </c>
      <c r="H131" s="1">
        <v>3.1</v>
      </c>
      <c r="I131" s="1">
        <v>4</v>
      </c>
      <c r="J131" s="4">
        <f>ABS(B131-Election_result!B$2)</f>
        <v>1.5399999999999991</v>
      </c>
      <c r="K131" s="4">
        <f>ABS(C131-Election_result!C$2)</f>
        <v>0.23000000000000043</v>
      </c>
      <c r="L131" s="4">
        <f>ABS(D131-Election_result!D$2)</f>
        <v>2.8899999999999988</v>
      </c>
      <c r="M131" s="4">
        <f>ABS(E131-Election_result!E$2)</f>
        <v>0.29000000000000004</v>
      </c>
      <c r="N131" s="4">
        <f>ABS(F131-Election_result!F$2)</f>
        <v>0.20999999999999908</v>
      </c>
      <c r="O131" s="4">
        <f>ABS(G131-Election_result!G$2)</f>
        <v>0.5</v>
      </c>
      <c r="P131" s="4">
        <f>ABS(H131-Election_result!H$2)</f>
        <v>1.6</v>
      </c>
      <c r="Q131" s="4">
        <f>ABS(I131-Election_result!I$2)</f>
        <v>9.9999999999999645E-2</v>
      </c>
      <c r="R131" s="4">
        <f t="shared" si="1"/>
        <v>0.91999999999999971</v>
      </c>
    </row>
    <row r="132" spans="1:18" ht="12.75" customHeight="1">
      <c r="A132" s="3">
        <v>41529</v>
      </c>
      <c r="B132" s="1">
        <v>39.840000000000003</v>
      </c>
      <c r="C132" s="1">
        <v>25.43</v>
      </c>
      <c r="D132" s="1">
        <v>10.91</v>
      </c>
      <c r="E132" s="1">
        <v>5.21</v>
      </c>
      <c r="F132" s="1">
        <v>8.61</v>
      </c>
      <c r="G132" s="1">
        <v>2.8</v>
      </c>
      <c r="H132" s="1">
        <v>3.1</v>
      </c>
      <c r="I132" s="1">
        <v>4.0999999999999996</v>
      </c>
      <c r="J132" s="4">
        <f>ABS(B132-Election_result!B$2)</f>
        <v>1.6599999999999966</v>
      </c>
      <c r="K132" s="4">
        <f>ABS(C132-Election_result!C$2)</f>
        <v>0.26999999999999957</v>
      </c>
      <c r="L132" s="4">
        <f>ABS(D132-Election_result!D$2)</f>
        <v>2.5099999999999998</v>
      </c>
      <c r="M132" s="4">
        <f>ABS(E132-Election_result!E$2)</f>
        <v>0.41000000000000014</v>
      </c>
      <c r="N132" s="4">
        <f>ABS(F132-Election_result!F$2)</f>
        <v>9.9999999999997868E-3</v>
      </c>
      <c r="O132" s="4">
        <f>ABS(G132-Election_result!G$2)</f>
        <v>0.59999999999999964</v>
      </c>
      <c r="P132" s="4">
        <f>ABS(H132-Election_result!H$2)</f>
        <v>1.6</v>
      </c>
      <c r="Q132" s="4">
        <f>ABS(I132-Election_result!I$2)</f>
        <v>0</v>
      </c>
      <c r="R132" s="4">
        <f t="shared" ref="R132:R142" si="2">AVERAGE(J132:Q132)</f>
        <v>0.8824999999999994</v>
      </c>
    </row>
    <row r="133" spans="1:18" ht="12.75" customHeight="1">
      <c r="A133" s="3">
        <v>41530</v>
      </c>
      <c r="B133" s="1">
        <v>39.799999999999997</v>
      </c>
      <c r="C133" s="1">
        <v>25.5</v>
      </c>
      <c r="D133" s="1">
        <v>10.9</v>
      </c>
      <c r="E133" s="1">
        <v>5.2</v>
      </c>
      <c r="F133" s="1">
        <v>8.6</v>
      </c>
      <c r="G133" s="1">
        <v>2.8</v>
      </c>
      <c r="H133" s="1">
        <v>3.1</v>
      </c>
      <c r="I133" s="1">
        <v>4.0999999999999996</v>
      </c>
      <c r="J133" s="4">
        <f>ABS(B133-Election_result!B$2)</f>
        <v>1.7000000000000028</v>
      </c>
      <c r="K133" s="4">
        <f>ABS(C133-Election_result!C$2)</f>
        <v>0.19999999999999929</v>
      </c>
      <c r="L133" s="4">
        <f>ABS(D133-Election_result!D$2)</f>
        <v>2.5</v>
      </c>
      <c r="M133" s="4">
        <f>ABS(E133-Election_result!E$2)</f>
        <v>0.40000000000000036</v>
      </c>
      <c r="N133" s="4">
        <f>ABS(F133-Election_result!F$2)</f>
        <v>0</v>
      </c>
      <c r="O133" s="4">
        <f>ABS(G133-Election_result!G$2)</f>
        <v>0.59999999999999964</v>
      </c>
      <c r="P133" s="4">
        <f>ABS(H133-Election_result!H$2)</f>
        <v>1.6</v>
      </c>
      <c r="Q133" s="4">
        <f>ABS(I133-Election_result!I$2)</f>
        <v>0</v>
      </c>
      <c r="R133" s="4">
        <f t="shared" si="2"/>
        <v>0.87500000000000022</v>
      </c>
    </row>
    <row r="134" spans="1:18" ht="12.75" customHeight="1">
      <c r="A134" s="3">
        <v>41531</v>
      </c>
      <c r="B134" s="1">
        <v>39.82</v>
      </c>
      <c r="C134" s="1">
        <v>25.85</v>
      </c>
      <c r="D134" s="1">
        <v>10.78</v>
      </c>
      <c r="E134" s="1">
        <v>5.29</v>
      </c>
      <c r="F134" s="1">
        <v>8.48</v>
      </c>
      <c r="G134" s="1">
        <v>2.69</v>
      </c>
      <c r="H134" s="1">
        <v>3.09</v>
      </c>
      <c r="I134" s="1">
        <v>3.99</v>
      </c>
      <c r="J134" s="4">
        <f>ABS(B134-Election_result!B$2)</f>
        <v>1.6799999999999997</v>
      </c>
      <c r="K134" s="4">
        <f>ABS(C134-Election_result!C$2)</f>
        <v>0.15000000000000213</v>
      </c>
      <c r="L134" s="4">
        <f>ABS(D134-Election_result!D$2)</f>
        <v>2.379999999999999</v>
      </c>
      <c r="M134" s="4">
        <f>ABS(E134-Election_result!E$2)</f>
        <v>0.49000000000000021</v>
      </c>
      <c r="N134" s="4">
        <f>ABS(F134-Election_result!F$2)</f>
        <v>0.11999999999999922</v>
      </c>
      <c r="O134" s="4">
        <f>ABS(G134-Election_result!G$2)</f>
        <v>0.48999999999999977</v>
      </c>
      <c r="P134" s="4">
        <f>ABS(H134-Election_result!H$2)</f>
        <v>1.6100000000000003</v>
      </c>
      <c r="Q134" s="4">
        <f>ABS(I134-Election_result!I$2)</f>
        <v>0.10999999999999943</v>
      </c>
      <c r="R134" s="4">
        <f t="shared" si="2"/>
        <v>0.87875000000000003</v>
      </c>
    </row>
    <row r="135" spans="1:18" ht="12.75" customHeight="1">
      <c r="A135" s="3">
        <v>41532</v>
      </c>
      <c r="B135" s="1">
        <v>39.799999999999997</v>
      </c>
      <c r="C135" s="1">
        <v>25.9</v>
      </c>
      <c r="D135" s="1">
        <v>10.7</v>
      </c>
      <c r="E135" s="1">
        <v>5.3</v>
      </c>
      <c r="F135" s="1">
        <v>8.5</v>
      </c>
      <c r="G135" s="1">
        <v>2.7</v>
      </c>
      <c r="H135" s="1">
        <v>3.1</v>
      </c>
      <c r="I135" s="1">
        <v>4</v>
      </c>
      <c r="J135" s="4">
        <f>ABS(B135-Election_result!B$2)</f>
        <v>1.7000000000000028</v>
      </c>
      <c r="K135" s="4">
        <f>ABS(C135-Election_result!C$2)</f>
        <v>0.19999999999999929</v>
      </c>
      <c r="L135" s="4">
        <f>ABS(D135-Election_result!D$2)</f>
        <v>2.2999999999999989</v>
      </c>
      <c r="M135" s="4">
        <f>ABS(E135-Election_result!E$2)</f>
        <v>0.5</v>
      </c>
      <c r="N135" s="4">
        <f>ABS(F135-Election_result!F$2)</f>
        <v>9.9999999999999645E-2</v>
      </c>
      <c r="O135" s="4">
        <f>ABS(G135-Election_result!G$2)</f>
        <v>0.5</v>
      </c>
      <c r="P135" s="4">
        <f>ABS(H135-Election_result!H$2)</f>
        <v>1.6</v>
      </c>
      <c r="Q135" s="4">
        <f>ABS(I135-Election_result!I$2)</f>
        <v>9.9999999999999645E-2</v>
      </c>
      <c r="R135" s="4">
        <f t="shared" si="2"/>
        <v>0.875</v>
      </c>
    </row>
    <row r="136" spans="1:18" ht="12.75" customHeight="1">
      <c r="A136" s="3">
        <v>41533</v>
      </c>
      <c r="B136" s="1">
        <v>39.54</v>
      </c>
      <c r="C136" s="1">
        <v>26.13</v>
      </c>
      <c r="D136" s="1">
        <v>10.61</v>
      </c>
      <c r="E136" s="1">
        <v>5.1100000000000003</v>
      </c>
      <c r="F136" s="1">
        <v>8.51</v>
      </c>
      <c r="G136" s="1">
        <v>2.7</v>
      </c>
      <c r="H136" s="1">
        <v>3.3</v>
      </c>
      <c r="I136" s="1">
        <v>4.0999999999999996</v>
      </c>
      <c r="J136" s="4">
        <f>ABS(B136-Election_result!B$2)</f>
        <v>1.9600000000000009</v>
      </c>
      <c r="K136" s="4">
        <f>ABS(C136-Election_result!C$2)</f>
        <v>0.42999999999999972</v>
      </c>
      <c r="L136" s="4">
        <f>ABS(D136-Election_result!D$2)</f>
        <v>2.2099999999999991</v>
      </c>
      <c r="M136" s="4">
        <f>ABS(E136-Election_result!E$2)</f>
        <v>0.3100000000000005</v>
      </c>
      <c r="N136" s="4">
        <f>ABS(F136-Election_result!F$2)</f>
        <v>8.9999999999999858E-2</v>
      </c>
      <c r="O136" s="4">
        <f>ABS(G136-Election_result!G$2)</f>
        <v>0.5</v>
      </c>
      <c r="P136" s="4">
        <f>ABS(H136-Election_result!H$2)</f>
        <v>1.4000000000000004</v>
      </c>
      <c r="Q136" s="4">
        <f>ABS(I136-Election_result!I$2)</f>
        <v>0</v>
      </c>
      <c r="R136" s="4">
        <f t="shared" si="2"/>
        <v>0.86250000000000004</v>
      </c>
    </row>
    <row r="137" spans="1:18" ht="12.75" customHeight="1">
      <c r="A137" s="3">
        <v>41534</v>
      </c>
      <c r="B137" s="1">
        <v>39.5</v>
      </c>
      <c r="C137" s="1">
        <v>26.2</v>
      </c>
      <c r="D137" s="1">
        <v>10.6</v>
      </c>
      <c r="E137" s="1">
        <v>5.0999999999999996</v>
      </c>
      <c r="F137" s="1">
        <v>8.5</v>
      </c>
      <c r="G137" s="1">
        <v>2.7</v>
      </c>
      <c r="H137" s="1">
        <v>3.3</v>
      </c>
      <c r="I137" s="1">
        <v>4.0999999999999996</v>
      </c>
      <c r="J137" s="4">
        <f>ABS(B137-Election_result!B$2)</f>
        <v>2</v>
      </c>
      <c r="K137" s="4">
        <f>ABS(C137-Election_result!C$2)</f>
        <v>0.5</v>
      </c>
      <c r="L137" s="4">
        <f>ABS(D137-Election_result!D$2)</f>
        <v>2.1999999999999993</v>
      </c>
      <c r="M137" s="4">
        <f>ABS(E137-Election_result!E$2)</f>
        <v>0.29999999999999982</v>
      </c>
      <c r="N137" s="4">
        <f>ABS(F137-Election_result!F$2)</f>
        <v>9.9999999999999645E-2</v>
      </c>
      <c r="O137" s="4">
        <f>ABS(G137-Election_result!G$2)</f>
        <v>0.5</v>
      </c>
      <c r="P137" s="4">
        <f>ABS(H137-Election_result!H$2)</f>
        <v>1.4000000000000004</v>
      </c>
      <c r="Q137" s="4">
        <f>ABS(I137-Election_result!I$2)</f>
        <v>0</v>
      </c>
      <c r="R137" s="4">
        <f t="shared" si="2"/>
        <v>0.87499999999999989</v>
      </c>
    </row>
    <row r="138" spans="1:18" ht="12.75" customHeight="1">
      <c r="A138" s="3">
        <v>41535</v>
      </c>
      <c r="B138" s="1">
        <v>39.4</v>
      </c>
      <c r="C138" s="1">
        <v>26.1</v>
      </c>
      <c r="D138" s="1">
        <v>10.3</v>
      </c>
      <c r="E138" s="1">
        <v>5</v>
      </c>
      <c r="F138" s="1">
        <v>8.6999999999999993</v>
      </c>
      <c r="G138" s="1">
        <v>2.8</v>
      </c>
      <c r="H138" s="1">
        <v>3.3</v>
      </c>
      <c r="I138" s="1">
        <v>4.4000000000000004</v>
      </c>
      <c r="J138" s="4">
        <f>ABS(B138-Election_result!B$2)</f>
        <v>2.1000000000000014</v>
      </c>
      <c r="K138" s="4">
        <f>ABS(C138-Election_result!C$2)</f>
        <v>0.40000000000000213</v>
      </c>
      <c r="L138" s="4">
        <f>ABS(D138-Election_result!D$2)</f>
        <v>1.9000000000000004</v>
      </c>
      <c r="M138" s="4">
        <f>ABS(E138-Election_result!E$2)</f>
        <v>0.20000000000000018</v>
      </c>
      <c r="N138" s="4">
        <f>ABS(F138-Election_result!F$2)</f>
        <v>9.9999999999999645E-2</v>
      </c>
      <c r="O138" s="4">
        <f>ABS(G138-Election_result!G$2)</f>
        <v>0.59999999999999964</v>
      </c>
      <c r="P138" s="4">
        <f>ABS(H138-Election_result!H$2)</f>
        <v>1.4000000000000004</v>
      </c>
      <c r="Q138" s="4">
        <f>ABS(I138-Election_result!I$2)</f>
        <v>0.30000000000000071</v>
      </c>
      <c r="R138" s="4">
        <f t="shared" si="2"/>
        <v>0.87500000000000056</v>
      </c>
    </row>
    <row r="139" spans="1:18" ht="12.75" customHeight="1">
      <c r="A139" s="3">
        <v>41536</v>
      </c>
      <c r="B139" s="1">
        <v>39.200000000000003</v>
      </c>
      <c r="C139" s="1">
        <v>26.1</v>
      </c>
      <c r="D139" s="1">
        <v>10.3</v>
      </c>
      <c r="E139" s="1">
        <v>5.0999999999999996</v>
      </c>
      <c r="F139" s="1">
        <v>8.8000000000000007</v>
      </c>
      <c r="G139" s="1">
        <v>2.7</v>
      </c>
      <c r="H139" s="1">
        <v>3.5</v>
      </c>
      <c r="I139" s="1">
        <v>4.3</v>
      </c>
      <c r="J139" s="4">
        <f>ABS(B139-Election_result!B$2)</f>
        <v>2.2999999999999972</v>
      </c>
      <c r="K139" s="4">
        <f>ABS(C139-Election_result!C$2)</f>
        <v>0.40000000000000213</v>
      </c>
      <c r="L139" s="4">
        <f>ABS(D139-Election_result!D$2)</f>
        <v>1.9000000000000004</v>
      </c>
      <c r="M139" s="4">
        <f>ABS(E139-Election_result!E$2)</f>
        <v>0.29999999999999982</v>
      </c>
      <c r="N139" s="4">
        <f>ABS(F139-Election_result!F$2)</f>
        <v>0.20000000000000107</v>
      </c>
      <c r="O139" s="4">
        <f>ABS(G139-Election_result!G$2)</f>
        <v>0.5</v>
      </c>
      <c r="P139" s="4">
        <f>ABS(H139-Election_result!H$2)</f>
        <v>1.2000000000000002</v>
      </c>
      <c r="Q139" s="4">
        <f>ABS(I139-Election_result!I$2)</f>
        <v>0.20000000000000018</v>
      </c>
      <c r="R139" s="4">
        <f t="shared" si="2"/>
        <v>0.87500000000000011</v>
      </c>
    </row>
    <row r="140" spans="1:18" ht="12.75" customHeight="1">
      <c r="A140" s="3">
        <v>41537</v>
      </c>
      <c r="B140" s="1">
        <v>39.1</v>
      </c>
      <c r="C140" s="1">
        <v>26.5</v>
      </c>
      <c r="D140" s="1">
        <v>9.8000000000000007</v>
      </c>
      <c r="E140" s="1">
        <v>5.2</v>
      </c>
      <c r="F140" s="1">
        <v>8.8000000000000007</v>
      </c>
      <c r="G140" s="1">
        <v>2.6</v>
      </c>
      <c r="H140" s="1">
        <v>3.7</v>
      </c>
      <c r="I140" s="1">
        <v>4.3</v>
      </c>
      <c r="J140" s="4">
        <f>ABS(B140-Election_result!B$2)</f>
        <v>2.3999999999999986</v>
      </c>
      <c r="K140" s="4">
        <f>ABS(C140-Election_result!C$2)</f>
        <v>0.80000000000000071</v>
      </c>
      <c r="L140" s="4">
        <f>ABS(D140-Election_result!D$2)</f>
        <v>1.4000000000000004</v>
      </c>
      <c r="M140" s="4">
        <f>ABS(E140-Election_result!E$2)</f>
        <v>0.40000000000000036</v>
      </c>
      <c r="N140" s="4">
        <f>ABS(F140-Election_result!F$2)</f>
        <v>0.20000000000000107</v>
      </c>
      <c r="O140" s="4">
        <f>ABS(G140-Election_result!G$2)</f>
        <v>0.39999999999999991</v>
      </c>
      <c r="P140" s="4">
        <f>ABS(H140-Election_result!H$2)</f>
        <v>1</v>
      </c>
      <c r="Q140" s="4">
        <f>ABS(I140-Election_result!I$2)</f>
        <v>0.20000000000000018</v>
      </c>
      <c r="R140" s="4">
        <f t="shared" si="2"/>
        <v>0.8500000000000002</v>
      </c>
    </row>
    <row r="141" spans="1:18" ht="12.75" customHeight="1">
      <c r="A141" s="3">
        <v>41538</v>
      </c>
      <c r="B141" s="1">
        <v>39.200000000000003</v>
      </c>
      <c r="C141" s="1">
        <v>26.4</v>
      </c>
      <c r="D141" s="1">
        <v>9.6999999999999993</v>
      </c>
      <c r="E141" s="1">
        <v>5.3</v>
      </c>
      <c r="F141" s="1">
        <v>8.9</v>
      </c>
      <c r="G141" s="1">
        <v>2.4</v>
      </c>
      <c r="H141" s="1">
        <v>3.8</v>
      </c>
      <c r="I141" s="1">
        <v>4.3</v>
      </c>
      <c r="J141" s="4">
        <f>ABS(B141-Election_result!B$2)</f>
        <v>2.2999999999999972</v>
      </c>
      <c r="K141" s="4">
        <f>ABS(C141-Election_result!C$2)</f>
        <v>0.69999999999999929</v>
      </c>
      <c r="L141" s="4">
        <f>ABS(D141-Election_result!D$2)</f>
        <v>1.2999999999999989</v>
      </c>
      <c r="M141" s="4">
        <f>ABS(E141-Election_result!E$2)</f>
        <v>0.5</v>
      </c>
      <c r="N141" s="4">
        <f>ABS(F141-Election_result!F$2)</f>
        <v>0.30000000000000071</v>
      </c>
      <c r="O141" s="4">
        <f>ABS(G141-Election_result!G$2)</f>
        <v>0.19999999999999973</v>
      </c>
      <c r="P141" s="4">
        <f>ABS(H141-Election_result!H$2)</f>
        <v>0.90000000000000036</v>
      </c>
      <c r="Q141" s="4">
        <f>ABS(I141-Election_result!I$2)</f>
        <v>0.20000000000000018</v>
      </c>
      <c r="R141" s="4">
        <f t="shared" si="2"/>
        <v>0.79999999999999949</v>
      </c>
    </row>
    <row r="142" spans="1:18" ht="12.75" customHeight="1">
      <c r="A142" s="3">
        <v>41539</v>
      </c>
      <c r="B142" s="1">
        <v>39.1</v>
      </c>
      <c r="C142" s="1">
        <v>26.5</v>
      </c>
      <c r="D142" s="1">
        <v>9.6</v>
      </c>
      <c r="E142" s="1">
        <v>5.3</v>
      </c>
      <c r="F142" s="1">
        <v>8.9</v>
      </c>
      <c r="G142" s="1">
        <v>2.4</v>
      </c>
      <c r="H142" s="1">
        <v>3.9</v>
      </c>
      <c r="I142" s="1">
        <v>4.3</v>
      </c>
      <c r="J142" s="4">
        <f>ABS(B142-Election_result!B$2)</f>
        <v>2.3999999999999986</v>
      </c>
      <c r="K142" s="4">
        <f>ABS(C142-Election_result!C$2)</f>
        <v>0.80000000000000071</v>
      </c>
      <c r="L142" s="4">
        <f>ABS(D142-Election_result!D$2)</f>
        <v>1.1999999999999993</v>
      </c>
      <c r="M142" s="4">
        <f>ABS(E142-Election_result!E$2)</f>
        <v>0.5</v>
      </c>
      <c r="N142" s="4">
        <f>ABS(F142-Election_result!F$2)</f>
        <v>0.30000000000000071</v>
      </c>
      <c r="O142" s="4">
        <f>ABS(G142-Election_result!G$2)</f>
        <v>0.19999999999999973</v>
      </c>
      <c r="P142" s="4">
        <f>ABS(H142-Election_result!H$2)</f>
        <v>0.80000000000000027</v>
      </c>
      <c r="Q142" s="4">
        <f>ABS(I142-Election_result!I$2)</f>
        <v>0.20000000000000018</v>
      </c>
      <c r="R142" s="4">
        <f t="shared" si="2"/>
        <v>0.79999999999999993</v>
      </c>
    </row>
    <row r="143" spans="1:18" ht="12.75" customHeight="1">
      <c r="A143" s="3"/>
      <c r="B143" s="1"/>
      <c r="C143" s="1"/>
      <c r="D143" s="1"/>
      <c r="E143" s="1"/>
      <c r="F143" s="1"/>
      <c r="G143" s="1"/>
      <c r="H143" s="1"/>
      <c r="I143" s="1"/>
    </row>
    <row r="144" spans="1:18" ht="12.75" customHeight="1">
      <c r="A144" s="3"/>
      <c r="B144" s="1"/>
      <c r="C144" s="1"/>
      <c r="D144" s="1"/>
      <c r="E144" s="1"/>
      <c r="F144" s="1"/>
      <c r="G144" s="1"/>
      <c r="H144" s="1"/>
      <c r="I144" s="1"/>
    </row>
    <row r="145" spans="1:9" ht="12.75" customHeight="1">
      <c r="A145" s="3"/>
      <c r="B145" s="1"/>
      <c r="C145" s="1"/>
      <c r="D145" s="1"/>
      <c r="E145" s="1"/>
      <c r="F145" s="1"/>
      <c r="G145" s="1"/>
      <c r="H145" s="1"/>
      <c r="I145" s="1"/>
    </row>
    <row r="146" spans="1:9" ht="12.75" customHeight="1">
      <c r="A146" s="3"/>
      <c r="B146" s="1"/>
      <c r="C146" s="1"/>
      <c r="D146" s="1"/>
      <c r="E146" s="1"/>
      <c r="F146" s="1"/>
      <c r="G146" s="1"/>
      <c r="H146" s="1"/>
      <c r="I146" s="1"/>
    </row>
    <row r="147" spans="1:9" ht="12.75" customHeight="1">
      <c r="A147" s="3"/>
      <c r="B147" s="1"/>
      <c r="C147" s="1"/>
      <c r="D147" s="1"/>
      <c r="E147" s="1"/>
      <c r="F147" s="1"/>
      <c r="G147" s="1"/>
      <c r="H147" s="1"/>
      <c r="I147" s="1"/>
    </row>
    <row r="148" spans="1:9" ht="12.75" customHeight="1">
      <c r="A148" s="3"/>
      <c r="B148" s="1"/>
      <c r="C148" s="1"/>
      <c r="D148" s="1"/>
      <c r="E148" s="1"/>
      <c r="F148" s="1"/>
      <c r="G148" s="1"/>
      <c r="H148" s="1"/>
      <c r="I148" s="1"/>
    </row>
    <row r="149" spans="1:9" ht="12.75" customHeight="1">
      <c r="A149" s="3"/>
      <c r="B149" s="1"/>
      <c r="C149" s="1"/>
      <c r="D149" s="1"/>
      <c r="E149" s="1"/>
      <c r="F149" s="1"/>
      <c r="G149" s="1"/>
      <c r="H149" s="1"/>
      <c r="I149" s="1"/>
    </row>
    <row r="150" spans="1:9" ht="12.75" customHeight="1">
      <c r="A150" s="3"/>
      <c r="B150" s="1"/>
      <c r="C150" s="1"/>
      <c r="D150" s="1"/>
      <c r="E150" s="1"/>
      <c r="F150" s="1"/>
      <c r="G150" s="1"/>
      <c r="H150" s="1"/>
      <c r="I150" s="1"/>
    </row>
    <row r="151" spans="1:9" ht="12.75" customHeight="1">
      <c r="A151" s="3"/>
      <c r="B151" s="1"/>
      <c r="C151" s="1"/>
      <c r="D151" s="1"/>
      <c r="E151" s="1"/>
      <c r="F151" s="1"/>
      <c r="G151" s="1"/>
      <c r="H151" s="1"/>
      <c r="I151" s="1"/>
    </row>
    <row r="152" spans="1:9" ht="12.75" customHeight="1">
      <c r="A152" s="3"/>
      <c r="B152" s="1"/>
      <c r="C152" s="1"/>
      <c r="D152" s="1"/>
      <c r="E152" s="1"/>
      <c r="F152" s="1"/>
      <c r="G152" s="1"/>
      <c r="H152" s="1"/>
      <c r="I152" s="1"/>
    </row>
    <row r="153" spans="1:9" ht="12.75" customHeight="1">
      <c r="A153" s="3"/>
      <c r="B153" s="1"/>
      <c r="C153" s="1"/>
      <c r="D153" s="1"/>
      <c r="E153" s="1"/>
      <c r="F153" s="1"/>
      <c r="G153" s="1"/>
      <c r="H153" s="1"/>
      <c r="I153" s="1"/>
    </row>
    <row r="154" spans="1:9" ht="12.75" customHeight="1">
      <c r="A154" s="3"/>
      <c r="B154" s="1"/>
      <c r="C154" s="1"/>
      <c r="D154" s="1"/>
      <c r="E154" s="1"/>
      <c r="F154" s="1"/>
      <c r="G154" s="1"/>
      <c r="H154" s="1"/>
      <c r="I154" s="1"/>
    </row>
    <row r="155" spans="1:9" ht="12.75" customHeight="1">
      <c r="A155" s="3"/>
      <c r="B155" s="1"/>
      <c r="C155" s="1"/>
      <c r="D155" s="1"/>
      <c r="E155" s="1"/>
      <c r="F155" s="1"/>
      <c r="G155" s="1"/>
      <c r="H155" s="1"/>
      <c r="I155" s="1"/>
    </row>
    <row r="156" spans="1:9" ht="12.75" customHeight="1">
      <c r="A156" s="3"/>
      <c r="B156" s="1"/>
      <c r="C156" s="1"/>
      <c r="D156" s="1"/>
      <c r="E156" s="1"/>
      <c r="F156" s="1"/>
      <c r="G156" s="1"/>
      <c r="H156" s="1"/>
      <c r="I156" s="1"/>
    </row>
    <row r="157" spans="1:9" ht="12.75" customHeight="1">
      <c r="A157" s="3"/>
      <c r="B157" s="1"/>
      <c r="C157" s="1"/>
      <c r="D157" s="1"/>
      <c r="E157" s="1"/>
      <c r="F157" s="1"/>
      <c r="G157" s="1"/>
      <c r="H157" s="1"/>
      <c r="I157" s="1"/>
    </row>
    <row r="158" spans="1:9" ht="12.75" customHeight="1">
      <c r="A158" s="3"/>
      <c r="B158" s="1"/>
      <c r="C158" s="1"/>
      <c r="D158" s="1"/>
      <c r="E158" s="1"/>
      <c r="F158" s="1"/>
      <c r="G158" s="1"/>
      <c r="H158" s="1"/>
      <c r="I158" s="1"/>
    </row>
    <row r="159" spans="1:9" ht="12.75" customHeight="1">
      <c r="A159" s="3"/>
      <c r="B159" s="1"/>
      <c r="C159" s="1"/>
      <c r="D159" s="1"/>
      <c r="E159" s="1"/>
      <c r="F159" s="1"/>
      <c r="G159" s="1"/>
      <c r="H159" s="1"/>
      <c r="I159" s="1"/>
    </row>
    <row r="160" spans="1:9" ht="12.75" customHeight="1">
      <c r="A160" s="3"/>
      <c r="B160" s="1"/>
      <c r="C160" s="1"/>
      <c r="D160" s="1"/>
      <c r="E160" s="1"/>
      <c r="F160" s="1"/>
      <c r="G160" s="1"/>
      <c r="H160" s="1"/>
      <c r="I160" s="1"/>
    </row>
    <row r="161" spans="1:9" ht="12.75" customHeight="1">
      <c r="A161" s="3"/>
      <c r="B161" s="1"/>
      <c r="C161" s="1"/>
      <c r="D161" s="1"/>
      <c r="E161" s="1"/>
      <c r="F161" s="1"/>
      <c r="G161" s="1"/>
      <c r="H161" s="1"/>
      <c r="I161" s="1"/>
    </row>
    <row r="162" spans="1:9" ht="12.75" customHeight="1">
      <c r="A162" s="3"/>
      <c r="B162" s="1"/>
      <c r="C162" s="1"/>
      <c r="D162" s="1"/>
      <c r="E162" s="1"/>
      <c r="F162" s="1"/>
      <c r="G162" s="1"/>
      <c r="H162" s="1"/>
      <c r="I162" s="1"/>
    </row>
    <row r="163" spans="1:9" ht="12.75" customHeight="1">
      <c r="A163" s="3"/>
      <c r="B163" s="1"/>
      <c r="C163" s="1"/>
      <c r="D163" s="1"/>
      <c r="E163" s="1"/>
      <c r="F163" s="1"/>
      <c r="G163" s="1"/>
      <c r="H163" s="1"/>
      <c r="I163" s="1"/>
    </row>
    <row r="164" spans="1:9" ht="12.75" customHeight="1">
      <c r="A164" s="3"/>
      <c r="B164" s="1"/>
      <c r="C164" s="1"/>
      <c r="D164" s="1"/>
      <c r="E164" s="1"/>
      <c r="F164" s="1"/>
      <c r="G164" s="1"/>
      <c r="H164" s="1"/>
      <c r="I164" s="1"/>
    </row>
    <row r="165" spans="1:9" ht="12.75" customHeight="1">
      <c r="A165" s="3"/>
      <c r="B165" s="1"/>
      <c r="C165" s="1"/>
      <c r="D165" s="1"/>
      <c r="E165" s="1"/>
      <c r="F165" s="1"/>
      <c r="G165" s="1"/>
      <c r="H165" s="1"/>
      <c r="I165" s="1"/>
    </row>
    <row r="166" spans="1:9" ht="12.75" customHeight="1">
      <c r="A166" s="3"/>
      <c r="B166" s="1"/>
      <c r="C166" s="1"/>
      <c r="D166" s="1"/>
      <c r="E166" s="1"/>
      <c r="F166" s="1"/>
      <c r="G166" s="1"/>
      <c r="H166" s="1"/>
      <c r="I166" s="1"/>
    </row>
    <row r="167" spans="1:9" ht="12.75" customHeight="1">
      <c r="A167" s="3"/>
      <c r="B167" s="1"/>
      <c r="C167" s="1"/>
      <c r="D167" s="1"/>
      <c r="E167" s="1"/>
      <c r="F167" s="1"/>
      <c r="G167" s="1"/>
      <c r="H167" s="1"/>
      <c r="I167" s="1"/>
    </row>
    <row r="168" spans="1:9" ht="12.75" customHeight="1">
      <c r="A168" s="3"/>
      <c r="B168" s="1"/>
      <c r="C168" s="1"/>
      <c r="D168" s="1"/>
      <c r="E168" s="1"/>
      <c r="F168" s="1"/>
      <c r="G168" s="1"/>
      <c r="H168" s="1"/>
      <c r="I168" s="1"/>
    </row>
    <row r="169" spans="1:9" ht="12.75" customHeight="1">
      <c r="A169" s="3"/>
      <c r="B169" s="1"/>
      <c r="C169" s="1"/>
      <c r="D169" s="1"/>
      <c r="E169" s="1"/>
      <c r="F169" s="1"/>
      <c r="G169" s="1"/>
      <c r="H169" s="1"/>
      <c r="I169" s="1"/>
    </row>
    <row r="170" spans="1:9" ht="12.75" customHeight="1">
      <c r="A170" s="3"/>
      <c r="B170" s="1"/>
      <c r="C170" s="1"/>
      <c r="D170" s="1"/>
      <c r="E170" s="1"/>
      <c r="F170" s="1"/>
      <c r="G170" s="1"/>
      <c r="H170" s="1"/>
      <c r="I170" s="1"/>
    </row>
    <row r="171" spans="1:9" ht="12.75" customHeight="1">
      <c r="A171" s="3"/>
      <c r="B171" s="1"/>
      <c r="C171" s="1"/>
      <c r="D171" s="1"/>
      <c r="E171" s="1"/>
      <c r="F171" s="1"/>
      <c r="G171" s="1"/>
      <c r="H171" s="1"/>
      <c r="I171" s="1"/>
    </row>
    <row r="172" spans="1:9" ht="12.75" customHeight="1">
      <c r="A172" s="3"/>
      <c r="B172" s="1"/>
      <c r="C172" s="1"/>
      <c r="D172" s="1"/>
      <c r="E172" s="1"/>
      <c r="F172" s="1"/>
      <c r="G172" s="1"/>
      <c r="H172" s="1"/>
      <c r="I172" s="1"/>
    </row>
    <row r="173" spans="1:9" ht="12.75" customHeight="1">
      <c r="A173" s="3"/>
      <c r="B173" s="1"/>
      <c r="C173" s="1"/>
      <c r="D173" s="1"/>
      <c r="E173" s="1"/>
      <c r="F173" s="1"/>
      <c r="G173" s="1"/>
      <c r="H173" s="1"/>
      <c r="I173" s="1"/>
    </row>
    <row r="174" spans="1:9" ht="12.75" customHeight="1">
      <c r="A174" s="3"/>
      <c r="B174" s="1"/>
      <c r="C174" s="1"/>
      <c r="D174" s="1"/>
      <c r="E174" s="1"/>
      <c r="F174" s="1"/>
      <c r="G174" s="1"/>
      <c r="H174" s="1"/>
      <c r="I174" s="1"/>
    </row>
    <row r="175" spans="1:9" ht="12.75" customHeight="1">
      <c r="A175" s="3"/>
      <c r="B175" s="1"/>
      <c r="C175" s="1"/>
      <c r="D175" s="1"/>
      <c r="E175" s="1"/>
      <c r="F175" s="1"/>
      <c r="G175" s="1"/>
      <c r="H175" s="1"/>
      <c r="I175" s="1"/>
    </row>
    <row r="176" spans="1:9" ht="12.75" customHeight="1">
      <c r="A176" s="3"/>
      <c r="B176" s="1"/>
      <c r="C176" s="1"/>
      <c r="D176" s="1"/>
      <c r="E176" s="1"/>
      <c r="F176" s="1"/>
      <c r="G176" s="1"/>
      <c r="H176" s="1"/>
      <c r="I176" s="1"/>
    </row>
    <row r="177" spans="1:9" ht="12.75" customHeight="1">
      <c r="A177" s="3"/>
      <c r="B177" s="1"/>
      <c r="C177" s="1"/>
      <c r="D177" s="1"/>
      <c r="E177" s="1"/>
      <c r="F177" s="1"/>
      <c r="G177" s="1"/>
      <c r="H177" s="1"/>
      <c r="I177" s="1"/>
    </row>
    <row r="178" spans="1:9" ht="12.75" customHeight="1">
      <c r="A178" s="3"/>
      <c r="B178" s="1"/>
      <c r="C178" s="1"/>
      <c r="D178" s="1"/>
      <c r="E178" s="1"/>
      <c r="F178" s="1"/>
      <c r="G178" s="1"/>
      <c r="H178" s="1"/>
      <c r="I178" s="1"/>
    </row>
    <row r="179" spans="1:9" ht="12.75" customHeight="1">
      <c r="A179" s="3"/>
      <c r="B179" s="1"/>
      <c r="C179" s="1"/>
      <c r="D179" s="1"/>
      <c r="E179" s="1"/>
      <c r="F179" s="1"/>
      <c r="G179" s="1"/>
      <c r="H179" s="1"/>
      <c r="I179" s="1"/>
    </row>
    <row r="180" spans="1:9" ht="12.75" customHeight="1">
      <c r="A180" s="3"/>
      <c r="B180" s="1"/>
      <c r="C180" s="1"/>
      <c r="D180" s="1"/>
      <c r="E180" s="1"/>
      <c r="F180" s="1"/>
      <c r="G180" s="1"/>
      <c r="H180" s="1"/>
      <c r="I180" s="1"/>
    </row>
    <row r="181" spans="1:9" ht="12.75" customHeight="1">
      <c r="A181" s="3"/>
      <c r="B181" s="1"/>
      <c r="C181" s="1"/>
      <c r="D181" s="1"/>
      <c r="E181" s="1"/>
      <c r="F181" s="1"/>
      <c r="G181" s="1"/>
      <c r="H181" s="1"/>
      <c r="I181" s="1"/>
    </row>
    <row r="182" spans="1:9" ht="12.75" customHeight="1">
      <c r="A182" s="3"/>
      <c r="B182" s="1"/>
      <c r="C182" s="1"/>
      <c r="D182" s="1"/>
      <c r="E182" s="1"/>
      <c r="F182" s="1"/>
      <c r="G182" s="1"/>
      <c r="H182" s="1"/>
      <c r="I182" s="1"/>
    </row>
    <row r="183" spans="1:9" ht="12.75" customHeight="1">
      <c r="A183" s="3"/>
      <c r="B183" s="1"/>
      <c r="C183" s="1"/>
      <c r="D183" s="1"/>
      <c r="E183" s="1"/>
      <c r="F183" s="1"/>
      <c r="G183" s="1"/>
      <c r="H183" s="1"/>
      <c r="I183" s="1"/>
    </row>
    <row r="184" spans="1:9" ht="12.75" customHeight="1">
      <c r="A184" s="3"/>
      <c r="B184" s="1"/>
      <c r="C184" s="1"/>
      <c r="D184" s="1"/>
      <c r="E184" s="1"/>
      <c r="F184" s="1"/>
      <c r="G184" s="1"/>
      <c r="H184" s="1"/>
      <c r="I184" s="1"/>
    </row>
    <row r="185" spans="1:9" ht="12.75" customHeight="1">
      <c r="A185" s="3"/>
      <c r="B185" s="1"/>
      <c r="C185" s="1"/>
      <c r="D185" s="1"/>
      <c r="E185" s="1"/>
      <c r="F185" s="1"/>
      <c r="G185" s="1"/>
      <c r="H185" s="1"/>
      <c r="I185" s="1"/>
    </row>
    <row r="186" spans="1:9" ht="12.75" customHeight="1">
      <c r="A186" s="3"/>
      <c r="B186" s="1"/>
      <c r="C186" s="1"/>
      <c r="D186" s="1"/>
      <c r="E186" s="1"/>
      <c r="F186" s="1"/>
      <c r="G186" s="1"/>
      <c r="H186" s="1"/>
      <c r="I186" s="1"/>
    </row>
    <row r="187" spans="1:9" ht="12.75" customHeight="1">
      <c r="A187" s="3"/>
      <c r="B187" s="1"/>
      <c r="C187" s="1"/>
      <c r="D187" s="1"/>
      <c r="E187" s="1"/>
      <c r="F187" s="1"/>
      <c r="G187" s="1"/>
      <c r="H187" s="1"/>
      <c r="I187" s="1"/>
    </row>
    <row r="188" spans="1:9" ht="12.75" customHeight="1">
      <c r="A188" s="3"/>
      <c r="B188" s="1"/>
      <c r="C188" s="1"/>
      <c r="D188" s="1"/>
      <c r="E188" s="1"/>
      <c r="F188" s="1"/>
      <c r="G188" s="1"/>
      <c r="H188" s="1"/>
      <c r="I188" s="1"/>
    </row>
    <row r="189" spans="1:9" ht="12.75" customHeight="1">
      <c r="A189" s="3"/>
      <c r="B189" s="1"/>
      <c r="C189" s="1"/>
      <c r="D189" s="1"/>
      <c r="E189" s="1"/>
      <c r="F189" s="1"/>
      <c r="G189" s="1"/>
      <c r="H189" s="1"/>
      <c r="I189" s="1"/>
    </row>
    <row r="190" spans="1:9" ht="12.75" customHeight="1">
      <c r="A190" s="3"/>
      <c r="B190" s="1"/>
      <c r="C190" s="1"/>
      <c r="D190" s="1"/>
      <c r="E190" s="1"/>
      <c r="F190" s="1"/>
      <c r="G190" s="1"/>
      <c r="H190" s="1"/>
      <c r="I190" s="1"/>
    </row>
    <row r="191" spans="1:9" ht="12.75" customHeight="1">
      <c r="A191" s="3"/>
      <c r="B191" s="1"/>
      <c r="C191" s="1"/>
      <c r="D191" s="1"/>
      <c r="E191" s="1"/>
      <c r="F191" s="1"/>
      <c r="G191" s="1"/>
      <c r="H191" s="1"/>
      <c r="I191" s="1"/>
    </row>
    <row r="192" spans="1:9" ht="12.75" customHeight="1">
      <c r="A192" s="3"/>
      <c r="B192" s="1"/>
      <c r="C192" s="1"/>
      <c r="D192" s="1"/>
      <c r="E192" s="1"/>
      <c r="F192" s="1"/>
      <c r="G192" s="1"/>
      <c r="H192" s="1"/>
      <c r="I192" s="1"/>
    </row>
    <row r="193" spans="1:9" ht="12.75" customHeight="1">
      <c r="A193" s="3"/>
      <c r="B193" s="1"/>
      <c r="C193" s="1"/>
      <c r="D193" s="1"/>
      <c r="E193" s="1"/>
      <c r="F193" s="1"/>
      <c r="G193" s="1"/>
      <c r="H193" s="1"/>
      <c r="I193" s="1"/>
    </row>
    <row r="194" spans="1:9" ht="12.75" customHeight="1">
      <c r="A194" s="3"/>
      <c r="B194" s="1"/>
      <c r="C194" s="1"/>
      <c r="D194" s="1"/>
      <c r="E194" s="1"/>
      <c r="F194" s="1"/>
      <c r="G194" s="1"/>
      <c r="H194" s="1"/>
      <c r="I194" s="1"/>
    </row>
    <row r="195" spans="1:9" ht="12.75" customHeight="1">
      <c r="A195" s="3"/>
      <c r="B195" s="1"/>
      <c r="C195" s="1"/>
      <c r="D195" s="1"/>
      <c r="E195" s="1"/>
      <c r="F195" s="1"/>
      <c r="G195" s="1"/>
      <c r="H195" s="1"/>
      <c r="I195" s="1"/>
    </row>
    <row r="196" spans="1:9" ht="12.75" customHeight="1">
      <c r="A196" s="3"/>
      <c r="B196" s="1"/>
      <c r="C196" s="1"/>
      <c r="D196" s="1"/>
      <c r="E196" s="1"/>
      <c r="F196" s="1"/>
      <c r="G196" s="1"/>
      <c r="H196" s="1"/>
      <c r="I196" s="1"/>
    </row>
    <row r="197" spans="1:9" ht="12.75" customHeight="1">
      <c r="A197" s="3"/>
      <c r="B197" s="1"/>
      <c r="C197" s="1"/>
      <c r="D197" s="1"/>
      <c r="E197" s="1"/>
      <c r="F197" s="1"/>
      <c r="G197" s="1"/>
      <c r="H197" s="1"/>
      <c r="I197" s="1"/>
    </row>
    <row r="198" spans="1:9" ht="12.75" customHeight="1">
      <c r="A198" s="3"/>
      <c r="B198" s="1"/>
      <c r="C198" s="1"/>
      <c r="D198" s="1"/>
      <c r="E198" s="1"/>
      <c r="F198" s="1"/>
      <c r="G198" s="1"/>
      <c r="H198" s="1"/>
      <c r="I198" s="1"/>
    </row>
    <row r="199" spans="1:9" ht="12.75" customHeight="1">
      <c r="A199" s="3"/>
      <c r="B199" s="1"/>
      <c r="C199" s="1"/>
      <c r="D199" s="1"/>
      <c r="E199" s="1"/>
      <c r="F199" s="1"/>
      <c r="G199" s="1"/>
      <c r="H199" s="1"/>
      <c r="I199" s="1"/>
    </row>
    <row r="200" spans="1:9" ht="12.75" customHeight="1">
      <c r="A200" s="3"/>
      <c r="B200" s="1"/>
      <c r="C200" s="1"/>
      <c r="D200" s="1"/>
      <c r="E200" s="1"/>
      <c r="F200" s="1"/>
      <c r="G200" s="1"/>
      <c r="H200" s="1"/>
      <c r="I200" s="1"/>
    </row>
    <row r="201" spans="1:9" ht="12.75" customHeight="1">
      <c r="A201" s="3"/>
      <c r="B201" s="1"/>
      <c r="C201" s="1"/>
      <c r="D201" s="1"/>
      <c r="E201" s="1"/>
      <c r="F201" s="1"/>
      <c r="G201" s="1"/>
      <c r="H201" s="1"/>
      <c r="I201" s="1"/>
    </row>
    <row r="202" spans="1:9" ht="12.75" customHeight="1">
      <c r="A202" s="3"/>
      <c r="B202" s="1"/>
      <c r="C202" s="1"/>
      <c r="D202" s="1"/>
      <c r="E202" s="1"/>
      <c r="F202" s="1"/>
      <c r="G202" s="1"/>
      <c r="H202" s="1"/>
      <c r="I202" s="1"/>
    </row>
    <row r="203" spans="1:9" ht="12.75" customHeight="1">
      <c r="A203" s="3"/>
      <c r="B203" s="1"/>
      <c r="C203" s="1"/>
      <c r="D203" s="1"/>
      <c r="E203" s="1"/>
      <c r="F203" s="1"/>
      <c r="G203" s="1"/>
      <c r="H203" s="1"/>
      <c r="I203" s="1"/>
    </row>
    <row r="204" spans="1:9" ht="12.75" customHeight="1">
      <c r="A204" s="3"/>
      <c r="B204" s="1"/>
      <c r="C204" s="1"/>
      <c r="D204" s="1"/>
      <c r="E204" s="1"/>
      <c r="F204" s="1"/>
      <c r="G204" s="1"/>
      <c r="H204" s="1"/>
      <c r="I204" s="1"/>
    </row>
    <row r="205" spans="1:9" ht="12.75" customHeight="1">
      <c r="A205" s="3"/>
      <c r="B205" s="1"/>
      <c r="C205" s="1"/>
      <c r="D205" s="1"/>
      <c r="E205" s="1"/>
      <c r="F205" s="1"/>
      <c r="G205" s="1"/>
      <c r="H205" s="1"/>
      <c r="I205" s="1"/>
    </row>
    <row r="206" spans="1:9" ht="12.75" customHeight="1">
      <c r="A206" s="3"/>
      <c r="B206" s="1"/>
      <c r="C206" s="1"/>
      <c r="D206" s="1"/>
      <c r="E206" s="1"/>
      <c r="F206" s="1"/>
      <c r="G206" s="1"/>
      <c r="H206" s="1"/>
      <c r="I206" s="1"/>
    </row>
    <row r="207" spans="1:9" ht="12.75" customHeight="1">
      <c r="A207" s="3"/>
      <c r="B207" s="1"/>
      <c r="C207" s="1"/>
      <c r="D207" s="1"/>
      <c r="E207" s="1"/>
      <c r="F207" s="1"/>
      <c r="G207" s="1"/>
      <c r="H207" s="1"/>
      <c r="I207" s="1"/>
    </row>
    <row r="208" spans="1:9" ht="12.75" customHeight="1">
      <c r="A208" s="3"/>
      <c r="B208" s="1"/>
      <c r="C208" s="1"/>
      <c r="D208" s="1"/>
      <c r="E208" s="1"/>
      <c r="F208" s="1"/>
      <c r="G208" s="1"/>
      <c r="H208" s="1"/>
      <c r="I208" s="1"/>
    </row>
    <row r="209" spans="1:9" ht="12.75" customHeight="1">
      <c r="A209" s="3"/>
      <c r="B209" s="1"/>
      <c r="C209" s="1"/>
      <c r="D209" s="1"/>
      <c r="E209" s="1"/>
      <c r="F209" s="1"/>
      <c r="G209" s="1"/>
      <c r="H209" s="1"/>
      <c r="I209" s="1"/>
    </row>
    <row r="210" spans="1:9" ht="12.75" customHeight="1">
      <c r="A210" s="3"/>
      <c r="B210" s="1"/>
      <c r="C210" s="1"/>
      <c r="D210" s="1"/>
      <c r="E210" s="1"/>
      <c r="F210" s="1"/>
      <c r="G210" s="1"/>
      <c r="H210" s="1"/>
      <c r="I210" s="1"/>
    </row>
    <row r="211" spans="1:9" ht="12.75" customHeight="1">
      <c r="A211" s="3"/>
      <c r="B211" s="1"/>
      <c r="C211" s="1"/>
      <c r="D211" s="1"/>
      <c r="E211" s="1"/>
      <c r="F211" s="1"/>
      <c r="G211" s="1"/>
      <c r="H211" s="1"/>
      <c r="I211" s="1"/>
    </row>
    <row r="212" spans="1:9" ht="12.75" customHeight="1">
      <c r="A212" s="3"/>
      <c r="B212" s="1"/>
      <c r="C212" s="1"/>
      <c r="D212" s="1"/>
      <c r="E212" s="1"/>
      <c r="F212" s="1"/>
      <c r="G212" s="1"/>
      <c r="H212" s="1"/>
      <c r="I212" s="1"/>
    </row>
    <row r="213" spans="1:9" ht="12.75" customHeight="1">
      <c r="A213" s="3"/>
      <c r="B213" s="1"/>
      <c r="C213" s="1"/>
      <c r="D213" s="1"/>
      <c r="E213" s="1"/>
      <c r="F213" s="1"/>
      <c r="G213" s="1"/>
      <c r="H213" s="1"/>
      <c r="I213" s="1"/>
    </row>
    <row r="214" spans="1:9" ht="12.75" customHeight="1">
      <c r="A214" s="3"/>
      <c r="B214" s="1"/>
      <c r="C214" s="1"/>
      <c r="D214" s="1"/>
      <c r="E214" s="1"/>
      <c r="F214" s="1"/>
      <c r="G214" s="1"/>
      <c r="H214" s="1"/>
      <c r="I214" s="1"/>
    </row>
    <row r="215" spans="1:9" ht="12.75" customHeight="1">
      <c r="A215" s="3"/>
      <c r="B215" s="1"/>
      <c r="C215" s="1"/>
      <c r="D215" s="1"/>
      <c r="E215" s="1"/>
      <c r="F215" s="1"/>
      <c r="G215" s="1"/>
      <c r="H215" s="1"/>
      <c r="I215" s="1"/>
    </row>
    <row r="216" spans="1:9" ht="12.75" customHeight="1">
      <c r="A216" s="3"/>
      <c r="B216" s="1"/>
      <c r="C216" s="1"/>
      <c r="D216" s="1"/>
      <c r="E216" s="1"/>
      <c r="F216" s="1"/>
      <c r="G216" s="1"/>
      <c r="H216" s="1"/>
      <c r="I216" s="1"/>
    </row>
    <row r="217" spans="1:9" ht="12.75" customHeight="1">
      <c r="A217" s="3"/>
      <c r="B217" s="1"/>
      <c r="C217" s="1"/>
      <c r="D217" s="1"/>
      <c r="E217" s="1"/>
      <c r="F217" s="1"/>
      <c r="G217" s="1"/>
      <c r="H217" s="1"/>
      <c r="I217" s="1"/>
    </row>
    <row r="218" spans="1:9" ht="12.75" customHeight="1">
      <c r="A218" s="3"/>
      <c r="B218" s="1"/>
      <c r="C218" s="1"/>
      <c r="D218" s="1"/>
      <c r="E218" s="1"/>
      <c r="F218" s="1"/>
      <c r="G218" s="1"/>
      <c r="H218" s="1"/>
      <c r="I218" s="1"/>
    </row>
    <row r="219" spans="1:9" ht="12.75" customHeight="1">
      <c r="A219" s="3"/>
      <c r="B219" s="1"/>
      <c r="C219" s="1"/>
      <c r="D219" s="1"/>
      <c r="E219" s="1"/>
      <c r="F219" s="1"/>
      <c r="G219" s="1"/>
      <c r="H219" s="1"/>
      <c r="I219" s="1"/>
    </row>
    <row r="220" spans="1:9" ht="12.75" customHeight="1">
      <c r="A220" s="3"/>
      <c r="B220" s="1"/>
      <c r="C220" s="1"/>
      <c r="D220" s="1"/>
      <c r="E220" s="1"/>
      <c r="F220" s="1"/>
      <c r="G220" s="1"/>
      <c r="H220" s="1"/>
      <c r="I220" s="1"/>
    </row>
    <row r="221" spans="1:9" ht="12.75" customHeight="1">
      <c r="A221" s="3"/>
      <c r="B221" s="1"/>
      <c r="C221" s="1"/>
      <c r="D221" s="1"/>
      <c r="E221" s="1"/>
      <c r="F221" s="1"/>
      <c r="G221" s="1"/>
      <c r="H221" s="1"/>
      <c r="I221" s="1"/>
    </row>
    <row r="222" spans="1:9" ht="12.75" customHeight="1">
      <c r="A222" s="3"/>
      <c r="B222" s="1"/>
      <c r="C222" s="1"/>
      <c r="D222" s="1"/>
      <c r="E222" s="1"/>
      <c r="F222" s="1"/>
      <c r="G222" s="1"/>
      <c r="H222" s="1"/>
      <c r="I222" s="1"/>
    </row>
    <row r="223" spans="1:9" ht="12.75" customHeight="1">
      <c r="A223" s="3"/>
      <c r="B223" s="1"/>
      <c r="C223" s="1"/>
      <c r="D223" s="1"/>
      <c r="E223" s="1"/>
      <c r="F223" s="1"/>
      <c r="G223" s="1"/>
      <c r="H223" s="1"/>
      <c r="I223" s="1"/>
    </row>
    <row r="224" spans="1:9" ht="12.75" customHeight="1">
      <c r="A224" s="3"/>
      <c r="B224" s="1"/>
      <c r="C224" s="1"/>
      <c r="D224" s="1"/>
      <c r="E224" s="1"/>
      <c r="F224" s="1"/>
      <c r="G224" s="1"/>
      <c r="H224" s="1"/>
      <c r="I224" s="1"/>
    </row>
    <row r="225" spans="1:9" ht="12.75" customHeight="1">
      <c r="A225" s="3"/>
      <c r="B225" s="1"/>
      <c r="C225" s="1"/>
      <c r="D225" s="1"/>
      <c r="E225" s="1"/>
      <c r="F225" s="1"/>
      <c r="G225" s="1"/>
      <c r="H225" s="1"/>
      <c r="I225" s="1"/>
    </row>
    <row r="226" spans="1:9" ht="12.75" customHeight="1">
      <c r="A226" s="3"/>
      <c r="B226" s="1"/>
      <c r="C226" s="1"/>
      <c r="D226" s="1"/>
      <c r="E226" s="1"/>
      <c r="F226" s="1"/>
      <c r="G226" s="1"/>
      <c r="H226" s="1"/>
      <c r="I226" s="1"/>
    </row>
    <row r="227" spans="1:9" ht="12.75" customHeight="1">
      <c r="A227" s="3"/>
      <c r="B227" s="1"/>
      <c r="C227" s="1"/>
      <c r="D227" s="1"/>
      <c r="E227" s="1"/>
      <c r="F227" s="1"/>
      <c r="G227" s="1"/>
      <c r="H227" s="1"/>
      <c r="I227" s="1"/>
    </row>
    <row r="228" spans="1:9" ht="12.75" customHeight="1">
      <c r="A228" s="3"/>
      <c r="B228" s="1"/>
      <c r="C228" s="1"/>
      <c r="D228" s="1"/>
      <c r="E228" s="1"/>
      <c r="F228" s="1"/>
      <c r="G228" s="1"/>
      <c r="H228" s="1"/>
      <c r="I228" s="1"/>
    </row>
    <row r="229" spans="1:9" ht="12.75" customHeight="1">
      <c r="A229" s="3"/>
      <c r="B229" s="1"/>
      <c r="C229" s="1"/>
      <c r="D229" s="1"/>
      <c r="E229" s="1"/>
      <c r="F229" s="1"/>
      <c r="G229" s="1"/>
      <c r="H229" s="1"/>
      <c r="I229" s="1"/>
    </row>
    <row r="230" spans="1:9" ht="12.75" customHeight="1">
      <c r="A230" s="3"/>
      <c r="B230" s="1"/>
      <c r="C230" s="1"/>
      <c r="D230" s="1"/>
      <c r="E230" s="1"/>
      <c r="F230" s="1"/>
      <c r="G230" s="1"/>
      <c r="H230" s="1"/>
      <c r="I230" s="1"/>
    </row>
    <row r="231" spans="1:9" ht="12.75" customHeight="1">
      <c r="A231" s="3"/>
      <c r="B231" s="1"/>
      <c r="C231" s="1"/>
      <c r="D231" s="1"/>
      <c r="E231" s="1"/>
      <c r="F231" s="1"/>
      <c r="G231" s="1"/>
      <c r="H231" s="1"/>
      <c r="I231" s="1"/>
    </row>
    <row r="232" spans="1:9" ht="12.75" customHeight="1">
      <c r="A232" s="3"/>
      <c r="B232" s="1"/>
      <c r="C232" s="1"/>
      <c r="D232" s="1"/>
      <c r="E232" s="1"/>
      <c r="F232" s="1"/>
      <c r="G232" s="1"/>
      <c r="H232" s="1"/>
      <c r="I232" s="1"/>
    </row>
    <row r="233" spans="1:9" ht="12.75" customHeight="1">
      <c r="A233" s="3"/>
      <c r="B233" s="1"/>
      <c r="C233" s="1"/>
      <c r="D233" s="1"/>
      <c r="E233" s="1"/>
      <c r="F233" s="1"/>
      <c r="G233" s="1"/>
      <c r="H233" s="1"/>
      <c r="I233" s="1"/>
    </row>
    <row r="234" spans="1:9" ht="12.75" customHeight="1">
      <c r="A234" s="3"/>
      <c r="B234" s="1"/>
      <c r="C234" s="1"/>
      <c r="D234" s="1"/>
      <c r="E234" s="1"/>
      <c r="F234" s="1"/>
      <c r="G234" s="1"/>
      <c r="H234" s="1"/>
      <c r="I234" s="1"/>
    </row>
    <row r="235" spans="1:9" ht="12.75" customHeight="1">
      <c r="A235" s="3"/>
      <c r="B235" s="1"/>
      <c r="C235" s="1"/>
      <c r="D235" s="1"/>
      <c r="E235" s="1"/>
      <c r="F235" s="1"/>
      <c r="G235" s="1"/>
      <c r="H235" s="1"/>
      <c r="I235" s="1"/>
    </row>
    <row r="236" spans="1:9" ht="12.75" customHeight="1">
      <c r="A236" s="3"/>
      <c r="B236" s="1"/>
      <c r="C236" s="1"/>
      <c r="D236" s="1"/>
      <c r="E236" s="1"/>
      <c r="F236" s="1"/>
      <c r="G236" s="1"/>
      <c r="H236" s="1"/>
      <c r="I236" s="1"/>
    </row>
    <row r="237" spans="1:9" ht="12.75" customHeight="1">
      <c r="A237" s="3"/>
      <c r="B237" s="1"/>
      <c r="C237" s="1"/>
      <c r="D237" s="1"/>
      <c r="E237" s="1"/>
      <c r="F237" s="1"/>
      <c r="G237" s="1"/>
      <c r="H237" s="1"/>
      <c r="I237" s="1"/>
    </row>
    <row r="238" spans="1:9" ht="12.75" customHeight="1">
      <c r="A238" s="3"/>
      <c r="B238" s="1"/>
      <c r="C238" s="1"/>
      <c r="D238" s="1"/>
      <c r="E238" s="1"/>
      <c r="F238" s="1"/>
      <c r="G238" s="1"/>
      <c r="H238" s="1"/>
      <c r="I238" s="1"/>
    </row>
    <row r="239" spans="1:9" ht="12.75" customHeight="1">
      <c r="A239" s="3"/>
      <c r="B239" s="1"/>
      <c r="C239" s="1"/>
      <c r="D239" s="1"/>
      <c r="E239" s="1"/>
      <c r="F239" s="1"/>
      <c r="G239" s="1"/>
      <c r="H239" s="1"/>
      <c r="I239" s="1"/>
    </row>
    <row r="240" spans="1:9" ht="12.75" customHeight="1">
      <c r="A240" s="3"/>
      <c r="B240" s="1"/>
      <c r="C240" s="1"/>
      <c r="D240" s="1"/>
      <c r="E240" s="1"/>
      <c r="F240" s="1"/>
      <c r="G240" s="1"/>
      <c r="H240" s="1"/>
      <c r="I240" s="1"/>
    </row>
    <row r="241" spans="1:9" ht="12.75" customHeight="1">
      <c r="A241" s="3"/>
      <c r="B241" s="1"/>
      <c r="C241" s="1"/>
      <c r="D241" s="1"/>
      <c r="E241" s="1"/>
      <c r="F241" s="1"/>
      <c r="G241" s="1"/>
      <c r="H241" s="1"/>
      <c r="I241" s="1"/>
    </row>
    <row r="242" spans="1:9" ht="12.75" customHeight="1">
      <c r="A242" s="3"/>
      <c r="B242" s="1"/>
      <c r="C242" s="1"/>
      <c r="D242" s="1"/>
      <c r="E242" s="1"/>
      <c r="F242" s="1"/>
      <c r="G242" s="1"/>
      <c r="H242" s="1"/>
      <c r="I242" s="1"/>
    </row>
    <row r="243" spans="1:9" ht="12.75" customHeight="1">
      <c r="A243" s="3"/>
      <c r="B243" s="1"/>
      <c r="C243" s="1"/>
      <c r="D243" s="1"/>
      <c r="E243" s="1"/>
      <c r="F243" s="1"/>
      <c r="G243" s="1"/>
      <c r="H243" s="1"/>
      <c r="I243" s="1"/>
    </row>
    <row r="244" spans="1:9" ht="12.75" customHeight="1">
      <c r="A244" s="3"/>
      <c r="B244" s="1"/>
      <c r="C244" s="1"/>
      <c r="D244" s="1"/>
      <c r="E244" s="1"/>
      <c r="F244" s="1"/>
      <c r="G244" s="1"/>
      <c r="H244" s="1"/>
      <c r="I244" s="1"/>
    </row>
    <row r="245" spans="1:9" ht="12.75" customHeight="1">
      <c r="A245" s="3"/>
      <c r="B245" s="1"/>
      <c r="C245" s="1"/>
      <c r="D245" s="1"/>
      <c r="E245" s="1"/>
      <c r="F245" s="1"/>
      <c r="G245" s="1"/>
      <c r="H245" s="1"/>
      <c r="I245" s="1"/>
    </row>
    <row r="246" spans="1:9" ht="12.75" customHeight="1">
      <c r="A246" s="3"/>
      <c r="B246" s="1"/>
      <c r="C246" s="1"/>
      <c r="D246" s="1"/>
      <c r="E246" s="1"/>
      <c r="F246" s="1"/>
      <c r="G246" s="1"/>
      <c r="H246" s="1"/>
      <c r="I246" s="1"/>
    </row>
    <row r="247" spans="1:9" ht="12.75" customHeight="1">
      <c r="A247" s="3"/>
      <c r="B247" s="1"/>
      <c r="C247" s="1"/>
      <c r="D247" s="1"/>
      <c r="E247" s="1"/>
      <c r="F247" s="1"/>
      <c r="G247" s="1"/>
      <c r="H247" s="1"/>
      <c r="I247" s="1"/>
    </row>
    <row r="248" spans="1:9" ht="12.75" customHeight="1">
      <c r="A248" s="3"/>
      <c r="B248" s="1"/>
      <c r="C248" s="1"/>
      <c r="D248" s="1"/>
      <c r="E248" s="1"/>
      <c r="F248" s="1"/>
      <c r="G248" s="1"/>
      <c r="H248" s="1"/>
      <c r="I248" s="1"/>
    </row>
    <row r="249" spans="1:9" ht="12.75" customHeight="1">
      <c r="A249" s="3"/>
      <c r="B249" s="1"/>
      <c r="C249" s="1"/>
      <c r="D249" s="1"/>
      <c r="E249" s="1"/>
      <c r="F249" s="1"/>
      <c r="G249" s="1"/>
      <c r="H249" s="1"/>
      <c r="I249" s="1"/>
    </row>
    <row r="250" spans="1:9" ht="12.75" customHeight="1">
      <c r="A250" s="3"/>
      <c r="B250" s="1"/>
      <c r="C250" s="1"/>
      <c r="D250" s="1"/>
      <c r="E250" s="1"/>
      <c r="F250" s="1"/>
      <c r="G250" s="1"/>
      <c r="H250" s="1"/>
      <c r="I250" s="1"/>
    </row>
    <row r="251" spans="1:9" ht="12.75" customHeight="1">
      <c r="A251" s="3"/>
      <c r="B251" s="1"/>
      <c r="C251" s="1"/>
      <c r="D251" s="1"/>
      <c r="E251" s="1"/>
      <c r="F251" s="1"/>
      <c r="G251" s="1"/>
      <c r="H251" s="1"/>
      <c r="I251" s="1"/>
    </row>
    <row r="252" spans="1:9" ht="12.75" customHeight="1">
      <c r="A252" s="3"/>
      <c r="B252" s="1"/>
      <c r="C252" s="1"/>
      <c r="D252" s="1"/>
      <c r="E252" s="1"/>
      <c r="F252" s="1"/>
      <c r="G252" s="1"/>
      <c r="H252" s="1"/>
      <c r="I252" s="1"/>
    </row>
    <row r="253" spans="1:9" ht="12.75" customHeight="1">
      <c r="A253" s="3"/>
      <c r="B253" s="1"/>
      <c r="C253" s="1"/>
      <c r="D253" s="1"/>
      <c r="E253" s="1"/>
      <c r="F253" s="1"/>
      <c r="G253" s="1"/>
      <c r="H253" s="1"/>
      <c r="I253" s="1"/>
    </row>
    <row r="254" spans="1:9" ht="12.75" customHeight="1">
      <c r="A254" s="3"/>
      <c r="B254" s="1"/>
      <c r="C254" s="1"/>
      <c r="D254" s="1"/>
      <c r="E254" s="1"/>
      <c r="F254" s="1"/>
      <c r="G254" s="1"/>
      <c r="H254" s="1"/>
      <c r="I254" s="1"/>
    </row>
    <row r="255" spans="1:9" ht="12.75" customHeight="1">
      <c r="A255" s="3"/>
      <c r="B255" s="1"/>
      <c r="C255" s="1"/>
      <c r="D255" s="1"/>
      <c r="E255" s="1"/>
      <c r="F255" s="1"/>
      <c r="G255" s="1"/>
      <c r="H255" s="1"/>
      <c r="I255" s="1"/>
    </row>
    <row r="256" spans="1:9" ht="12.75" customHeight="1">
      <c r="A256" s="3"/>
      <c r="B256" s="1"/>
      <c r="C256" s="1"/>
      <c r="D256" s="1"/>
      <c r="E256" s="1"/>
      <c r="F256" s="1"/>
      <c r="G256" s="1"/>
      <c r="H256" s="1"/>
      <c r="I256" s="1"/>
    </row>
    <row r="257" spans="1:9" ht="12.75" customHeight="1">
      <c r="A257" s="3"/>
      <c r="B257" s="1"/>
      <c r="C257" s="1"/>
      <c r="D257" s="1"/>
      <c r="E257" s="1"/>
      <c r="F257" s="1"/>
      <c r="G257" s="1"/>
      <c r="H257" s="1"/>
      <c r="I257" s="1"/>
    </row>
    <row r="258" spans="1:9" ht="12.75" customHeight="1">
      <c r="A258" s="3"/>
      <c r="B258" s="1"/>
      <c r="C258" s="1"/>
      <c r="D258" s="1"/>
      <c r="E258" s="1"/>
      <c r="F258" s="1"/>
      <c r="G258" s="1"/>
      <c r="H258" s="1"/>
      <c r="I258" s="1"/>
    </row>
    <row r="259" spans="1:9" ht="12.75" customHeight="1">
      <c r="A259" s="3"/>
      <c r="B259" s="1"/>
      <c r="C259" s="1"/>
      <c r="D259" s="1"/>
      <c r="E259" s="1"/>
      <c r="F259" s="1"/>
      <c r="G259" s="1"/>
      <c r="H259" s="1"/>
      <c r="I259" s="1"/>
    </row>
    <row r="260" spans="1:9" ht="12.75" customHeight="1">
      <c r="A260" s="3"/>
      <c r="B260" s="1"/>
      <c r="C260" s="1"/>
      <c r="D260" s="1"/>
      <c r="E260" s="1"/>
      <c r="F260" s="1"/>
      <c r="G260" s="1"/>
      <c r="H260" s="1"/>
      <c r="I260" s="1"/>
    </row>
    <row r="261" spans="1:9" ht="12.75" customHeight="1">
      <c r="A261" s="3"/>
      <c r="B261" s="1"/>
      <c r="C261" s="1"/>
      <c r="D261" s="1"/>
      <c r="E261" s="1"/>
      <c r="F261" s="1"/>
      <c r="G261" s="1"/>
      <c r="H261" s="1"/>
      <c r="I261" s="1"/>
    </row>
    <row r="262" spans="1:9" ht="12.75" customHeight="1">
      <c r="A262" s="3"/>
      <c r="B262" s="1"/>
      <c r="C262" s="1"/>
      <c r="D262" s="1"/>
      <c r="E262" s="1"/>
      <c r="F262" s="1"/>
      <c r="G262" s="1"/>
      <c r="H262" s="1"/>
      <c r="I262" s="1"/>
    </row>
    <row r="263" spans="1:9" ht="12.75" customHeight="1">
      <c r="A263" s="3"/>
      <c r="B263" s="1"/>
      <c r="C263" s="1"/>
      <c r="D263" s="1"/>
      <c r="E263" s="1"/>
      <c r="F263" s="1"/>
      <c r="G263" s="1"/>
      <c r="H263" s="1"/>
      <c r="I263" s="1"/>
    </row>
    <row r="264" spans="1:9" ht="12.75" customHeight="1">
      <c r="A264" s="3"/>
      <c r="B264" s="1"/>
      <c r="C264" s="1"/>
      <c r="D264" s="1"/>
      <c r="E264" s="1"/>
      <c r="F264" s="1"/>
      <c r="G264" s="1"/>
      <c r="H264" s="1"/>
      <c r="I264" s="1"/>
    </row>
    <row r="265" spans="1:9" ht="12.75" customHeight="1">
      <c r="A265" s="3"/>
      <c r="B265" s="1"/>
      <c r="C265" s="1"/>
      <c r="D265" s="1"/>
      <c r="E265" s="1"/>
      <c r="F265" s="1"/>
      <c r="G265" s="1"/>
      <c r="H265" s="1"/>
      <c r="I265" s="1"/>
    </row>
    <row r="266" spans="1:9" ht="12.75" customHeight="1">
      <c r="A266" s="3"/>
      <c r="B266" s="1"/>
      <c r="C266" s="1"/>
      <c r="D266" s="1"/>
      <c r="E266" s="1"/>
      <c r="F266" s="1"/>
      <c r="G266" s="1"/>
      <c r="H266" s="1"/>
      <c r="I266" s="1"/>
    </row>
    <row r="267" spans="1:9" ht="12.75" customHeight="1">
      <c r="A267" s="3"/>
      <c r="B267" s="1"/>
      <c r="C267" s="1"/>
      <c r="D267" s="1"/>
      <c r="E267" s="1"/>
      <c r="F267" s="1"/>
      <c r="G267" s="1"/>
      <c r="H267" s="1"/>
      <c r="I267" s="1"/>
    </row>
    <row r="268" spans="1:9" ht="12.75" customHeight="1">
      <c r="A268" s="3"/>
      <c r="B268" s="1"/>
      <c r="C268" s="1"/>
      <c r="D268" s="1"/>
      <c r="E268" s="1"/>
      <c r="F268" s="1"/>
      <c r="G268" s="1"/>
      <c r="H268" s="1"/>
      <c r="I268" s="1"/>
    </row>
    <row r="269" spans="1:9" ht="12.75" customHeight="1">
      <c r="A269" s="3"/>
      <c r="B269" s="1"/>
      <c r="C269" s="1"/>
      <c r="D269" s="1"/>
      <c r="E269" s="1"/>
      <c r="F269" s="1"/>
      <c r="G269" s="1"/>
      <c r="H269" s="1"/>
      <c r="I269" s="1"/>
    </row>
    <row r="270" spans="1:9" ht="12.75" customHeight="1">
      <c r="A270" s="3"/>
      <c r="B270" s="1"/>
      <c r="C270" s="1"/>
      <c r="D270" s="1"/>
      <c r="E270" s="1"/>
      <c r="F270" s="1"/>
      <c r="G270" s="1"/>
      <c r="H270" s="1"/>
      <c r="I270" s="1"/>
    </row>
    <row r="271" spans="1:9" ht="12.75" customHeight="1">
      <c r="A271" s="3"/>
      <c r="B271" s="1"/>
      <c r="C271" s="1"/>
      <c r="D271" s="1"/>
      <c r="E271" s="1"/>
      <c r="F271" s="1"/>
      <c r="G271" s="1"/>
      <c r="H271" s="1"/>
      <c r="I271" s="1"/>
    </row>
    <row r="272" spans="1:9" ht="12.75" customHeight="1">
      <c r="A272" s="3"/>
      <c r="B272" s="1"/>
      <c r="C272" s="1"/>
      <c r="D272" s="1"/>
      <c r="E272" s="1"/>
      <c r="F272" s="1"/>
      <c r="G272" s="1"/>
      <c r="H272" s="1"/>
      <c r="I272" s="1"/>
    </row>
    <row r="273" spans="1:9" ht="12.75" customHeight="1">
      <c r="A273" s="3"/>
      <c r="B273" s="1"/>
      <c r="C273" s="1"/>
      <c r="D273" s="1"/>
      <c r="E273" s="1"/>
      <c r="F273" s="1"/>
      <c r="G273" s="1"/>
      <c r="H273" s="1"/>
      <c r="I273" s="1"/>
    </row>
    <row r="274" spans="1:9" ht="12.75" customHeight="1">
      <c r="A274" s="3"/>
      <c r="B274" s="1"/>
      <c r="C274" s="1"/>
      <c r="D274" s="1"/>
      <c r="E274" s="1"/>
      <c r="F274" s="1"/>
      <c r="G274" s="1"/>
      <c r="H274" s="1"/>
      <c r="I274" s="1"/>
    </row>
    <row r="275" spans="1:9" ht="12.75" customHeight="1">
      <c r="A275" s="3"/>
      <c r="B275" s="1"/>
      <c r="C275" s="1"/>
      <c r="D275" s="1"/>
      <c r="E275" s="1"/>
      <c r="F275" s="1"/>
      <c r="G275" s="1"/>
      <c r="H275" s="1"/>
      <c r="I275" s="1"/>
    </row>
    <row r="276" spans="1:9" ht="12.75" customHeight="1">
      <c r="A276" s="3"/>
      <c r="B276" s="1"/>
      <c r="C276" s="1"/>
      <c r="D276" s="1"/>
      <c r="E276" s="1"/>
      <c r="F276" s="1"/>
      <c r="G276" s="1"/>
      <c r="H276" s="1"/>
      <c r="I276" s="1"/>
    </row>
    <row r="277" spans="1:9" ht="12.75" customHeight="1">
      <c r="A277" s="3"/>
      <c r="B277" s="1"/>
      <c r="C277" s="1"/>
      <c r="D277" s="1"/>
      <c r="E277" s="1"/>
      <c r="F277" s="1"/>
      <c r="G277" s="1"/>
      <c r="H277" s="1"/>
      <c r="I277" s="1"/>
    </row>
    <row r="278" spans="1:9" ht="12.75" customHeight="1">
      <c r="A278" s="3"/>
      <c r="B278" s="1"/>
      <c r="C278" s="1"/>
      <c r="D278" s="1"/>
      <c r="E278" s="1"/>
      <c r="F278" s="1"/>
      <c r="G278" s="1"/>
      <c r="H278" s="1"/>
      <c r="I278" s="1"/>
    </row>
    <row r="279" spans="1:9" ht="12.75" customHeight="1">
      <c r="A279" s="3"/>
      <c r="B279" s="1"/>
      <c r="C279" s="1"/>
      <c r="D279" s="1"/>
      <c r="E279" s="1"/>
      <c r="F279" s="1"/>
      <c r="G279" s="1"/>
      <c r="H279" s="1"/>
      <c r="I279" s="1"/>
    </row>
    <row r="280" spans="1:9" ht="12.75" customHeight="1">
      <c r="A280" s="3"/>
      <c r="B280" s="1"/>
      <c r="C280" s="1"/>
      <c r="D280" s="1"/>
      <c r="E280" s="1"/>
      <c r="F280" s="1"/>
      <c r="G280" s="1"/>
      <c r="H280" s="1"/>
      <c r="I280" s="1"/>
    </row>
    <row r="281" spans="1:9" ht="12.75" customHeight="1">
      <c r="A281" s="3"/>
      <c r="B281" s="1"/>
      <c r="C281" s="1"/>
      <c r="D281" s="1"/>
      <c r="E281" s="1"/>
      <c r="F281" s="1"/>
      <c r="G281" s="1"/>
      <c r="H281" s="1"/>
      <c r="I281" s="1"/>
    </row>
    <row r="282" spans="1:9" ht="12.75" customHeight="1">
      <c r="A282" s="3"/>
      <c r="B282" s="1"/>
      <c r="C282" s="1"/>
      <c r="D282" s="1"/>
      <c r="E282" s="1"/>
      <c r="F282" s="1"/>
      <c r="G282" s="1"/>
      <c r="H282" s="1"/>
      <c r="I282" s="1"/>
    </row>
    <row r="283" spans="1:9" ht="12.75" customHeight="1">
      <c r="A283" s="3"/>
      <c r="B283" s="1"/>
      <c r="C283" s="1"/>
      <c r="D283" s="1"/>
      <c r="E283" s="1"/>
      <c r="F283" s="1"/>
      <c r="G283" s="1"/>
      <c r="H283" s="1"/>
      <c r="I283" s="1"/>
    </row>
    <row r="284" spans="1:9" ht="12.75" customHeight="1">
      <c r="A284" s="3"/>
      <c r="B284" s="1"/>
      <c r="C284" s="1"/>
      <c r="D284" s="1"/>
      <c r="E284" s="1"/>
      <c r="F284" s="1"/>
      <c r="G284" s="1"/>
      <c r="H284" s="1"/>
      <c r="I284" s="1"/>
    </row>
    <row r="285" spans="1:9" ht="12.75" customHeight="1">
      <c r="A285" s="3"/>
      <c r="B285" s="1"/>
      <c r="C285" s="1"/>
      <c r="D285" s="1"/>
      <c r="E285" s="1"/>
      <c r="F285" s="1"/>
      <c r="G285" s="1"/>
      <c r="H285" s="1"/>
      <c r="I285" s="1"/>
    </row>
    <row r="286" spans="1:9" ht="12.75" customHeight="1">
      <c r="A286" s="3"/>
      <c r="B286" s="1"/>
      <c r="C286" s="1"/>
      <c r="D286" s="1"/>
      <c r="E286" s="1"/>
      <c r="F286" s="1"/>
      <c r="G286" s="1"/>
      <c r="H286" s="1"/>
      <c r="I286" s="1"/>
    </row>
    <row r="287" spans="1:9" ht="12.75" customHeight="1">
      <c r="A287" s="3"/>
      <c r="B287" s="1"/>
      <c r="C287" s="1"/>
      <c r="D287" s="1"/>
      <c r="E287" s="1"/>
      <c r="F287" s="1"/>
      <c r="G287" s="1"/>
      <c r="H287" s="1"/>
      <c r="I287" s="1"/>
    </row>
    <row r="288" spans="1:9" ht="12.75" customHeight="1">
      <c r="A288" s="3"/>
      <c r="B288" s="1"/>
      <c r="C288" s="1"/>
      <c r="D288" s="1"/>
      <c r="E288" s="1"/>
      <c r="F288" s="1"/>
      <c r="G288" s="1"/>
      <c r="H288" s="1"/>
      <c r="I288" s="1"/>
    </row>
    <row r="289" spans="1:9" ht="12.75" customHeight="1">
      <c r="A289" s="3"/>
      <c r="B289" s="1"/>
      <c r="C289" s="1"/>
      <c r="D289" s="1"/>
      <c r="E289" s="1"/>
      <c r="F289" s="1"/>
      <c r="G289" s="1"/>
      <c r="H289" s="1"/>
      <c r="I289" s="1"/>
    </row>
    <row r="290" spans="1:9" ht="12.75" customHeight="1">
      <c r="A290" s="3"/>
      <c r="B290" s="1"/>
      <c r="C290" s="1"/>
      <c r="D290" s="1"/>
      <c r="E290" s="1"/>
      <c r="F290" s="1"/>
      <c r="G290" s="1"/>
      <c r="H290" s="1"/>
      <c r="I290" s="1"/>
    </row>
    <row r="291" spans="1:9" ht="12.75" customHeight="1">
      <c r="A291" s="3"/>
      <c r="B291" s="1"/>
      <c r="C291" s="1"/>
      <c r="D291" s="1"/>
      <c r="E291" s="1"/>
      <c r="F291" s="1"/>
      <c r="G291" s="1"/>
      <c r="H291" s="1"/>
      <c r="I291" s="1"/>
    </row>
    <row r="292" spans="1:9" ht="12.75" customHeight="1">
      <c r="A292" s="3"/>
      <c r="B292" s="1"/>
      <c r="C292" s="1"/>
      <c r="D292" s="1"/>
      <c r="E292" s="1"/>
      <c r="F292" s="1"/>
      <c r="G292" s="1"/>
      <c r="H292" s="1"/>
      <c r="I292" s="1"/>
    </row>
    <row r="293" spans="1:9" ht="12.75" customHeight="1">
      <c r="A293" s="3"/>
      <c r="B293" s="1"/>
      <c r="C293" s="1"/>
      <c r="D293" s="1"/>
      <c r="E293" s="1"/>
      <c r="F293" s="1"/>
      <c r="G293" s="1"/>
      <c r="H293" s="1"/>
      <c r="I293" s="1"/>
    </row>
    <row r="294" spans="1:9" ht="12.75" customHeight="1">
      <c r="A294" s="3"/>
      <c r="B294" s="1"/>
      <c r="C294" s="1"/>
      <c r="D294" s="1"/>
      <c r="E294" s="1"/>
      <c r="F294" s="1"/>
      <c r="G294" s="1"/>
      <c r="H294" s="1"/>
      <c r="I294" s="1"/>
    </row>
    <row r="295" spans="1:9" ht="12.75" customHeight="1">
      <c r="A295" s="3"/>
      <c r="B295" s="1"/>
      <c r="C295" s="1"/>
      <c r="D295" s="1"/>
      <c r="E295" s="1"/>
      <c r="F295" s="1"/>
      <c r="G295" s="1"/>
      <c r="H295" s="1"/>
      <c r="I295" s="1"/>
    </row>
    <row r="296" spans="1:9" ht="12.75" customHeight="1">
      <c r="A296" s="3"/>
      <c r="B296" s="1"/>
      <c r="C296" s="1"/>
      <c r="D296" s="1"/>
      <c r="E296" s="1"/>
      <c r="F296" s="1"/>
      <c r="G296" s="1"/>
      <c r="H296" s="1"/>
      <c r="I296" s="1"/>
    </row>
    <row r="297" spans="1:9" ht="12.75" customHeight="1">
      <c r="A297" s="3"/>
      <c r="B297" s="1"/>
      <c r="C297" s="1"/>
      <c r="D297" s="1"/>
      <c r="E297" s="1"/>
      <c r="F297" s="1"/>
      <c r="G297" s="1"/>
      <c r="H297" s="1"/>
      <c r="I297" s="1"/>
    </row>
    <row r="298" spans="1:9" ht="12.75" customHeight="1">
      <c r="A298" s="3"/>
      <c r="B298" s="1"/>
      <c r="C298" s="1"/>
      <c r="D298" s="1"/>
      <c r="E298" s="1"/>
      <c r="F298" s="1"/>
      <c r="G298" s="1"/>
      <c r="H298" s="1"/>
      <c r="I298" s="1"/>
    </row>
    <row r="299" spans="1:9" ht="12.75" customHeight="1">
      <c r="A299" s="3"/>
      <c r="B299" s="1"/>
      <c r="C299" s="1"/>
      <c r="D299" s="1"/>
      <c r="E299" s="1"/>
      <c r="F299" s="1"/>
      <c r="G299" s="1"/>
      <c r="H299" s="1"/>
      <c r="I299" s="1"/>
    </row>
    <row r="300" spans="1:9" ht="12.75" customHeight="1">
      <c r="A300" s="3"/>
      <c r="B300" s="1"/>
      <c r="C300" s="1"/>
      <c r="D300" s="1"/>
      <c r="E300" s="1"/>
      <c r="F300" s="1"/>
      <c r="G300" s="1"/>
      <c r="H300" s="1"/>
      <c r="I300" s="1"/>
    </row>
    <row r="301" spans="1:9" ht="12.75" customHeight="1">
      <c r="A301" s="3"/>
      <c r="B301" s="1"/>
      <c r="C301" s="1"/>
      <c r="D301" s="1"/>
      <c r="E301" s="1"/>
      <c r="F301" s="1"/>
      <c r="G301" s="1"/>
      <c r="H301" s="1"/>
      <c r="I301" s="1"/>
    </row>
    <row r="302" spans="1:9" ht="12.75" customHeight="1">
      <c r="A302" s="3"/>
      <c r="B302" s="1"/>
      <c r="C302" s="1"/>
      <c r="D302" s="1"/>
      <c r="E302" s="1"/>
      <c r="F302" s="1"/>
      <c r="G302" s="1"/>
      <c r="H302" s="1"/>
      <c r="I302" s="1"/>
    </row>
    <row r="303" spans="1:9" ht="12.75" customHeight="1">
      <c r="A303" s="3"/>
      <c r="B303" s="1"/>
      <c r="C303" s="1"/>
      <c r="D303" s="1"/>
      <c r="E303" s="1"/>
      <c r="F303" s="1"/>
      <c r="G303" s="1"/>
      <c r="H303" s="1"/>
      <c r="I303" s="1"/>
    </row>
    <row r="304" spans="1:9" ht="12.75" customHeight="1">
      <c r="A304" s="3"/>
      <c r="B304" s="1"/>
      <c r="C304" s="1"/>
      <c r="D304" s="1"/>
      <c r="E304" s="1"/>
      <c r="F304" s="1"/>
      <c r="G304" s="1"/>
      <c r="H304" s="1"/>
      <c r="I304" s="1"/>
    </row>
    <row r="305" spans="1:9" ht="12.75" customHeight="1">
      <c r="A305" s="3"/>
      <c r="B305" s="1"/>
      <c r="C305" s="1"/>
      <c r="D305" s="1"/>
      <c r="E305" s="1"/>
      <c r="F305" s="1"/>
      <c r="G305" s="1"/>
      <c r="H305" s="1"/>
      <c r="I305" s="1"/>
    </row>
    <row r="306" spans="1:9" ht="12.75" customHeight="1">
      <c r="A306" s="3"/>
      <c r="B306" s="1"/>
      <c r="C306" s="1"/>
      <c r="D306" s="1"/>
      <c r="E306" s="1"/>
      <c r="F306" s="1"/>
      <c r="G306" s="1"/>
      <c r="H306" s="1"/>
      <c r="I306" s="1"/>
    </row>
    <row r="307" spans="1:9" ht="12.75" customHeight="1">
      <c r="A307" s="3"/>
      <c r="B307" s="1"/>
      <c r="C307" s="1"/>
      <c r="D307" s="1"/>
      <c r="E307" s="1"/>
      <c r="F307" s="1"/>
      <c r="G307" s="1"/>
      <c r="H307" s="1"/>
      <c r="I307" s="1"/>
    </row>
    <row r="308" spans="1:9" ht="12.75" customHeight="1">
      <c r="A308" s="3"/>
      <c r="B308" s="1"/>
      <c r="C308" s="1"/>
      <c r="D308" s="1"/>
      <c r="E308" s="1"/>
      <c r="F308" s="1"/>
      <c r="G308" s="1"/>
      <c r="H308" s="1"/>
      <c r="I308" s="1"/>
    </row>
    <row r="309" spans="1:9" ht="12.75" customHeight="1">
      <c r="A309" s="3"/>
      <c r="B309" s="1"/>
      <c r="C309" s="1"/>
      <c r="D309" s="1"/>
      <c r="E309" s="1"/>
      <c r="F309" s="1"/>
      <c r="G309" s="1"/>
      <c r="H309" s="1"/>
      <c r="I309" s="1"/>
    </row>
    <row r="310" spans="1:9" ht="12.75" customHeight="1">
      <c r="A310" s="3"/>
      <c r="B310" s="1"/>
      <c r="C310" s="1"/>
      <c r="D310" s="1"/>
      <c r="E310" s="1"/>
      <c r="F310" s="1"/>
      <c r="G310" s="1"/>
      <c r="H310" s="1"/>
      <c r="I310" s="1"/>
    </row>
    <row r="311" spans="1:9" ht="12.75" customHeight="1">
      <c r="A311" s="3"/>
      <c r="B311" s="1"/>
      <c r="C311" s="1"/>
      <c r="D311" s="1"/>
      <c r="E311" s="1"/>
      <c r="F311" s="1"/>
      <c r="G311" s="1"/>
      <c r="H311" s="1"/>
      <c r="I311" s="1"/>
    </row>
    <row r="312" spans="1:9" ht="12.75" customHeight="1">
      <c r="A312" s="3"/>
      <c r="B312" s="1"/>
      <c r="C312" s="1"/>
      <c r="D312" s="1"/>
      <c r="E312" s="1"/>
      <c r="F312" s="1"/>
      <c r="G312" s="1"/>
      <c r="H312" s="1"/>
      <c r="I312" s="1"/>
    </row>
    <row r="313" spans="1:9" ht="12.75" customHeight="1">
      <c r="A313" s="3"/>
      <c r="B313" s="1"/>
      <c r="C313" s="1"/>
      <c r="D313" s="1"/>
      <c r="E313" s="1"/>
      <c r="F313" s="1"/>
      <c r="G313" s="1"/>
      <c r="H313" s="1"/>
      <c r="I313" s="1"/>
    </row>
    <row r="314" spans="1:9" ht="12.75" customHeight="1">
      <c r="A314" s="3"/>
      <c r="B314" s="1"/>
      <c r="C314" s="1"/>
      <c r="D314" s="1"/>
      <c r="E314" s="1"/>
      <c r="F314" s="1"/>
      <c r="G314" s="1"/>
      <c r="H314" s="1"/>
      <c r="I314" s="1"/>
    </row>
    <row r="315" spans="1:9" ht="12.75" customHeight="1">
      <c r="A315" s="3"/>
      <c r="B315" s="1"/>
      <c r="C315" s="1"/>
      <c r="D315" s="1"/>
      <c r="E315" s="1"/>
      <c r="F315" s="1"/>
      <c r="G315" s="1"/>
      <c r="H315" s="1"/>
      <c r="I315" s="1"/>
    </row>
    <row r="316" spans="1:9" ht="12.75" customHeight="1">
      <c r="A316" s="3"/>
      <c r="B316" s="1"/>
      <c r="C316" s="1"/>
      <c r="D316" s="1"/>
      <c r="E316" s="1"/>
      <c r="F316" s="1"/>
      <c r="G316" s="1"/>
      <c r="H316" s="1"/>
      <c r="I316" s="1"/>
    </row>
    <row r="317" spans="1:9" ht="12.75" customHeight="1">
      <c r="A317" s="3"/>
      <c r="B317" s="1"/>
      <c r="C317" s="1"/>
      <c r="D317" s="1"/>
      <c r="E317" s="1"/>
      <c r="F317" s="1"/>
      <c r="G317" s="1"/>
      <c r="H317" s="1"/>
      <c r="I317" s="1"/>
    </row>
    <row r="318" spans="1:9" ht="12.75" customHeight="1">
      <c r="A318" s="3"/>
      <c r="B318" s="1"/>
      <c r="C318" s="1"/>
      <c r="D318" s="1"/>
      <c r="E318" s="1"/>
      <c r="F318" s="1"/>
      <c r="G318" s="1"/>
      <c r="H318" s="1"/>
      <c r="I318" s="1"/>
    </row>
    <row r="319" spans="1:9" ht="12.75" customHeight="1">
      <c r="A319" s="3"/>
      <c r="B319" s="1"/>
      <c r="C319" s="1"/>
      <c r="D319" s="1"/>
      <c r="E319" s="1"/>
      <c r="F319" s="1"/>
      <c r="G319" s="1"/>
      <c r="H319" s="1"/>
      <c r="I319" s="1"/>
    </row>
    <row r="320" spans="1:9" ht="12.75" customHeight="1">
      <c r="A320" s="3"/>
      <c r="B320" s="1"/>
      <c r="C320" s="1"/>
      <c r="D320" s="1"/>
      <c r="E320" s="1"/>
      <c r="F320" s="1"/>
      <c r="G320" s="1"/>
      <c r="H320" s="1"/>
      <c r="I320" s="1"/>
    </row>
    <row r="321" spans="1:9" ht="12.75" customHeight="1">
      <c r="A321" s="3"/>
      <c r="B321" s="1"/>
      <c r="C321" s="1"/>
      <c r="D321" s="1"/>
      <c r="E321" s="1"/>
      <c r="F321" s="1"/>
      <c r="G321" s="1"/>
      <c r="H321" s="1"/>
      <c r="I321" s="1"/>
    </row>
    <row r="322" spans="1:9" ht="12.75" customHeight="1">
      <c r="A322" s="3"/>
      <c r="B322" s="1"/>
      <c r="C322" s="1"/>
      <c r="D322" s="1"/>
      <c r="E322" s="1"/>
      <c r="F322" s="1"/>
      <c r="G322" s="1"/>
      <c r="H322" s="1"/>
      <c r="I322" s="1"/>
    </row>
    <row r="323" spans="1:9" ht="12.75" customHeight="1">
      <c r="A323" s="3"/>
      <c r="B323" s="1"/>
      <c r="C323" s="1"/>
      <c r="D323" s="1"/>
      <c r="E323" s="1"/>
      <c r="F323" s="1"/>
      <c r="G323" s="1"/>
      <c r="H323" s="1"/>
      <c r="I323" s="1"/>
    </row>
    <row r="324" spans="1:9" ht="12.75" customHeight="1">
      <c r="A324" s="3"/>
      <c r="B324" s="1"/>
      <c r="C324" s="1"/>
      <c r="D324" s="1"/>
      <c r="E324" s="1"/>
      <c r="F324" s="1"/>
      <c r="G324" s="1"/>
      <c r="H324" s="1"/>
      <c r="I324" s="1"/>
    </row>
    <row r="325" spans="1:9" ht="12.75" customHeight="1">
      <c r="A325" s="3"/>
      <c r="B325" s="1"/>
      <c r="C325" s="1"/>
      <c r="D325" s="1"/>
      <c r="E325" s="1"/>
      <c r="F325" s="1"/>
      <c r="G325" s="1"/>
      <c r="H325" s="1"/>
      <c r="I325" s="1"/>
    </row>
    <row r="326" spans="1:9" ht="12.75" customHeight="1">
      <c r="A326" s="3"/>
      <c r="B326" s="1"/>
      <c r="C326" s="1"/>
      <c r="D326" s="1"/>
      <c r="E326" s="1"/>
      <c r="F326" s="1"/>
      <c r="G326" s="1"/>
      <c r="H326" s="1"/>
      <c r="I326" s="1"/>
    </row>
    <row r="327" spans="1:9" ht="12.75" customHeight="1">
      <c r="A327" s="3"/>
      <c r="B327" s="1"/>
      <c r="C327" s="1"/>
      <c r="D327" s="1"/>
      <c r="E327" s="1"/>
      <c r="F327" s="1"/>
      <c r="G327" s="1"/>
      <c r="H327" s="1"/>
      <c r="I327" s="1"/>
    </row>
    <row r="328" spans="1:9" ht="12.75" customHeight="1">
      <c r="A328" s="3"/>
      <c r="B328" s="1"/>
      <c r="C328" s="1"/>
      <c r="D328" s="1"/>
      <c r="E328" s="1"/>
      <c r="F328" s="1"/>
      <c r="G328" s="1"/>
      <c r="H328" s="1"/>
      <c r="I328" s="1"/>
    </row>
    <row r="329" spans="1:9" ht="12.75" customHeight="1">
      <c r="A329" s="3"/>
      <c r="B329" s="1"/>
      <c r="C329" s="1"/>
      <c r="D329" s="1"/>
      <c r="E329" s="1"/>
      <c r="F329" s="1"/>
      <c r="G329" s="1"/>
      <c r="H329" s="1"/>
      <c r="I329" s="1"/>
    </row>
    <row r="330" spans="1:9" ht="12.75" customHeight="1">
      <c r="A330" s="3"/>
      <c r="B330" s="1"/>
      <c r="C330" s="1"/>
      <c r="D330" s="1"/>
      <c r="E330" s="1"/>
      <c r="F330" s="1"/>
      <c r="G330" s="1"/>
      <c r="H330" s="1"/>
      <c r="I330" s="1"/>
    </row>
    <row r="331" spans="1:9" ht="12.75" customHeight="1">
      <c r="A331" s="3"/>
      <c r="B331" s="1"/>
      <c r="C331" s="1"/>
      <c r="D331" s="1"/>
      <c r="E331" s="1"/>
      <c r="F331" s="1"/>
      <c r="G331" s="1"/>
      <c r="H331" s="1"/>
      <c r="I331" s="1"/>
    </row>
    <row r="332" spans="1:9" ht="12.75" customHeight="1">
      <c r="A332" s="3"/>
      <c r="B332" s="1"/>
      <c r="C332" s="1"/>
      <c r="D332" s="1"/>
      <c r="E332" s="1"/>
      <c r="F332" s="1"/>
      <c r="G332" s="1"/>
      <c r="H332" s="1"/>
      <c r="I332" s="1"/>
    </row>
    <row r="333" spans="1:9" ht="12.75" customHeight="1">
      <c r="A333" s="3"/>
      <c r="B333" s="1"/>
      <c r="C333" s="1"/>
      <c r="D333" s="1"/>
      <c r="E333" s="1"/>
      <c r="F333" s="1"/>
      <c r="G333" s="1"/>
      <c r="H333" s="1"/>
      <c r="I333" s="1"/>
    </row>
    <row r="334" spans="1:9" ht="12.75" customHeight="1">
      <c r="A334" s="3"/>
      <c r="B334" s="1"/>
      <c r="C334" s="1"/>
      <c r="D334" s="1"/>
      <c r="E334" s="1"/>
      <c r="F334" s="1"/>
      <c r="G334" s="1"/>
      <c r="H334" s="1"/>
      <c r="I334" s="1"/>
    </row>
    <row r="335" spans="1:9" ht="12.75" customHeight="1">
      <c r="A335" s="3"/>
      <c r="B335" s="1"/>
      <c r="C335" s="1"/>
      <c r="D335" s="1"/>
      <c r="E335" s="1"/>
      <c r="F335" s="1"/>
      <c r="G335" s="1"/>
      <c r="H335" s="1"/>
      <c r="I335" s="1"/>
    </row>
    <row r="336" spans="1:9" ht="12.75" customHeight="1">
      <c r="A336" s="3"/>
      <c r="B336" s="1"/>
      <c r="C336" s="1"/>
      <c r="D336" s="1"/>
      <c r="E336" s="1"/>
      <c r="F336" s="1"/>
      <c r="G336" s="1"/>
      <c r="H336" s="1"/>
      <c r="I336" s="1"/>
    </row>
    <row r="337" spans="1:9" ht="12.75" customHeight="1">
      <c r="A337" s="3"/>
      <c r="B337" s="1"/>
      <c r="C337" s="1"/>
      <c r="D337" s="1"/>
      <c r="E337" s="1"/>
      <c r="F337" s="1"/>
      <c r="G337" s="1"/>
      <c r="H337" s="1"/>
      <c r="I337" s="1"/>
    </row>
    <row r="338" spans="1:9" ht="12.75" customHeight="1">
      <c r="A338" s="3"/>
      <c r="B338" s="1"/>
      <c r="C338" s="1"/>
      <c r="D338" s="1"/>
      <c r="E338" s="1"/>
      <c r="F338" s="1"/>
      <c r="G338" s="1"/>
      <c r="H338" s="1"/>
      <c r="I338" s="1"/>
    </row>
    <row r="339" spans="1:9" ht="12.75" customHeight="1">
      <c r="A339" s="3"/>
      <c r="B339" s="1"/>
      <c r="C339" s="1"/>
      <c r="D339" s="1"/>
      <c r="E339" s="1"/>
      <c r="F339" s="1"/>
      <c r="G339" s="1"/>
      <c r="H339" s="1"/>
      <c r="I339" s="1"/>
    </row>
    <row r="340" spans="1:9" ht="12.75" customHeight="1">
      <c r="A340" s="3"/>
      <c r="B340" s="1"/>
      <c r="C340" s="1"/>
      <c r="D340" s="1"/>
      <c r="E340" s="1"/>
      <c r="F340" s="1"/>
      <c r="G340" s="1"/>
      <c r="H340" s="1"/>
      <c r="I340" s="1"/>
    </row>
    <row r="341" spans="1:9" ht="12.75" customHeight="1">
      <c r="A341" s="3"/>
      <c r="B341" s="1"/>
      <c r="C341" s="1"/>
      <c r="D341" s="1"/>
      <c r="E341" s="1"/>
      <c r="F341" s="1"/>
      <c r="G341" s="1"/>
      <c r="H341" s="1"/>
      <c r="I341" s="1"/>
    </row>
    <row r="342" spans="1:9" ht="12.75" customHeight="1">
      <c r="A342" s="3"/>
      <c r="B342" s="1"/>
      <c r="C342" s="1"/>
      <c r="D342" s="1"/>
      <c r="E342" s="1"/>
      <c r="F342" s="1"/>
      <c r="G342" s="1"/>
      <c r="H342" s="1"/>
      <c r="I342" s="1"/>
    </row>
    <row r="343" spans="1:9" ht="12.75" customHeight="1">
      <c r="A343" s="3"/>
      <c r="B343" s="1"/>
      <c r="C343" s="1"/>
      <c r="D343" s="1"/>
      <c r="E343" s="1"/>
      <c r="F343" s="1"/>
      <c r="G343" s="1"/>
      <c r="H343" s="1"/>
      <c r="I343" s="1"/>
    </row>
    <row r="344" spans="1:9" ht="12.75" customHeight="1">
      <c r="A344" s="3"/>
      <c r="B344" s="1"/>
      <c r="C344" s="1"/>
      <c r="D344" s="1"/>
      <c r="E344" s="1"/>
      <c r="F344" s="1"/>
      <c r="G344" s="1"/>
      <c r="H344" s="1"/>
      <c r="I344" s="1"/>
    </row>
    <row r="345" spans="1:9" ht="12.75" customHeight="1">
      <c r="A345" s="3"/>
      <c r="B345" s="1"/>
      <c r="C345" s="1"/>
      <c r="D345" s="1"/>
      <c r="E345" s="1"/>
      <c r="F345" s="1"/>
      <c r="G345" s="1"/>
      <c r="H345" s="1"/>
      <c r="I345" s="1"/>
    </row>
    <row r="346" spans="1:9" ht="12.75" customHeight="1">
      <c r="A346" s="3"/>
      <c r="B346" s="1"/>
      <c r="C346" s="1"/>
      <c r="D346" s="1"/>
      <c r="E346" s="1"/>
      <c r="F346" s="1"/>
      <c r="G346" s="1"/>
      <c r="H346" s="1"/>
      <c r="I346" s="1"/>
    </row>
    <row r="347" spans="1:9" ht="12.75" customHeight="1">
      <c r="A347" s="3"/>
      <c r="B347" s="1"/>
      <c r="C347" s="1"/>
      <c r="D347" s="1"/>
      <c r="E347" s="1"/>
      <c r="F347" s="1"/>
      <c r="G347" s="1"/>
      <c r="H347" s="1"/>
      <c r="I347" s="1"/>
    </row>
    <row r="348" spans="1:9" ht="12.75" customHeight="1">
      <c r="A348" s="3"/>
      <c r="B348" s="1"/>
      <c r="C348" s="1"/>
      <c r="D348" s="1"/>
      <c r="E348" s="1"/>
      <c r="F348" s="1"/>
      <c r="G348" s="1"/>
      <c r="H348" s="1"/>
      <c r="I348" s="1"/>
    </row>
    <row r="349" spans="1:9" ht="12.75" customHeight="1">
      <c r="A349" s="3"/>
      <c r="B349" s="1"/>
      <c r="C349" s="1"/>
      <c r="D349" s="1"/>
      <c r="E349" s="1"/>
      <c r="F349" s="1"/>
      <c r="G349" s="1"/>
      <c r="H349" s="1"/>
      <c r="I349" s="1"/>
    </row>
    <row r="350" spans="1:9" ht="12.75" customHeight="1">
      <c r="A350" s="3"/>
      <c r="B350" s="1"/>
      <c r="C350" s="1"/>
      <c r="D350" s="1"/>
      <c r="E350" s="1"/>
      <c r="F350" s="1"/>
      <c r="G350" s="1"/>
      <c r="H350" s="1"/>
      <c r="I350" s="1"/>
    </row>
    <row r="351" spans="1:9" ht="12.75" customHeight="1">
      <c r="A351" s="3"/>
      <c r="B351" s="1"/>
      <c r="C351" s="1"/>
      <c r="D351" s="1"/>
      <c r="E351" s="1"/>
      <c r="F351" s="1"/>
      <c r="G351" s="1"/>
      <c r="H351" s="1"/>
      <c r="I351" s="1"/>
    </row>
    <row r="352" spans="1:9" ht="12.75" customHeight="1">
      <c r="A352" s="3"/>
      <c r="B352" s="1"/>
      <c r="C352" s="1"/>
      <c r="D352" s="1"/>
      <c r="E352" s="1"/>
      <c r="F352" s="1"/>
      <c r="G352" s="1"/>
      <c r="H352" s="1"/>
      <c r="I352" s="1"/>
    </row>
    <row r="353" spans="1:9" ht="12.75" customHeight="1">
      <c r="A353" s="3"/>
      <c r="B353" s="1"/>
      <c r="C353" s="1"/>
      <c r="D353" s="1"/>
      <c r="E353" s="1"/>
      <c r="F353" s="1"/>
      <c r="G353" s="1"/>
      <c r="H353" s="1"/>
      <c r="I353" s="1"/>
    </row>
    <row r="354" spans="1:9" ht="12.75" customHeight="1">
      <c r="A354" s="3"/>
      <c r="B354" s="1"/>
      <c r="C354" s="1"/>
      <c r="D354" s="1"/>
      <c r="E354" s="1"/>
      <c r="F354" s="1"/>
      <c r="G354" s="1"/>
      <c r="H354" s="1"/>
      <c r="I354" s="1"/>
    </row>
    <row r="355" spans="1:9" ht="12.75" customHeight="1">
      <c r="A355" s="3"/>
      <c r="B355" s="1"/>
      <c r="C355" s="1"/>
      <c r="D355" s="1"/>
      <c r="E355" s="1"/>
      <c r="F355" s="1"/>
      <c r="G355" s="1"/>
      <c r="H355" s="1"/>
      <c r="I355" s="1"/>
    </row>
    <row r="356" spans="1:9" ht="12.75" customHeight="1">
      <c r="A356" s="3"/>
      <c r="B356" s="1"/>
      <c r="C356" s="1"/>
      <c r="D356" s="1"/>
      <c r="E356" s="1"/>
      <c r="F356" s="1"/>
      <c r="G356" s="1"/>
      <c r="H356" s="1"/>
      <c r="I356" s="1"/>
    </row>
    <row r="357" spans="1:9" ht="12.75" customHeight="1">
      <c r="A357" s="3"/>
      <c r="B357" s="1"/>
      <c r="C357" s="1"/>
      <c r="D357" s="1"/>
      <c r="E357" s="1"/>
      <c r="F357" s="1"/>
      <c r="G357" s="1"/>
      <c r="H357" s="1"/>
      <c r="I357" s="1"/>
    </row>
    <row r="358" spans="1:9" ht="12.75" customHeight="1">
      <c r="A358" s="3"/>
      <c r="B358" s="1"/>
      <c r="C358" s="1"/>
      <c r="D358" s="1"/>
      <c r="E358" s="1"/>
      <c r="F358" s="1"/>
      <c r="G358" s="1"/>
      <c r="H358" s="1"/>
      <c r="I358" s="1"/>
    </row>
    <row r="359" spans="1:9" ht="12.75" customHeight="1">
      <c r="A359" s="3"/>
      <c r="B359" s="1"/>
      <c r="C359" s="1"/>
      <c r="D359" s="1"/>
      <c r="E359" s="1"/>
      <c r="F359" s="1"/>
      <c r="G359" s="1"/>
      <c r="H359" s="1"/>
      <c r="I359" s="1"/>
    </row>
    <row r="360" spans="1:9" ht="12.75" customHeight="1">
      <c r="A360" s="3"/>
      <c r="B360" s="1"/>
      <c r="C360" s="1"/>
      <c r="D360" s="1"/>
      <c r="E360" s="1"/>
      <c r="F360" s="1"/>
      <c r="G360" s="1"/>
      <c r="H360" s="1"/>
      <c r="I360" s="1"/>
    </row>
    <row r="361" spans="1:9" ht="12.75" customHeight="1">
      <c r="A361" s="3"/>
      <c r="B361" s="1"/>
      <c r="C361" s="1"/>
      <c r="D361" s="1"/>
      <c r="E361" s="1"/>
      <c r="F361" s="1"/>
      <c r="G361" s="1"/>
      <c r="H361" s="1"/>
      <c r="I361" s="1"/>
    </row>
    <row r="362" spans="1:9" ht="12.75" customHeight="1">
      <c r="A362" s="3"/>
      <c r="B362" s="1"/>
      <c r="C362" s="1"/>
      <c r="D362" s="1"/>
      <c r="E362" s="1"/>
      <c r="F362" s="1"/>
      <c r="G362" s="1"/>
      <c r="H362" s="1"/>
      <c r="I362" s="1"/>
    </row>
    <row r="363" spans="1:9" ht="12.75" customHeight="1">
      <c r="A363" s="3"/>
      <c r="B363" s="1"/>
      <c r="C363" s="1"/>
      <c r="D363" s="1"/>
      <c r="E363" s="1"/>
      <c r="F363" s="1"/>
      <c r="G363" s="1"/>
      <c r="H363" s="1"/>
      <c r="I363" s="1"/>
    </row>
    <row r="364" spans="1:9" ht="12.75" customHeight="1">
      <c r="A364" s="3"/>
      <c r="B364" s="1"/>
      <c r="C364" s="1"/>
      <c r="D364" s="1"/>
      <c r="E364" s="1"/>
      <c r="F364" s="1"/>
      <c r="G364" s="1"/>
      <c r="H364" s="1"/>
      <c r="I364" s="1"/>
    </row>
    <row r="365" spans="1:9" ht="12.75" customHeight="1">
      <c r="A365" s="3"/>
      <c r="B365" s="1"/>
      <c r="C365" s="1"/>
      <c r="D365" s="1"/>
      <c r="E365" s="1"/>
      <c r="F365" s="1"/>
      <c r="G365" s="1"/>
      <c r="H365" s="1"/>
      <c r="I365" s="1"/>
    </row>
    <row r="366" spans="1:9" ht="12.75" customHeight="1">
      <c r="A366" s="3"/>
      <c r="B366" s="1"/>
      <c r="C366" s="1"/>
      <c r="D366" s="1"/>
      <c r="E366" s="1"/>
      <c r="F366" s="1"/>
      <c r="G366" s="1"/>
      <c r="H366" s="1"/>
      <c r="I366" s="1"/>
    </row>
    <row r="367" spans="1:9" ht="12.75" customHeight="1">
      <c r="A367" s="3"/>
      <c r="B367" s="1"/>
      <c r="C367" s="1"/>
      <c r="D367" s="1"/>
      <c r="E367" s="1"/>
      <c r="F367" s="1"/>
      <c r="G367" s="1"/>
      <c r="H367" s="1"/>
      <c r="I367" s="1"/>
    </row>
    <row r="368" spans="1:9" ht="12.75" customHeight="1">
      <c r="A368" s="3"/>
      <c r="B368" s="1"/>
      <c r="C368" s="1"/>
      <c r="D368" s="1"/>
      <c r="E368" s="1"/>
      <c r="F368" s="1"/>
      <c r="G368" s="1"/>
      <c r="H368" s="1"/>
      <c r="I368" s="1"/>
    </row>
    <row r="369" spans="1:9" ht="12.75" customHeight="1">
      <c r="A369" s="3"/>
      <c r="B369" s="1"/>
      <c r="C369" s="1"/>
      <c r="D369" s="1"/>
      <c r="E369" s="1"/>
      <c r="F369" s="1"/>
      <c r="G369" s="1"/>
      <c r="H369" s="1"/>
      <c r="I369" s="1"/>
    </row>
    <row r="370" spans="1:9" ht="12.75" customHeight="1">
      <c r="A370" s="3"/>
      <c r="B370" s="1"/>
      <c r="C370" s="1"/>
      <c r="D370" s="1"/>
      <c r="E370" s="1"/>
      <c r="F370" s="1"/>
      <c r="G370" s="1"/>
      <c r="H370" s="1"/>
      <c r="I370" s="1"/>
    </row>
    <row r="371" spans="1:9" ht="12.75" customHeight="1">
      <c r="A371" s="3"/>
      <c r="B371" s="1"/>
      <c r="C371" s="1"/>
      <c r="D371" s="1"/>
      <c r="E371" s="1"/>
      <c r="F371" s="1"/>
      <c r="G371" s="1"/>
      <c r="H371" s="1"/>
      <c r="I371" s="1"/>
    </row>
    <row r="372" spans="1:9" ht="12.75" customHeight="1">
      <c r="A372" s="3"/>
      <c r="B372" s="1"/>
      <c r="C372" s="1"/>
      <c r="D372" s="1"/>
      <c r="E372" s="1"/>
      <c r="F372" s="1"/>
      <c r="G372" s="1"/>
      <c r="H372" s="1"/>
      <c r="I372" s="1"/>
    </row>
    <row r="373" spans="1:9" ht="12.75" customHeight="1">
      <c r="A373" s="3"/>
      <c r="B373" s="1"/>
      <c r="C373" s="1"/>
      <c r="D373" s="1"/>
      <c r="E373" s="1"/>
      <c r="F373" s="1"/>
      <c r="G373" s="1"/>
      <c r="H373" s="1"/>
      <c r="I373" s="1"/>
    </row>
    <row r="374" spans="1:9" ht="12.75" customHeight="1">
      <c r="A374" s="3"/>
      <c r="B374" s="1"/>
      <c r="C374" s="1"/>
      <c r="D374" s="1"/>
      <c r="E374" s="1"/>
      <c r="F374" s="1"/>
      <c r="G374" s="1"/>
      <c r="H374" s="1"/>
      <c r="I374" s="1"/>
    </row>
    <row r="375" spans="1:9" ht="12.75" customHeight="1">
      <c r="A375" s="3"/>
      <c r="B375" s="1"/>
      <c r="C375" s="1"/>
      <c r="D375" s="1"/>
      <c r="E375" s="1"/>
      <c r="F375" s="1"/>
      <c r="G375" s="1"/>
      <c r="H375" s="1"/>
      <c r="I375" s="1"/>
    </row>
    <row r="376" spans="1:9" ht="12.75" customHeight="1">
      <c r="A376" s="3"/>
      <c r="B376" s="1"/>
      <c r="C376" s="1"/>
      <c r="D376" s="1"/>
      <c r="E376" s="1"/>
      <c r="F376" s="1"/>
      <c r="G376" s="1"/>
      <c r="H376" s="1"/>
      <c r="I376" s="1"/>
    </row>
    <row r="377" spans="1:9" ht="12.75" customHeight="1">
      <c r="A377" s="3"/>
      <c r="B377" s="1"/>
      <c r="C377" s="1"/>
      <c r="D377" s="1"/>
      <c r="E377" s="1"/>
      <c r="F377" s="1"/>
      <c r="G377" s="1"/>
      <c r="H377" s="1"/>
      <c r="I377" s="1"/>
    </row>
    <row r="378" spans="1:9" ht="12.75" customHeight="1">
      <c r="A378" s="3"/>
      <c r="B378" s="1"/>
      <c r="C378" s="1"/>
      <c r="D378" s="1"/>
      <c r="E378" s="1"/>
      <c r="F378" s="1"/>
      <c r="G378" s="1"/>
      <c r="H378" s="1"/>
      <c r="I378" s="1"/>
    </row>
    <row r="379" spans="1:9" ht="12.75" customHeight="1">
      <c r="A379" s="3"/>
      <c r="B379" s="1"/>
      <c r="C379" s="1"/>
      <c r="D379" s="1"/>
      <c r="E379" s="1"/>
      <c r="F379" s="1"/>
      <c r="G379" s="1"/>
      <c r="H379" s="1"/>
      <c r="I379" s="1"/>
    </row>
    <row r="380" spans="1:9" ht="12.75" customHeight="1">
      <c r="A380" s="3"/>
      <c r="B380" s="1"/>
      <c r="C380" s="1"/>
      <c r="D380" s="1"/>
      <c r="E380" s="1"/>
      <c r="F380" s="1"/>
      <c r="G380" s="1"/>
      <c r="H380" s="1"/>
      <c r="I380" s="1"/>
    </row>
    <row r="381" spans="1:9" ht="12.75" customHeight="1">
      <c r="A381" s="3"/>
      <c r="B381" s="1"/>
      <c r="C381" s="1"/>
      <c r="D381" s="1"/>
      <c r="E381" s="1"/>
      <c r="F381" s="1"/>
      <c r="G381" s="1"/>
      <c r="H381" s="1"/>
      <c r="I381" s="1"/>
    </row>
    <row r="382" spans="1:9" ht="12.75" customHeight="1">
      <c r="A382" s="3"/>
      <c r="B382" s="1"/>
      <c r="C382" s="1"/>
      <c r="D382" s="1"/>
      <c r="E382" s="1"/>
      <c r="F382" s="1"/>
      <c r="G382" s="1"/>
      <c r="H382" s="1"/>
      <c r="I382" s="1"/>
    </row>
    <row r="383" spans="1:9" ht="12.75" customHeight="1">
      <c r="A383" s="3"/>
      <c r="B383" s="1"/>
      <c r="C383" s="1"/>
      <c r="D383" s="1"/>
      <c r="E383" s="1"/>
      <c r="F383" s="1"/>
      <c r="G383" s="1"/>
      <c r="H383" s="1"/>
      <c r="I383" s="1"/>
    </row>
    <row r="384" spans="1:9" ht="12.75" customHeight="1">
      <c r="A384" s="3"/>
      <c r="B384" s="1"/>
      <c r="C384" s="1"/>
      <c r="D384" s="1"/>
      <c r="E384" s="1"/>
      <c r="F384" s="1"/>
      <c r="G384" s="1"/>
      <c r="H384" s="1"/>
      <c r="I384" s="1"/>
    </row>
    <row r="385" spans="1:9" ht="12.75" customHeight="1">
      <c r="A385" s="3"/>
      <c r="B385" s="1"/>
      <c r="C385" s="1"/>
      <c r="D385" s="1"/>
      <c r="E385" s="1"/>
      <c r="F385" s="1"/>
      <c r="G385" s="1"/>
      <c r="H385" s="1"/>
      <c r="I385" s="1"/>
    </row>
    <row r="386" spans="1:9" ht="12.75" customHeight="1">
      <c r="A386" s="3"/>
      <c r="B386" s="1"/>
      <c r="C386" s="1"/>
      <c r="D386" s="1"/>
      <c r="E386" s="1"/>
      <c r="F386" s="1"/>
      <c r="G386" s="1"/>
      <c r="H386" s="1"/>
      <c r="I386" s="1"/>
    </row>
    <row r="387" spans="1:9" ht="12.75" customHeight="1">
      <c r="A387" s="3"/>
      <c r="B387" s="1"/>
      <c r="C387" s="1"/>
      <c r="D387" s="1"/>
      <c r="E387" s="1"/>
      <c r="F387" s="1"/>
      <c r="G387" s="1"/>
      <c r="H387" s="1"/>
      <c r="I387" s="1"/>
    </row>
    <row r="388" spans="1:9" ht="12.75" customHeight="1">
      <c r="A388" s="3"/>
      <c r="B388" s="1"/>
      <c r="C388" s="1"/>
      <c r="D388" s="1"/>
      <c r="E388" s="1"/>
      <c r="F388" s="1"/>
      <c r="G388" s="1"/>
      <c r="H388" s="1"/>
      <c r="I388" s="1"/>
    </row>
    <row r="389" spans="1:9" ht="12.75" customHeight="1">
      <c r="A389" s="3"/>
      <c r="B389" s="1"/>
      <c r="C389" s="1"/>
      <c r="D389" s="1"/>
      <c r="E389" s="1"/>
      <c r="F389" s="1"/>
      <c r="G389" s="1"/>
      <c r="H389" s="1"/>
      <c r="I389" s="1"/>
    </row>
    <row r="390" spans="1:9" ht="12.75" customHeight="1">
      <c r="A390" s="3"/>
      <c r="B390" s="1"/>
      <c r="C390" s="1"/>
      <c r="D390" s="1"/>
      <c r="E390" s="1"/>
      <c r="F390" s="1"/>
      <c r="G390" s="1"/>
      <c r="H390" s="1"/>
      <c r="I390" s="1"/>
    </row>
    <row r="391" spans="1:9" ht="12.75" customHeight="1">
      <c r="A391" s="3"/>
      <c r="B391" s="1"/>
      <c r="C391" s="1"/>
      <c r="D391" s="1"/>
      <c r="E391" s="1"/>
      <c r="F391" s="1"/>
      <c r="G391" s="1"/>
      <c r="H391" s="1"/>
      <c r="I391" s="1"/>
    </row>
    <row r="392" spans="1:9" ht="12.75" customHeight="1">
      <c r="A392" s="3"/>
      <c r="B392" s="1"/>
      <c r="C392" s="1"/>
      <c r="D392" s="1"/>
      <c r="E392" s="1"/>
      <c r="F392" s="1"/>
      <c r="G392" s="1"/>
      <c r="H392" s="1"/>
      <c r="I392" s="1"/>
    </row>
    <row r="393" spans="1:9" ht="12.75" customHeight="1">
      <c r="A393" s="3"/>
      <c r="B393" s="1"/>
      <c r="C393" s="1"/>
      <c r="D393" s="1"/>
      <c r="E393" s="1"/>
      <c r="F393" s="1"/>
      <c r="G393" s="1"/>
      <c r="H393" s="1"/>
      <c r="I393" s="1"/>
    </row>
    <row r="394" spans="1:9" ht="12.75" customHeight="1">
      <c r="A394" s="3"/>
      <c r="B394" s="1"/>
      <c r="C394" s="1"/>
      <c r="D394" s="1"/>
      <c r="E394" s="1"/>
      <c r="F394" s="1"/>
      <c r="G394" s="1"/>
      <c r="H394" s="1"/>
      <c r="I394" s="1"/>
    </row>
    <row r="395" spans="1:9" ht="12.75" customHeight="1">
      <c r="A395" s="3"/>
      <c r="B395" s="1"/>
      <c r="C395" s="1"/>
      <c r="D395" s="1"/>
      <c r="E395" s="1"/>
      <c r="F395" s="1"/>
      <c r="G395" s="1"/>
      <c r="H395" s="1"/>
      <c r="I395" s="1"/>
    </row>
    <row r="396" spans="1:9" ht="12.75" customHeight="1">
      <c r="A396" s="3"/>
      <c r="B396" s="1"/>
      <c r="C396" s="1"/>
      <c r="D396" s="1"/>
      <c r="E396" s="1"/>
      <c r="F396" s="1"/>
      <c r="G396" s="1"/>
      <c r="H396" s="1"/>
      <c r="I396" s="1"/>
    </row>
    <row r="397" spans="1:9" ht="12.75" customHeight="1">
      <c r="A397" s="3"/>
      <c r="B397" s="1"/>
      <c r="C397" s="1"/>
      <c r="D397" s="1"/>
      <c r="E397" s="1"/>
      <c r="F397" s="1"/>
      <c r="G397" s="1"/>
      <c r="H397" s="1"/>
      <c r="I397" s="1"/>
    </row>
    <row r="398" spans="1:9" ht="12.75" customHeight="1">
      <c r="A398" s="3"/>
      <c r="B398" s="1"/>
      <c r="C398" s="1"/>
      <c r="D398" s="1"/>
      <c r="E398" s="1"/>
      <c r="F398" s="1"/>
      <c r="G398" s="1"/>
      <c r="H398" s="1"/>
      <c r="I398" s="1"/>
    </row>
    <row r="399" spans="1:9" ht="12.75" customHeight="1">
      <c r="A399" s="3"/>
      <c r="B399" s="1"/>
      <c r="C399" s="1"/>
      <c r="D399" s="1"/>
      <c r="E399" s="1"/>
      <c r="F399" s="1"/>
      <c r="G399" s="1"/>
      <c r="H399" s="1"/>
      <c r="I399" s="1"/>
    </row>
    <row r="400" spans="1:9" ht="12.75" customHeight="1">
      <c r="A400" s="3"/>
      <c r="B400" s="1"/>
      <c r="C400" s="1"/>
      <c r="D400" s="1"/>
      <c r="E400" s="1"/>
      <c r="F400" s="1"/>
      <c r="G400" s="1"/>
      <c r="H400" s="1"/>
      <c r="I400" s="1"/>
    </row>
    <row r="401" spans="1:9" ht="12.75" customHeight="1">
      <c r="A401" s="3"/>
      <c r="B401" s="1"/>
      <c r="C401" s="1"/>
      <c r="D401" s="1"/>
      <c r="E401" s="1"/>
      <c r="F401" s="1"/>
      <c r="G401" s="1"/>
      <c r="H401" s="1"/>
      <c r="I401" s="1"/>
    </row>
    <row r="402" spans="1:9" ht="12.75" customHeight="1">
      <c r="A402" s="3"/>
      <c r="B402" s="1"/>
      <c r="C402" s="1"/>
      <c r="D402" s="1"/>
      <c r="E402" s="1"/>
      <c r="F402" s="1"/>
      <c r="G402" s="1"/>
      <c r="H402" s="1"/>
      <c r="I402" s="1"/>
    </row>
    <row r="403" spans="1:9" ht="12.75" customHeight="1">
      <c r="A403" s="3"/>
      <c r="B403" s="1"/>
      <c r="C403" s="1"/>
      <c r="D403" s="1"/>
      <c r="E403" s="1"/>
      <c r="F403" s="1"/>
      <c r="G403" s="1"/>
      <c r="H403" s="1"/>
      <c r="I403" s="1"/>
    </row>
    <row r="404" spans="1:9" ht="12.75" customHeight="1">
      <c r="A404" s="3"/>
      <c r="B404" s="1"/>
      <c r="C404" s="1"/>
      <c r="D404" s="1"/>
      <c r="E404" s="1"/>
      <c r="F404" s="1"/>
      <c r="G404" s="1"/>
      <c r="H404" s="1"/>
      <c r="I404" s="1"/>
    </row>
    <row r="405" spans="1:9" ht="12.75" customHeight="1">
      <c r="A405" s="3"/>
      <c r="B405" s="1"/>
      <c r="C405" s="1"/>
      <c r="D405" s="1"/>
      <c r="E405" s="1"/>
      <c r="F405" s="1"/>
      <c r="G405" s="1"/>
      <c r="H405" s="1"/>
      <c r="I405" s="1"/>
    </row>
    <row r="406" spans="1:9" ht="12.75" customHeight="1">
      <c r="A406" s="3"/>
      <c r="B406" s="1"/>
      <c r="C406" s="1"/>
      <c r="D406" s="1"/>
      <c r="E406" s="1"/>
      <c r="F406" s="1"/>
      <c r="G406" s="1"/>
      <c r="H406" s="1"/>
      <c r="I406" s="1"/>
    </row>
    <row r="407" spans="1:9" ht="12.75" customHeight="1">
      <c r="A407" s="3"/>
      <c r="B407" s="1"/>
      <c r="C407" s="1"/>
      <c r="D407" s="1"/>
      <c r="E407" s="1"/>
      <c r="F407" s="1"/>
      <c r="G407" s="1"/>
      <c r="H407" s="1"/>
      <c r="I407" s="1"/>
    </row>
    <row r="408" spans="1:9" ht="12.75" customHeight="1">
      <c r="A408" s="3"/>
      <c r="B408" s="1"/>
      <c r="C408" s="1"/>
      <c r="D408" s="1"/>
      <c r="E408" s="1"/>
      <c r="F408" s="1"/>
      <c r="G408" s="1"/>
      <c r="H408" s="1"/>
      <c r="I408" s="1"/>
    </row>
    <row r="409" spans="1:9" ht="12.75" customHeight="1">
      <c r="A409" s="3"/>
      <c r="B409" s="1"/>
      <c r="C409" s="1"/>
      <c r="D409" s="1"/>
      <c r="E409" s="1"/>
      <c r="F409" s="1"/>
      <c r="G409" s="1"/>
      <c r="H409" s="1"/>
      <c r="I409" s="1"/>
    </row>
    <row r="410" spans="1:9" ht="12.75" customHeight="1">
      <c r="A410" s="3"/>
      <c r="B410" s="1"/>
      <c r="C410" s="1"/>
      <c r="D410" s="1"/>
      <c r="E410" s="1"/>
      <c r="F410" s="1"/>
      <c r="G410" s="1"/>
      <c r="H410" s="1"/>
      <c r="I410" s="1"/>
    </row>
    <row r="411" spans="1:9" ht="12.75" customHeight="1">
      <c r="A411" s="3"/>
      <c r="B411" s="1"/>
      <c r="C411" s="1"/>
      <c r="D411" s="1"/>
      <c r="E411" s="1"/>
      <c r="F411" s="1"/>
      <c r="G411" s="1"/>
      <c r="H411" s="1"/>
      <c r="I411" s="1"/>
    </row>
    <row r="412" spans="1:9" ht="12.75" customHeight="1">
      <c r="A412" s="3"/>
      <c r="B412" s="1"/>
      <c r="C412" s="1"/>
      <c r="D412" s="1"/>
      <c r="E412" s="1"/>
      <c r="F412" s="1"/>
      <c r="G412" s="1"/>
      <c r="H412" s="1"/>
      <c r="I412" s="1"/>
    </row>
    <row r="413" spans="1:9" ht="12.75" customHeight="1">
      <c r="A413" s="3"/>
      <c r="B413" s="1"/>
      <c r="C413" s="1"/>
      <c r="D413" s="1"/>
      <c r="E413" s="1"/>
      <c r="F413" s="1"/>
      <c r="G413" s="1"/>
      <c r="H413" s="1"/>
      <c r="I413" s="1"/>
    </row>
    <row r="414" spans="1:9" ht="12.75" customHeight="1">
      <c r="A414" s="3"/>
      <c r="B414" s="1"/>
      <c r="C414" s="1"/>
      <c r="D414" s="1"/>
      <c r="E414" s="1"/>
      <c r="F414" s="1"/>
      <c r="G414" s="1"/>
      <c r="H414" s="1"/>
      <c r="I414" s="1"/>
    </row>
    <row r="415" spans="1:9" ht="12.75" customHeight="1">
      <c r="A415" s="3"/>
      <c r="B415" s="1"/>
      <c r="C415" s="1"/>
      <c r="D415" s="1"/>
      <c r="E415" s="1"/>
      <c r="F415" s="1"/>
      <c r="G415" s="1"/>
      <c r="H415" s="1"/>
      <c r="I415" s="1"/>
    </row>
    <row r="416" spans="1:9" ht="12.75" customHeight="1">
      <c r="A416" s="3"/>
      <c r="B416" s="1"/>
      <c r="C416" s="1"/>
      <c r="D416" s="1"/>
      <c r="E416" s="1"/>
      <c r="F416" s="1"/>
      <c r="G416" s="1"/>
      <c r="H416" s="1"/>
      <c r="I416" s="1"/>
    </row>
    <row r="417" spans="1:9" ht="12.75" customHeight="1">
      <c r="A417" s="3"/>
      <c r="B417" s="1"/>
      <c r="C417" s="1"/>
      <c r="D417" s="1"/>
      <c r="E417" s="1"/>
      <c r="F417" s="1"/>
      <c r="G417" s="1"/>
      <c r="H417" s="1"/>
      <c r="I417" s="1"/>
    </row>
    <row r="418" spans="1:9" ht="12.75" customHeight="1">
      <c r="A418" s="3"/>
      <c r="B418" s="1"/>
      <c r="C418" s="1"/>
      <c r="D418" s="1"/>
      <c r="E418" s="1"/>
      <c r="F418" s="1"/>
      <c r="G418" s="1"/>
      <c r="H418" s="1"/>
      <c r="I418" s="1"/>
    </row>
    <row r="419" spans="1:9" ht="12.75" customHeight="1">
      <c r="A419" s="3"/>
      <c r="B419" s="1"/>
      <c r="C419" s="1"/>
      <c r="D419" s="1"/>
      <c r="E419" s="1"/>
      <c r="F419" s="1"/>
      <c r="G419" s="1"/>
      <c r="H419" s="1"/>
      <c r="I419" s="1"/>
    </row>
    <row r="420" spans="1:9" ht="12.75" customHeight="1">
      <c r="A420" s="3"/>
      <c r="B420" s="1"/>
      <c r="C420" s="1"/>
      <c r="D420" s="1"/>
      <c r="E420" s="1"/>
      <c r="F420" s="1"/>
      <c r="G420" s="1"/>
      <c r="H420" s="1"/>
      <c r="I420" s="1"/>
    </row>
    <row r="421" spans="1:9" ht="12.75" customHeight="1">
      <c r="A421" s="3"/>
      <c r="B421" s="1"/>
      <c r="C421" s="1"/>
      <c r="D421" s="1"/>
      <c r="E421" s="1"/>
      <c r="F421" s="1"/>
      <c r="G421" s="1"/>
      <c r="H421" s="1"/>
      <c r="I421" s="1"/>
    </row>
    <row r="422" spans="1:9" ht="12.75" customHeight="1">
      <c r="A422" s="3"/>
      <c r="B422" s="1"/>
      <c r="C422" s="1"/>
      <c r="D422" s="1"/>
      <c r="E422" s="1"/>
      <c r="F422" s="1"/>
      <c r="G422" s="1"/>
      <c r="H422" s="1"/>
      <c r="I422" s="1"/>
    </row>
    <row r="423" spans="1:9" ht="12.75" customHeight="1">
      <c r="A423" s="3"/>
      <c r="B423" s="1"/>
      <c r="C423" s="1"/>
      <c r="D423" s="1"/>
      <c r="E423" s="1"/>
      <c r="F423" s="1"/>
      <c r="G423" s="1"/>
      <c r="H423" s="1"/>
      <c r="I423" s="1"/>
    </row>
    <row r="424" spans="1:9" ht="12.75" customHeight="1">
      <c r="A424" s="3"/>
      <c r="B424" s="1"/>
      <c r="C424" s="1"/>
      <c r="D424" s="1"/>
      <c r="E424" s="1"/>
      <c r="F424" s="1"/>
      <c r="G424" s="1"/>
      <c r="H424" s="1"/>
      <c r="I424" s="1"/>
    </row>
    <row r="425" spans="1:9" ht="12.75" customHeight="1">
      <c r="A425" s="3"/>
      <c r="B425" s="1"/>
      <c r="C425" s="1"/>
      <c r="D425" s="1"/>
      <c r="E425" s="1"/>
      <c r="F425" s="1"/>
      <c r="G425" s="1"/>
      <c r="H425" s="1"/>
      <c r="I425" s="1"/>
    </row>
    <row r="426" spans="1:9" ht="12.75" customHeight="1">
      <c r="A426" s="3"/>
      <c r="B426" s="1"/>
      <c r="C426" s="1"/>
      <c r="D426" s="1"/>
      <c r="E426" s="1"/>
      <c r="F426" s="1"/>
      <c r="G426" s="1"/>
      <c r="H426" s="1"/>
      <c r="I426" s="1"/>
    </row>
    <row r="427" spans="1:9" ht="12.75" customHeight="1">
      <c r="A427" s="3"/>
      <c r="B427" s="1"/>
      <c r="C427" s="1"/>
      <c r="D427" s="1"/>
      <c r="E427" s="1"/>
      <c r="F427" s="1"/>
      <c r="G427" s="1"/>
      <c r="H427" s="1"/>
      <c r="I427" s="1"/>
    </row>
    <row r="428" spans="1:9" ht="12.75" customHeight="1">
      <c r="A428" s="3"/>
      <c r="B428" s="1"/>
      <c r="C428" s="1"/>
      <c r="D428" s="1"/>
      <c r="E428" s="1"/>
      <c r="F428" s="1"/>
      <c r="G428" s="1"/>
      <c r="H428" s="1"/>
      <c r="I428" s="1"/>
    </row>
    <row r="429" spans="1:9" ht="12.75" customHeight="1">
      <c r="A429" s="3"/>
      <c r="B429" s="1"/>
      <c r="C429" s="1"/>
      <c r="D429" s="1"/>
      <c r="E429" s="1"/>
      <c r="F429" s="1"/>
      <c r="G429" s="1"/>
      <c r="H429" s="1"/>
      <c r="I429" s="1"/>
    </row>
    <row r="430" spans="1:9" ht="12.75" customHeight="1">
      <c r="A430" s="3"/>
      <c r="B430" s="1"/>
      <c r="C430" s="1"/>
      <c r="D430" s="1"/>
      <c r="E430" s="1"/>
      <c r="F430" s="1"/>
      <c r="G430" s="1"/>
      <c r="H430" s="1"/>
      <c r="I430" s="1"/>
    </row>
    <row r="431" spans="1:9" ht="12.75" customHeight="1">
      <c r="A431" s="3"/>
      <c r="B431" s="1"/>
      <c r="C431" s="1"/>
      <c r="D431" s="1"/>
      <c r="E431" s="1"/>
      <c r="F431" s="1"/>
      <c r="G431" s="1"/>
      <c r="H431" s="1"/>
      <c r="I431" s="1"/>
    </row>
    <row r="432" spans="1:9" ht="12.75" customHeight="1">
      <c r="A432" s="3"/>
      <c r="B432" s="1"/>
      <c r="C432" s="1"/>
      <c r="D432" s="1"/>
      <c r="E432" s="1"/>
      <c r="F432" s="1"/>
      <c r="G432" s="1"/>
      <c r="H432" s="1"/>
      <c r="I432" s="1"/>
    </row>
    <row r="433" spans="1:9" ht="12.75" customHeight="1">
      <c r="A433" s="3"/>
      <c r="B433" s="1"/>
      <c r="C433" s="1"/>
      <c r="D433" s="1"/>
      <c r="E433" s="1"/>
      <c r="F433" s="1"/>
      <c r="G433" s="1"/>
      <c r="H433" s="1"/>
      <c r="I433" s="1"/>
    </row>
    <row r="434" spans="1:9" ht="12.75" customHeight="1">
      <c r="A434" s="3"/>
      <c r="B434" s="1"/>
      <c r="C434" s="1"/>
      <c r="D434" s="1"/>
      <c r="E434" s="1"/>
      <c r="F434" s="1"/>
      <c r="G434" s="1"/>
      <c r="H434" s="1"/>
      <c r="I434" s="1"/>
    </row>
    <row r="435" spans="1:9" ht="12.75" customHeight="1">
      <c r="A435" s="3"/>
      <c r="B435" s="1"/>
      <c r="C435" s="1"/>
      <c r="D435" s="1"/>
      <c r="E435" s="1"/>
      <c r="F435" s="1"/>
      <c r="G435" s="1"/>
      <c r="H435" s="1"/>
      <c r="I435" s="1"/>
    </row>
    <row r="436" spans="1:9" ht="12.75" customHeight="1">
      <c r="A436" s="3"/>
      <c r="B436" s="1"/>
      <c r="C436" s="1"/>
      <c r="D436" s="1"/>
      <c r="E436" s="1"/>
      <c r="F436" s="1"/>
      <c r="G436" s="1"/>
      <c r="H436" s="1"/>
      <c r="I436" s="1"/>
    </row>
    <row r="437" spans="1:9" ht="12.75" customHeight="1">
      <c r="A437" s="3"/>
      <c r="B437" s="1"/>
      <c r="C437" s="1"/>
      <c r="D437" s="1"/>
      <c r="E437" s="1"/>
      <c r="F437" s="1"/>
      <c r="G437" s="1"/>
      <c r="H437" s="1"/>
      <c r="I437" s="1"/>
    </row>
    <row r="438" spans="1:9" ht="12.75" customHeight="1">
      <c r="A438" s="3"/>
      <c r="B438" s="1"/>
      <c r="C438" s="1"/>
      <c r="D438" s="1"/>
      <c r="E438" s="1"/>
      <c r="F438" s="1"/>
      <c r="G438" s="1"/>
      <c r="H438" s="1"/>
      <c r="I438" s="1"/>
    </row>
    <row r="439" spans="1:9" ht="12.75" customHeight="1">
      <c r="A439" s="3"/>
      <c r="B439" s="1"/>
      <c r="C439" s="1"/>
      <c r="D439" s="1"/>
      <c r="E439" s="1"/>
      <c r="F439" s="1"/>
      <c r="G439" s="1"/>
      <c r="H439" s="1"/>
      <c r="I439" s="1"/>
    </row>
    <row r="440" spans="1:9" ht="12.75" customHeight="1">
      <c r="A440" s="3"/>
      <c r="B440" s="1"/>
      <c r="C440" s="1"/>
      <c r="D440" s="1"/>
      <c r="E440" s="1"/>
      <c r="F440" s="1"/>
      <c r="G440" s="1"/>
      <c r="H440" s="1"/>
      <c r="I440" s="1"/>
    </row>
    <row r="441" spans="1:9" ht="12.75" customHeight="1">
      <c r="A441" s="3"/>
      <c r="B441" s="1"/>
      <c r="C441" s="1"/>
      <c r="D441" s="1"/>
      <c r="E441" s="1"/>
      <c r="F441" s="1"/>
      <c r="G441" s="1"/>
      <c r="H441" s="1"/>
      <c r="I441" s="1"/>
    </row>
    <row r="442" spans="1:9" ht="12.75" customHeight="1">
      <c r="A442" s="3"/>
      <c r="B442" s="1"/>
      <c r="C442" s="1"/>
      <c r="D442" s="1"/>
      <c r="E442" s="1"/>
      <c r="F442" s="1"/>
      <c r="G442" s="1"/>
      <c r="H442" s="1"/>
      <c r="I442" s="1"/>
    </row>
    <row r="443" spans="1:9" ht="12.75" customHeight="1">
      <c r="A443" s="3"/>
      <c r="B443" s="1"/>
      <c r="C443" s="1"/>
      <c r="D443" s="1"/>
      <c r="E443" s="1"/>
      <c r="F443" s="1"/>
      <c r="G443" s="1"/>
      <c r="H443" s="1"/>
      <c r="I443" s="1"/>
    </row>
    <row r="444" spans="1:9" ht="12.75" customHeight="1">
      <c r="A444" s="3"/>
      <c r="B444" s="1"/>
      <c r="C444" s="1"/>
      <c r="D444" s="1"/>
      <c r="E444" s="1"/>
      <c r="F444" s="1"/>
      <c r="G444" s="1"/>
      <c r="H444" s="1"/>
      <c r="I444" s="1"/>
    </row>
    <row r="445" spans="1:9" ht="12.75" customHeight="1">
      <c r="A445" s="3"/>
      <c r="B445" s="1"/>
      <c r="C445" s="1"/>
      <c r="D445" s="1"/>
      <c r="E445" s="1"/>
      <c r="F445" s="1"/>
      <c r="G445" s="1"/>
      <c r="H445" s="1"/>
      <c r="I445" s="1"/>
    </row>
    <row r="446" spans="1:9" ht="12.75" customHeight="1">
      <c r="A446" s="3"/>
      <c r="B446" s="1"/>
      <c r="C446" s="1"/>
      <c r="D446" s="1"/>
      <c r="E446" s="1"/>
      <c r="F446" s="1"/>
      <c r="G446" s="1"/>
      <c r="H446" s="1"/>
      <c r="I446" s="1"/>
    </row>
    <row r="447" spans="1:9" ht="12.75" customHeight="1">
      <c r="A447" s="3"/>
      <c r="B447" s="1"/>
      <c r="C447" s="1"/>
      <c r="D447" s="1"/>
      <c r="E447" s="1"/>
      <c r="F447" s="1"/>
      <c r="G447" s="1"/>
      <c r="H447" s="1"/>
      <c r="I447" s="1"/>
    </row>
    <row r="448" spans="1:9" ht="12.75" customHeight="1">
      <c r="A448" s="3"/>
      <c r="B448" s="1"/>
      <c r="C448" s="1"/>
      <c r="D448" s="1"/>
      <c r="E448" s="1"/>
      <c r="F448" s="1"/>
      <c r="G448" s="1"/>
      <c r="H448" s="1"/>
      <c r="I448" s="1"/>
    </row>
    <row r="449" spans="1:9" ht="12.75" customHeight="1">
      <c r="A449" s="3"/>
      <c r="B449" s="1"/>
      <c r="C449" s="1"/>
      <c r="D449" s="1"/>
      <c r="E449" s="1"/>
      <c r="F449" s="1"/>
      <c r="G449" s="1"/>
      <c r="H449" s="1"/>
      <c r="I449" s="1"/>
    </row>
    <row r="450" spans="1:9" ht="12.75" customHeight="1">
      <c r="A450" s="3"/>
      <c r="B450" s="1"/>
      <c r="C450" s="1"/>
      <c r="D450" s="1"/>
      <c r="E450" s="1"/>
      <c r="F450" s="1"/>
      <c r="G450" s="1"/>
      <c r="H450" s="1"/>
      <c r="I450" s="1"/>
    </row>
    <row r="451" spans="1:9" ht="12.75" customHeight="1">
      <c r="A451" s="3"/>
      <c r="B451" s="1"/>
      <c r="C451" s="1"/>
      <c r="D451" s="1"/>
      <c r="E451" s="1"/>
      <c r="F451" s="1"/>
      <c r="G451" s="1"/>
      <c r="H451" s="1"/>
      <c r="I451" s="1"/>
    </row>
    <row r="452" spans="1:9" ht="12.75" customHeight="1">
      <c r="A452" s="3"/>
      <c r="B452" s="1"/>
      <c r="C452" s="1"/>
      <c r="D452" s="1"/>
      <c r="E452" s="1"/>
      <c r="F452" s="1"/>
      <c r="G452" s="1"/>
      <c r="H452" s="1"/>
      <c r="I452" s="1"/>
    </row>
    <row r="453" spans="1:9" ht="12.75" customHeight="1">
      <c r="A453" s="3"/>
      <c r="B453" s="1"/>
      <c r="C453" s="1"/>
      <c r="D453" s="1"/>
      <c r="E453" s="1"/>
      <c r="F453" s="1"/>
      <c r="G453" s="1"/>
      <c r="H453" s="1"/>
      <c r="I453" s="1"/>
    </row>
    <row r="454" spans="1:9" ht="12.75" customHeight="1">
      <c r="A454" s="3"/>
      <c r="B454" s="1"/>
      <c r="C454" s="1"/>
      <c r="D454" s="1"/>
      <c r="E454" s="1"/>
      <c r="F454" s="1"/>
      <c r="G454" s="1"/>
      <c r="H454" s="1"/>
      <c r="I454" s="1"/>
    </row>
    <row r="455" spans="1:9" ht="12.75" customHeight="1">
      <c r="A455" s="3"/>
      <c r="B455" s="1"/>
      <c r="C455" s="1"/>
      <c r="D455" s="1"/>
      <c r="E455" s="1"/>
      <c r="F455" s="1"/>
      <c r="G455" s="1"/>
      <c r="H455" s="1"/>
      <c r="I455" s="1"/>
    </row>
    <row r="456" spans="1:9" ht="12.75" customHeight="1">
      <c r="A456" s="3"/>
      <c r="B456" s="1"/>
      <c r="C456" s="1"/>
      <c r="D456" s="1"/>
      <c r="E456" s="1"/>
      <c r="F456" s="1"/>
      <c r="G456" s="1"/>
      <c r="H456" s="1"/>
      <c r="I456" s="1"/>
    </row>
    <row r="457" spans="1:9" ht="12.75" customHeight="1">
      <c r="A457" s="3"/>
      <c r="B457" s="1"/>
      <c r="C457" s="1"/>
      <c r="D457" s="1"/>
      <c r="E457" s="1"/>
      <c r="F457" s="1"/>
      <c r="G457" s="1"/>
      <c r="H457" s="1"/>
      <c r="I457" s="1"/>
    </row>
    <row r="458" spans="1:9" ht="12.75" customHeight="1">
      <c r="A458" s="3"/>
      <c r="B458" s="1"/>
      <c r="C458" s="1"/>
      <c r="D458" s="1"/>
      <c r="E458" s="1"/>
      <c r="F458" s="1"/>
      <c r="G458" s="1"/>
      <c r="H458" s="1"/>
      <c r="I458" s="1"/>
    </row>
    <row r="459" spans="1:9" ht="12.75" customHeight="1">
      <c r="A459" s="3"/>
      <c r="B459" s="1"/>
      <c r="C459" s="1"/>
      <c r="D459" s="1"/>
      <c r="E459" s="1"/>
      <c r="F459" s="1"/>
      <c r="G459" s="1"/>
      <c r="H459" s="1"/>
      <c r="I459" s="1"/>
    </row>
    <row r="460" spans="1:9" ht="12.75" customHeight="1">
      <c r="A460" s="3"/>
      <c r="B460" s="1"/>
      <c r="C460" s="1"/>
      <c r="D460" s="1"/>
      <c r="E460" s="1"/>
      <c r="F460" s="1"/>
      <c r="G460" s="1"/>
      <c r="H460" s="1"/>
      <c r="I460" s="1"/>
    </row>
    <row r="461" spans="1:9" ht="12.75" customHeight="1">
      <c r="A461" s="3"/>
      <c r="B461" s="1"/>
      <c r="C461" s="1"/>
      <c r="D461" s="1"/>
      <c r="E461" s="1"/>
      <c r="F461" s="1"/>
      <c r="G461" s="1"/>
      <c r="H461" s="1"/>
      <c r="I461" s="1"/>
    </row>
    <row r="462" spans="1:9" ht="12.75" customHeight="1">
      <c r="A462" s="3"/>
      <c r="B462" s="1"/>
      <c r="C462" s="1"/>
      <c r="D462" s="1"/>
      <c r="E462" s="1"/>
      <c r="F462" s="1"/>
      <c r="G462" s="1"/>
      <c r="H462" s="1"/>
      <c r="I462" s="1"/>
    </row>
    <row r="463" spans="1:9" ht="12.75" customHeight="1">
      <c r="A463" s="3"/>
      <c r="B463" s="1"/>
      <c r="C463" s="1"/>
      <c r="D463" s="1"/>
      <c r="E463" s="1"/>
      <c r="F463" s="1"/>
      <c r="G463" s="1"/>
      <c r="H463" s="1"/>
      <c r="I463" s="1"/>
    </row>
    <row r="464" spans="1:9" ht="12.75" customHeight="1">
      <c r="A464" s="3"/>
      <c r="B464" s="1"/>
      <c r="C464" s="1"/>
      <c r="D464" s="1"/>
      <c r="E464" s="1"/>
      <c r="F464" s="1"/>
      <c r="G464" s="1"/>
      <c r="H464" s="1"/>
      <c r="I464" s="1"/>
    </row>
    <row r="465" spans="1:9" ht="12.75" customHeight="1">
      <c r="A465" s="3"/>
      <c r="B465" s="1"/>
      <c r="C465" s="1"/>
      <c r="D465" s="1"/>
      <c r="E465" s="1"/>
      <c r="F465" s="1"/>
      <c r="G465" s="1"/>
      <c r="H465" s="1"/>
      <c r="I465" s="1"/>
    </row>
    <row r="466" spans="1:9" ht="12.75" customHeight="1">
      <c r="A466" s="3"/>
      <c r="B466" s="1"/>
      <c r="C466" s="1"/>
      <c r="D466" s="1"/>
      <c r="E466" s="1"/>
      <c r="F466" s="1"/>
      <c r="G466" s="1"/>
      <c r="H466" s="1"/>
      <c r="I466" s="1"/>
    </row>
    <row r="467" spans="1:9" ht="12.75" customHeight="1">
      <c r="A467" s="3"/>
      <c r="B467" s="1"/>
      <c r="C467" s="1"/>
      <c r="D467" s="1"/>
      <c r="E467" s="1"/>
      <c r="F467" s="1"/>
      <c r="G467" s="1"/>
      <c r="H467" s="1"/>
      <c r="I467" s="1"/>
    </row>
    <row r="468" spans="1:9" ht="12.75" customHeight="1">
      <c r="A468" s="3"/>
      <c r="B468" s="1"/>
      <c r="C468" s="1"/>
      <c r="D468" s="1"/>
      <c r="E468" s="1"/>
      <c r="F468" s="1"/>
      <c r="G468" s="1"/>
      <c r="H468" s="1"/>
      <c r="I468" s="1"/>
    </row>
    <row r="469" spans="1:9" ht="12.75" customHeight="1">
      <c r="A469" s="3"/>
      <c r="B469" s="1"/>
      <c r="C469" s="1"/>
      <c r="D469" s="1"/>
      <c r="E469" s="1"/>
      <c r="F469" s="1"/>
      <c r="G469" s="1"/>
      <c r="H469" s="1"/>
      <c r="I469" s="1"/>
    </row>
    <row r="470" spans="1:9" ht="12.75" customHeight="1">
      <c r="A470" s="3"/>
      <c r="B470" s="1"/>
      <c r="C470" s="1"/>
      <c r="D470" s="1"/>
      <c r="E470" s="1"/>
      <c r="F470" s="1"/>
      <c r="G470" s="1"/>
      <c r="H470" s="1"/>
      <c r="I470" s="1"/>
    </row>
    <row r="471" spans="1:9" ht="12.75" customHeight="1">
      <c r="A471" s="3"/>
      <c r="B471" s="1"/>
      <c r="C471" s="1"/>
      <c r="D471" s="1"/>
      <c r="E471" s="1"/>
      <c r="F471" s="1"/>
      <c r="G471" s="1"/>
      <c r="H471" s="1"/>
      <c r="I471" s="1"/>
    </row>
    <row r="472" spans="1:9" ht="12.75" customHeight="1">
      <c r="A472" s="3"/>
      <c r="B472" s="1"/>
      <c r="C472" s="1"/>
      <c r="D472" s="1"/>
      <c r="E472" s="1"/>
      <c r="F472" s="1"/>
      <c r="G472" s="1"/>
      <c r="H472" s="1"/>
      <c r="I472" s="1"/>
    </row>
    <row r="473" spans="1:9" ht="12.75" customHeight="1">
      <c r="A473" s="3"/>
      <c r="B473" s="1"/>
      <c r="C473" s="1"/>
      <c r="D473" s="1"/>
      <c r="E473" s="1"/>
      <c r="F473" s="1"/>
      <c r="G473" s="1"/>
      <c r="H473" s="1"/>
      <c r="I473" s="1"/>
    </row>
    <row r="474" spans="1:9" ht="12.75" customHeight="1">
      <c r="A474" s="3"/>
      <c r="B474" s="1"/>
      <c r="C474" s="1"/>
      <c r="D474" s="1"/>
      <c r="E474" s="1"/>
      <c r="F474" s="1"/>
      <c r="G474" s="1"/>
      <c r="H474" s="1"/>
      <c r="I474" s="1"/>
    </row>
    <row r="475" spans="1:9" ht="12.75" customHeight="1">
      <c r="A475" s="3"/>
      <c r="B475" s="1"/>
      <c r="C475" s="1"/>
      <c r="D475" s="1"/>
      <c r="E475" s="1"/>
      <c r="F475" s="1"/>
      <c r="G475" s="1"/>
      <c r="H475" s="1"/>
      <c r="I475" s="1"/>
    </row>
    <row r="476" spans="1:9" ht="12.75" customHeight="1">
      <c r="A476" s="3"/>
      <c r="B476" s="1"/>
      <c r="C476" s="1"/>
      <c r="D476" s="1"/>
      <c r="E476" s="1"/>
      <c r="F476" s="1"/>
      <c r="G476" s="1"/>
      <c r="H476" s="1"/>
      <c r="I476" s="1"/>
    </row>
    <row r="477" spans="1:9" ht="12.75" customHeight="1">
      <c r="A477" s="3"/>
      <c r="B477" s="1"/>
      <c r="C477" s="1"/>
      <c r="D477" s="1"/>
      <c r="E477" s="1"/>
      <c r="F477" s="1"/>
      <c r="G477" s="1"/>
      <c r="H477" s="1"/>
      <c r="I477" s="1"/>
    </row>
    <row r="478" spans="1:9" ht="12.75" customHeight="1">
      <c r="A478" s="3"/>
      <c r="B478" s="1"/>
      <c r="C478" s="1"/>
      <c r="D478" s="1"/>
      <c r="E478" s="1"/>
      <c r="F478" s="1"/>
      <c r="G478" s="1"/>
      <c r="H478" s="1"/>
      <c r="I478" s="1"/>
    </row>
    <row r="479" spans="1:9" ht="12.75" customHeight="1">
      <c r="A479" s="3"/>
      <c r="B479" s="1"/>
      <c r="C479" s="1"/>
      <c r="D479" s="1"/>
      <c r="E479" s="1"/>
      <c r="F479" s="1"/>
      <c r="G479" s="1"/>
      <c r="H479" s="1"/>
      <c r="I479" s="1"/>
    </row>
    <row r="480" spans="1:9" ht="12.75" customHeight="1">
      <c r="A480" s="3"/>
      <c r="B480" s="1"/>
      <c r="C480" s="1"/>
      <c r="D480" s="1"/>
      <c r="E480" s="1"/>
      <c r="F480" s="1"/>
      <c r="G480" s="1"/>
      <c r="H480" s="1"/>
      <c r="I480" s="1"/>
    </row>
    <row r="481" spans="1:9" ht="12.75" customHeight="1">
      <c r="A481" s="3"/>
      <c r="B481" s="1"/>
      <c r="C481" s="1"/>
      <c r="D481" s="1"/>
      <c r="E481" s="1"/>
      <c r="F481" s="1"/>
      <c r="G481" s="1"/>
      <c r="H481" s="1"/>
      <c r="I481" s="1"/>
    </row>
    <row r="482" spans="1:9" ht="12.75" customHeight="1">
      <c r="A482" s="3"/>
      <c r="B482" s="1"/>
      <c r="C482" s="1"/>
      <c r="D482" s="1"/>
      <c r="E482" s="1"/>
      <c r="F482" s="1"/>
      <c r="G482" s="1"/>
      <c r="H482" s="1"/>
      <c r="I482" s="1"/>
    </row>
    <row r="483" spans="1:9" ht="12.75" customHeight="1">
      <c r="A483" s="3"/>
      <c r="B483" s="1"/>
      <c r="C483" s="1"/>
      <c r="D483" s="1"/>
      <c r="E483" s="1"/>
      <c r="F483" s="1"/>
      <c r="G483" s="1"/>
      <c r="H483" s="1"/>
      <c r="I483" s="1"/>
    </row>
    <row r="484" spans="1:9" ht="12.75" customHeight="1">
      <c r="A484" s="3"/>
      <c r="B484" s="1"/>
      <c r="C484" s="1"/>
      <c r="D484" s="1"/>
      <c r="E484" s="1"/>
      <c r="F484" s="1"/>
      <c r="G484" s="1"/>
      <c r="H484" s="1"/>
      <c r="I484" s="1"/>
    </row>
    <row r="485" spans="1:9" ht="12.75" customHeight="1">
      <c r="A485" s="3"/>
      <c r="B485" s="1"/>
      <c r="C485" s="1"/>
      <c r="D485" s="1"/>
      <c r="E485" s="1"/>
      <c r="F485" s="1"/>
      <c r="G485" s="1"/>
      <c r="H485" s="1"/>
      <c r="I485" s="1"/>
    </row>
    <row r="486" spans="1:9" ht="12.75" customHeight="1">
      <c r="A486" s="3"/>
      <c r="B486" s="1"/>
      <c r="C486" s="1"/>
      <c r="D486" s="1"/>
      <c r="E486" s="1"/>
      <c r="F486" s="1"/>
      <c r="G486" s="1"/>
      <c r="H486" s="1"/>
      <c r="I486" s="1"/>
    </row>
    <row r="487" spans="1:9" ht="12.75" customHeight="1">
      <c r="A487" s="3"/>
      <c r="B487" s="1"/>
      <c r="C487" s="1"/>
      <c r="D487" s="1"/>
      <c r="E487" s="1"/>
      <c r="F487" s="1"/>
      <c r="G487" s="1"/>
      <c r="H487" s="1"/>
      <c r="I487" s="1"/>
    </row>
    <row r="488" spans="1:9" ht="12.75" customHeight="1">
      <c r="A488" s="3"/>
      <c r="B488" s="1"/>
      <c r="C488" s="1"/>
      <c r="D488" s="1"/>
      <c r="E488" s="1"/>
      <c r="F488" s="1"/>
      <c r="G488" s="1"/>
      <c r="H488" s="1"/>
      <c r="I488" s="1"/>
    </row>
    <row r="489" spans="1:9" ht="12.75" customHeight="1">
      <c r="A489" s="3"/>
      <c r="B489" s="1"/>
      <c r="C489" s="1"/>
      <c r="D489" s="1"/>
      <c r="E489" s="1"/>
      <c r="F489" s="1"/>
      <c r="G489" s="1"/>
      <c r="H489" s="1"/>
      <c r="I489" s="1"/>
    </row>
    <row r="490" spans="1:9" ht="12.75" customHeight="1">
      <c r="A490" s="3"/>
      <c r="B490" s="1"/>
      <c r="C490" s="1"/>
      <c r="D490" s="1"/>
      <c r="E490" s="1"/>
      <c r="F490" s="1"/>
      <c r="G490" s="1"/>
      <c r="H490" s="1"/>
      <c r="I490" s="1"/>
    </row>
    <row r="491" spans="1:9" ht="12.75" customHeight="1">
      <c r="A491" s="3"/>
      <c r="B491" s="1"/>
      <c r="C491" s="1"/>
      <c r="D491" s="1"/>
      <c r="E491" s="1"/>
      <c r="F491" s="1"/>
      <c r="G491" s="1"/>
      <c r="H491" s="1"/>
      <c r="I491" s="1"/>
    </row>
    <row r="492" spans="1:9" ht="12.75" customHeight="1">
      <c r="A492" s="3"/>
      <c r="B492" s="1"/>
      <c r="C492" s="1"/>
      <c r="D492" s="1"/>
      <c r="E492" s="1"/>
      <c r="F492" s="1"/>
      <c r="G492" s="1"/>
      <c r="H492" s="1"/>
      <c r="I492" s="1"/>
    </row>
    <row r="493" spans="1:9" ht="12.75" customHeight="1">
      <c r="A493" s="3"/>
      <c r="B493" s="1"/>
      <c r="C493" s="1"/>
      <c r="D493" s="1"/>
      <c r="E493" s="1"/>
      <c r="F493" s="1"/>
      <c r="G493" s="1"/>
      <c r="H493" s="1"/>
      <c r="I493" s="1"/>
    </row>
    <row r="494" spans="1:9" ht="12.75" customHeight="1">
      <c r="A494" s="3"/>
      <c r="B494" s="1"/>
      <c r="C494" s="1"/>
      <c r="D494" s="1"/>
      <c r="E494" s="1"/>
      <c r="F494" s="1"/>
      <c r="G494" s="1"/>
      <c r="H494" s="1"/>
      <c r="I494" s="1"/>
    </row>
    <row r="495" spans="1:9" ht="12.75" customHeight="1">
      <c r="A495" s="3"/>
      <c r="B495" s="1"/>
      <c r="C495" s="1"/>
      <c r="D495" s="1"/>
      <c r="E495" s="1"/>
      <c r="F495" s="1"/>
      <c r="G495" s="1"/>
      <c r="H495" s="1"/>
      <c r="I495" s="1"/>
    </row>
    <row r="496" spans="1:9" ht="12.75" customHeight="1">
      <c r="A496" s="3"/>
      <c r="B496" s="1"/>
      <c r="C496" s="1"/>
      <c r="D496" s="1"/>
      <c r="E496" s="1"/>
      <c r="F496" s="1"/>
      <c r="G496" s="1"/>
      <c r="H496" s="1"/>
      <c r="I496" s="1"/>
    </row>
    <row r="497" spans="1:9" ht="12.75" customHeight="1">
      <c r="A497" s="3"/>
      <c r="B497" s="1"/>
      <c r="C497" s="1"/>
      <c r="D497" s="1"/>
      <c r="E497" s="1"/>
      <c r="F497" s="1"/>
      <c r="G497" s="1"/>
      <c r="H497" s="1"/>
      <c r="I497" s="1"/>
    </row>
    <row r="498" spans="1:9" ht="12.75" customHeight="1">
      <c r="A498" s="3"/>
      <c r="B498" s="1"/>
      <c r="C498" s="1"/>
      <c r="D498" s="1"/>
      <c r="E498" s="1"/>
      <c r="F498" s="1"/>
      <c r="G498" s="1"/>
      <c r="H498" s="1"/>
      <c r="I498" s="1"/>
    </row>
    <row r="499" spans="1:9" ht="12.75" customHeight="1">
      <c r="A499" s="3"/>
      <c r="B499" s="1"/>
      <c r="C499" s="1"/>
      <c r="D499" s="1"/>
      <c r="E499" s="1"/>
      <c r="F499" s="1"/>
      <c r="G499" s="1"/>
      <c r="H499" s="1"/>
      <c r="I499" s="1"/>
    </row>
    <row r="500" spans="1:9" ht="12.75" customHeight="1">
      <c r="A500" s="3"/>
      <c r="B500" s="1"/>
      <c r="C500" s="1"/>
      <c r="D500" s="1"/>
      <c r="E500" s="1"/>
      <c r="F500" s="1"/>
      <c r="G500" s="1"/>
      <c r="H500" s="1"/>
      <c r="I500" s="1"/>
    </row>
    <row r="501" spans="1:9" ht="12.75" customHeight="1">
      <c r="A501" s="3"/>
      <c r="B501" s="1"/>
      <c r="C501" s="1"/>
      <c r="D501" s="1"/>
      <c r="E501" s="1"/>
      <c r="F501" s="1"/>
      <c r="G501" s="1"/>
      <c r="H501" s="1"/>
      <c r="I501" s="1"/>
    </row>
    <row r="502" spans="1:9" ht="12.75" customHeight="1">
      <c r="A502" s="3"/>
      <c r="B502" s="1"/>
      <c r="C502" s="1"/>
      <c r="D502" s="1"/>
      <c r="E502" s="1"/>
      <c r="F502" s="1"/>
      <c r="G502" s="1"/>
      <c r="H502" s="1"/>
      <c r="I502" s="1"/>
    </row>
    <row r="503" spans="1:9" ht="12.75" customHeight="1">
      <c r="A503" s="3"/>
      <c r="B503" s="1"/>
      <c r="C503" s="1"/>
      <c r="D503" s="1"/>
      <c r="E503" s="1"/>
      <c r="F503" s="1"/>
      <c r="G503" s="1"/>
      <c r="H503" s="1"/>
      <c r="I503" s="1"/>
    </row>
    <row r="504" spans="1:9" ht="12.75" customHeight="1">
      <c r="A504" s="3"/>
      <c r="B504" s="1"/>
      <c r="C504" s="1"/>
      <c r="D504" s="1"/>
      <c r="E504" s="1"/>
      <c r="F504" s="1"/>
      <c r="G504" s="1"/>
      <c r="H504" s="1"/>
      <c r="I504" s="1"/>
    </row>
    <row r="505" spans="1:9" ht="12.75" customHeight="1">
      <c r="A505" s="3"/>
      <c r="B505" s="1"/>
      <c r="C505" s="1"/>
      <c r="D505" s="1"/>
      <c r="E505" s="1"/>
      <c r="F505" s="1"/>
      <c r="G505" s="1"/>
      <c r="H505" s="1"/>
      <c r="I505" s="1"/>
    </row>
    <row r="506" spans="1:9" ht="12.75" customHeight="1">
      <c r="A506" s="3"/>
      <c r="B506" s="1"/>
      <c r="C506" s="1"/>
      <c r="D506" s="1"/>
      <c r="E506" s="1"/>
      <c r="F506" s="1"/>
      <c r="G506" s="1"/>
      <c r="H506" s="1"/>
      <c r="I506" s="1"/>
    </row>
    <row r="507" spans="1:9" ht="12.75" customHeight="1">
      <c r="A507" s="3"/>
      <c r="B507" s="1"/>
      <c r="C507" s="1"/>
      <c r="D507" s="1"/>
      <c r="E507" s="1"/>
      <c r="F507" s="1"/>
      <c r="G507" s="1"/>
      <c r="H507" s="1"/>
      <c r="I507" s="1"/>
    </row>
    <row r="508" spans="1:9" ht="12.75" customHeight="1">
      <c r="A508" s="3"/>
      <c r="B508" s="1"/>
      <c r="C508" s="1"/>
      <c r="D508" s="1"/>
      <c r="E508" s="1"/>
      <c r="F508" s="1"/>
      <c r="G508" s="1"/>
      <c r="H508" s="1"/>
      <c r="I508" s="1"/>
    </row>
    <row r="509" spans="1:9" ht="12.75" customHeight="1">
      <c r="A509" s="3"/>
      <c r="B509" s="1"/>
      <c r="C509" s="1"/>
      <c r="D509" s="1"/>
      <c r="E509" s="1"/>
      <c r="F509" s="1"/>
      <c r="G509" s="1"/>
      <c r="H509" s="1"/>
      <c r="I509" s="1"/>
    </row>
    <row r="510" spans="1:9" ht="12.75" customHeight="1">
      <c r="A510" s="3"/>
      <c r="B510" s="1"/>
      <c r="C510" s="1"/>
      <c r="D510" s="1"/>
      <c r="E510" s="1"/>
      <c r="F510" s="1"/>
      <c r="G510" s="1"/>
      <c r="H510" s="1"/>
      <c r="I510" s="1"/>
    </row>
    <row r="511" spans="1:9" ht="12.75" customHeight="1">
      <c r="A511" s="3"/>
      <c r="B511" s="1"/>
      <c r="C511" s="1"/>
      <c r="D511" s="1"/>
      <c r="E511" s="1"/>
      <c r="F511" s="1"/>
      <c r="G511" s="1"/>
      <c r="H511" s="1"/>
      <c r="I511" s="1"/>
    </row>
    <row r="512" spans="1:9" ht="12.75" customHeight="1">
      <c r="A512" s="3"/>
      <c r="B512" s="1"/>
      <c r="C512" s="1"/>
      <c r="D512" s="1"/>
      <c r="E512" s="1"/>
      <c r="F512" s="1"/>
      <c r="G512" s="1"/>
      <c r="H512" s="1"/>
      <c r="I512" s="1"/>
    </row>
    <row r="513" spans="1:9" ht="12.75" customHeight="1">
      <c r="A513" s="3"/>
      <c r="B513" s="1"/>
      <c r="C513" s="1"/>
      <c r="D513" s="1"/>
      <c r="E513" s="1"/>
      <c r="F513" s="1"/>
      <c r="G513" s="1"/>
      <c r="H513" s="1"/>
      <c r="I513" s="1"/>
    </row>
    <row r="514" spans="1:9" ht="12.75" customHeight="1">
      <c r="A514" s="3"/>
      <c r="B514" s="1"/>
      <c r="C514" s="1"/>
      <c r="D514" s="1"/>
      <c r="E514" s="1"/>
      <c r="F514" s="1"/>
      <c r="G514" s="1"/>
      <c r="H514" s="1"/>
      <c r="I514" s="1"/>
    </row>
    <row r="515" spans="1:9" ht="12.75" customHeight="1">
      <c r="A515" s="3"/>
      <c r="B515" s="1"/>
      <c r="C515" s="1"/>
      <c r="D515" s="1"/>
      <c r="E515" s="1"/>
      <c r="F515" s="1"/>
      <c r="G515" s="1"/>
      <c r="H515" s="1"/>
      <c r="I515" s="1"/>
    </row>
    <row r="516" spans="1:9" ht="12.75" customHeight="1">
      <c r="A516" s="3"/>
      <c r="B516" s="1"/>
      <c r="C516" s="1"/>
      <c r="D516" s="1"/>
      <c r="E516" s="1"/>
      <c r="F516" s="1"/>
      <c r="G516" s="1"/>
      <c r="H516" s="1"/>
      <c r="I516" s="1"/>
    </row>
    <row r="517" spans="1:9" ht="12.75" customHeight="1">
      <c r="A517" s="3"/>
      <c r="B517" s="1"/>
      <c r="C517" s="1"/>
      <c r="D517" s="1"/>
      <c r="E517" s="1"/>
      <c r="F517" s="1"/>
      <c r="G517" s="1"/>
      <c r="H517" s="1"/>
      <c r="I517" s="1"/>
    </row>
    <row r="518" spans="1:9" ht="12.75" customHeight="1">
      <c r="A518" s="3"/>
      <c r="B518" s="1"/>
      <c r="C518" s="1"/>
      <c r="D518" s="1"/>
      <c r="E518" s="1"/>
      <c r="F518" s="1"/>
      <c r="G518" s="1"/>
      <c r="H518" s="1"/>
      <c r="I518" s="1"/>
    </row>
    <row r="519" spans="1:9" ht="12.75" customHeight="1">
      <c r="A519" s="3"/>
      <c r="B519" s="1"/>
      <c r="C519" s="1"/>
      <c r="D519" s="1"/>
      <c r="E519" s="1"/>
      <c r="F519" s="1"/>
      <c r="G519" s="1"/>
      <c r="H519" s="1"/>
      <c r="I519" s="1"/>
    </row>
    <row r="520" spans="1:9" ht="12.75" customHeight="1">
      <c r="A520" s="3"/>
      <c r="B520" s="1"/>
      <c r="C520" s="1"/>
      <c r="D520" s="1"/>
      <c r="E520" s="1"/>
      <c r="F520" s="1"/>
      <c r="G520" s="1"/>
      <c r="H520" s="1"/>
      <c r="I520" s="1"/>
    </row>
    <row r="521" spans="1:9" ht="12.75" customHeight="1">
      <c r="A521" s="3"/>
      <c r="B521" s="1"/>
      <c r="C521" s="1"/>
      <c r="D521" s="1"/>
      <c r="E521" s="1"/>
      <c r="F521" s="1"/>
      <c r="G521" s="1"/>
      <c r="H521" s="1"/>
      <c r="I521" s="1"/>
    </row>
    <row r="522" spans="1:9" ht="12.75" customHeight="1">
      <c r="A522" s="3"/>
      <c r="B522" s="1"/>
      <c r="C522" s="1"/>
      <c r="D522" s="1"/>
      <c r="E522" s="1"/>
      <c r="F522" s="1"/>
      <c r="G522" s="1"/>
      <c r="H522" s="1"/>
      <c r="I522" s="1"/>
    </row>
    <row r="523" spans="1:9" ht="12.75" customHeight="1">
      <c r="A523" s="3"/>
      <c r="B523" s="1"/>
      <c r="C523" s="1"/>
      <c r="D523" s="1"/>
      <c r="E523" s="1"/>
      <c r="F523" s="1"/>
      <c r="G523" s="1"/>
      <c r="H523" s="1"/>
      <c r="I523" s="1"/>
    </row>
    <row r="524" spans="1:9" ht="12.75" customHeight="1">
      <c r="A524" s="3"/>
      <c r="B524" s="1"/>
      <c r="C524" s="1"/>
      <c r="D524" s="1"/>
      <c r="E524" s="1"/>
      <c r="F524" s="1"/>
      <c r="G524" s="1"/>
      <c r="H524" s="1"/>
      <c r="I524" s="1"/>
    </row>
    <row r="525" spans="1:9" ht="12.75" customHeight="1">
      <c r="A525" s="3"/>
      <c r="B525" s="1"/>
      <c r="C525" s="1"/>
      <c r="D525" s="1"/>
      <c r="E525" s="1"/>
      <c r="F525" s="1"/>
      <c r="G525" s="1"/>
      <c r="H525" s="1"/>
      <c r="I525" s="1"/>
    </row>
    <row r="526" spans="1:9" ht="12.75" customHeight="1">
      <c r="A526" s="3"/>
      <c r="B526" s="1"/>
      <c r="C526" s="1"/>
      <c r="D526" s="1"/>
      <c r="E526" s="1"/>
      <c r="F526" s="1"/>
      <c r="G526" s="1"/>
      <c r="H526" s="1"/>
      <c r="I526" s="1"/>
    </row>
    <row r="527" spans="1:9" ht="12.75" customHeight="1">
      <c r="A527" s="3"/>
      <c r="B527" s="1"/>
      <c r="C527" s="1"/>
      <c r="D527" s="1"/>
      <c r="E527" s="1"/>
      <c r="F527" s="1"/>
      <c r="G527" s="1"/>
      <c r="H527" s="1"/>
      <c r="I527" s="1"/>
    </row>
    <row r="528" spans="1:9" ht="12.75" customHeight="1">
      <c r="A528" s="3"/>
      <c r="B528" s="1"/>
      <c r="C528" s="1"/>
      <c r="D528" s="1"/>
      <c r="E528" s="1"/>
      <c r="F528" s="1"/>
      <c r="G528" s="1"/>
      <c r="H528" s="1"/>
      <c r="I528" s="1"/>
    </row>
    <row r="529" spans="1:9" ht="12.75" customHeight="1">
      <c r="A529" s="3"/>
      <c r="B529" s="1"/>
      <c r="C529" s="1"/>
      <c r="D529" s="1"/>
      <c r="E529" s="1"/>
      <c r="F529" s="1"/>
      <c r="G529" s="1"/>
      <c r="H529" s="1"/>
      <c r="I529" s="1"/>
    </row>
    <row r="530" spans="1:9" ht="12.75" customHeight="1">
      <c r="A530" s="3"/>
      <c r="B530" s="1"/>
      <c r="C530" s="1"/>
      <c r="D530" s="1"/>
      <c r="E530" s="1"/>
      <c r="F530" s="1"/>
      <c r="G530" s="1"/>
      <c r="H530" s="1"/>
      <c r="I530" s="1"/>
    </row>
    <row r="531" spans="1:9" ht="12.75" customHeight="1">
      <c r="A531" s="3"/>
      <c r="B531" s="1"/>
      <c r="C531" s="1"/>
      <c r="D531" s="1"/>
      <c r="E531" s="1"/>
      <c r="F531" s="1"/>
      <c r="G531" s="1"/>
      <c r="H531" s="1"/>
      <c r="I531" s="1"/>
    </row>
    <row r="532" spans="1:9" ht="12.75" customHeight="1">
      <c r="A532" s="3"/>
      <c r="B532" s="1"/>
      <c r="C532" s="1"/>
      <c r="D532" s="1"/>
      <c r="E532" s="1"/>
      <c r="F532" s="1"/>
      <c r="G532" s="1"/>
      <c r="H532" s="1"/>
      <c r="I532" s="1"/>
    </row>
    <row r="533" spans="1:9" ht="12.75" customHeight="1">
      <c r="A533" s="3"/>
      <c r="B533" s="1"/>
      <c r="C533" s="1"/>
      <c r="D533" s="1"/>
      <c r="E533" s="1"/>
      <c r="F533" s="1"/>
      <c r="G533" s="1"/>
      <c r="H533" s="1"/>
      <c r="I533" s="1"/>
    </row>
    <row r="534" spans="1:9" ht="12.75" customHeight="1">
      <c r="A534" s="3"/>
      <c r="B534" s="1"/>
      <c r="C534" s="1"/>
      <c r="D534" s="1"/>
      <c r="E534" s="1"/>
      <c r="F534" s="1"/>
      <c r="G534" s="1"/>
      <c r="H534" s="1"/>
      <c r="I534" s="1"/>
    </row>
    <row r="535" spans="1:9" ht="12.75" customHeight="1">
      <c r="A535" s="3"/>
      <c r="B535" s="1"/>
      <c r="C535" s="1"/>
      <c r="D535" s="1"/>
      <c r="E535" s="1"/>
      <c r="F535" s="1"/>
      <c r="G535" s="1"/>
      <c r="H535" s="1"/>
      <c r="I535" s="1"/>
    </row>
    <row r="536" spans="1:9" ht="12.75" customHeight="1">
      <c r="A536" s="3"/>
      <c r="B536" s="1"/>
      <c r="C536" s="1"/>
      <c r="D536" s="1"/>
      <c r="E536" s="1"/>
      <c r="F536" s="1"/>
      <c r="G536" s="1"/>
      <c r="H536" s="1"/>
      <c r="I536" s="1"/>
    </row>
    <row r="537" spans="1:9" ht="12.75" customHeight="1">
      <c r="A537" s="3"/>
      <c r="B537" s="1"/>
      <c r="C537" s="1"/>
      <c r="D537" s="1"/>
      <c r="E537" s="1"/>
      <c r="F537" s="1"/>
      <c r="G537" s="1"/>
      <c r="H537" s="1"/>
      <c r="I537" s="1"/>
    </row>
    <row r="538" spans="1:9" ht="12.75" customHeight="1">
      <c r="A538" s="3"/>
      <c r="B538" s="1"/>
      <c r="C538" s="1"/>
      <c r="D538" s="1"/>
      <c r="E538" s="1"/>
      <c r="F538" s="1"/>
      <c r="G538" s="1"/>
      <c r="H538" s="1"/>
      <c r="I538" s="1"/>
    </row>
    <row r="539" spans="1:9" ht="12.75" customHeight="1">
      <c r="A539" s="3"/>
      <c r="B539" s="1"/>
      <c r="C539" s="1"/>
      <c r="D539" s="1"/>
      <c r="E539" s="1"/>
      <c r="F539" s="1"/>
      <c r="G539" s="1"/>
      <c r="H539" s="1"/>
      <c r="I539" s="1"/>
    </row>
    <row r="540" spans="1:9" ht="12.75" customHeight="1">
      <c r="A540" s="3"/>
      <c r="B540" s="1"/>
      <c r="C540" s="1"/>
      <c r="D540" s="1"/>
      <c r="E540" s="1"/>
      <c r="F540" s="1"/>
      <c r="G540" s="1"/>
      <c r="H540" s="1"/>
      <c r="I540" s="1"/>
    </row>
    <row r="541" spans="1:9" ht="12.75" customHeight="1">
      <c r="A541" s="3"/>
      <c r="B541" s="1"/>
      <c r="C541" s="1"/>
      <c r="D541" s="1"/>
      <c r="E541" s="1"/>
      <c r="F541" s="1"/>
      <c r="G541" s="1"/>
      <c r="H541" s="1"/>
      <c r="I541" s="1"/>
    </row>
    <row r="542" spans="1:9" ht="12.75" customHeight="1">
      <c r="A542" s="3"/>
      <c r="B542" s="1"/>
      <c r="C542" s="1"/>
      <c r="D542" s="1"/>
      <c r="E542" s="1"/>
      <c r="F542" s="1"/>
      <c r="G542" s="1"/>
      <c r="H542" s="1"/>
      <c r="I542" s="1"/>
    </row>
    <row r="543" spans="1:9" ht="12.75" customHeight="1">
      <c r="A543" s="3"/>
      <c r="B543" s="1"/>
      <c r="C543" s="1"/>
      <c r="D543" s="1"/>
      <c r="E543" s="1"/>
      <c r="F543" s="1"/>
      <c r="G543" s="1"/>
      <c r="H543" s="1"/>
      <c r="I543" s="1"/>
    </row>
    <row r="544" spans="1:9" ht="12.75" customHeight="1">
      <c r="A544" s="3"/>
      <c r="B544" s="1"/>
      <c r="C544" s="1"/>
      <c r="D544" s="1"/>
      <c r="E544" s="1"/>
      <c r="F544" s="1"/>
      <c r="G544" s="1"/>
      <c r="H544" s="1"/>
      <c r="I544" s="1"/>
    </row>
    <row r="545" spans="1:9" ht="12.75" customHeight="1">
      <c r="A545" s="3"/>
      <c r="B545" s="1"/>
      <c r="C545" s="1"/>
      <c r="D545" s="1"/>
      <c r="E545" s="1"/>
      <c r="F545" s="1"/>
      <c r="G545" s="1"/>
      <c r="H545" s="1"/>
      <c r="I545" s="1"/>
    </row>
    <row r="546" spans="1:9" ht="12.75" customHeight="1">
      <c r="A546" s="3"/>
      <c r="B546" s="1"/>
      <c r="C546" s="1"/>
      <c r="D546" s="1"/>
      <c r="E546" s="1"/>
      <c r="F546" s="1"/>
      <c r="G546" s="1"/>
      <c r="H546" s="1"/>
      <c r="I546" s="1"/>
    </row>
    <row r="547" spans="1:9" ht="12.75" customHeight="1">
      <c r="A547" s="3"/>
      <c r="B547" s="1"/>
      <c r="C547" s="1"/>
      <c r="D547" s="1"/>
      <c r="E547" s="1"/>
      <c r="F547" s="1"/>
      <c r="G547" s="1"/>
      <c r="H547" s="1"/>
      <c r="I547" s="1"/>
    </row>
    <row r="548" spans="1:9" ht="12.75" customHeight="1">
      <c r="A548" s="3"/>
      <c r="B548" s="1"/>
      <c r="C548" s="1"/>
      <c r="D548" s="1"/>
      <c r="E548" s="1"/>
      <c r="F548" s="1"/>
      <c r="G548" s="1"/>
      <c r="H548" s="1"/>
      <c r="I548" s="1"/>
    </row>
    <row r="549" spans="1:9" ht="12.75" customHeight="1">
      <c r="A549" s="3"/>
      <c r="B549" s="1"/>
      <c r="C549" s="1"/>
      <c r="D549" s="1"/>
      <c r="E549" s="1"/>
      <c r="F549" s="1"/>
      <c r="G549" s="1"/>
      <c r="H549" s="1"/>
      <c r="I549" s="1"/>
    </row>
    <row r="550" spans="1:9" ht="12.75" customHeight="1">
      <c r="A550" s="3"/>
      <c r="B550" s="1"/>
      <c r="C550" s="1"/>
      <c r="D550" s="1"/>
      <c r="E550" s="1"/>
      <c r="F550" s="1"/>
      <c r="G550" s="1"/>
      <c r="H550" s="1"/>
      <c r="I550" s="1"/>
    </row>
    <row r="551" spans="1:9" ht="12.75" customHeight="1">
      <c r="A551" s="3"/>
      <c r="B551" s="1"/>
      <c r="C551" s="1"/>
      <c r="D551" s="1"/>
      <c r="E551" s="1"/>
      <c r="F551" s="1"/>
      <c r="G551" s="1"/>
      <c r="H551" s="1"/>
      <c r="I551" s="1"/>
    </row>
    <row r="552" spans="1:9" ht="12.75" customHeight="1">
      <c r="A552" s="3"/>
      <c r="B552" s="1"/>
      <c r="C552" s="1"/>
      <c r="D552" s="1"/>
      <c r="E552" s="1"/>
      <c r="F552" s="1"/>
      <c r="G552" s="1"/>
      <c r="H552" s="1"/>
      <c r="I552" s="1"/>
    </row>
    <row r="553" spans="1:9" ht="12.75" customHeight="1">
      <c r="A553" s="3"/>
      <c r="B553" s="1"/>
      <c r="C553" s="1"/>
      <c r="D553" s="1"/>
      <c r="E553" s="1"/>
      <c r="F553" s="1"/>
      <c r="G553" s="1"/>
      <c r="H553" s="1"/>
      <c r="I553" s="1"/>
    </row>
    <row r="554" spans="1:9" ht="12.75" customHeight="1">
      <c r="A554" s="3"/>
      <c r="B554" s="1"/>
      <c r="C554" s="1"/>
      <c r="D554" s="1"/>
      <c r="E554" s="1"/>
      <c r="F554" s="1"/>
      <c r="G554" s="1"/>
      <c r="H554" s="1"/>
      <c r="I554" s="1"/>
    </row>
    <row r="555" spans="1:9" ht="12.75" customHeight="1">
      <c r="A555" s="3"/>
      <c r="B555" s="1"/>
      <c r="C555" s="1"/>
      <c r="D555" s="1"/>
      <c r="E555" s="1"/>
      <c r="F555" s="1"/>
      <c r="G555" s="1"/>
      <c r="H555" s="1"/>
      <c r="I555" s="1"/>
    </row>
    <row r="556" spans="1:9" ht="12.75" customHeight="1">
      <c r="A556" s="3"/>
      <c r="B556" s="1"/>
      <c r="C556" s="1"/>
      <c r="D556" s="1"/>
      <c r="E556" s="1"/>
      <c r="F556" s="1"/>
      <c r="G556" s="1"/>
      <c r="H556" s="1"/>
      <c r="I556" s="1"/>
    </row>
    <row r="557" spans="1:9" ht="12.75" customHeight="1">
      <c r="A557" s="3"/>
      <c r="B557" s="1"/>
      <c r="C557" s="1"/>
      <c r="D557" s="1"/>
      <c r="E557" s="1"/>
      <c r="F557" s="1"/>
      <c r="G557" s="1"/>
      <c r="H557" s="1"/>
      <c r="I557" s="1"/>
    </row>
    <row r="558" spans="1:9" ht="12.75" customHeight="1">
      <c r="A558" s="3"/>
      <c r="B558" s="1"/>
      <c r="C558" s="1"/>
      <c r="D558" s="1"/>
      <c r="E558" s="1"/>
      <c r="F558" s="1"/>
      <c r="G558" s="1"/>
      <c r="H558" s="1"/>
      <c r="I558" s="1"/>
    </row>
    <row r="559" spans="1:9" ht="12.75" customHeight="1">
      <c r="A559" s="3"/>
      <c r="B559" s="1"/>
      <c r="C559" s="1"/>
      <c r="D559" s="1"/>
      <c r="E559" s="1"/>
      <c r="F559" s="1"/>
      <c r="G559" s="1"/>
      <c r="H559" s="1"/>
      <c r="I559" s="1"/>
    </row>
    <row r="560" spans="1:9" ht="12.75" customHeight="1">
      <c r="A560" s="3"/>
      <c r="B560" s="1"/>
      <c r="C560" s="1"/>
      <c r="D560" s="1"/>
      <c r="E560" s="1"/>
      <c r="F560" s="1"/>
      <c r="G560" s="1"/>
      <c r="H560" s="1"/>
      <c r="I560" s="1"/>
    </row>
    <row r="561" spans="1:9" ht="12.75" customHeight="1">
      <c r="A561" s="3"/>
      <c r="B561" s="1"/>
      <c r="C561" s="1"/>
      <c r="D561" s="1"/>
      <c r="E561" s="1"/>
      <c r="F561" s="1"/>
      <c r="G561" s="1"/>
      <c r="H561" s="1"/>
      <c r="I561" s="1"/>
    </row>
    <row r="562" spans="1:9" ht="12.75" customHeight="1">
      <c r="A562" s="3"/>
      <c r="B562" s="1"/>
      <c r="C562" s="1"/>
      <c r="D562" s="1"/>
      <c r="E562" s="1"/>
      <c r="F562" s="1"/>
      <c r="G562" s="1"/>
      <c r="H562" s="1"/>
      <c r="I562" s="1"/>
    </row>
    <row r="563" spans="1:9" ht="12.75" customHeight="1">
      <c r="A563" s="3"/>
      <c r="B563" s="1"/>
      <c r="C563" s="1"/>
      <c r="D563" s="1"/>
      <c r="E563" s="1"/>
      <c r="F563" s="1"/>
      <c r="G563" s="1"/>
      <c r="H563" s="1"/>
      <c r="I563" s="1"/>
    </row>
    <row r="564" spans="1:9" ht="12.75" customHeight="1">
      <c r="A564" s="3"/>
      <c r="B564" s="1"/>
      <c r="C564" s="1"/>
      <c r="D564" s="1"/>
      <c r="E564" s="1"/>
      <c r="F564" s="1"/>
      <c r="G564" s="1"/>
      <c r="H564" s="1"/>
      <c r="I564" s="1"/>
    </row>
    <row r="565" spans="1:9" ht="12.75" customHeight="1">
      <c r="A565" s="3"/>
      <c r="B565" s="1"/>
      <c r="C565" s="1"/>
      <c r="D565" s="1"/>
      <c r="E565" s="1"/>
      <c r="F565" s="1"/>
      <c r="G565" s="1"/>
      <c r="H565" s="1"/>
      <c r="I565" s="1"/>
    </row>
    <row r="566" spans="1:9" ht="12.75" customHeight="1">
      <c r="A566" s="3"/>
      <c r="B566" s="1"/>
      <c r="C566" s="1"/>
      <c r="D566" s="1"/>
      <c r="E566" s="1"/>
      <c r="F566" s="1"/>
      <c r="G566" s="1"/>
      <c r="H566" s="1"/>
      <c r="I566" s="1"/>
    </row>
    <row r="567" spans="1:9" ht="12.75" customHeight="1">
      <c r="A567" s="3"/>
      <c r="B567" s="1"/>
      <c r="C567" s="1"/>
      <c r="D567" s="1"/>
      <c r="E567" s="1"/>
      <c r="F567" s="1"/>
      <c r="G567" s="1"/>
      <c r="H567" s="1"/>
      <c r="I567" s="1"/>
    </row>
    <row r="568" spans="1:9" ht="12.75" customHeight="1">
      <c r="A568" s="3"/>
      <c r="B568" s="1"/>
      <c r="C568" s="1"/>
      <c r="D568" s="1"/>
      <c r="E568" s="1"/>
      <c r="F568" s="1"/>
      <c r="G568" s="1"/>
      <c r="H568" s="1"/>
      <c r="I568" s="1"/>
    </row>
    <row r="569" spans="1:9" ht="12.75" customHeight="1">
      <c r="A569" s="3"/>
      <c r="B569" s="1"/>
      <c r="C569" s="1"/>
      <c r="D569" s="1"/>
      <c r="E569" s="1"/>
      <c r="F569" s="1"/>
      <c r="G569" s="1"/>
      <c r="H569" s="1"/>
      <c r="I569" s="1"/>
    </row>
    <row r="570" spans="1:9" ht="12.75" customHeight="1">
      <c r="A570" s="3"/>
      <c r="B570" s="1"/>
      <c r="C570" s="1"/>
      <c r="D570" s="1"/>
      <c r="E570" s="1"/>
      <c r="F570" s="1"/>
      <c r="G570" s="1"/>
      <c r="H570" s="1"/>
      <c r="I570" s="1"/>
    </row>
    <row r="571" spans="1:9" ht="12.75" customHeight="1">
      <c r="A571" s="3"/>
      <c r="B571" s="1"/>
      <c r="C571" s="1"/>
      <c r="D571" s="1"/>
      <c r="E571" s="1"/>
      <c r="F571" s="1"/>
      <c r="G571" s="1"/>
      <c r="H571" s="1"/>
      <c r="I571" s="1"/>
    </row>
    <row r="572" spans="1:9" ht="12.75" customHeight="1">
      <c r="A572" s="3"/>
      <c r="B572" s="1"/>
      <c r="C572" s="1"/>
      <c r="D572" s="1"/>
      <c r="E572" s="1"/>
      <c r="F572" s="1"/>
      <c r="G572" s="1"/>
      <c r="H572" s="1"/>
      <c r="I572" s="1"/>
    </row>
    <row r="573" spans="1:9" ht="12.75" customHeight="1">
      <c r="A573" s="3"/>
      <c r="B573" s="1"/>
      <c r="C573" s="1"/>
      <c r="D573" s="1"/>
      <c r="E573" s="1"/>
      <c r="F573" s="1"/>
      <c r="G573" s="1"/>
      <c r="H573" s="1"/>
      <c r="I573" s="1"/>
    </row>
    <row r="574" spans="1:9" ht="12.75" customHeight="1">
      <c r="A574" s="3"/>
      <c r="B574" s="1"/>
      <c r="C574" s="1"/>
      <c r="D574" s="1"/>
      <c r="E574" s="1"/>
      <c r="F574" s="1"/>
      <c r="G574" s="1"/>
      <c r="H574" s="1"/>
      <c r="I574" s="1"/>
    </row>
    <row r="575" spans="1:9" ht="12.75" customHeight="1">
      <c r="A575" s="3"/>
      <c r="B575" s="1"/>
      <c r="C575" s="1"/>
      <c r="D575" s="1"/>
      <c r="E575" s="1"/>
      <c r="F575" s="1"/>
      <c r="G575" s="1"/>
      <c r="H575" s="1"/>
      <c r="I575" s="1"/>
    </row>
    <row r="576" spans="1:9" ht="12.75" customHeight="1">
      <c r="A576" s="3"/>
      <c r="B576" s="1"/>
      <c r="C576" s="1"/>
      <c r="D576" s="1"/>
      <c r="E576" s="1"/>
      <c r="F576" s="1"/>
      <c r="G576" s="1"/>
      <c r="H576" s="1"/>
      <c r="I576" s="1"/>
    </row>
    <row r="577" spans="1:9" ht="12.75" customHeight="1">
      <c r="A577" s="3"/>
      <c r="B577" s="1"/>
      <c r="C577" s="1"/>
      <c r="D577" s="1"/>
      <c r="E577" s="1"/>
      <c r="F577" s="1"/>
      <c r="G577" s="1"/>
      <c r="H577" s="1"/>
      <c r="I577" s="1"/>
    </row>
    <row r="578" spans="1:9" ht="12.75" customHeight="1">
      <c r="A578" s="3"/>
      <c r="B578" s="1"/>
      <c r="C578" s="1"/>
      <c r="D578" s="1"/>
      <c r="E578" s="1"/>
      <c r="F578" s="1"/>
      <c r="G578" s="1"/>
      <c r="H578" s="1"/>
      <c r="I578" s="1"/>
    </row>
    <row r="579" spans="1:9" ht="12.75" customHeight="1">
      <c r="A579" s="3"/>
      <c r="B579" s="1"/>
      <c r="C579" s="1"/>
      <c r="D579" s="1"/>
      <c r="E579" s="1"/>
      <c r="F579" s="1"/>
      <c r="G579" s="1"/>
      <c r="H579" s="1"/>
      <c r="I579" s="1"/>
    </row>
    <row r="580" spans="1:9" ht="12.75" customHeight="1">
      <c r="A580" s="3"/>
      <c r="B580" s="1"/>
      <c r="C580" s="1"/>
      <c r="D580" s="1"/>
      <c r="E580" s="1"/>
      <c r="F580" s="1"/>
      <c r="G580" s="1"/>
      <c r="H580" s="1"/>
      <c r="I580" s="1"/>
    </row>
    <row r="581" spans="1:9" ht="12.75" customHeight="1">
      <c r="A581" s="3"/>
      <c r="B581" s="1"/>
      <c r="C581" s="1"/>
      <c r="D581" s="1"/>
      <c r="E581" s="1"/>
      <c r="F581" s="1"/>
      <c r="G581" s="1"/>
      <c r="H581" s="1"/>
      <c r="I581" s="1"/>
    </row>
    <row r="582" spans="1:9" ht="12.75" customHeight="1">
      <c r="A582" s="3"/>
      <c r="B582" s="1"/>
      <c r="C582" s="1"/>
      <c r="D582" s="1"/>
      <c r="E582" s="1"/>
      <c r="F582" s="1"/>
      <c r="G582" s="1"/>
      <c r="H582" s="1"/>
      <c r="I582" s="1"/>
    </row>
    <row r="583" spans="1:9" ht="12.75" customHeight="1">
      <c r="A583" s="3"/>
      <c r="B583" s="1"/>
      <c r="C583" s="1"/>
      <c r="D583" s="1"/>
      <c r="E583" s="1"/>
      <c r="F583" s="1"/>
      <c r="G583" s="1"/>
      <c r="H583" s="1"/>
      <c r="I583" s="1"/>
    </row>
    <row r="584" spans="1:9" ht="12.75" customHeight="1">
      <c r="A584" s="3"/>
      <c r="B584" s="1"/>
      <c r="C584" s="1"/>
      <c r="D584" s="1"/>
      <c r="E584" s="1"/>
      <c r="F584" s="1"/>
      <c r="G584" s="1"/>
      <c r="H584" s="1"/>
      <c r="I584" s="1"/>
    </row>
    <row r="585" spans="1:9" ht="12.75" customHeight="1">
      <c r="A585" s="3"/>
      <c r="B585" s="1"/>
      <c r="C585" s="1"/>
      <c r="D585" s="1"/>
      <c r="E585" s="1"/>
      <c r="F585" s="1"/>
      <c r="G585" s="1"/>
      <c r="H585" s="1"/>
      <c r="I585" s="1"/>
    </row>
    <row r="586" spans="1:9" ht="12.75" customHeight="1">
      <c r="A586" s="3"/>
      <c r="B586" s="1"/>
      <c r="C586" s="1"/>
      <c r="D586" s="1"/>
      <c r="E586" s="1"/>
      <c r="F586" s="1"/>
      <c r="G586" s="1"/>
      <c r="H586" s="1"/>
      <c r="I586" s="1"/>
    </row>
    <row r="587" spans="1:9" ht="12.75" customHeight="1">
      <c r="A587" s="3"/>
      <c r="B587" s="1"/>
      <c r="C587" s="1"/>
      <c r="D587" s="1"/>
      <c r="E587" s="1"/>
      <c r="F587" s="1"/>
      <c r="G587" s="1"/>
      <c r="H587" s="1"/>
      <c r="I587" s="1"/>
    </row>
    <row r="588" spans="1:9" ht="12.75" customHeight="1">
      <c r="A588" s="3"/>
      <c r="B588" s="1"/>
      <c r="C588" s="1"/>
      <c r="D588" s="1"/>
      <c r="E588" s="1"/>
      <c r="F588" s="1"/>
      <c r="G588" s="1"/>
      <c r="H588" s="1"/>
      <c r="I588" s="1"/>
    </row>
    <row r="589" spans="1:9" ht="12.75" customHeight="1">
      <c r="A589" s="3"/>
      <c r="B589" s="1"/>
      <c r="C589" s="1"/>
      <c r="D589" s="1"/>
      <c r="E589" s="1"/>
      <c r="F589" s="1"/>
      <c r="G589" s="1"/>
      <c r="H589" s="1"/>
      <c r="I589" s="1"/>
    </row>
    <row r="590" spans="1:9" ht="12.75" customHeight="1">
      <c r="A590" s="3"/>
      <c r="B590" s="1"/>
      <c r="C590" s="1"/>
      <c r="D590" s="1"/>
      <c r="E590" s="1"/>
      <c r="F590" s="1"/>
      <c r="G590" s="1"/>
      <c r="H590" s="1"/>
      <c r="I590" s="1"/>
    </row>
    <row r="591" spans="1:9" ht="12.75" customHeight="1">
      <c r="A591" s="3"/>
      <c r="B591" s="1"/>
      <c r="C591" s="1"/>
      <c r="D591" s="1"/>
      <c r="E591" s="1"/>
      <c r="F591" s="1"/>
      <c r="G591" s="1"/>
      <c r="H591" s="1"/>
      <c r="I59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R582"/>
  <sheetViews>
    <sheetView workbookViewId="0">
      <pane xSplit="1" ySplit="2" topLeftCell="B3" activePane="bottomRight" state="frozen"/>
      <selection activeCell="K1" sqref="K1:S3"/>
      <selection pane="topRight" activeCell="K1" sqref="K1:S3"/>
      <selection pane="bottomLeft" activeCell="K1" sqref="K1:S3"/>
      <selection pane="bottomRight" activeCell="B1" sqref="B1:R1048576"/>
    </sheetView>
  </sheetViews>
  <sheetFormatPr baseColWidth="10" defaultColWidth="17.1640625" defaultRowHeight="12.75" customHeight="1" x14ac:dyDescent="0"/>
  <cols>
    <col min="2" max="2" width="8.83203125" style="1" bestFit="1" customWidth="1"/>
    <col min="3" max="4" width="7.1640625" style="1" bestFit="1" customWidth="1"/>
    <col min="5" max="6" width="5.83203125" style="1" bestFit="1" customWidth="1"/>
    <col min="7" max="7" width="6.5" style="1" bestFit="1" customWidth="1"/>
    <col min="8" max="8" width="5.83203125" style="1" bestFit="1" customWidth="1"/>
    <col min="9" max="9" width="7.5" style="1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4.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ht="12.75" customHeigh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41409</v>
      </c>
      <c r="B3" s="1">
        <v>39.880000000000003</v>
      </c>
      <c r="C3" s="1">
        <v>25.86</v>
      </c>
      <c r="D3" s="1">
        <v>13.82</v>
      </c>
      <c r="E3" s="1">
        <v>4.6399999999999997</v>
      </c>
      <c r="F3" s="1">
        <v>6.91</v>
      </c>
      <c r="G3" s="1">
        <v>2.57</v>
      </c>
      <c r="H3" s="1">
        <v>2.4700000000000002</v>
      </c>
      <c r="I3" s="1">
        <v>3.85</v>
      </c>
      <c r="J3" s="4">
        <f>ABS(B3-Election_result!B$2)</f>
        <v>1.6199999999999974</v>
      </c>
      <c r="K3" s="4">
        <f>ABS(C3-Election_result!C$2)</f>
        <v>0.16000000000000014</v>
      </c>
      <c r="L3" s="4">
        <f>ABS(D3-Election_result!D$2)</f>
        <v>5.42</v>
      </c>
      <c r="M3" s="4">
        <f>ABS(E3-Election_result!E$2)</f>
        <v>0.16000000000000014</v>
      </c>
      <c r="N3" s="4">
        <f>ABS(F3-Election_result!F$2)</f>
        <v>1.6899999999999995</v>
      </c>
      <c r="O3" s="4">
        <f>ABS(G3-Election_result!G$2)</f>
        <v>0.36999999999999966</v>
      </c>
      <c r="P3" s="4">
        <f>ABS(H3-Election_result!H$2)</f>
        <v>2.23</v>
      </c>
      <c r="Q3" s="4">
        <f>ABS(I3-Election_result!I$2)</f>
        <v>0.24999999999999956</v>
      </c>
      <c r="R3" s="4">
        <f>AVERAGE(J3:Q3)</f>
        <v>1.4874999999999996</v>
      </c>
    </row>
    <row r="4" spans="1:18" ht="12.75" customHeight="1">
      <c r="A4" s="3">
        <v>41410</v>
      </c>
      <c r="B4" s="1">
        <v>39.130000000000003</v>
      </c>
      <c r="C4" s="1">
        <v>25.89</v>
      </c>
      <c r="D4" s="1">
        <v>14.13</v>
      </c>
      <c r="E4" s="1">
        <v>4.6399999999999997</v>
      </c>
      <c r="F4" s="1">
        <v>7.11</v>
      </c>
      <c r="G4" s="1">
        <v>2.77</v>
      </c>
      <c r="H4" s="1">
        <v>2.4700000000000002</v>
      </c>
      <c r="I4" s="1">
        <v>3.85</v>
      </c>
      <c r="J4" s="4">
        <f>ABS(B4-Election_result!B$2)</f>
        <v>2.3699999999999974</v>
      </c>
      <c r="K4" s="4">
        <f>ABS(C4-Election_result!C$2)</f>
        <v>0.19000000000000128</v>
      </c>
      <c r="L4" s="4">
        <f>ABS(D4-Election_result!D$2)</f>
        <v>5.73</v>
      </c>
      <c r="M4" s="4">
        <f>ABS(E4-Election_result!E$2)</f>
        <v>0.16000000000000014</v>
      </c>
      <c r="N4" s="4">
        <f>ABS(F4-Election_result!F$2)</f>
        <v>1.4899999999999993</v>
      </c>
      <c r="O4" s="4">
        <f>ABS(G4-Election_result!G$2)</f>
        <v>0.56999999999999984</v>
      </c>
      <c r="P4" s="4">
        <f>ABS(H4-Election_result!H$2)</f>
        <v>2.23</v>
      </c>
      <c r="Q4" s="4">
        <f>ABS(I4-Election_result!I$2)</f>
        <v>0.24999999999999956</v>
      </c>
      <c r="R4" s="4">
        <f t="shared" ref="R4:R67" si="0">AVERAGE(J4:Q4)</f>
        <v>1.6237499999999998</v>
      </c>
    </row>
    <row r="5" spans="1:18" ht="12.75" customHeight="1">
      <c r="A5" s="3">
        <v>41411</v>
      </c>
      <c r="B5" s="1">
        <v>39.130000000000003</v>
      </c>
      <c r="C5" s="1">
        <v>25.89</v>
      </c>
      <c r="D5" s="1">
        <v>14.13</v>
      </c>
      <c r="E5" s="1">
        <v>4.6399999999999997</v>
      </c>
      <c r="F5" s="1">
        <v>7.11</v>
      </c>
      <c r="G5" s="1">
        <v>2.77</v>
      </c>
      <c r="H5" s="1">
        <v>2.4700000000000002</v>
      </c>
      <c r="I5" s="1">
        <v>3.85</v>
      </c>
      <c r="J5" s="4">
        <f>ABS(B5-Election_result!B$2)</f>
        <v>2.3699999999999974</v>
      </c>
      <c r="K5" s="4">
        <f>ABS(C5-Election_result!C$2)</f>
        <v>0.19000000000000128</v>
      </c>
      <c r="L5" s="4">
        <f>ABS(D5-Election_result!D$2)</f>
        <v>5.73</v>
      </c>
      <c r="M5" s="4">
        <f>ABS(E5-Election_result!E$2)</f>
        <v>0.16000000000000014</v>
      </c>
      <c r="N5" s="4">
        <f>ABS(F5-Election_result!F$2)</f>
        <v>1.4899999999999993</v>
      </c>
      <c r="O5" s="4">
        <f>ABS(G5-Election_result!G$2)</f>
        <v>0.56999999999999984</v>
      </c>
      <c r="P5" s="4">
        <f>ABS(H5-Election_result!H$2)</f>
        <v>2.23</v>
      </c>
      <c r="Q5" s="4">
        <f>ABS(I5-Election_result!I$2)</f>
        <v>0.24999999999999956</v>
      </c>
      <c r="R5" s="4">
        <f t="shared" si="0"/>
        <v>1.6237499999999998</v>
      </c>
    </row>
    <row r="6" spans="1:18" ht="12.75" customHeight="1">
      <c r="A6" s="3">
        <v>41412</v>
      </c>
      <c r="B6" s="1">
        <v>39.130000000000003</v>
      </c>
      <c r="C6" s="1">
        <v>25.89</v>
      </c>
      <c r="D6" s="1">
        <v>14.13</v>
      </c>
      <c r="E6" s="1">
        <v>4.6399999999999997</v>
      </c>
      <c r="F6" s="1">
        <v>7.11</v>
      </c>
      <c r="G6" s="1">
        <v>2.77</v>
      </c>
      <c r="H6" s="1">
        <v>2.4700000000000002</v>
      </c>
      <c r="I6" s="1">
        <v>3.85</v>
      </c>
      <c r="J6" s="4">
        <f>ABS(B6-Election_result!B$2)</f>
        <v>2.3699999999999974</v>
      </c>
      <c r="K6" s="4">
        <f>ABS(C6-Election_result!C$2)</f>
        <v>0.19000000000000128</v>
      </c>
      <c r="L6" s="4">
        <f>ABS(D6-Election_result!D$2)</f>
        <v>5.73</v>
      </c>
      <c r="M6" s="4">
        <f>ABS(E6-Election_result!E$2)</f>
        <v>0.16000000000000014</v>
      </c>
      <c r="N6" s="4">
        <f>ABS(F6-Election_result!F$2)</f>
        <v>1.4899999999999993</v>
      </c>
      <c r="O6" s="4">
        <f>ABS(G6-Election_result!G$2)</f>
        <v>0.56999999999999984</v>
      </c>
      <c r="P6" s="4">
        <f>ABS(H6-Election_result!H$2)</f>
        <v>2.23</v>
      </c>
      <c r="Q6" s="4">
        <f>ABS(I6-Election_result!I$2)</f>
        <v>0.24999999999999956</v>
      </c>
      <c r="R6" s="4">
        <f t="shared" si="0"/>
        <v>1.6237499999999998</v>
      </c>
    </row>
    <row r="7" spans="1:18" ht="12.75" customHeight="1">
      <c r="A7" s="3">
        <v>41413</v>
      </c>
      <c r="B7" s="1">
        <v>39.130000000000003</v>
      </c>
      <c r="C7" s="1">
        <v>25.89</v>
      </c>
      <c r="D7" s="1">
        <v>14.13</v>
      </c>
      <c r="E7" s="1">
        <v>4.6399999999999997</v>
      </c>
      <c r="F7" s="1">
        <v>7.11</v>
      </c>
      <c r="G7" s="1">
        <v>2.77</v>
      </c>
      <c r="H7" s="1">
        <v>2.4700000000000002</v>
      </c>
      <c r="I7" s="1">
        <v>3.85</v>
      </c>
      <c r="J7" s="4">
        <f>ABS(B7-Election_result!B$2)</f>
        <v>2.3699999999999974</v>
      </c>
      <c r="K7" s="4">
        <f>ABS(C7-Election_result!C$2)</f>
        <v>0.19000000000000128</v>
      </c>
      <c r="L7" s="4">
        <f>ABS(D7-Election_result!D$2)</f>
        <v>5.73</v>
      </c>
      <c r="M7" s="4">
        <f>ABS(E7-Election_result!E$2)</f>
        <v>0.16000000000000014</v>
      </c>
      <c r="N7" s="4">
        <f>ABS(F7-Election_result!F$2)</f>
        <v>1.4899999999999993</v>
      </c>
      <c r="O7" s="4">
        <f>ABS(G7-Election_result!G$2)</f>
        <v>0.56999999999999984</v>
      </c>
      <c r="P7" s="4">
        <f>ABS(H7-Election_result!H$2)</f>
        <v>2.23</v>
      </c>
      <c r="Q7" s="4">
        <f>ABS(I7-Election_result!I$2)</f>
        <v>0.24999999999999956</v>
      </c>
      <c r="R7" s="4">
        <f t="shared" si="0"/>
        <v>1.6237499999999998</v>
      </c>
    </row>
    <row r="8" spans="1:18" ht="12.75" customHeight="1">
      <c r="A8" s="3">
        <v>41414</v>
      </c>
      <c r="B8" s="1">
        <v>39.130000000000003</v>
      </c>
      <c r="C8" s="1">
        <v>25.89</v>
      </c>
      <c r="D8" s="1">
        <v>14.13</v>
      </c>
      <c r="E8" s="1">
        <v>4.6399999999999997</v>
      </c>
      <c r="F8" s="1">
        <v>7.11</v>
      </c>
      <c r="G8" s="1">
        <v>2.77</v>
      </c>
      <c r="H8" s="1">
        <v>2.4700000000000002</v>
      </c>
      <c r="I8" s="1">
        <v>3.85</v>
      </c>
      <c r="J8" s="4">
        <f>ABS(B8-Election_result!B$2)</f>
        <v>2.3699999999999974</v>
      </c>
      <c r="K8" s="4">
        <f>ABS(C8-Election_result!C$2)</f>
        <v>0.19000000000000128</v>
      </c>
      <c r="L8" s="4">
        <f>ABS(D8-Election_result!D$2)</f>
        <v>5.73</v>
      </c>
      <c r="M8" s="4">
        <f>ABS(E8-Election_result!E$2)</f>
        <v>0.16000000000000014</v>
      </c>
      <c r="N8" s="4">
        <f>ABS(F8-Election_result!F$2)</f>
        <v>1.4899999999999993</v>
      </c>
      <c r="O8" s="4">
        <f>ABS(G8-Election_result!G$2)</f>
        <v>0.56999999999999984</v>
      </c>
      <c r="P8" s="4">
        <f>ABS(H8-Election_result!H$2)</f>
        <v>2.23</v>
      </c>
      <c r="Q8" s="4">
        <f>ABS(I8-Election_result!I$2)</f>
        <v>0.24999999999999956</v>
      </c>
      <c r="R8" s="4">
        <f t="shared" si="0"/>
        <v>1.6237499999999998</v>
      </c>
    </row>
    <row r="9" spans="1:18" ht="12.75" customHeight="1">
      <c r="A9" s="3">
        <v>41415</v>
      </c>
      <c r="B9" s="1">
        <v>39.130000000000003</v>
      </c>
      <c r="C9" s="1">
        <v>25.89</v>
      </c>
      <c r="D9" s="1">
        <v>14.13</v>
      </c>
      <c r="E9" s="1">
        <v>4.6399999999999997</v>
      </c>
      <c r="F9" s="1">
        <v>7.11</v>
      </c>
      <c r="G9" s="1">
        <v>2.77</v>
      </c>
      <c r="H9" s="1">
        <v>2.4700000000000002</v>
      </c>
      <c r="I9" s="1">
        <v>3.85</v>
      </c>
      <c r="J9" s="4">
        <f>ABS(B9-Election_result!B$2)</f>
        <v>2.3699999999999974</v>
      </c>
      <c r="K9" s="4">
        <f>ABS(C9-Election_result!C$2)</f>
        <v>0.19000000000000128</v>
      </c>
      <c r="L9" s="4">
        <f>ABS(D9-Election_result!D$2)</f>
        <v>5.73</v>
      </c>
      <c r="M9" s="4">
        <f>ABS(E9-Election_result!E$2)</f>
        <v>0.16000000000000014</v>
      </c>
      <c r="N9" s="4">
        <f>ABS(F9-Election_result!F$2)</f>
        <v>1.4899999999999993</v>
      </c>
      <c r="O9" s="4">
        <f>ABS(G9-Election_result!G$2)</f>
        <v>0.56999999999999984</v>
      </c>
      <c r="P9" s="4">
        <f>ABS(H9-Election_result!H$2)</f>
        <v>2.23</v>
      </c>
      <c r="Q9" s="4">
        <f>ABS(I9-Election_result!I$2)</f>
        <v>0.24999999999999956</v>
      </c>
      <c r="R9" s="4">
        <f t="shared" si="0"/>
        <v>1.6237499999999998</v>
      </c>
    </row>
    <row r="10" spans="1:18" ht="12.75" customHeight="1">
      <c r="A10" s="3">
        <v>41416</v>
      </c>
      <c r="B10" s="1">
        <v>39.659999999999997</v>
      </c>
      <c r="C10" s="1">
        <v>25.65</v>
      </c>
      <c r="D10" s="1">
        <v>14.12</v>
      </c>
      <c r="E10" s="1">
        <v>4.2699999999999996</v>
      </c>
      <c r="F10" s="1">
        <v>6.76</v>
      </c>
      <c r="G10" s="1">
        <v>3.18</v>
      </c>
      <c r="H10" s="1">
        <v>2.4900000000000002</v>
      </c>
      <c r="I10" s="1">
        <v>3.88</v>
      </c>
      <c r="J10" s="4">
        <f>ABS(B10-Election_result!B$2)</f>
        <v>1.8400000000000034</v>
      </c>
      <c r="K10" s="4">
        <f>ABS(C10-Election_result!C$2)</f>
        <v>5.0000000000000711E-2</v>
      </c>
      <c r="L10" s="4">
        <f>ABS(D10-Election_result!D$2)</f>
        <v>5.7199999999999989</v>
      </c>
      <c r="M10" s="4">
        <f>ABS(E10-Election_result!E$2)</f>
        <v>0.53000000000000025</v>
      </c>
      <c r="N10" s="4">
        <f>ABS(F10-Election_result!F$2)</f>
        <v>1.8399999999999999</v>
      </c>
      <c r="O10" s="4">
        <f>ABS(G10-Election_result!G$2)</f>
        <v>0.98</v>
      </c>
      <c r="P10" s="4">
        <f>ABS(H10-Election_result!H$2)</f>
        <v>2.21</v>
      </c>
      <c r="Q10" s="4">
        <f>ABS(I10-Election_result!I$2)</f>
        <v>0.21999999999999975</v>
      </c>
      <c r="R10" s="4">
        <f t="shared" si="0"/>
        <v>1.6737500000000005</v>
      </c>
    </row>
    <row r="11" spans="1:18" ht="12.75" customHeight="1">
      <c r="A11" s="3">
        <v>41417</v>
      </c>
      <c r="B11" s="1">
        <v>39.659999999999997</v>
      </c>
      <c r="C11" s="1">
        <v>25.65</v>
      </c>
      <c r="D11" s="1">
        <v>14.12</v>
      </c>
      <c r="E11" s="1">
        <v>4.2699999999999996</v>
      </c>
      <c r="F11" s="1">
        <v>6.76</v>
      </c>
      <c r="G11" s="1">
        <v>3.18</v>
      </c>
      <c r="H11" s="1">
        <v>2.4900000000000002</v>
      </c>
      <c r="I11" s="1">
        <v>3.88</v>
      </c>
      <c r="J11" s="4">
        <f>ABS(B11-Election_result!B$2)</f>
        <v>1.8400000000000034</v>
      </c>
      <c r="K11" s="4">
        <f>ABS(C11-Election_result!C$2)</f>
        <v>5.0000000000000711E-2</v>
      </c>
      <c r="L11" s="4">
        <f>ABS(D11-Election_result!D$2)</f>
        <v>5.7199999999999989</v>
      </c>
      <c r="M11" s="4">
        <f>ABS(E11-Election_result!E$2)</f>
        <v>0.53000000000000025</v>
      </c>
      <c r="N11" s="4">
        <f>ABS(F11-Election_result!F$2)</f>
        <v>1.8399999999999999</v>
      </c>
      <c r="O11" s="4">
        <f>ABS(G11-Election_result!G$2)</f>
        <v>0.98</v>
      </c>
      <c r="P11" s="4">
        <f>ABS(H11-Election_result!H$2)</f>
        <v>2.21</v>
      </c>
      <c r="Q11" s="4">
        <f>ABS(I11-Election_result!I$2)</f>
        <v>0.21999999999999975</v>
      </c>
      <c r="R11" s="4">
        <f t="shared" si="0"/>
        <v>1.6737500000000005</v>
      </c>
    </row>
    <row r="12" spans="1:18" ht="12.75" customHeight="1">
      <c r="A12" s="3">
        <v>41418</v>
      </c>
      <c r="B12" s="1">
        <v>39.659999999999997</v>
      </c>
      <c r="C12" s="1">
        <v>25.65</v>
      </c>
      <c r="D12" s="1">
        <v>14.12</v>
      </c>
      <c r="E12" s="1">
        <v>4.2699999999999996</v>
      </c>
      <c r="F12" s="1">
        <v>6.76</v>
      </c>
      <c r="G12" s="1">
        <v>3.18</v>
      </c>
      <c r="H12" s="1">
        <v>2.4900000000000002</v>
      </c>
      <c r="I12" s="1">
        <v>3.88</v>
      </c>
      <c r="J12" s="4">
        <f>ABS(B12-Election_result!B$2)</f>
        <v>1.8400000000000034</v>
      </c>
      <c r="K12" s="4">
        <f>ABS(C12-Election_result!C$2)</f>
        <v>5.0000000000000711E-2</v>
      </c>
      <c r="L12" s="4">
        <f>ABS(D12-Election_result!D$2)</f>
        <v>5.7199999999999989</v>
      </c>
      <c r="M12" s="4">
        <f>ABS(E12-Election_result!E$2)</f>
        <v>0.53000000000000025</v>
      </c>
      <c r="N12" s="4">
        <f>ABS(F12-Election_result!F$2)</f>
        <v>1.8399999999999999</v>
      </c>
      <c r="O12" s="4">
        <f>ABS(G12-Election_result!G$2)</f>
        <v>0.98</v>
      </c>
      <c r="P12" s="4">
        <f>ABS(H12-Election_result!H$2)</f>
        <v>2.21</v>
      </c>
      <c r="Q12" s="4">
        <f>ABS(I12-Election_result!I$2)</f>
        <v>0.21999999999999975</v>
      </c>
      <c r="R12" s="4">
        <f t="shared" si="0"/>
        <v>1.6737500000000005</v>
      </c>
    </row>
    <row r="13" spans="1:18" ht="12.75" customHeight="1">
      <c r="A13" s="3">
        <v>41419</v>
      </c>
      <c r="B13" s="1">
        <v>39.659999999999997</v>
      </c>
      <c r="C13" s="1">
        <v>25.65</v>
      </c>
      <c r="D13" s="1">
        <v>14.12</v>
      </c>
      <c r="E13" s="1">
        <v>4.2699999999999996</v>
      </c>
      <c r="F13" s="1">
        <v>6.76</v>
      </c>
      <c r="G13" s="1">
        <v>3.18</v>
      </c>
      <c r="H13" s="1">
        <v>2.4900000000000002</v>
      </c>
      <c r="I13" s="1">
        <v>3.88</v>
      </c>
      <c r="J13" s="4">
        <f>ABS(B13-Election_result!B$2)</f>
        <v>1.8400000000000034</v>
      </c>
      <c r="K13" s="4">
        <f>ABS(C13-Election_result!C$2)</f>
        <v>5.0000000000000711E-2</v>
      </c>
      <c r="L13" s="4">
        <f>ABS(D13-Election_result!D$2)</f>
        <v>5.7199999999999989</v>
      </c>
      <c r="M13" s="4">
        <f>ABS(E13-Election_result!E$2)</f>
        <v>0.53000000000000025</v>
      </c>
      <c r="N13" s="4">
        <f>ABS(F13-Election_result!F$2)</f>
        <v>1.8399999999999999</v>
      </c>
      <c r="O13" s="4">
        <f>ABS(G13-Election_result!G$2)</f>
        <v>0.98</v>
      </c>
      <c r="P13" s="4">
        <f>ABS(H13-Election_result!H$2)</f>
        <v>2.21</v>
      </c>
      <c r="Q13" s="4">
        <f>ABS(I13-Election_result!I$2)</f>
        <v>0.21999999999999975</v>
      </c>
      <c r="R13" s="4">
        <f t="shared" si="0"/>
        <v>1.6737500000000005</v>
      </c>
    </row>
    <row r="14" spans="1:18" ht="12.75" customHeight="1">
      <c r="A14" s="3">
        <v>41420</v>
      </c>
      <c r="B14" s="1">
        <v>40.14</v>
      </c>
      <c r="C14" s="1">
        <v>26.39</v>
      </c>
      <c r="D14" s="1">
        <v>13.25</v>
      </c>
      <c r="E14" s="1">
        <v>4.28</v>
      </c>
      <c r="F14" s="1">
        <v>6.67</v>
      </c>
      <c r="G14" s="1">
        <v>2.89</v>
      </c>
      <c r="H14" s="1">
        <v>2.4900000000000002</v>
      </c>
      <c r="I14" s="1">
        <v>3.88</v>
      </c>
      <c r="J14" s="4">
        <f>ABS(B14-Election_result!B$2)</f>
        <v>1.3599999999999994</v>
      </c>
      <c r="K14" s="4">
        <f>ABS(C14-Election_result!C$2)</f>
        <v>0.69000000000000128</v>
      </c>
      <c r="L14" s="4">
        <f>ABS(D14-Election_result!D$2)</f>
        <v>4.8499999999999996</v>
      </c>
      <c r="M14" s="4">
        <f>ABS(E14-Election_result!E$2)</f>
        <v>0.51999999999999957</v>
      </c>
      <c r="N14" s="4">
        <f>ABS(F14-Election_result!F$2)</f>
        <v>1.9299999999999997</v>
      </c>
      <c r="O14" s="4">
        <f>ABS(G14-Election_result!G$2)</f>
        <v>0.69</v>
      </c>
      <c r="P14" s="4">
        <f>ABS(H14-Election_result!H$2)</f>
        <v>2.21</v>
      </c>
      <c r="Q14" s="4">
        <f>ABS(I14-Election_result!I$2)</f>
        <v>0.21999999999999975</v>
      </c>
      <c r="R14" s="4">
        <f t="shared" si="0"/>
        <v>1.5587499999999999</v>
      </c>
    </row>
    <row r="15" spans="1:18" ht="12.75" customHeight="1">
      <c r="A15" s="3">
        <v>41421</v>
      </c>
      <c r="B15" s="1">
        <v>40.14</v>
      </c>
      <c r="C15" s="1">
        <v>26.39</v>
      </c>
      <c r="D15" s="1">
        <v>13.25</v>
      </c>
      <c r="E15" s="1">
        <v>4.28</v>
      </c>
      <c r="F15" s="1">
        <v>6.67</v>
      </c>
      <c r="G15" s="1">
        <v>2.89</v>
      </c>
      <c r="H15" s="1">
        <v>2.4900000000000002</v>
      </c>
      <c r="I15" s="1">
        <v>3.88</v>
      </c>
      <c r="J15" s="4">
        <f>ABS(B15-Election_result!B$2)</f>
        <v>1.3599999999999994</v>
      </c>
      <c r="K15" s="4">
        <f>ABS(C15-Election_result!C$2)</f>
        <v>0.69000000000000128</v>
      </c>
      <c r="L15" s="4">
        <f>ABS(D15-Election_result!D$2)</f>
        <v>4.8499999999999996</v>
      </c>
      <c r="M15" s="4">
        <f>ABS(E15-Election_result!E$2)</f>
        <v>0.51999999999999957</v>
      </c>
      <c r="N15" s="4">
        <f>ABS(F15-Election_result!F$2)</f>
        <v>1.9299999999999997</v>
      </c>
      <c r="O15" s="4">
        <f>ABS(G15-Election_result!G$2)</f>
        <v>0.69</v>
      </c>
      <c r="P15" s="4">
        <f>ABS(H15-Election_result!H$2)</f>
        <v>2.21</v>
      </c>
      <c r="Q15" s="4">
        <f>ABS(I15-Election_result!I$2)</f>
        <v>0.21999999999999975</v>
      </c>
      <c r="R15" s="4">
        <f t="shared" si="0"/>
        <v>1.5587499999999999</v>
      </c>
    </row>
    <row r="16" spans="1:18" ht="12.75" customHeight="1">
      <c r="A16" s="3">
        <v>41422</v>
      </c>
      <c r="B16" s="1">
        <v>40.14</v>
      </c>
      <c r="C16" s="1">
        <v>26.39</v>
      </c>
      <c r="D16" s="1">
        <v>13.25</v>
      </c>
      <c r="E16" s="1">
        <v>4.28</v>
      </c>
      <c r="F16" s="1">
        <v>6.67</v>
      </c>
      <c r="G16" s="1">
        <v>2.89</v>
      </c>
      <c r="H16" s="1">
        <v>2.4900000000000002</v>
      </c>
      <c r="I16" s="1">
        <v>3.88</v>
      </c>
      <c r="J16" s="4">
        <f>ABS(B16-Election_result!B$2)</f>
        <v>1.3599999999999994</v>
      </c>
      <c r="K16" s="4">
        <f>ABS(C16-Election_result!C$2)</f>
        <v>0.69000000000000128</v>
      </c>
      <c r="L16" s="4">
        <f>ABS(D16-Election_result!D$2)</f>
        <v>4.8499999999999996</v>
      </c>
      <c r="M16" s="4">
        <f>ABS(E16-Election_result!E$2)</f>
        <v>0.51999999999999957</v>
      </c>
      <c r="N16" s="4">
        <f>ABS(F16-Election_result!F$2)</f>
        <v>1.9299999999999997</v>
      </c>
      <c r="O16" s="4">
        <f>ABS(G16-Election_result!G$2)</f>
        <v>0.69</v>
      </c>
      <c r="P16" s="4">
        <f>ABS(H16-Election_result!H$2)</f>
        <v>2.21</v>
      </c>
      <c r="Q16" s="4">
        <f>ABS(I16-Election_result!I$2)</f>
        <v>0.21999999999999975</v>
      </c>
      <c r="R16" s="4">
        <f t="shared" si="0"/>
        <v>1.5587499999999999</v>
      </c>
    </row>
    <row r="17" spans="1:18" ht="12.75" customHeight="1">
      <c r="A17" s="3">
        <v>41423</v>
      </c>
      <c r="B17" s="1">
        <v>40.14</v>
      </c>
      <c r="C17" s="1">
        <v>26.39</v>
      </c>
      <c r="D17" s="1">
        <v>13.25</v>
      </c>
      <c r="E17" s="1">
        <v>4.28</v>
      </c>
      <c r="F17" s="1">
        <v>6.67</v>
      </c>
      <c r="G17" s="1">
        <v>2.89</v>
      </c>
      <c r="H17" s="1">
        <v>2.4900000000000002</v>
      </c>
      <c r="I17" s="1">
        <v>3.88</v>
      </c>
      <c r="J17" s="4">
        <f>ABS(B17-Election_result!B$2)</f>
        <v>1.3599999999999994</v>
      </c>
      <c r="K17" s="4">
        <f>ABS(C17-Election_result!C$2)</f>
        <v>0.69000000000000128</v>
      </c>
      <c r="L17" s="4">
        <f>ABS(D17-Election_result!D$2)</f>
        <v>4.8499999999999996</v>
      </c>
      <c r="M17" s="4">
        <f>ABS(E17-Election_result!E$2)</f>
        <v>0.51999999999999957</v>
      </c>
      <c r="N17" s="4">
        <f>ABS(F17-Election_result!F$2)</f>
        <v>1.9299999999999997</v>
      </c>
      <c r="O17" s="4">
        <f>ABS(G17-Election_result!G$2)</f>
        <v>0.69</v>
      </c>
      <c r="P17" s="4">
        <f>ABS(H17-Election_result!H$2)</f>
        <v>2.21</v>
      </c>
      <c r="Q17" s="4">
        <f>ABS(I17-Election_result!I$2)</f>
        <v>0.21999999999999975</v>
      </c>
      <c r="R17" s="4">
        <f t="shared" si="0"/>
        <v>1.5587499999999999</v>
      </c>
    </row>
    <row r="18" spans="1:18" ht="12.75" customHeight="1">
      <c r="A18" s="3">
        <v>41424</v>
      </c>
      <c r="B18" s="1">
        <v>40.14</v>
      </c>
      <c r="C18" s="1">
        <v>26.39</v>
      </c>
      <c r="D18" s="1">
        <v>13.25</v>
      </c>
      <c r="E18" s="1">
        <v>4.28</v>
      </c>
      <c r="F18" s="1">
        <v>6.67</v>
      </c>
      <c r="G18" s="1">
        <v>2.89</v>
      </c>
      <c r="H18" s="1">
        <v>2.4900000000000002</v>
      </c>
      <c r="I18" s="1">
        <v>3.88</v>
      </c>
      <c r="J18" s="4">
        <f>ABS(B18-Election_result!B$2)</f>
        <v>1.3599999999999994</v>
      </c>
      <c r="K18" s="4">
        <f>ABS(C18-Election_result!C$2)</f>
        <v>0.69000000000000128</v>
      </c>
      <c r="L18" s="4">
        <f>ABS(D18-Election_result!D$2)</f>
        <v>4.8499999999999996</v>
      </c>
      <c r="M18" s="4">
        <f>ABS(E18-Election_result!E$2)</f>
        <v>0.51999999999999957</v>
      </c>
      <c r="N18" s="4">
        <f>ABS(F18-Election_result!F$2)</f>
        <v>1.9299999999999997</v>
      </c>
      <c r="O18" s="4">
        <f>ABS(G18-Election_result!G$2)</f>
        <v>0.69</v>
      </c>
      <c r="P18" s="4">
        <f>ABS(H18-Election_result!H$2)</f>
        <v>2.21</v>
      </c>
      <c r="Q18" s="4">
        <f>ABS(I18-Election_result!I$2)</f>
        <v>0.21999999999999975</v>
      </c>
      <c r="R18" s="4">
        <f t="shared" si="0"/>
        <v>1.5587499999999999</v>
      </c>
    </row>
    <row r="19" spans="1:18" ht="12.75" customHeight="1">
      <c r="A19" s="3">
        <v>41425</v>
      </c>
      <c r="B19" s="1">
        <v>40.14</v>
      </c>
      <c r="C19" s="1">
        <v>26.39</v>
      </c>
      <c r="D19" s="1">
        <v>13.25</v>
      </c>
      <c r="E19" s="1">
        <v>4.28</v>
      </c>
      <c r="F19" s="1">
        <v>6.67</v>
      </c>
      <c r="G19" s="1">
        <v>2.89</v>
      </c>
      <c r="H19" s="1">
        <v>2.4900000000000002</v>
      </c>
      <c r="I19" s="1">
        <v>3.88</v>
      </c>
      <c r="J19" s="4">
        <f>ABS(B19-Election_result!B$2)</f>
        <v>1.3599999999999994</v>
      </c>
      <c r="K19" s="4">
        <f>ABS(C19-Election_result!C$2)</f>
        <v>0.69000000000000128</v>
      </c>
      <c r="L19" s="4">
        <f>ABS(D19-Election_result!D$2)</f>
        <v>4.8499999999999996</v>
      </c>
      <c r="M19" s="4">
        <f>ABS(E19-Election_result!E$2)</f>
        <v>0.51999999999999957</v>
      </c>
      <c r="N19" s="4">
        <f>ABS(F19-Election_result!F$2)</f>
        <v>1.9299999999999997</v>
      </c>
      <c r="O19" s="4">
        <f>ABS(G19-Election_result!G$2)</f>
        <v>0.69</v>
      </c>
      <c r="P19" s="4">
        <f>ABS(H19-Election_result!H$2)</f>
        <v>2.21</v>
      </c>
      <c r="Q19" s="4">
        <f>ABS(I19-Election_result!I$2)</f>
        <v>0.21999999999999975</v>
      </c>
      <c r="R19" s="4">
        <f t="shared" si="0"/>
        <v>1.5587499999999999</v>
      </c>
    </row>
    <row r="20" spans="1:18" ht="12.75" customHeight="1">
      <c r="A20" s="3">
        <v>41426</v>
      </c>
      <c r="B20" s="1">
        <v>40.14</v>
      </c>
      <c r="C20" s="1">
        <v>26.39</v>
      </c>
      <c r="D20" s="1">
        <v>13.25</v>
      </c>
      <c r="E20" s="1">
        <v>4.28</v>
      </c>
      <c r="F20" s="1">
        <v>6.67</v>
      </c>
      <c r="G20" s="1">
        <v>2.89</v>
      </c>
      <c r="H20" s="1">
        <v>2.4900000000000002</v>
      </c>
      <c r="I20" s="1">
        <v>3.88</v>
      </c>
      <c r="J20" s="4">
        <f>ABS(B20-Election_result!B$2)</f>
        <v>1.3599999999999994</v>
      </c>
      <c r="K20" s="4">
        <f>ABS(C20-Election_result!C$2)</f>
        <v>0.69000000000000128</v>
      </c>
      <c r="L20" s="4">
        <f>ABS(D20-Election_result!D$2)</f>
        <v>4.8499999999999996</v>
      </c>
      <c r="M20" s="4">
        <f>ABS(E20-Election_result!E$2)</f>
        <v>0.51999999999999957</v>
      </c>
      <c r="N20" s="4">
        <f>ABS(F20-Election_result!F$2)</f>
        <v>1.9299999999999997</v>
      </c>
      <c r="O20" s="4">
        <f>ABS(G20-Election_result!G$2)</f>
        <v>0.69</v>
      </c>
      <c r="P20" s="4">
        <f>ABS(H20-Election_result!H$2)</f>
        <v>2.21</v>
      </c>
      <c r="Q20" s="4">
        <f>ABS(I20-Election_result!I$2)</f>
        <v>0.21999999999999975</v>
      </c>
      <c r="R20" s="4">
        <f t="shared" si="0"/>
        <v>1.5587499999999999</v>
      </c>
    </row>
    <row r="21" spans="1:18" ht="12.75" customHeight="1">
      <c r="A21" s="3">
        <v>41427</v>
      </c>
      <c r="B21" s="1">
        <v>40.14</v>
      </c>
      <c r="C21" s="1">
        <v>26.39</v>
      </c>
      <c r="D21" s="1">
        <v>13.25</v>
      </c>
      <c r="E21" s="1">
        <v>4.28</v>
      </c>
      <c r="F21" s="1">
        <v>6.67</v>
      </c>
      <c r="G21" s="1">
        <v>2.89</v>
      </c>
      <c r="H21" s="1">
        <v>2.4900000000000002</v>
      </c>
      <c r="I21" s="1">
        <v>3.88</v>
      </c>
      <c r="J21" s="4">
        <f>ABS(B21-Election_result!B$2)</f>
        <v>1.3599999999999994</v>
      </c>
      <c r="K21" s="4">
        <f>ABS(C21-Election_result!C$2)</f>
        <v>0.69000000000000128</v>
      </c>
      <c r="L21" s="4">
        <f>ABS(D21-Election_result!D$2)</f>
        <v>4.8499999999999996</v>
      </c>
      <c r="M21" s="4">
        <f>ABS(E21-Election_result!E$2)</f>
        <v>0.51999999999999957</v>
      </c>
      <c r="N21" s="4">
        <f>ABS(F21-Election_result!F$2)</f>
        <v>1.9299999999999997</v>
      </c>
      <c r="O21" s="4">
        <f>ABS(G21-Election_result!G$2)</f>
        <v>0.69</v>
      </c>
      <c r="P21" s="4">
        <f>ABS(H21-Election_result!H$2)</f>
        <v>2.21</v>
      </c>
      <c r="Q21" s="4">
        <f>ABS(I21-Election_result!I$2)</f>
        <v>0.21999999999999975</v>
      </c>
      <c r="R21" s="4">
        <f t="shared" si="0"/>
        <v>1.5587499999999999</v>
      </c>
    </row>
    <row r="22" spans="1:18" ht="12.75" customHeight="1">
      <c r="A22" s="3">
        <v>41428</v>
      </c>
      <c r="B22" s="1">
        <v>39.94</v>
      </c>
      <c r="C22" s="1">
        <v>25.97</v>
      </c>
      <c r="D22" s="1">
        <v>13.58</v>
      </c>
      <c r="E22" s="1">
        <v>4.46</v>
      </c>
      <c r="F22" s="1">
        <v>6.64</v>
      </c>
      <c r="G22" s="1">
        <v>3.07</v>
      </c>
      <c r="H22" s="1">
        <v>2.48</v>
      </c>
      <c r="I22" s="1">
        <v>3.87</v>
      </c>
      <c r="J22" s="4">
        <f>ABS(B22-Election_result!B$2)</f>
        <v>1.5600000000000023</v>
      </c>
      <c r="K22" s="4">
        <f>ABS(C22-Election_result!C$2)</f>
        <v>0.26999999999999957</v>
      </c>
      <c r="L22" s="4">
        <f>ABS(D22-Election_result!D$2)</f>
        <v>5.18</v>
      </c>
      <c r="M22" s="4">
        <f>ABS(E22-Election_result!E$2)</f>
        <v>0.33999999999999986</v>
      </c>
      <c r="N22" s="4">
        <f>ABS(F22-Election_result!F$2)</f>
        <v>1.96</v>
      </c>
      <c r="O22" s="4">
        <f>ABS(G22-Election_result!G$2)</f>
        <v>0.86999999999999966</v>
      </c>
      <c r="P22" s="4">
        <f>ABS(H22-Election_result!H$2)</f>
        <v>2.2200000000000002</v>
      </c>
      <c r="Q22" s="4">
        <f>ABS(I22-Election_result!I$2)</f>
        <v>0.22999999999999954</v>
      </c>
      <c r="R22" s="4">
        <f t="shared" si="0"/>
        <v>1.5787500000000003</v>
      </c>
    </row>
    <row r="23" spans="1:18" ht="12.75" customHeight="1">
      <c r="A23" s="3">
        <v>41429</v>
      </c>
      <c r="B23" s="1">
        <v>39.94</v>
      </c>
      <c r="C23" s="1">
        <v>25.97</v>
      </c>
      <c r="D23" s="1">
        <v>13.58</v>
      </c>
      <c r="E23" s="1">
        <v>4.46</v>
      </c>
      <c r="F23" s="1">
        <v>6.64</v>
      </c>
      <c r="G23" s="1">
        <v>3.07</v>
      </c>
      <c r="H23" s="1">
        <v>2.48</v>
      </c>
      <c r="I23" s="1">
        <v>3.87</v>
      </c>
      <c r="J23" s="4">
        <f>ABS(B23-Election_result!B$2)</f>
        <v>1.5600000000000023</v>
      </c>
      <c r="K23" s="4">
        <f>ABS(C23-Election_result!C$2)</f>
        <v>0.26999999999999957</v>
      </c>
      <c r="L23" s="4">
        <f>ABS(D23-Election_result!D$2)</f>
        <v>5.18</v>
      </c>
      <c r="M23" s="4">
        <f>ABS(E23-Election_result!E$2)</f>
        <v>0.33999999999999986</v>
      </c>
      <c r="N23" s="4">
        <f>ABS(F23-Election_result!F$2)</f>
        <v>1.96</v>
      </c>
      <c r="O23" s="4">
        <f>ABS(G23-Election_result!G$2)</f>
        <v>0.86999999999999966</v>
      </c>
      <c r="P23" s="4">
        <f>ABS(H23-Election_result!H$2)</f>
        <v>2.2200000000000002</v>
      </c>
      <c r="Q23" s="4">
        <f>ABS(I23-Election_result!I$2)</f>
        <v>0.22999999999999954</v>
      </c>
      <c r="R23" s="4">
        <f t="shared" si="0"/>
        <v>1.5787500000000003</v>
      </c>
    </row>
    <row r="24" spans="1:18" ht="12.75" customHeight="1">
      <c r="A24" s="3">
        <v>41430</v>
      </c>
      <c r="B24" s="1">
        <v>39.94</v>
      </c>
      <c r="C24" s="1">
        <v>25.97</v>
      </c>
      <c r="D24" s="1">
        <v>13.58</v>
      </c>
      <c r="E24" s="1">
        <v>4.46</v>
      </c>
      <c r="F24" s="1">
        <v>6.64</v>
      </c>
      <c r="G24" s="1">
        <v>3.07</v>
      </c>
      <c r="H24" s="1">
        <v>2.48</v>
      </c>
      <c r="I24" s="1">
        <v>3.87</v>
      </c>
      <c r="J24" s="4">
        <f>ABS(B24-Election_result!B$2)</f>
        <v>1.5600000000000023</v>
      </c>
      <c r="K24" s="4">
        <f>ABS(C24-Election_result!C$2)</f>
        <v>0.26999999999999957</v>
      </c>
      <c r="L24" s="4">
        <f>ABS(D24-Election_result!D$2)</f>
        <v>5.18</v>
      </c>
      <c r="M24" s="4">
        <f>ABS(E24-Election_result!E$2)</f>
        <v>0.33999999999999986</v>
      </c>
      <c r="N24" s="4">
        <f>ABS(F24-Election_result!F$2)</f>
        <v>1.96</v>
      </c>
      <c r="O24" s="4">
        <f>ABS(G24-Election_result!G$2)</f>
        <v>0.86999999999999966</v>
      </c>
      <c r="P24" s="4">
        <f>ABS(H24-Election_result!H$2)</f>
        <v>2.2200000000000002</v>
      </c>
      <c r="Q24" s="4">
        <f>ABS(I24-Election_result!I$2)</f>
        <v>0.22999999999999954</v>
      </c>
      <c r="R24" s="4">
        <f t="shared" si="0"/>
        <v>1.5787500000000003</v>
      </c>
    </row>
    <row r="25" spans="1:18" ht="12.75" customHeight="1">
      <c r="A25" s="3">
        <v>41431</v>
      </c>
      <c r="B25" s="1">
        <v>39.94</v>
      </c>
      <c r="C25" s="1">
        <v>25.97</v>
      </c>
      <c r="D25" s="1">
        <v>13.58</v>
      </c>
      <c r="E25" s="1">
        <v>4.46</v>
      </c>
      <c r="F25" s="1">
        <v>6.64</v>
      </c>
      <c r="G25" s="1">
        <v>3.07</v>
      </c>
      <c r="H25" s="1">
        <v>2.48</v>
      </c>
      <c r="I25" s="1">
        <v>3.87</v>
      </c>
      <c r="J25" s="4">
        <f>ABS(B25-Election_result!B$2)</f>
        <v>1.5600000000000023</v>
      </c>
      <c r="K25" s="4">
        <f>ABS(C25-Election_result!C$2)</f>
        <v>0.26999999999999957</v>
      </c>
      <c r="L25" s="4">
        <f>ABS(D25-Election_result!D$2)</f>
        <v>5.18</v>
      </c>
      <c r="M25" s="4">
        <f>ABS(E25-Election_result!E$2)</f>
        <v>0.33999999999999986</v>
      </c>
      <c r="N25" s="4">
        <f>ABS(F25-Election_result!F$2)</f>
        <v>1.96</v>
      </c>
      <c r="O25" s="4">
        <f>ABS(G25-Election_result!G$2)</f>
        <v>0.86999999999999966</v>
      </c>
      <c r="P25" s="4">
        <f>ABS(H25-Election_result!H$2)</f>
        <v>2.2200000000000002</v>
      </c>
      <c r="Q25" s="4">
        <f>ABS(I25-Election_result!I$2)</f>
        <v>0.22999999999999954</v>
      </c>
      <c r="R25" s="4">
        <f t="shared" si="0"/>
        <v>1.5787500000000003</v>
      </c>
    </row>
    <row r="26" spans="1:18" ht="12.75" customHeight="1">
      <c r="A26" s="3">
        <v>41432</v>
      </c>
      <c r="B26" s="1">
        <v>39.94</v>
      </c>
      <c r="C26" s="1">
        <v>25.97</v>
      </c>
      <c r="D26" s="1">
        <v>13.58</v>
      </c>
      <c r="E26" s="1">
        <v>4.46</v>
      </c>
      <c r="F26" s="1">
        <v>6.64</v>
      </c>
      <c r="G26" s="1">
        <v>3.07</v>
      </c>
      <c r="H26" s="1">
        <v>2.48</v>
      </c>
      <c r="I26" s="1">
        <v>3.87</v>
      </c>
      <c r="J26" s="4">
        <f>ABS(B26-Election_result!B$2)</f>
        <v>1.5600000000000023</v>
      </c>
      <c r="K26" s="4">
        <f>ABS(C26-Election_result!C$2)</f>
        <v>0.26999999999999957</v>
      </c>
      <c r="L26" s="4">
        <f>ABS(D26-Election_result!D$2)</f>
        <v>5.18</v>
      </c>
      <c r="M26" s="4">
        <f>ABS(E26-Election_result!E$2)</f>
        <v>0.33999999999999986</v>
      </c>
      <c r="N26" s="4">
        <f>ABS(F26-Election_result!F$2)</f>
        <v>1.96</v>
      </c>
      <c r="O26" s="4">
        <f>ABS(G26-Election_result!G$2)</f>
        <v>0.86999999999999966</v>
      </c>
      <c r="P26" s="4">
        <f>ABS(H26-Election_result!H$2)</f>
        <v>2.2200000000000002</v>
      </c>
      <c r="Q26" s="4">
        <f>ABS(I26-Election_result!I$2)</f>
        <v>0.22999999999999954</v>
      </c>
      <c r="R26" s="4">
        <f t="shared" si="0"/>
        <v>1.5787500000000003</v>
      </c>
    </row>
    <row r="27" spans="1:18" ht="12.75" customHeight="1">
      <c r="A27" s="3">
        <v>41433</v>
      </c>
      <c r="B27" s="1">
        <v>39.94</v>
      </c>
      <c r="C27" s="1">
        <v>25.97</v>
      </c>
      <c r="D27" s="1">
        <v>13.58</v>
      </c>
      <c r="E27" s="1">
        <v>4.46</v>
      </c>
      <c r="F27" s="1">
        <v>6.64</v>
      </c>
      <c r="G27" s="1">
        <v>3.07</v>
      </c>
      <c r="H27" s="1">
        <v>2.48</v>
      </c>
      <c r="I27" s="1">
        <v>3.87</v>
      </c>
      <c r="J27" s="4">
        <f>ABS(B27-Election_result!B$2)</f>
        <v>1.5600000000000023</v>
      </c>
      <c r="K27" s="4">
        <f>ABS(C27-Election_result!C$2)</f>
        <v>0.26999999999999957</v>
      </c>
      <c r="L27" s="4">
        <f>ABS(D27-Election_result!D$2)</f>
        <v>5.18</v>
      </c>
      <c r="M27" s="4">
        <f>ABS(E27-Election_result!E$2)</f>
        <v>0.33999999999999986</v>
      </c>
      <c r="N27" s="4">
        <f>ABS(F27-Election_result!F$2)</f>
        <v>1.96</v>
      </c>
      <c r="O27" s="4">
        <f>ABS(G27-Election_result!G$2)</f>
        <v>0.86999999999999966</v>
      </c>
      <c r="P27" s="4">
        <f>ABS(H27-Election_result!H$2)</f>
        <v>2.2200000000000002</v>
      </c>
      <c r="Q27" s="4">
        <f>ABS(I27-Election_result!I$2)</f>
        <v>0.22999999999999954</v>
      </c>
      <c r="R27" s="4">
        <f t="shared" si="0"/>
        <v>1.5787500000000003</v>
      </c>
    </row>
    <row r="28" spans="1:18" ht="12.75" customHeight="1">
      <c r="A28" s="3">
        <v>41434</v>
      </c>
      <c r="B28" s="1">
        <v>39.94</v>
      </c>
      <c r="C28" s="1">
        <v>25.97</v>
      </c>
      <c r="D28" s="1">
        <v>13.58</v>
      </c>
      <c r="E28" s="1">
        <v>4.46</v>
      </c>
      <c r="F28" s="1">
        <v>6.64</v>
      </c>
      <c r="G28" s="1">
        <v>3.07</v>
      </c>
      <c r="H28" s="1">
        <v>2.48</v>
      </c>
      <c r="I28" s="1">
        <v>3.87</v>
      </c>
      <c r="J28" s="4">
        <f>ABS(B28-Election_result!B$2)</f>
        <v>1.5600000000000023</v>
      </c>
      <c r="K28" s="4">
        <f>ABS(C28-Election_result!C$2)</f>
        <v>0.26999999999999957</v>
      </c>
      <c r="L28" s="4">
        <f>ABS(D28-Election_result!D$2)</f>
        <v>5.18</v>
      </c>
      <c r="M28" s="4">
        <f>ABS(E28-Election_result!E$2)</f>
        <v>0.33999999999999986</v>
      </c>
      <c r="N28" s="4">
        <f>ABS(F28-Election_result!F$2)</f>
        <v>1.96</v>
      </c>
      <c r="O28" s="4">
        <f>ABS(G28-Election_result!G$2)</f>
        <v>0.86999999999999966</v>
      </c>
      <c r="P28" s="4">
        <f>ABS(H28-Election_result!H$2)</f>
        <v>2.2200000000000002</v>
      </c>
      <c r="Q28" s="4">
        <f>ABS(I28-Election_result!I$2)</f>
        <v>0.22999999999999954</v>
      </c>
      <c r="R28" s="4">
        <f t="shared" si="0"/>
        <v>1.5787500000000003</v>
      </c>
    </row>
    <row r="29" spans="1:18" ht="12.75" customHeight="1">
      <c r="A29" s="3">
        <v>41435</v>
      </c>
      <c r="B29" s="1">
        <v>40.42</v>
      </c>
      <c r="C29" s="1">
        <v>26.02</v>
      </c>
      <c r="D29" s="1">
        <v>13.21</v>
      </c>
      <c r="E29" s="1">
        <v>4.2699999999999996</v>
      </c>
      <c r="F29" s="1">
        <v>6.65</v>
      </c>
      <c r="G29" s="1">
        <v>3.08</v>
      </c>
      <c r="H29" s="1">
        <v>2.48</v>
      </c>
      <c r="I29" s="1">
        <v>3.87</v>
      </c>
      <c r="J29" s="4">
        <f>ABS(B29-Election_result!B$2)</f>
        <v>1.0799999999999983</v>
      </c>
      <c r="K29" s="4">
        <f>ABS(C29-Election_result!C$2)</f>
        <v>0.32000000000000028</v>
      </c>
      <c r="L29" s="4">
        <f>ABS(D29-Election_result!D$2)</f>
        <v>4.8100000000000005</v>
      </c>
      <c r="M29" s="4">
        <f>ABS(E29-Election_result!E$2)</f>
        <v>0.53000000000000025</v>
      </c>
      <c r="N29" s="4">
        <f>ABS(F29-Election_result!F$2)</f>
        <v>1.9499999999999993</v>
      </c>
      <c r="O29" s="4">
        <f>ABS(G29-Election_result!G$2)</f>
        <v>0.87999999999999989</v>
      </c>
      <c r="P29" s="4">
        <f>ABS(H29-Election_result!H$2)</f>
        <v>2.2200000000000002</v>
      </c>
      <c r="Q29" s="4">
        <f>ABS(I29-Election_result!I$2)</f>
        <v>0.22999999999999954</v>
      </c>
      <c r="R29" s="4">
        <f t="shared" si="0"/>
        <v>1.5024999999999995</v>
      </c>
    </row>
    <row r="30" spans="1:18" ht="12.75" customHeight="1">
      <c r="A30" s="3">
        <v>41436</v>
      </c>
      <c r="B30" s="1">
        <v>40.42</v>
      </c>
      <c r="C30" s="1">
        <v>26.02</v>
      </c>
      <c r="D30" s="1">
        <v>13.21</v>
      </c>
      <c r="E30" s="1">
        <v>4.2699999999999996</v>
      </c>
      <c r="F30" s="1">
        <v>6.65</v>
      </c>
      <c r="G30" s="1">
        <v>3.08</v>
      </c>
      <c r="H30" s="1">
        <v>2.48</v>
      </c>
      <c r="I30" s="1">
        <v>3.87</v>
      </c>
      <c r="J30" s="4">
        <f>ABS(B30-Election_result!B$2)</f>
        <v>1.0799999999999983</v>
      </c>
      <c r="K30" s="4">
        <f>ABS(C30-Election_result!C$2)</f>
        <v>0.32000000000000028</v>
      </c>
      <c r="L30" s="4">
        <f>ABS(D30-Election_result!D$2)</f>
        <v>4.8100000000000005</v>
      </c>
      <c r="M30" s="4">
        <f>ABS(E30-Election_result!E$2)</f>
        <v>0.53000000000000025</v>
      </c>
      <c r="N30" s="4">
        <f>ABS(F30-Election_result!F$2)</f>
        <v>1.9499999999999993</v>
      </c>
      <c r="O30" s="4">
        <f>ABS(G30-Election_result!G$2)</f>
        <v>0.87999999999999989</v>
      </c>
      <c r="P30" s="4">
        <f>ABS(H30-Election_result!H$2)</f>
        <v>2.2200000000000002</v>
      </c>
      <c r="Q30" s="4">
        <f>ABS(I30-Election_result!I$2)</f>
        <v>0.22999999999999954</v>
      </c>
      <c r="R30" s="4">
        <f t="shared" si="0"/>
        <v>1.5024999999999995</v>
      </c>
    </row>
    <row r="31" spans="1:18" ht="12.75" customHeight="1">
      <c r="A31" s="3">
        <v>41437</v>
      </c>
      <c r="B31" s="1">
        <v>40.42</v>
      </c>
      <c r="C31" s="1">
        <v>26.02</v>
      </c>
      <c r="D31" s="1">
        <v>13.21</v>
      </c>
      <c r="E31" s="1">
        <v>4.2699999999999996</v>
      </c>
      <c r="F31" s="1">
        <v>6.65</v>
      </c>
      <c r="G31" s="1">
        <v>3.08</v>
      </c>
      <c r="H31" s="1">
        <v>2.48</v>
      </c>
      <c r="I31" s="1">
        <v>3.87</v>
      </c>
      <c r="J31" s="4">
        <f>ABS(B31-Election_result!B$2)</f>
        <v>1.0799999999999983</v>
      </c>
      <c r="K31" s="4">
        <f>ABS(C31-Election_result!C$2)</f>
        <v>0.32000000000000028</v>
      </c>
      <c r="L31" s="4">
        <f>ABS(D31-Election_result!D$2)</f>
        <v>4.8100000000000005</v>
      </c>
      <c r="M31" s="4">
        <f>ABS(E31-Election_result!E$2)</f>
        <v>0.53000000000000025</v>
      </c>
      <c r="N31" s="4">
        <f>ABS(F31-Election_result!F$2)</f>
        <v>1.9499999999999993</v>
      </c>
      <c r="O31" s="4">
        <f>ABS(G31-Election_result!G$2)</f>
        <v>0.87999999999999989</v>
      </c>
      <c r="P31" s="4">
        <f>ABS(H31-Election_result!H$2)</f>
        <v>2.2200000000000002</v>
      </c>
      <c r="Q31" s="4">
        <f>ABS(I31-Election_result!I$2)</f>
        <v>0.22999999999999954</v>
      </c>
      <c r="R31" s="4">
        <f t="shared" si="0"/>
        <v>1.5024999999999995</v>
      </c>
    </row>
    <row r="32" spans="1:18" ht="12.75" customHeight="1">
      <c r="A32" s="3">
        <v>41438</v>
      </c>
      <c r="B32" s="1">
        <v>40.42</v>
      </c>
      <c r="C32" s="1">
        <v>26.02</v>
      </c>
      <c r="D32" s="1">
        <v>13.21</v>
      </c>
      <c r="E32" s="1">
        <v>4.2699999999999996</v>
      </c>
      <c r="F32" s="1">
        <v>6.65</v>
      </c>
      <c r="G32" s="1">
        <v>3.08</v>
      </c>
      <c r="H32" s="1">
        <v>2.48</v>
      </c>
      <c r="I32" s="1">
        <v>3.87</v>
      </c>
      <c r="J32" s="4">
        <f>ABS(B32-Election_result!B$2)</f>
        <v>1.0799999999999983</v>
      </c>
      <c r="K32" s="4">
        <f>ABS(C32-Election_result!C$2)</f>
        <v>0.32000000000000028</v>
      </c>
      <c r="L32" s="4">
        <f>ABS(D32-Election_result!D$2)</f>
        <v>4.8100000000000005</v>
      </c>
      <c r="M32" s="4">
        <f>ABS(E32-Election_result!E$2)</f>
        <v>0.53000000000000025</v>
      </c>
      <c r="N32" s="4">
        <f>ABS(F32-Election_result!F$2)</f>
        <v>1.9499999999999993</v>
      </c>
      <c r="O32" s="4">
        <f>ABS(G32-Election_result!G$2)</f>
        <v>0.87999999999999989</v>
      </c>
      <c r="P32" s="4">
        <f>ABS(H32-Election_result!H$2)</f>
        <v>2.2200000000000002</v>
      </c>
      <c r="Q32" s="4">
        <f>ABS(I32-Election_result!I$2)</f>
        <v>0.22999999999999954</v>
      </c>
      <c r="R32" s="4">
        <f t="shared" si="0"/>
        <v>1.5024999999999995</v>
      </c>
    </row>
    <row r="33" spans="1:18" ht="12.75" customHeight="1">
      <c r="A33" s="3">
        <v>41439</v>
      </c>
      <c r="B33" s="1">
        <v>40.42</v>
      </c>
      <c r="C33" s="1">
        <v>26.02</v>
      </c>
      <c r="D33" s="1">
        <v>13.21</v>
      </c>
      <c r="E33" s="1">
        <v>4.2699999999999996</v>
      </c>
      <c r="F33" s="1">
        <v>6.65</v>
      </c>
      <c r="G33" s="1">
        <v>3.08</v>
      </c>
      <c r="H33" s="1">
        <v>2.48</v>
      </c>
      <c r="I33" s="1">
        <v>3.87</v>
      </c>
      <c r="J33" s="4">
        <f>ABS(B33-Election_result!B$2)</f>
        <v>1.0799999999999983</v>
      </c>
      <c r="K33" s="4">
        <f>ABS(C33-Election_result!C$2)</f>
        <v>0.32000000000000028</v>
      </c>
      <c r="L33" s="4">
        <f>ABS(D33-Election_result!D$2)</f>
        <v>4.8100000000000005</v>
      </c>
      <c r="M33" s="4">
        <f>ABS(E33-Election_result!E$2)</f>
        <v>0.53000000000000025</v>
      </c>
      <c r="N33" s="4">
        <f>ABS(F33-Election_result!F$2)</f>
        <v>1.9499999999999993</v>
      </c>
      <c r="O33" s="4">
        <f>ABS(G33-Election_result!G$2)</f>
        <v>0.87999999999999989</v>
      </c>
      <c r="P33" s="4">
        <f>ABS(H33-Election_result!H$2)</f>
        <v>2.2200000000000002</v>
      </c>
      <c r="Q33" s="4">
        <f>ABS(I33-Election_result!I$2)</f>
        <v>0.22999999999999954</v>
      </c>
      <c r="R33" s="4">
        <f t="shared" si="0"/>
        <v>1.5024999999999995</v>
      </c>
    </row>
    <row r="34" spans="1:18" ht="12.75" customHeight="1">
      <c r="A34" s="3">
        <v>41440</v>
      </c>
      <c r="B34" s="1">
        <v>40.42</v>
      </c>
      <c r="C34" s="1">
        <v>26.02</v>
      </c>
      <c r="D34" s="1">
        <v>13.21</v>
      </c>
      <c r="E34" s="1">
        <v>4.2699999999999996</v>
      </c>
      <c r="F34" s="1">
        <v>6.65</v>
      </c>
      <c r="G34" s="1">
        <v>3.08</v>
      </c>
      <c r="H34" s="1">
        <v>2.48</v>
      </c>
      <c r="I34" s="1">
        <v>3.87</v>
      </c>
      <c r="J34" s="4">
        <f>ABS(B34-Election_result!B$2)</f>
        <v>1.0799999999999983</v>
      </c>
      <c r="K34" s="4">
        <f>ABS(C34-Election_result!C$2)</f>
        <v>0.32000000000000028</v>
      </c>
      <c r="L34" s="4">
        <f>ABS(D34-Election_result!D$2)</f>
        <v>4.8100000000000005</v>
      </c>
      <c r="M34" s="4">
        <f>ABS(E34-Election_result!E$2)</f>
        <v>0.53000000000000025</v>
      </c>
      <c r="N34" s="4">
        <f>ABS(F34-Election_result!F$2)</f>
        <v>1.9499999999999993</v>
      </c>
      <c r="O34" s="4">
        <f>ABS(G34-Election_result!G$2)</f>
        <v>0.87999999999999989</v>
      </c>
      <c r="P34" s="4">
        <f>ABS(H34-Election_result!H$2)</f>
        <v>2.2200000000000002</v>
      </c>
      <c r="Q34" s="4">
        <f>ABS(I34-Election_result!I$2)</f>
        <v>0.22999999999999954</v>
      </c>
      <c r="R34" s="4">
        <f t="shared" si="0"/>
        <v>1.5024999999999995</v>
      </c>
    </row>
    <row r="35" spans="1:18" ht="12.75" customHeight="1">
      <c r="A35" s="3">
        <v>41441</v>
      </c>
      <c r="B35" s="1">
        <v>40.42</v>
      </c>
      <c r="C35" s="1">
        <v>26.02</v>
      </c>
      <c r="D35" s="1">
        <v>13.21</v>
      </c>
      <c r="E35" s="1">
        <v>4.2699999999999996</v>
      </c>
      <c r="F35" s="1">
        <v>6.65</v>
      </c>
      <c r="G35" s="1">
        <v>3.08</v>
      </c>
      <c r="H35" s="1">
        <v>2.48</v>
      </c>
      <c r="I35" s="1">
        <v>3.87</v>
      </c>
      <c r="J35" s="4">
        <f>ABS(B35-Election_result!B$2)</f>
        <v>1.0799999999999983</v>
      </c>
      <c r="K35" s="4">
        <f>ABS(C35-Election_result!C$2)</f>
        <v>0.32000000000000028</v>
      </c>
      <c r="L35" s="4">
        <f>ABS(D35-Election_result!D$2)</f>
        <v>4.8100000000000005</v>
      </c>
      <c r="M35" s="4">
        <f>ABS(E35-Election_result!E$2)</f>
        <v>0.53000000000000025</v>
      </c>
      <c r="N35" s="4">
        <f>ABS(F35-Election_result!F$2)</f>
        <v>1.9499999999999993</v>
      </c>
      <c r="O35" s="4">
        <f>ABS(G35-Election_result!G$2)</f>
        <v>0.87999999999999989</v>
      </c>
      <c r="P35" s="4">
        <f>ABS(H35-Election_result!H$2)</f>
        <v>2.2200000000000002</v>
      </c>
      <c r="Q35" s="4">
        <f>ABS(I35-Election_result!I$2)</f>
        <v>0.22999999999999954</v>
      </c>
      <c r="R35" s="4">
        <f t="shared" si="0"/>
        <v>1.5024999999999995</v>
      </c>
    </row>
    <row r="36" spans="1:18" ht="12.75" customHeight="1">
      <c r="A36" s="3">
        <v>41442</v>
      </c>
      <c r="B36" s="1">
        <v>40.42</v>
      </c>
      <c r="C36" s="1">
        <v>26.02</v>
      </c>
      <c r="D36" s="1">
        <v>13.21</v>
      </c>
      <c r="E36" s="1">
        <v>4.2699999999999996</v>
      </c>
      <c r="F36" s="1">
        <v>6.65</v>
      </c>
      <c r="G36" s="1">
        <v>3.08</v>
      </c>
      <c r="H36" s="1">
        <v>2.48</v>
      </c>
      <c r="I36" s="1">
        <v>3.87</v>
      </c>
      <c r="J36" s="4">
        <f>ABS(B36-Election_result!B$2)</f>
        <v>1.0799999999999983</v>
      </c>
      <c r="K36" s="4">
        <f>ABS(C36-Election_result!C$2)</f>
        <v>0.32000000000000028</v>
      </c>
      <c r="L36" s="4">
        <f>ABS(D36-Election_result!D$2)</f>
        <v>4.8100000000000005</v>
      </c>
      <c r="M36" s="4">
        <f>ABS(E36-Election_result!E$2)</f>
        <v>0.53000000000000025</v>
      </c>
      <c r="N36" s="4">
        <f>ABS(F36-Election_result!F$2)</f>
        <v>1.9499999999999993</v>
      </c>
      <c r="O36" s="4">
        <f>ABS(G36-Election_result!G$2)</f>
        <v>0.87999999999999989</v>
      </c>
      <c r="P36" s="4">
        <f>ABS(H36-Election_result!H$2)</f>
        <v>2.2200000000000002</v>
      </c>
      <c r="Q36" s="4">
        <f>ABS(I36-Election_result!I$2)</f>
        <v>0.22999999999999954</v>
      </c>
      <c r="R36" s="4">
        <f t="shared" si="0"/>
        <v>1.5024999999999995</v>
      </c>
    </row>
    <row r="37" spans="1:18" ht="12.75" customHeight="1">
      <c r="A37" s="3">
        <v>41443</v>
      </c>
      <c r="B37" s="1">
        <v>40.22</v>
      </c>
      <c r="C37" s="1">
        <v>25.62</v>
      </c>
      <c r="D37" s="1">
        <v>13.41</v>
      </c>
      <c r="E37" s="1">
        <v>4.67</v>
      </c>
      <c r="F37" s="1">
        <v>7.15</v>
      </c>
      <c r="G37" s="1">
        <v>2.58</v>
      </c>
      <c r="H37" s="1">
        <v>2.48</v>
      </c>
      <c r="I37" s="1">
        <v>3.87</v>
      </c>
      <c r="J37" s="4">
        <f>ABS(B37-Election_result!B$2)</f>
        <v>1.2800000000000011</v>
      </c>
      <c r="K37" s="4">
        <f>ABS(C37-Election_result!C$2)</f>
        <v>7.9999999999998295E-2</v>
      </c>
      <c r="L37" s="4">
        <f>ABS(D37-Election_result!D$2)</f>
        <v>5.01</v>
      </c>
      <c r="M37" s="4">
        <f>ABS(E37-Election_result!E$2)</f>
        <v>0.12999999999999989</v>
      </c>
      <c r="N37" s="4">
        <f>ABS(F37-Election_result!F$2)</f>
        <v>1.4499999999999993</v>
      </c>
      <c r="O37" s="4">
        <f>ABS(G37-Election_result!G$2)</f>
        <v>0.37999999999999989</v>
      </c>
      <c r="P37" s="4">
        <f>ABS(H37-Election_result!H$2)</f>
        <v>2.2200000000000002</v>
      </c>
      <c r="Q37" s="4">
        <f>ABS(I37-Election_result!I$2)</f>
        <v>0.22999999999999954</v>
      </c>
      <c r="R37" s="4">
        <f t="shared" si="0"/>
        <v>1.3474999999999997</v>
      </c>
    </row>
    <row r="38" spans="1:18" ht="12.75" customHeight="1">
      <c r="A38" s="3">
        <v>41444</v>
      </c>
      <c r="B38" s="1">
        <v>40.22</v>
      </c>
      <c r="C38" s="1">
        <v>25.62</v>
      </c>
      <c r="D38" s="1">
        <v>13.41</v>
      </c>
      <c r="E38" s="1">
        <v>4.67</v>
      </c>
      <c r="F38" s="1">
        <v>7.15</v>
      </c>
      <c r="G38" s="1">
        <v>2.58</v>
      </c>
      <c r="H38" s="1">
        <v>2.48</v>
      </c>
      <c r="I38" s="1">
        <v>3.87</v>
      </c>
      <c r="J38" s="4">
        <f>ABS(B38-Election_result!B$2)</f>
        <v>1.2800000000000011</v>
      </c>
      <c r="K38" s="4">
        <f>ABS(C38-Election_result!C$2)</f>
        <v>7.9999999999998295E-2</v>
      </c>
      <c r="L38" s="4">
        <f>ABS(D38-Election_result!D$2)</f>
        <v>5.01</v>
      </c>
      <c r="M38" s="4">
        <f>ABS(E38-Election_result!E$2)</f>
        <v>0.12999999999999989</v>
      </c>
      <c r="N38" s="4">
        <f>ABS(F38-Election_result!F$2)</f>
        <v>1.4499999999999993</v>
      </c>
      <c r="O38" s="4">
        <f>ABS(G38-Election_result!G$2)</f>
        <v>0.37999999999999989</v>
      </c>
      <c r="P38" s="4">
        <f>ABS(H38-Election_result!H$2)</f>
        <v>2.2200000000000002</v>
      </c>
      <c r="Q38" s="4">
        <f>ABS(I38-Election_result!I$2)</f>
        <v>0.22999999999999954</v>
      </c>
      <c r="R38" s="4">
        <f t="shared" si="0"/>
        <v>1.3474999999999997</v>
      </c>
    </row>
    <row r="39" spans="1:18" ht="12.75" customHeight="1">
      <c r="A39" s="3">
        <v>41445</v>
      </c>
      <c r="B39" s="1">
        <v>40.22</v>
      </c>
      <c r="C39" s="1">
        <v>25.62</v>
      </c>
      <c r="D39" s="1">
        <v>13.41</v>
      </c>
      <c r="E39" s="1">
        <v>4.67</v>
      </c>
      <c r="F39" s="1">
        <v>7.15</v>
      </c>
      <c r="G39" s="1">
        <v>2.58</v>
      </c>
      <c r="H39" s="1">
        <v>2.48</v>
      </c>
      <c r="I39" s="1">
        <v>3.87</v>
      </c>
      <c r="J39" s="4">
        <f>ABS(B39-Election_result!B$2)</f>
        <v>1.2800000000000011</v>
      </c>
      <c r="K39" s="4">
        <f>ABS(C39-Election_result!C$2)</f>
        <v>7.9999999999998295E-2</v>
      </c>
      <c r="L39" s="4">
        <f>ABS(D39-Election_result!D$2)</f>
        <v>5.01</v>
      </c>
      <c r="M39" s="4">
        <f>ABS(E39-Election_result!E$2)</f>
        <v>0.12999999999999989</v>
      </c>
      <c r="N39" s="4">
        <f>ABS(F39-Election_result!F$2)</f>
        <v>1.4499999999999993</v>
      </c>
      <c r="O39" s="4">
        <f>ABS(G39-Election_result!G$2)</f>
        <v>0.37999999999999989</v>
      </c>
      <c r="P39" s="4">
        <f>ABS(H39-Election_result!H$2)</f>
        <v>2.2200000000000002</v>
      </c>
      <c r="Q39" s="4">
        <f>ABS(I39-Election_result!I$2)</f>
        <v>0.22999999999999954</v>
      </c>
      <c r="R39" s="4">
        <f t="shared" si="0"/>
        <v>1.3474999999999997</v>
      </c>
    </row>
    <row r="40" spans="1:18" ht="12.75" customHeight="1">
      <c r="A40" s="3">
        <v>41446</v>
      </c>
      <c r="B40" s="1">
        <v>40.22</v>
      </c>
      <c r="C40" s="1">
        <v>25.62</v>
      </c>
      <c r="D40" s="1">
        <v>13.41</v>
      </c>
      <c r="E40" s="1">
        <v>4.67</v>
      </c>
      <c r="F40" s="1">
        <v>7.15</v>
      </c>
      <c r="G40" s="1">
        <v>2.58</v>
      </c>
      <c r="H40" s="1">
        <v>2.48</v>
      </c>
      <c r="I40" s="1">
        <v>3.87</v>
      </c>
      <c r="J40" s="4">
        <f>ABS(B40-Election_result!B$2)</f>
        <v>1.2800000000000011</v>
      </c>
      <c r="K40" s="4">
        <f>ABS(C40-Election_result!C$2)</f>
        <v>7.9999999999998295E-2</v>
      </c>
      <c r="L40" s="4">
        <f>ABS(D40-Election_result!D$2)</f>
        <v>5.01</v>
      </c>
      <c r="M40" s="4">
        <f>ABS(E40-Election_result!E$2)</f>
        <v>0.12999999999999989</v>
      </c>
      <c r="N40" s="4">
        <f>ABS(F40-Election_result!F$2)</f>
        <v>1.4499999999999993</v>
      </c>
      <c r="O40" s="4">
        <f>ABS(G40-Election_result!G$2)</f>
        <v>0.37999999999999989</v>
      </c>
      <c r="P40" s="4">
        <f>ABS(H40-Election_result!H$2)</f>
        <v>2.2200000000000002</v>
      </c>
      <c r="Q40" s="4">
        <f>ABS(I40-Election_result!I$2)</f>
        <v>0.22999999999999954</v>
      </c>
      <c r="R40" s="4">
        <f t="shared" si="0"/>
        <v>1.3474999999999997</v>
      </c>
    </row>
    <row r="41" spans="1:18" ht="12.75" customHeight="1">
      <c r="A41" s="3">
        <v>41447</v>
      </c>
      <c r="B41" s="1">
        <v>40.22</v>
      </c>
      <c r="C41" s="1">
        <v>25.62</v>
      </c>
      <c r="D41" s="1">
        <v>13.41</v>
      </c>
      <c r="E41" s="1">
        <v>4.67</v>
      </c>
      <c r="F41" s="1">
        <v>7.15</v>
      </c>
      <c r="G41" s="1">
        <v>2.58</v>
      </c>
      <c r="H41" s="1">
        <v>2.48</v>
      </c>
      <c r="I41" s="1">
        <v>3.87</v>
      </c>
      <c r="J41" s="4">
        <f>ABS(B41-Election_result!B$2)</f>
        <v>1.2800000000000011</v>
      </c>
      <c r="K41" s="4">
        <f>ABS(C41-Election_result!C$2)</f>
        <v>7.9999999999998295E-2</v>
      </c>
      <c r="L41" s="4">
        <f>ABS(D41-Election_result!D$2)</f>
        <v>5.01</v>
      </c>
      <c r="M41" s="4">
        <f>ABS(E41-Election_result!E$2)</f>
        <v>0.12999999999999989</v>
      </c>
      <c r="N41" s="4">
        <f>ABS(F41-Election_result!F$2)</f>
        <v>1.4499999999999993</v>
      </c>
      <c r="O41" s="4">
        <f>ABS(G41-Election_result!G$2)</f>
        <v>0.37999999999999989</v>
      </c>
      <c r="P41" s="4">
        <f>ABS(H41-Election_result!H$2)</f>
        <v>2.2200000000000002</v>
      </c>
      <c r="Q41" s="4">
        <f>ABS(I41-Election_result!I$2)</f>
        <v>0.22999999999999954</v>
      </c>
      <c r="R41" s="4">
        <f t="shared" si="0"/>
        <v>1.3474999999999997</v>
      </c>
    </row>
    <row r="42" spans="1:18" ht="12.75" customHeight="1">
      <c r="A42" s="3">
        <v>41448</v>
      </c>
      <c r="B42" s="1">
        <v>40.22</v>
      </c>
      <c r="C42" s="1">
        <v>25.62</v>
      </c>
      <c r="D42" s="1">
        <v>13.41</v>
      </c>
      <c r="E42" s="1">
        <v>4.67</v>
      </c>
      <c r="F42" s="1">
        <v>7.15</v>
      </c>
      <c r="G42" s="1">
        <v>2.58</v>
      </c>
      <c r="H42" s="1">
        <v>2.48</v>
      </c>
      <c r="I42" s="1">
        <v>3.87</v>
      </c>
      <c r="J42" s="4">
        <f>ABS(B42-Election_result!B$2)</f>
        <v>1.2800000000000011</v>
      </c>
      <c r="K42" s="4">
        <f>ABS(C42-Election_result!C$2)</f>
        <v>7.9999999999998295E-2</v>
      </c>
      <c r="L42" s="4">
        <f>ABS(D42-Election_result!D$2)</f>
        <v>5.01</v>
      </c>
      <c r="M42" s="4">
        <f>ABS(E42-Election_result!E$2)</f>
        <v>0.12999999999999989</v>
      </c>
      <c r="N42" s="4">
        <f>ABS(F42-Election_result!F$2)</f>
        <v>1.4499999999999993</v>
      </c>
      <c r="O42" s="4">
        <f>ABS(G42-Election_result!G$2)</f>
        <v>0.37999999999999989</v>
      </c>
      <c r="P42" s="4">
        <f>ABS(H42-Election_result!H$2)</f>
        <v>2.2200000000000002</v>
      </c>
      <c r="Q42" s="4">
        <f>ABS(I42-Election_result!I$2)</f>
        <v>0.22999999999999954</v>
      </c>
      <c r="R42" s="4">
        <f t="shared" si="0"/>
        <v>1.3474999999999997</v>
      </c>
    </row>
    <row r="43" spans="1:18" ht="12.75" customHeight="1">
      <c r="A43" s="3">
        <v>41449</v>
      </c>
      <c r="B43" s="1">
        <v>40.18</v>
      </c>
      <c r="C43" s="1">
        <v>25</v>
      </c>
      <c r="D43" s="1">
        <v>13.89</v>
      </c>
      <c r="E43" s="1">
        <v>4.96</v>
      </c>
      <c r="F43" s="1">
        <v>7.24</v>
      </c>
      <c r="G43" s="1">
        <v>2.38</v>
      </c>
      <c r="H43" s="1">
        <v>2.48</v>
      </c>
      <c r="I43" s="1">
        <v>3.87</v>
      </c>
      <c r="J43" s="4">
        <f>ABS(B43-Election_result!B$2)</f>
        <v>1.3200000000000003</v>
      </c>
      <c r="K43" s="4">
        <f>ABS(C43-Election_result!C$2)</f>
        <v>0.69999999999999929</v>
      </c>
      <c r="L43" s="4">
        <f>ABS(D43-Election_result!D$2)</f>
        <v>5.49</v>
      </c>
      <c r="M43" s="4">
        <f>ABS(E43-Election_result!E$2)</f>
        <v>0.16000000000000014</v>
      </c>
      <c r="N43" s="4">
        <f>ABS(F43-Election_result!F$2)</f>
        <v>1.3599999999999994</v>
      </c>
      <c r="O43" s="4">
        <f>ABS(G43-Election_result!G$2)</f>
        <v>0.17999999999999972</v>
      </c>
      <c r="P43" s="4">
        <f>ABS(H43-Election_result!H$2)</f>
        <v>2.2200000000000002</v>
      </c>
      <c r="Q43" s="4">
        <f>ABS(I43-Election_result!I$2)</f>
        <v>0.22999999999999954</v>
      </c>
      <c r="R43" s="4">
        <f t="shared" si="0"/>
        <v>1.4575</v>
      </c>
    </row>
    <row r="44" spans="1:18" ht="12.75" customHeight="1">
      <c r="A44" s="3">
        <v>41450</v>
      </c>
      <c r="B44" s="1">
        <v>40.18</v>
      </c>
      <c r="C44" s="1">
        <v>25</v>
      </c>
      <c r="D44" s="1">
        <v>13.89</v>
      </c>
      <c r="E44" s="1">
        <v>4.96</v>
      </c>
      <c r="F44" s="1">
        <v>7.24</v>
      </c>
      <c r="G44" s="1">
        <v>2.38</v>
      </c>
      <c r="H44" s="1">
        <v>2.48</v>
      </c>
      <c r="I44" s="1">
        <v>3.87</v>
      </c>
      <c r="J44" s="4">
        <f>ABS(B44-Election_result!B$2)</f>
        <v>1.3200000000000003</v>
      </c>
      <c r="K44" s="4">
        <f>ABS(C44-Election_result!C$2)</f>
        <v>0.69999999999999929</v>
      </c>
      <c r="L44" s="4">
        <f>ABS(D44-Election_result!D$2)</f>
        <v>5.49</v>
      </c>
      <c r="M44" s="4">
        <f>ABS(E44-Election_result!E$2)</f>
        <v>0.16000000000000014</v>
      </c>
      <c r="N44" s="4">
        <f>ABS(F44-Election_result!F$2)</f>
        <v>1.3599999999999994</v>
      </c>
      <c r="O44" s="4">
        <f>ABS(G44-Election_result!G$2)</f>
        <v>0.17999999999999972</v>
      </c>
      <c r="P44" s="4">
        <f>ABS(H44-Election_result!H$2)</f>
        <v>2.2200000000000002</v>
      </c>
      <c r="Q44" s="4">
        <f>ABS(I44-Election_result!I$2)</f>
        <v>0.22999999999999954</v>
      </c>
      <c r="R44" s="4">
        <f t="shared" si="0"/>
        <v>1.4575</v>
      </c>
    </row>
    <row r="45" spans="1:18" ht="12.75" customHeight="1">
      <c r="A45" s="3">
        <v>41451</v>
      </c>
      <c r="B45" s="1">
        <v>40.18</v>
      </c>
      <c r="C45" s="1">
        <v>25</v>
      </c>
      <c r="D45" s="1">
        <v>13.89</v>
      </c>
      <c r="E45" s="1">
        <v>4.96</v>
      </c>
      <c r="F45" s="1">
        <v>7.24</v>
      </c>
      <c r="G45" s="1">
        <v>2.38</v>
      </c>
      <c r="H45" s="1">
        <v>2.48</v>
      </c>
      <c r="I45" s="1">
        <v>3.87</v>
      </c>
      <c r="J45" s="4">
        <f>ABS(B45-Election_result!B$2)</f>
        <v>1.3200000000000003</v>
      </c>
      <c r="K45" s="4">
        <f>ABS(C45-Election_result!C$2)</f>
        <v>0.69999999999999929</v>
      </c>
      <c r="L45" s="4">
        <f>ABS(D45-Election_result!D$2)</f>
        <v>5.49</v>
      </c>
      <c r="M45" s="4">
        <f>ABS(E45-Election_result!E$2)</f>
        <v>0.16000000000000014</v>
      </c>
      <c r="N45" s="4">
        <f>ABS(F45-Election_result!F$2)</f>
        <v>1.3599999999999994</v>
      </c>
      <c r="O45" s="4">
        <f>ABS(G45-Election_result!G$2)</f>
        <v>0.17999999999999972</v>
      </c>
      <c r="P45" s="4">
        <f>ABS(H45-Election_result!H$2)</f>
        <v>2.2200000000000002</v>
      </c>
      <c r="Q45" s="4">
        <f>ABS(I45-Election_result!I$2)</f>
        <v>0.22999999999999954</v>
      </c>
      <c r="R45" s="4">
        <f t="shared" si="0"/>
        <v>1.4575</v>
      </c>
    </row>
    <row r="46" spans="1:18" ht="12.75" customHeight="1">
      <c r="A46" s="3">
        <v>41452</v>
      </c>
      <c r="B46" s="1">
        <v>40.18</v>
      </c>
      <c r="C46" s="1">
        <v>25</v>
      </c>
      <c r="D46" s="1">
        <v>13.89</v>
      </c>
      <c r="E46" s="1">
        <v>4.96</v>
      </c>
      <c r="F46" s="1">
        <v>7.24</v>
      </c>
      <c r="G46" s="1">
        <v>2.38</v>
      </c>
      <c r="H46" s="1">
        <v>2.48</v>
      </c>
      <c r="I46" s="1">
        <v>3.87</v>
      </c>
      <c r="J46" s="4">
        <f>ABS(B46-Election_result!B$2)</f>
        <v>1.3200000000000003</v>
      </c>
      <c r="K46" s="4">
        <f>ABS(C46-Election_result!C$2)</f>
        <v>0.69999999999999929</v>
      </c>
      <c r="L46" s="4">
        <f>ABS(D46-Election_result!D$2)</f>
        <v>5.49</v>
      </c>
      <c r="M46" s="4">
        <f>ABS(E46-Election_result!E$2)</f>
        <v>0.16000000000000014</v>
      </c>
      <c r="N46" s="4">
        <f>ABS(F46-Election_result!F$2)</f>
        <v>1.3599999999999994</v>
      </c>
      <c r="O46" s="4">
        <f>ABS(G46-Election_result!G$2)</f>
        <v>0.17999999999999972</v>
      </c>
      <c r="P46" s="4">
        <f>ABS(H46-Election_result!H$2)</f>
        <v>2.2200000000000002</v>
      </c>
      <c r="Q46" s="4">
        <f>ABS(I46-Election_result!I$2)</f>
        <v>0.22999999999999954</v>
      </c>
      <c r="R46" s="4">
        <f t="shared" si="0"/>
        <v>1.4575</v>
      </c>
    </row>
    <row r="47" spans="1:18" ht="12.75" customHeight="1">
      <c r="A47" s="3">
        <v>41453</v>
      </c>
      <c r="B47" s="1">
        <v>40.18</v>
      </c>
      <c r="C47" s="1">
        <v>25</v>
      </c>
      <c r="D47" s="1">
        <v>13.89</v>
      </c>
      <c r="E47" s="1">
        <v>4.96</v>
      </c>
      <c r="F47" s="1">
        <v>7.24</v>
      </c>
      <c r="G47" s="1">
        <v>2.38</v>
      </c>
      <c r="H47" s="1">
        <v>2.48</v>
      </c>
      <c r="I47" s="1">
        <v>3.87</v>
      </c>
      <c r="J47" s="4">
        <f>ABS(B47-Election_result!B$2)</f>
        <v>1.3200000000000003</v>
      </c>
      <c r="K47" s="4">
        <f>ABS(C47-Election_result!C$2)</f>
        <v>0.69999999999999929</v>
      </c>
      <c r="L47" s="4">
        <f>ABS(D47-Election_result!D$2)</f>
        <v>5.49</v>
      </c>
      <c r="M47" s="4">
        <f>ABS(E47-Election_result!E$2)</f>
        <v>0.16000000000000014</v>
      </c>
      <c r="N47" s="4">
        <f>ABS(F47-Election_result!F$2)</f>
        <v>1.3599999999999994</v>
      </c>
      <c r="O47" s="4">
        <f>ABS(G47-Election_result!G$2)</f>
        <v>0.17999999999999972</v>
      </c>
      <c r="P47" s="4">
        <f>ABS(H47-Election_result!H$2)</f>
        <v>2.2200000000000002</v>
      </c>
      <c r="Q47" s="4">
        <f>ABS(I47-Election_result!I$2)</f>
        <v>0.22999999999999954</v>
      </c>
      <c r="R47" s="4">
        <f t="shared" si="0"/>
        <v>1.4575</v>
      </c>
    </row>
    <row r="48" spans="1:18" ht="12.75" customHeight="1">
      <c r="A48" s="3">
        <v>41454</v>
      </c>
      <c r="B48" s="1">
        <v>40.18</v>
      </c>
      <c r="C48" s="1">
        <v>25</v>
      </c>
      <c r="D48" s="1">
        <v>13.89</v>
      </c>
      <c r="E48" s="1">
        <v>4.96</v>
      </c>
      <c r="F48" s="1">
        <v>7.24</v>
      </c>
      <c r="G48" s="1">
        <v>2.38</v>
      </c>
      <c r="H48" s="1">
        <v>2.48</v>
      </c>
      <c r="I48" s="1">
        <v>3.87</v>
      </c>
      <c r="J48" s="4">
        <f>ABS(B48-Election_result!B$2)</f>
        <v>1.3200000000000003</v>
      </c>
      <c r="K48" s="4">
        <f>ABS(C48-Election_result!C$2)</f>
        <v>0.69999999999999929</v>
      </c>
      <c r="L48" s="4">
        <f>ABS(D48-Election_result!D$2)</f>
        <v>5.49</v>
      </c>
      <c r="M48" s="4">
        <f>ABS(E48-Election_result!E$2)</f>
        <v>0.16000000000000014</v>
      </c>
      <c r="N48" s="4">
        <f>ABS(F48-Election_result!F$2)</f>
        <v>1.3599999999999994</v>
      </c>
      <c r="O48" s="4">
        <f>ABS(G48-Election_result!G$2)</f>
        <v>0.17999999999999972</v>
      </c>
      <c r="P48" s="4">
        <f>ABS(H48-Election_result!H$2)</f>
        <v>2.2200000000000002</v>
      </c>
      <c r="Q48" s="4">
        <f>ABS(I48-Election_result!I$2)</f>
        <v>0.22999999999999954</v>
      </c>
      <c r="R48" s="4">
        <f t="shared" si="0"/>
        <v>1.4575</v>
      </c>
    </row>
    <row r="49" spans="1:18" ht="12.75" customHeight="1">
      <c r="A49" s="3">
        <v>41455</v>
      </c>
      <c r="B49" s="1">
        <v>40.18</v>
      </c>
      <c r="C49" s="1">
        <v>25</v>
      </c>
      <c r="D49" s="1">
        <v>13.89</v>
      </c>
      <c r="E49" s="1">
        <v>4.96</v>
      </c>
      <c r="F49" s="1">
        <v>7.24</v>
      </c>
      <c r="G49" s="1">
        <v>2.38</v>
      </c>
      <c r="H49" s="1">
        <v>2.48</v>
      </c>
      <c r="I49" s="1">
        <v>3.87</v>
      </c>
      <c r="J49" s="4">
        <f>ABS(B49-Election_result!B$2)</f>
        <v>1.3200000000000003</v>
      </c>
      <c r="K49" s="4">
        <f>ABS(C49-Election_result!C$2)</f>
        <v>0.69999999999999929</v>
      </c>
      <c r="L49" s="4">
        <f>ABS(D49-Election_result!D$2)</f>
        <v>5.49</v>
      </c>
      <c r="M49" s="4">
        <f>ABS(E49-Election_result!E$2)</f>
        <v>0.16000000000000014</v>
      </c>
      <c r="N49" s="4">
        <f>ABS(F49-Election_result!F$2)</f>
        <v>1.3599999999999994</v>
      </c>
      <c r="O49" s="4">
        <f>ABS(G49-Election_result!G$2)</f>
        <v>0.17999999999999972</v>
      </c>
      <c r="P49" s="4">
        <f>ABS(H49-Election_result!H$2)</f>
        <v>2.2200000000000002</v>
      </c>
      <c r="Q49" s="4">
        <f>ABS(I49-Election_result!I$2)</f>
        <v>0.22999999999999954</v>
      </c>
      <c r="R49" s="4">
        <f t="shared" si="0"/>
        <v>1.4575</v>
      </c>
    </row>
    <row r="50" spans="1:18" ht="12.75" customHeight="1">
      <c r="A50" s="3">
        <v>41456</v>
      </c>
      <c r="B50" s="1">
        <v>40.68</v>
      </c>
      <c r="C50" s="1">
        <v>24.93</v>
      </c>
      <c r="D50" s="1">
        <v>13.66</v>
      </c>
      <c r="E50" s="1">
        <v>4.79</v>
      </c>
      <c r="F50" s="1">
        <v>7.18</v>
      </c>
      <c r="G50" s="1">
        <v>2.39</v>
      </c>
      <c r="H50" s="1">
        <v>2.4900000000000002</v>
      </c>
      <c r="I50" s="1">
        <v>3.89</v>
      </c>
      <c r="J50" s="4">
        <f>ABS(B50-Election_result!B$2)</f>
        <v>0.82000000000000028</v>
      </c>
      <c r="K50" s="4">
        <f>ABS(C50-Election_result!C$2)</f>
        <v>0.76999999999999957</v>
      </c>
      <c r="L50" s="4">
        <f>ABS(D50-Election_result!D$2)</f>
        <v>5.26</v>
      </c>
      <c r="M50" s="4">
        <f>ABS(E50-Election_result!E$2)</f>
        <v>9.9999999999997868E-3</v>
      </c>
      <c r="N50" s="4">
        <f>ABS(F50-Election_result!F$2)</f>
        <v>1.42</v>
      </c>
      <c r="O50" s="4">
        <f>ABS(G50-Election_result!G$2)</f>
        <v>0.18999999999999995</v>
      </c>
      <c r="P50" s="4">
        <f>ABS(H50-Election_result!H$2)</f>
        <v>2.21</v>
      </c>
      <c r="Q50" s="4">
        <f>ABS(I50-Election_result!I$2)</f>
        <v>0.20999999999999952</v>
      </c>
      <c r="R50" s="4">
        <f t="shared" si="0"/>
        <v>1.3612499999999998</v>
      </c>
    </row>
    <row r="51" spans="1:18" ht="12.75" customHeight="1">
      <c r="A51" s="3">
        <v>41457</v>
      </c>
      <c r="B51" s="1">
        <v>40.68</v>
      </c>
      <c r="C51" s="1">
        <v>24.93</v>
      </c>
      <c r="D51" s="1">
        <v>13.66</v>
      </c>
      <c r="E51" s="1">
        <v>4.79</v>
      </c>
      <c r="F51" s="1">
        <v>7.18</v>
      </c>
      <c r="G51" s="1">
        <v>2.39</v>
      </c>
      <c r="H51" s="1">
        <v>2.4900000000000002</v>
      </c>
      <c r="I51" s="1">
        <v>3.89</v>
      </c>
      <c r="J51" s="4">
        <f>ABS(B51-Election_result!B$2)</f>
        <v>0.82000000000000028</v>
      </c>
      <c r="K51" s="4">
        <f>ABS(C51-Election_result!C$2)</f>
        <v>0.76999999999999957</v>
      </c>
      <c r="L51" s="4">
        <f>ABS(D51-Election_result!D$2)</f>
        <v>5.26</v>
      </c>
      <c r="M51" s="4">
        <f>ABS(E51-Election_result!E$2)</f>
        <v>9.9999999999997868E-3</v>
      </c>
      <c r="N51" s="4">
        <f>ABS(F51-Election_result!F$2)</f>
        <v>1.42</v>
      </c>
      <c r="O51" s="4">
        <f>ABS(G51-Election_result!G$2)</f>
        <v>0.18999999999999995</v>
      </c>
      <c r="P51" s="4">
        <f>ABS(H51-Election_result!H$2)</f>
        <v>2.21</v>
      </c>
      <c r="Q51" s="4">
        <f>ABS(I51-Election_result!I$2)</f>
        <v>0.20999999999999952</v>
      </c>
      <c r="R51" s="4">
        <f t="shared" si="0"/>
        <v>1.3612499999999998</v>
      </c>
    </row>
    <row r="52" spans="1:18" ht="12.75" customHeight="1">
      <c r="A52" s="3">
        <v>41458</v>
      </c>
      <c r="B52" s="1">
        <v>40.68</v>
      </c>
      <c r="C52" s="1">
        <v>24.93</v>
      </c>
      <c r="D52" s="1">
        <v>13.66</v>
      </c>
      <c r="E52" s="1">
        <v>4.79</v>
      </c>
      <c r="F52" s="1">
        <v>7.18</v>
      </c>
      <c r="G52" s="1">
        <v>2.39</v>
      </c>
      <c r="H52" s="1">
        <v>2.4900000000000002</v>
      </c>
      <c r="I52" s="1">
        <v>3.89</v>
      </c>
      <c r="J52" s="4">
        <f>ABS(B52-Election_result!B$2)</f>
        <v>0.82000000000000028</v>
      </c>
      <c r="K52" s="4">
        <f>ABS(C52-Election_result!C$2)</f>
        <v>0.76999999999999957</v>
      </c>
      <c r="L52" s="4">
        <f>ABS(D52-Election_result!D$2)</f>
        <v>5.26</v>
      </c>
      <c r="M52" s="4">
        <f>ABS(E52-Election_result!E$2)</f>
        <v>9.9999999999997868E-3</v>
      </c>
      <c r="N52" s="4">
        <f>ABS(F52-Election_result!F$2)</f>
        <v>1.42</v>
      </c>
      <c r="O52" s="4">
        <f>ABS(G52-Election_result!G$2)</f>
        <v>0.18999999999999995</v>
      </c>
      <c r="P52" s="4">
        <f>ABS(H52-Election_result!H$2)</f>
        <v>2.21</v>
      </c>
      <c r="Q52" s="4">
        <f>ABS(I52-Election_result!I$2)</f>
        <v>0.20999999999999952</v>
      </c>
      <c r="R52" s="4">
        <f t="shared" si="0"/>
        <v>1.3612499999999998</v>
      </c>
    </row>
    <row r="53" spans="1:18" ht="12.75" customHeight="1">
      <c r="A53" s="3">
        <v>41459</v>
      </c>
      <c r="B53" s="1">
        <v>40.68</v>
      </c>
      <c r="C53" s="1">
        <v>24.93</v>
      </c>
      <c r="D53" s="1">
        <v>13.66</v>
      </c>
      <c r="E53" s="1">
        <v>4.79</v>
      </c>
      <c r="F53" s="1">
        <v>7.18</v>
      </c>
      <c r="G53" s="1">
        <v>2.39</v>
      </c>
      <c r="H53" s="1">
        <v>2.4900000000000002</v>
      </c>
      <c r="I53" s="1">
        <v>3.89</v>
      </c>
      <c r="J53" s="4">
        <f>ABS(B53-Election_result!B$2)</f>
        <v>0.82000000000000028</v>
      </c>
      <c r="K53" s="4">
        <f>ABS(C53-Election_result!C$2)</f>
        <v>0.76999999999999957</v>
      </c>
      <c r="L53" s="4">
        <f>ABS(D53-Election_result!D$2)</f>
        <v>5.26</v>
      </c>
      <c r="M53" s="4">
        <f>ABS(E53-Election_result!E$2)</f>
        <v>9.9999999999997868E-3</v>
      </c>
      <c r="N53" s="4">
        <f>ABS(F53-Election_result!F$2)</f>
        <v>1.42</v>
      </c>
      <c r="O53" s="4">
        <f>ABS(G53-Election_result!G$2)</f>
        <v>0.18999999999999995</v>
      </c>
      <c r="P53" s="4">
        <f>ABS(H53-Election_result!H$2)</f>
        <v>2.21</v>
      </c>
      <c r="Q53" s="4">
        <f>ABS(I53-Election_result!I$2)</f>
        <v>0.20999999999999952</v>
      </c>
      <c r="R53" s="4">
        <f t="shared" si="0"/>
        <v>1.3612499999999998</v>
      </c>
    </row>
    <row r="54" spans="1:18" ht="12.75" customHeight="1">
      <c r="A54" s="3">
        <v>41460</v>
      </c>
      <c r="B54" s="1">
        <v>40.68</v>
      </c>
      <c r="C54" s="1">
        <v>24.93</v>
      </c>
      <c r="D54" s="1">
        <v>13.66</v>
      </c>
      <c r="E54" s="1">
        <v>4.79</v>
      </c>
      <c r="F54" s="1">
        <v>7.18</v>
      </c>
      <c r="G54" s="1">
        <v>2.39</v>
      </c>
      <c r="H54" s="1">
        <v>2.4900000000000002</v>
      </c>
      <c r="I54" s="1">
        <v>3.89</v>
      </c>
      <c r="J54" s="4">
        <f>ABS(B54-Election_result!B$2)</f>
        <v>0.82000000000000028</v>
      </c>
      <c r="K54" s="4">
        <f>ABS(C54-Election_result!C$2)</f>
        <v>0.76999999999999957</v>
      </c>
      <c r="L54" s="4">
        <f>ABS(D54-Election_result!D$2)</f>
        <v>5.26</v>
      </c>
      <c r="M54" s="4">
        <f>ABS(E54-Election_result!E$2)</f>
        <v>9.9999999999997868E-3</v>
      </c>
      <c r="N54" s="4">
        <f>ABS(F54-Election_result!F$2)</f>
        <v>1.42</v>
      </c>
      <c r="O54" s="4">
        <f>ABS(G54-Election_result!G$2)</f>
        <v>0.18999999999999995</v>
      </c>
      <c r="P54" s="4">
        <f>ABS(H54-Election_result!H$2)</f>
        <v>2.21</v>
      </c>
      <c r="Q54" s="4">
        <f>ABS(I54-Election_result!I$2)</f>
        <v>0.20999999999999952</v>
      </c>
      <c r="R54" s="4">
        <f t="shared" si="0"/>
        <v>1.3612499999999998</v>
      </c>
    </row>
    <row r="55" spans="1:18" ht="12.75" customHeight="1">
      <c r="A55" s="3">
        <v>41461</v>
      </c>
      <c r="B55" s="1">
        <v>40.68</v>
      </c>
      <c r="C55" s="1">
        <v>24.93</v>
      </c>
      <c r="D55" s="1">
        <v>13.66</v>
      </c>
      <c r="E55" s="1">
        <v>4.79</v>
      </c>
      <c r="F55" s="1">
        <v>7.18</v>
      </c>
      <c r="G55" s="1">
        <v>2.39</v>
      </c>
      <c r="H55" s="1">
        <v>2.4900000000000002</v>
      </c>
      <c r="I55" s="1">
        <v>3.89</v>
      </c>
      <c r="J55" s="4">
        <f>ABS(B55-Election_result!B$2)</f>
        <v>0.82000000000000028</v>
      </c>
      <c r="K55" s="4">
        <f>ABS(C55-Election_result!C$2)</f>
        <v>0.76999999999999957</v>
      </c>
      <c r="L55" s="4">
        <f>ABS(D55-Election_result!D$2)</f>
        <v>5.26</v>
      </c>
      <c r="M55" s="4">
        <f>ABS(E55-Election_result!E$2)</f>
        <v>9.9999999999997868E-3</v>
      </c>
      <c r="N55" s="4">
        <f>ABS(F55-Election_result!F$2)</f>
        <v>1.42</v>
      </c>
      <c r="O55" s="4">
        <f>ABS(G55-Election_result!G$2)</f>
        <v>0.18999999999999995</v>
      </c>
      <c r="P55" s="4">
        <f>ABS(H55-Election_result!H$2)</f>
        <v>2.21</v>
      </c>
      <c r="Q55" s="4">
        <f>ABS(I55-Election_result!I$2)</f>
        <v>0.20999999999999952</v>
      </c>
      <c r="R55" s="4">
        <f t="shared" si="0"/>
        <v>1.3612499999999998</v>
      </c>
    </row>
    <row r="56" spans="1:18" ht="12.75" customHeight="1">
      <c r="A56" s="3">
        <v>41462</v>
      </c>
      <c r="B56" s="1">
        <v>40.68</v>
      </c>
      <c r="C56" s="1">
        <v>24.93</v>
      </c>
      <c r="D56" s="1">
        <v>13.66</v>
      </c>
      <c r="E56" s="1">
        <v>4.79</v>
      </c>
      <c r="F56" s="1">
        <v>7.18</v>
      </c>
      <c r="G56" s="1">
        <v>2.39</v>
      </c>
      <c r="H56" s="1">
        <v>2.4900000000000002</v>
      </c>
      <c r="I56" s="1">
        <v>3.89</v>
      </c>
      <c r="J56" s="4">
        <f>ABS(B56-Election_result!B$2)</f>
        <v>0.82000000000000028</v>
      </c>
      <c r="K56" s="4">
        <f>ABS(C56-Election_result!C$2)</f>
        <v>0.76999999999999957</v>
      </c>
      <c r="L56" s="4">
        <f>ABS(D56-Election_result!D$2)</f>
        <v>5.26</v>
      </c>
      <c r="M56" s="4">
        <f>ABS(E56-Election_result!E$2)</f>
        <v>9.9999999999997868E-3</v>
      </c>
      <c r="N56" s="4">
        <f>ABS(F56-Election_result!F$2)</f>
        <v>1.42</v>
      </c>
      <c r="O56" s="4">
        <f>ABS(G56-Election_result!G$2)</f>
        <v>0.18999999999999995</v>
      </c>
      <c r="P56" s="4">
        <f>ABS(H56-Election_result!H$2)</f>
        <v>2.21</v>
      </c>
      <c r="Q56" s="4">
        <f>ABS(I56-Election_result!I$2)</f>
        <v>0.20999999999999952</v>
      </c>
      <c r="R56" s="4">
        <f t="shared" si="0"/>
        <v>1.3612499999999998</v>
      </c>
    </row>
    <row r="57" spans="1:18" ht="12.75" customHeight="1">
      <c r="A57" s="3">
        <v>41463</v>
      </c>
      <c r="B57" s="1">
        <v>40.68</v>
      </c>
      <c r="C57" s="1">
        <v>24.93</v>
      </c>
      <c r="D57" s="1">
        <v>13.66</v>
      </c>
      <c r="E57" s="1">
        <v>4.79</v>
      </c>
      <c r="F57" s="1">
        <v>7.18</v>
      </c>
      <c r="G57" s="1">
        <v>2.39</v>
      </c>
      <c r="H57" s="1">
        <v>2.4900000000000002</v>
      </c>
      <c r="I57" s="1">
        <v>3.89</v>
      </c>
      <c r="J57" s="4">
        <f>ABS(B57-Election_result!B$2)</f>
        <v>0.82000000000000028</v>
      </c>
      <c r="K57" s="4">
        <f>ABS(C57-Election_result!C$2)</f>
        <v>0.76999999999999957</v>
      </c>
      <c r="L57" s="4">
        <f>ABS(D57-Election_result!D$2)</f>
        <v>5.26</v>
      </c>
      <c r="M57" s="4">
        <f>ABS(E57-Election_result!E$2)</f>
        <v>9.9999999999997868E-3</v>
      </c>
      <c r="N57" s="4">
        <f>ABS(F57-Election_result!F$2)</f>
        <v>1.42</v>
      </c>
      <c r="O57" s="4">
        <f>ABS(G57-Election_result!G$2)</f>
        <v>0.18999999999999995</v>
      </c>
      <c r="P57" s="4">
        <f>ABS(H57-Election_result!H$2)</f>
        <v>2.21</v>
      </c>
      <c r="Q57" s="4">
        <f>ABS(I57-Election_result!I$2)</f>
        <v>0.20999999999999952</v>
      </c>
      <c r="R57" s="4">
        <f t="shared" si="0"/>
        <v>1.3612499999999998</v>
      </c>
    </row>
    <row r="58" spans="1:18" ht="12.75" customHeight="1">
      <c r="A58" s="3">
        <v>41464</v>
      </c>
      <c r="B58" s="1">
        <v>40.909999999999997</v>
      </c>
      <c r="C58" s="1">
        <v>24.83</v>
      </c>
      <c r="D58" s="1">
        <v>13.41</v>
      </c>
      <c r="E58" s="1">
        <v>4.67</v>
      </c>
      <c r="F58" s="1">
        <v>7.45</v>
      </c>
      <c r="G58" s="1">
        <v>2.38</v>
      </c>
      <c r="H58" s="1">
        <v>2.48</v>
      </c>
      <c r="I58" s="1">
        <v>3.87</v>
      </c>
      <c r="J58" s="4">
        <f>ABS(B58-Election_result!B$2)</f>
        <v>0.59000000000000341</v>
      </c>
      <c r="K58" s="4">
        <f>ABS(C58-Election_result!C$2)</f>
        <v>0.87000000000000099</v>
      </c>
      <c r="L58" s="4">
        <f>ABS(D58-Election_result!D$2)</f>
        <v>5.01</v>
      </c>
      <c r="M58" s="4">
        <f>ABS(E58-Election_result!E$2)</f>
        <v>0.12999999999999989</v>
      </c>
      <c r="N58" s="4">
        <f>ABS(F58-Election_result!F$2)</f>
        <v>1.1499999999999995</v>
      </c>
      <c r="O58" s="4">
        <f>ABS(G58-Election_result!G$2)</f>
        <v>0.17999999999999972</v>
      </c>
      <c r="P58" s="4">
        <f>ABS(H58-Election_result!H$2)</f>
        <v>2.2200000000000002</v>
      </c>
      <c r="Q58" s="4">
        <f>ABS(I58-Election_result!I$2)</f>
        <v>0.22999999999999954</v>
      </c>
      <c r="R58" s="4">
        <f t="shared" si="0"/>
        <v>1.2975000000000003</v>
      </c>
    </row>
    <row r="59" spans="1:18" ht="12.75" customHeight="1">
      <c r="A59" s="3">
        <v>41465</v>
      </c>
      <c r="B59" s="1">
        <v>40.909999999999997</v>
      </c>
      <c r="C59" s="1">
        <v>24.83</v>
      </c>
      <c r="D59" s="1">
        <v>13.41</v>
      </c>
      <c r="E59" s="1">
        <v>4.67</v>
      </c>
      <c r="F59" s="1">
        <v>7.45</v>
      </c>
      <c r="G59" s="1">
        <v>2.38</v>
      </c>
      <c r="H59" s="1">
        <v>2.48</v>
      </c>
      <c r="I59" s="1">
        <v>3.87</v>
      </c>
      <c r="J59" s="4">
        <f>ABS(B59-Election_result!B$2)</f>
        <v>0.59000000000000341</v>
      </c>
      <c r="K59" s="4">
        <f>ABS(C59-Election_result!C$2)</f>
        <v>0.87000000000000099</v>
      </c>
      <c r="L59" s="4">
        <f>ABS(D59-Election_result!D$2)</f>
        <v>5.01</v>
      </c>
      <c r="M59" s="4">
        <f>ABS(E59-Election_result!E$2)</f>
        <v>0.12999999999999989</v>
      </c>
      <c r="N59" s="4">
        <f>ABS(F59-Election_result!F$2)</f>
        <v>1.1499999999999995</v>
      </c>
      <c r="O59" s="4">
        <f>ABS(G59-Election_result!G$2)</f>
        <v>0.17999999999999972</v>
      </c>
      <c r="P59" s="4">
        <f>ABS(H59-Election_result!H$2)</f>
        <v>2.2200000000000002</v>
      </c>
      <c r="Q59" s="4">
        <f>ABS(I59-Election_result!I$2)</f>
        <v>0.22999999999999954</v>
      </c>
      <c r="R59" s="4">
        <f t="shared" si="0"/>
        <v>1.2975000000000003</v>
      </c>
    </row>
    <row r="60" spans="1:18" ht="12.75" customHeight="1">
      <c r="A60" s="3">
        <v>41466</v>
      </c>
      <c r="B60" s="1">
        <v>40.909999999999997</v>
      </c>
      <c r="C60" s="1">
        <v>24.83</v>
      </c>
      <c r="D60" s="1">
        <v>13.41</v>
      </c>
      <c r="E60" s="1">
        <v>4.67</v>
      </c>
      <c r="F60" s="1">
        <v>7.45</v>
      </c>
      <c r="G60" s="1">
        <v>2.38</v>
      </c>
      <c r="H60" s="1">
        <v>2.48</v>
      </c>
      <c r="I60" s="1">
        <v>3.87</v>
      </c>
      <c r="J60" s="4">
        <f>ABS(B60-Election_result!B$2)</f>
        <v>0.59000000000000341</v>
      </c>
      <c r="K60" s="4">
        <f>ABS(C60-Election_result!C$2)</f>
        <v>0.87000000000000099</v>
      </c>
      <c r="L60" s="4">
        <f>ABS(D60-Election_result!D$2)</f>
        <v>5.01</v>
      </c>
      <c r="M60" s="4">
        <f>ABS(E60-Election_result!E$2)</f>
        <v>0.12999999999999989</v>
      </c>
      <c r="N60" s="4">
        <f>ABS(F60-Election_result!F$2)</f>
        <v>1.1499999999999995</v>
      </c>
      <c r="O60" s="4">
        <f>ABS(G60-Election_result!G$2)</f>
        <v>0.17999999999999972</v>
      </c>
      <c r="P60" s="4">
        <f>ABS(H60-Election_result!H$2)</f>
        <v>2.2200000000000002</v>
      </c>
      <c r="Q60" s="4">
        <f>ABS(I60-Election_result!I$2)</f>
        <v>0.22999999999999954</v>
      </c>
      <c r="R60" s="4">
        <f t="shared" si="0"/>
        <v>1.2975000000000003</v>
      </c>
    </row>
    <row r="61" spans="1:18" ht="12.75" customHeight="1">
      <c r="A61" s="3">
        <v>41467</v>
      </c>
      <c r="B61" s="1">
        <v>40.909999999999997</v>
      </c>
      <c r="C61" s="1">
        <v>24.83</v>
      </c>
      <c r="D61" s="1">
        <v>13.41</v>
      </c>
      <c r="E61" s="1">
        <v>4.67</v>
      </c>
      <c r="F61" s="1">
        <v>7.45</v>
      </c>
      <c r="G61" s="1">
        <v>2.38</v>
      </c>
      <c r="H61" s="1">
        <v>2.48</v>
      </c>
      <c r="I61" s="1">
        <v>3.87</v>
      </c>
      <c r="J61" s="4">
        <f>ABS(B61-Election_result!B$2)</f>
        <v>0.59000000000000341</v>
      </c>
      <c r="K61" s="4">
        <f>ABS(C61-Election_result!C$2)</f>
        <v>0.87000000000000099</v>
      </c>
      <c r="L61" s="4">
        <f>ABS(D61-Election_result!D$2)</f>
        <v>5.01</v>
      </c>
      <c r="M61" s="4">
        <f>ABS(E61-Election_result!E$2)</f>
        <v>0.12999999999999989</v>
      </c>
      <c r="N61" s="4">
        <f>ABS(F61-Election_result!F$2)</f>
        <v>1.1499999999999995</v>
      </c>
      <c r="O61" s="4">
        <f>ABS(G61-Election_result!G$2)</f>
        <v>0.17999999999999972</v>
      </c>
      <c r="P61" s="4">
        <f>ABS(H61-Election_result!H$2)</f>
        <v>2.2200000000000002</v>
      </c>
      <c r="Q61" s="4">
        <f>ABS(I61-Election_result!I$2)</f>
        <v>0.22999999999999954</v>
      </c>
      <c r="R61" s="4">
        <f t="shared" si="0"/>
        <v>1.2975000000000003</v>
      </c>
    </row>
    <row r="62" spans="1:18" ht="12.75" customHeight="1">
      <c r="A62" s="3">
        <v>41468</v>
      </c>
      <c r="B62" s="1">
        <v>40.909999999999997</v>
      </c>
      <c r="C62" s="1">
        <v>24.83</v>
      </c>
      <c r="D62" s="1">
        <v>13.41</v>
      </c>
      <c r="E62" s="1">
        <v>4.67</v>
      </c>
      <c r="F62" s="1">
        <v>7.45</v>
      </c>
      <c r="G62" s="1">
        <v>2.38</v>
      </c>
      <c r="H62" s="1">
        <v>2.48</v>
      </c>
      <c r="I62" s="1">
        <v>3.87</v>
      </c>
      <c r="J62" s="4">
        <f>ABS(B62-Election_result!B$2)</f>
        <v>0.59000000000000341</v>
      </c>
      <c r="K62" s="4">
        <f>ABS(C62-Election_result!C$2)</f>
        <v>0.87000000000000099</v>
      </c>
      <c r="L62" s="4">
        <f>ABS(D62-Election_result!D$2)</f>
        <v>5.01</v>
      </c>
      <c r="M62" s="4">
        <f>ABS(E62-Election_result!E$2)</f>
        <v>0.12999999999999989</v>
      </c>
      <c r="N62" s="4">
        <f>ABS(F62-Election_result!F$2)</f>
        <v>1.1499999999999995</v>
      </c>
      <c r="O62" s="4">
        <f>ABS(G62-Election_result!G$2)</f>
        <v>0.17999999999999972</v>
      </c>
      <c r="P62" s="4">
        <f>ABS(H62-Election_result!H$2)</f>
        <v>2.2200000000000002</v>
      </c>
      <c r="Q62" s="4">
        <f>ABS(I62-Election_result!I$2)</f>
        <v>0.22999999999999954</v>
      </c>
      <c r="R62" s="4">
        <f t="shared" si="0"/>
        <v>1.2975000000000003</v>
      </c>
    </row>
    <row r="63" spans="1:18" ht="12.75" customHeight="1">
      <c r="A63" s="3">
        <v>41469</v>
      </c>
      <c r="B63" s="1">
        <v>40.909999999999997</v>
      </c>
      <c r="C63" s="1">
        <v>24.83</v>
      </c>
      <c r="D63" s="1">
        <v>13.41</v>
      </c>
      <c r="E63" s="1">
        <v>4.67</v>
      </c>
      <c r="F63" s="1">
        <v>7.45</v>
      </c>
      <c r="G63" s="1">
        <v>2.38</v>
      </c>
      <c r="H63" s="1">
        <v>2.48</v>
      </c>
      <c r="I63" s="1">
        <v>3.87</v>
      </c>
      <c r="J63" s="4">
        <f>ABS(B63-Election_result!B$2)</f>
        <v>0.59000000000000341</v>
      </c>
      <c r="K63" s="4">
        <f>ABS(C63-Election_result!C$2)</f>
        <v>0.87000000000000099</v>
      </c>
      <c r="L63" s="4">
        <f>ABS(D63-Election_result!D$2)</f>
        <v>5.01</v>
      </c>
      <c r="M63" s="4">
        <f>ABS(E63-Election_result!E$2)</f>
        <v>0.12999999999999989</v>
      </c>
      <c r="N63" s="4">
        <f>ABS(F63-Election_result!F$2)</f>
        <v>1.1499999999999995</v>
      </c>
      <c r="O63" s="4">
        <f>ABS(G63-Election_result!G$2)</f>
        <v>0.17999999999999972</v>
      </c>
      <c r="P63" s="4">
        <f>ABS(H63-Election_result!H$2)</f>
        <v>2.2200000000000002</v>
      </c>
      <c r="Q63" s="4">
        <f>ABS(I63-Election_result!I$2)</f>
        <v>0.22999999999999954</v>
      </c>
      <c r="R63" s="4">
        <f t="shared" si="0"/>
        <v>1.2975000000000003</v>
      </c>
    </row>
    <row r="64" spans="1:18" ht="12.75" customHeight="1">
      <c r="A64" s="3">
        <v>41470</v>
      </c>
      <c r="B64" s="1">
        <v>40.6</v>
      </c>
      <c r="C64" s="1">
        <v>24.98</v>
      </c>
      <c r="D64" s="1">
        <v>13.33</v>
      </c>
      <c r="E64" s="1">
        <v>5.07</v>
      </c>
      <c r="F64" s="1">
        <v>7.16</v>
      </c>
      <c r="G64" s="1">
        <v>2.4900000000000002</v>
      </c>
      <c r="H64" s="1">
        <v>2.4900000000000002</v>
      </c>
      <c r="I64" s="1">
        <v>3.88</v>
      </c>
      <c r="J64" s="4">
        <f>ABS(B64-Election_result!B$2)</f>
        <v>0.89999999999999858</v>
      </c>
      <c r="K64" s="4">
        <f>ABS(C64-Election_result!C$2)</f>
        <v>0.71999999999999886</v>
      </c>
      <c r="L64" s="4">
        <f>ABS(D64-Election_result!D$2)</f>
        <v>4.93</v>
      </c>
      <c r="M64" s="4">
        <f>ABS(E64-Election_result!E$2)</f>
        <v>0.27000000000000046</v>
      </c>
      <c r="N64" s="4">
        <f>ABS(F64-Election_result!F$2)</f>
        <v>1.4399999999999995</v>
      </c>
      <c r="O64" s="4">
        <f>ABS(G64-Election_result!G$2)</f>
        <v>0.29000000000000004</v>
      </c>
      <c r="P64" s="4">
        <f>ABS(H64-Election_result!H$2)</f>
        <v>2.21</v>
      </c>
      <c r="Q64" s="4">
        <f>ABS(I64-Election_result!I$2)</f>
        <v>0.21999999999999975</v>
      </c>
      <c r="R64" s="4">
        <f t="shared" si="0"/>
        <v>1.3724999999999996</v>
      </c>
    </row>
    <row r="65" spans="1:18" ht="12.75" customHeight="1">
      <c r="A65" s="3">
        <v>41471</v>
      </c>
      <c r="B65" s="1">
        <v>40.6</v>
      </c>
      <c r="C65" s="1">
        <v>24.98</v>
      </c>
      <c r="D65" s="1">
        <v>13.33</v>
      </c>
      <c r="E65" s="1">
        <v>5.07</v>
      </c>
      <c r="F65" s="1">
        <v>7.16</v>
      </c>
      <c r="G65" s="1">
        <v>2.4900000000000002</v>
      </c>
      <c r="H65" s="1">
        <v>2.4900000000000002</v>
      </c>
      <c r="I65" s="1">
        <v>3.88</v>
      </c>
      <c r="J65" s="4">
        <f>ABS(B65-Election_result!B$2)</f>
        <v>0.89999999999999858</v>
      </c>
      <c r="K65" s="4">
        <f>ABS(C65-Election_result!C$2)</f>
        <v>0.71999999999999886</v>
      </c>
      <c r="L65" s="4">
        <f>ABS(D65-Election_result!D$2)</f>
        <v>4.93</v>
      </c>
      <c r="M65" s="4">
        <f>ABS(E65-Election_result!E$2)</f>
        <v>0.27000000000000046</v>
      </c>
      <c r="N65" s="4">
        <f>ABS(F65-Election_result!F$2)</f>
        <v>1.4399999999999995</v>
      </c>
      <c r="O65" s="4">
        <f>ABS(G65-Election_result!G$2)</f>
        <v>0.29000000000000004</v>
      </c>
      <c r="P65" s="4">
        <f>ABS(H65-Election_result!H$2)</f>
        <v>2.21</v>
      </c>
      <c r="Q65" s="4">
        <f>ABS(I65-Election_result!I$2)</f>
        <v>0.21999999999999975</v>
      </c>
      <c r="R65" s="4">
        <f t="shared" si="0"/>
        <v>1.3724999999999996</v>
      </c>
    </row>
    <row r="66" spans="1:18" ht="12.75" customHeight="1">
      <c r="A66" s="3">
        <v>41472</v>
      </c>
      <c r="B66" s="1">
        <v>40.6</v>
      </c>
      <c r="C66" s="1">
        <v>24.98</v>
      </c>
      <c r="D66" s="1">
        <v>13.33</v>
      </c>
      <c r="E66" s="1">
        <v>5.07</v>
      </c>
      <c r="F66" s="1">
        <v>7.16</v>
      </c>
      <c r="G66" s="1">
        <v>2.4900000000000002</v>
      </c>
      <c r="H66" s="1">
        <v>2.4900000000000002</v>
      </c>
      <c r="I66" s="1">
        <v>3.88</v>
      </c>
      <c r="J66" s="4">
        <f>ABS(B66-Election_result!B$2)</f>
        <v>0.89999999999999858</v>
      </c>
      <c r="K66" s="4">
        <f>ABS(C66-Election_result!C$2)</f>
        <v>0.71999999999999886</v>
      </c>
      <c r="L66" s="4">
        <f>ABS(D66-Election_result!D$2)</f>
        <v>4.93</v>
      </c>
      <c r="M66" s="4">
        <f>ABS(E66-Election_result!E$2)</f>
        <v>0.27000000000000046</v>
      </c>
      <c r="N66" s="4">
        <f>ABS(F66-Election_result!F$2)</f>
        <v>1.4399999999999995</v>
      </c>
      <c r="O66" s="4">
        <f>ABS(G66-Election_result!G$2)</f>
        <v>0.29000000000000004</v>
      </c>
      <c r="P66" s="4">
        <f>ABS(H66-Election_result!H$2)</f>
        <v>2.21</v>
      </c>
      <c r="Q66" s="4">
        <f>ABS(I66-Election_result!I$2)</f>
        <v>0.21999999999999975</v>
      </c>
      <c r="R66" s="4">
        <f t="shared" si="0"/>
        <v>1.3724999999999996</v>
      </c>
    </row>
    <row r="67" spans="1:18" ht="12.75" customHeight="1">
      <c r="A67" s="3">
        <v>41473</v>
      </c>
      <c r="B67" s="1">
        <v>40.6</v>
      </c>
      <c r="C67" s="1">
        <v>24.98</v>
      </c>
      <c r="D67" s="1">
        <v>13.33</v>
      </c>
      <c r="E67" s="1">
        <v>5.07</v>
      </c>
      <c r="F67" s="1">
        <v>7.16</v>
      </c>
      <c r="G67" s="1">
        <v>2.4900000000000002</v>
      </c>
      <c r="H67" s="1">
        <v>2.4900000000000002</v>
      </c>
      <c r="I67" s="1">
        <v>3.88</v>
      </c>
      <c r="J67" s="4">
        <f>ABS(B67-Election_result!B$2)</f>
        <v>0.89999999999999858</v>
      </c>
      <c r="K67" s="4">
        <f>ABS(C67-Election_result!C$2)</f>
        <v>0.71999999999999886</v>
      </c>
      <c r="L67" s="4">
        <f>ABS(D67-Election_result!D$2)</f>
        <v>4.93</v>
      </c>
      <c r="M67" s="4">
        <f>ABS(E67-Election_result!E$2)</f>
        <v>0.27000000000000046</v>
      </c>
      <c r="N67" s="4">
        <f>ABS(F67-Election_result!F$2)</f>
        <v>1.4399999999999995</v>
      </c>
      <c r="O67" s="4">
        <f>ABS(G67-Election_result!G$2)</f>
        <v>0.29000000000000004</v>
      </c>
      <c r="P67" s="4">
        <f>ABS(H67-Election_result!H$2)</f>
        <v>2.21</v>
      </c>
      <c r="Q67" s="4">
        <f>ABS(I67-Election_result!I$2)</f>
        <v>0.21999999999999975</v>
      </c>
      <c r="R67" s="4">
        <f t="shared" si="0"/>
        <v>1.3724999999999996</v>
      </c>
    </row>
    <row r="68" spans="1:18" ht="12.75" customHeight="1">
      <c r="A68" s="3">
        <v>41474</v>
      </c>
      <c r="B68" s="1">
        <v>40.6</v>
      </c>
      <c r="C68" s="1">
        <v>24.98</v>
      </c>
      <c r="D68" s="1">
        <v>13.33</v>
      </c>
      <c r="E68" s="1">
        <v>5.07</v>
      </c>
      <c r="F68" s="1">
        <v>7.16</v>
      </c>
      <c r="G68" s="1">
        <v>2.4900000000000002</v>
      </c>
      <c r="H68" s="1">
        <v>2.4900000000000002</v>
      </c>
      <c r="I68" s="1">
        <v>3.88</v>
      </c>
      <c r="J68" s="4">
        <f>ABS(B68-Election_result!B$2)</f>
        <v>0.89999999999999858</v>
      </c>
      <c r="K68" s="4">
        <f>ABS(C68-Election_result!C$2)</f>
        <v>0.71999999999999886</v>
      </c>
      <c r="L68" s="4">
        <f>ABS(D68-Election_result!D$2)</f>
        <v>4.93</v>
      </c>
      <c r="M68" s="4">
        <f>ABS(E68-Election_result!E$2)</f>
        <v>0.27000000000000046</v>
      </c>
      <c r="N68" s="4">
        <f>ABS(F68-Election_result!F$2)</f>
        <v>1.4399999999999995</v>
      </c>
      <c r="O68" s="4">
        <f>ABS(G68-Election_result!G$2)</f>
        <v>0.29000000000000004</v>
      </c>
      <c r="P68" s="4">
        <f>ABS(H68-Election_result!H$2)</f>
        <v>2.21</v>
      </c>
      <c r="Q68" s="4">
        <f>ABS(I68-Election_result!I$2)</f>
        <v>0.21999999999999975</v>
      </c>
      <c r="R68" s="4">
        <f t="shared" ref="R68:R131" si="1">AVERAGE(J68:Q68)</f>
        <v>1.3724999999999996</v>
      </c>
    </row>
    <row r="69" spans="1:18" ht="12.75" customHeight="1">
      <c r="A69" s="3">
        <v>41475</v>
      </c>
      <c r="B69" s="1">
        <v>40.6</v>
      </c>
      <c r="C69" s="1">
        <v>24.98</v>
      </c>
      <c r="D69" s="1">
        <v>13.33</v>
      </c>
      <c r="E69" s="1">
        <v>5.07</v>
      </c>
      <c r="F69" s="1">
        <v>7.16</v>
      </c>
      <c r="G69" s="1">
        <v>2.4900000000000002</v>
      </c>
      <c r="H69" s="1">
        <v>2.4900000000000002</v>
      </c>
      <c r="I69" s="1">
        <v>3.88</v>
      </c>
      <c r="J69" s="4">
        <f>ABS(B69-Election_result!B$2)</f>
        <v>0.89999999999999858</v>
      </c>
      <c r="K69" s="4">
        <f>ABS(C69-Election_result!C$2)</f>
        <v>0.71999999999999886</v>
      </c>
      <c r="L69" s="4">
        <f>ABS(D69-Election_result!D$2)</f>
        <v>4.93</v>
      </c>
      <c r="M69" s="4">
        <f>ABS(E69-Election_result!E$2)</f>
        <v>0.27000000000000046</v>
      </c>
      <c r="N69" s="4">
        <f>ABS(F69-Election_result!F$2)</f>
        <v>1.4399999999999995</v>
      </c>
      <c r="O69" s="4">
        <f>ABS(G69-Election_result!G$2)</f>
        <v>0.29000000000000004</v>
      </c>
      <c r="P69" s="4">
        <f>ABS(H69-Election_result!H$2)</f>
        <v>2.21</v>
      </c>
      <c r="Q69" s="4">
        <f>ABS(I69-Election_result!I$2)</f>
        <v>0.21999999999999975</v>
      </c>
      <c r="R69" s="4">
        <f t="shared" si="1"/>
        <v>1.3724999999999996</v>
      </c>
    </row>
    <row r="70" spans="1:18" ht="12.75" customHeight="1">
      <c r="A70" s="3">
        <v>41476</v>
      </c>
      <c r="B70" s="1">
        <v>40.6</v>
      </c>
      <c r="C70" s="1">
        <v>24.98</v>
      </c>
      <c r="D70" s="1">
        <v>13.33</v>
      </c>
      <c r="E70" s="1">
        <v>5.07</v>
      </c>
      <c r="F70" s="1">
        <v>7.16</v>
      </c>
      <c r="G70" s="1">
        <v>2.4900000000000002</v>
      </c>
      <c r="H70" s="1">
        <v>2.4900000000000002</v>
      </c>
      <c r="I70" s="1">
        <v>3.88</v>
      </c>
      <c r="J70" s="4">
        <f>ABS(B70-Election_result!B$2)</f>
        <v>0.89999999999999858</v>
      </c>
      <c r="K70" s="4">
        <f>ABS(C70-Election_result!C$2)</f>
        <v>0.71999999999999886</v>
      </c>
      <c r="L70" s="4">
        <f>ABS(D70-Election_result!D$2)</f>
        <v>4.93</v>
      </c>
      <c r="M70" s="4">
        <f>ABS(E70-Election_result!E$2)</f>
        <v>0.27000000000000046</v>
      </c>
      <c r="N70" s="4">
        <f>ABS(F70-Election_result!F$2)</f>
        <v>1.4399999999999995</v>
      </c>
      <c r="O70" s="4">
        <f>ABS(G70-Election_result!G$2)</f>
        <v>0.29000000000000004</v>
      </c>
      <c r="P70" s="4">
        <f>ABS(H70-Election_result!H$2)</f>
        <v>2.21</v>
      </c>
      <c r="Q70" s="4">
        <f>ABS(I70-Election_result!I$2)</f>
        <v>0.21999999999999975</v>
      </c>
      <c r="R70" s="4">
        <f t="shared" si="1"/>
        <v>1.3724999999999996</v>
      </c>
    </row>
    <row r="71" spans="1:18" ht="12.75" customHeight="1">
      <c r="A71" s="3">
        <v>41477</v>
      </c>
      <c r="B71" s="1">
        <v>40.6</v>
      </c>
      <c r="C71" s="1">
        <v>24.98</v>
      </c>
      <c r="D71" s="1">
        <v>13.33</v>
      </c>
      <c r="E71" s="1">
        <v>5.07</v>
      </c>
      <c r="F71" s="1">
        <v>7.16</v>
      </c>
      <c r="G71" s="1">
        <v>2.4900000000000002</v>
      </c>
      <c r="H71" s="1">
        <v>2.4900000000000002</v>
      </c>
      <c r="I71" s="1">
        <v>3.88</v>
      </c>
      <c r="J71" s="4">
        <f>ABS(B71-Election_result!B$2)</f>
        <v>0.89999999999999858</v>
      </c>
      <c r="K71" s="4">
        <f>ABS(C71-Election_result!C$2)</f>
        <v>0.71999999999999886</v>
      </c>
      <c r="L71" s="4">
        <f>ABS(D71-Election_result!D$2)</f>
        <v>4.93</v>
      </c>
      <c r="M71" s="4">
        <f>ABS(E71-Election_result!E$2)</f>
        <v>0.27000000000000046</v>
      </c>
      <c r="N71" s="4">
        <f>ABS(F71-Election_result!F$2)</f>
        <v>1.4399999999999995</v>
      </c>
      <c r="O71" s="4">
        <f>ABS(G71-Election_result!G$2)</f>
        <v>0.29000000000000004</v>
      </c>
      <c r="P71" s="4">
        <f>ABS(H71-Election_result!H$2)</f>
        <v>2.21</v>
      </c>
      <c r="Q71" s="4">
        <f>ABS(I71-Election_result!I$2)</f>
        <v>0.21999999999999975</v>
      </c>
      <c r="R71" s="4">
        <f t="shared" si="1"/>
        <v>1.3724999999999996</v>
      </c>
    </row>
    <row r="72" spans="1:18" ht="12.75" customHeight="1">
      <c r="A72" s="3">
        <v>41478</v>
      </c>
      <c r="B72" s="1">
        <v>40.5</v>
      </c>
      <c r="C72" s="1">
        <v>24.98</v>
      </c>
      <c r="D72" s="1">
        <v>13.03</v>
      </c>
      <c r="E72" s="1">
        <v>5.27</v>
      </c>
      <c r="F72" s="1">
        <v>7.16</v>
      </c>
      <c r="G72" s="1">
        <v>2.69</v>
      </c>
      <c r="H72" s="1">
        <v>2.4900000000000002</v>
      </c>
      <c r="I72" s="1">
        <v>3.88</v>
      </c>
      <c r="J72" s="4">
        <f>ABS(B72-Election_result!B$2)</f>
        <v>1</v>
      </c>
      <c r="K72" s="4">
        <f>ABS(C72-Election_result!C$2)</f>
        <v>0.71999999999999886</v>
      </c>
      <c r="L72" s="4">
        <f>ABS(D72-Election_result!D$2)</f>
        <v>4.629999999999999</v>
      </c>
      <c r="M72" s="4">
        <f>ABS(E72-Election_result!E$2)</f>
        <v>0.46999999999999975</v>
      </c>
      <c r="N72" s="4">
        <f>ABS(F72-Election_result!F$2)</f>
        <v>1.4399999999999995</v>
      </c>
      <c r="O72" s="4">
        <f>ABS(G72-Election_result!G$2)</f>
        <v>0.48999999999999977</v>
      </c>
      <c r="P72" s="4">
        <f>ABS(H72-Election_result!H$2)</f>
        <v>2.21</v>
      </c>
      <c r="Q72" s="4">
        <f>ABS(I72-Election_result!I$2)</f>
        <v>0.21999999999999975</v>
      </c>
      <c r="R72" s="4">
        <f t="shared" si="1"/>
        <v>1.3974999999999995</v>
      </c>
    </row>
    <row r="73" spans="1:18" ht="12.75" customHeight="1">
      <c r="A73" s="3">
        <v>41479</v>
      </c>
      <c r="B73" s="1">
        <v>40.5</v>
      </c>
      <c r="C73" s="1">
        <v>24.98</v>
      </c>
      <c r="D73" s="1">
        <v>13.03</v>
      </c>
      <c r="E73" s="1">
        <v>5.27</v>
      </c>
      <c r="F73" s="1">
        <v>7.16</v>
      </c>
      <c r="G73" s="1">
        <v>2.69</v>
      </c>
      <c r="H73" s="1">
        <v>2.4900000000000002</v>
      </c>
      <c r="I73" s="1">
        <v>3.88</v>
      </c>
      <c r="J73" s="4">
        <f>ABS(B73-Election_result!B$2)</f>
        <v>1</v>
      </c>
      <c r="K73" s="4">
        <f>ABS(C73-Election_result!C$2)</f>
        <v>0.71999999999999886</v>
      </c>
      <c r="L73" s="4">
        <f>ABS(D73-Election_result!D$2)</f>
        <v>4.629999999999999</v>
      </c>
      <c r="M73" s="4">
        <f>ABS(E73-Election_result!E$2)</f>
        <v>0.46999999999999975</v>
      </c>
      <c r="N73" s="4">
        <f>ABS(F73-Election_result!F$2)</f>
        <v>1.4399999999999995</v>
      </c>
      <c r="O73" s="4">
        <f>ABS(G73-Election_result!G$2)</f>
        <v>0.48999999999999977</v>
      </c>
      <c r="P73" s="4">
        <f>ABS(H73-Election_result!H$2)</f>
        <v>2.21</v>
      </c>
      <c r="Q73" s="4">
        <f>ABS(I73-Election_result!I$2)</f>
        <v>0.21999999999999975</v>
      </c>
      <c r="R73" s="4">
        <f t="shared" si="1"/>
        <v>1.3974999999999995</v>
      </c>
    </row>
    <row r="74" spans="1:18" ht="12.75" customHeight="1">
      <c r="A74" s="3">
        <v>41480</v>
      </c>
      <c r="B74" s="1">
        <v>40.5</v>
      </c>
      <c r="C74" s="1">
        <v>24.98</v>
      </c>
      <c r="D74" s="1">
        <v>13.03</v>
      </c>
      <c r="E74" s="1">
        <v>5.27</v>
      </c>
      <c r="F74" s="1">
        <v>7.16</v>
      </c>
      <c r="G74" s="1">
        <v>2.69</v>
      </c>
      <c r="H74" s="1">
        <v>2.4900000000000002</v>
      </c>
      <c r="I74" s="1">
        <v>3.88</v>
      </c>
      <c r="J74" s="4">
        <f>ABS(B74-Election_result!B$2)</f>
        <v>1</v>
      </c>
      <c r="K74" s="4">
        <f>ABS(C74-Election_result!C$2)</f>
        <v>0.71999999999999886</v>
      </c>
      <c r="L74" s="4">
        <f>ABS(D74-Election_result!D$2)</f>
        <v>4.629999999999999</v>
      </c>
      <c r="M74" s="4">
        <f>ABS(E74-Election_result!E$2)</f>
        <v>0.46999999999999975</v>
      </c>
      <c r="N74" s="4">
        <f>ABS(F74-Election_result!F$2)</f>
        <v>1.4399999999999995</v>
      </c>
      <c r="O74" s="4">
        <f>ABS(G74-Election_result!G$2)</f>
        <v>0.48999999999999977</v>
      </c>
      <c r="P74" s="4">
        <f>ABS(H74-Election_result!H$2)</f>
        <v>2.21</v>
      </c>
      <c r="Q74" s="4">
        <f>ABS(I74-Election_result!I$2)</f>
        <v>0.21999999999999975</v>
      </c>
      <c r="R74" s="4">
        <f t="shared" si="1"/>
        <v>1.3974999999999995</v>
      </c>
    </row>
    <row r="75" spans="1:18" ht="12.75" customHeight="1">
      <c r="A75" s="3">
        <v>41481</v>
      </c>
      <c r="B75" s="1">
        <v>40.5</v>
      </c>
      <c r="C75" s="1">
        <v>24.98</v>
      </c>
      <c r="D75" s="1">
        <v>13.03</v>
      </c>
      <c r="E75" s="1">
        <v>5.27</v>
      </c>
      <c r="F75" s="1">
        <v>7.16</v>
      </c>
      <c r="G75" s="1">
        <v>2.69</v>
      </c>
      <c r="H75" s="1">
        <v>2.4900000000000002</v>
      </c>
      <c r="I75" s="1">
        <v>3.88</v>
      </c>
      <c r="J75" s="4">
        <f>ABS(B75-Election_result!B$2)</f>
        <v>1</v>
      </c>
      <c r="K75" s="4">
        <f>ABS(C75-Election_result!C$2)</f>
        <v>0.71999999999999886</v>
      </c>
      <c r="L75" s="4">
        <f>ABS(D75-Election_result!D$2)</f>
        <v>4.629999999999999</v>
      </c>
      <c r="M75" s="4">
        <f>ABS(E75-Election_result!E$2)</f>
        <v>0.46999999999999975</v>
      </c>
      <c r="N75" s="4">
        <f>ABS(F75-Election_result!F$2)</f>
        <v>1.4399999999999995</v>
      </c>
      <c r="O75" s="4">
        <f>ABS(G75-Election_result!G$2)</f>
        <v>0.48999999999999977</v>
      </c>
      <c r="P75" s="4">
        <f>ABS(H75-Election_result!H$2)</f>
        <v>2.21</v>
      </c>
      <c r="Q75" s="4">
        <f>ABS(I75-Election_result!I$2)</f>
        <v>0.21999999999999975</v>
      </c>
      <c r="R75" s="4">
        <f t="shared" si="1"/>
        <v>1.3974999999999995</v>
      </c>
    </row>
    <row r="76" spans="1:18" ht="12.75" customHeight="1">
      <c r="A76" s="3">
        <v>41482</v>
      </c>
      <c r="B76" s="1">
        <v>40.5</v>
      </c>
      <c r="C76" s="1">
        <v>24.98</v>
      </c>
      <c r="D76" s="1">
        <v>13.03</v>
      </c>
      <c r="E76" s="1">
        <v>5.27</v>
      </c>
      <c r="F76" s="1">
        <v>7.16</v>
      </c>
      <c r="G76" s="1">
        <v>2.69</v>
      </c>
      <c r="H76" s="1">
        <v>2.4900000000000002</v>
      </c>
      <c r="I76" s="1">
        <v>3.88</v>
      </c>
      <c r="J76" s="4">
        <f>ABS(B76-Election_result!B$2)</f>
        <v>1</v>
      </c>
      <c r="K76" s="4">
        <f>ABS(C76-Election_result!C$2)</f>
        <v>0.71999999999999886</v>
      </c>
      <c r="L76" s="4">
        <f>ABS(D76-Election_result!D$2)</f>
        <v>4.629999999999999</v>
      </c>
      <c r="M76" s="4">
        <f>ABS(E76-Election_result!E$2)</f>
        <v>0.46999999999999975</v>
      </c>
      <c r="N76" s="4">
        <f>ABS(F76-Election_result!F$2)</f>
        <v>1.4399999999999995</v>
      </c>
      <c r="O76" s="4">
        <f>ABS(G76-Election_result!G$2)</f>
        <v>0.48999999999999977</v>
      </c>
      <c r="P76" s="4">
        <f>ABS(H76-Election_result!H$2)</f>
        <v>2.21</v>
      </c>
      <c r="Q76" s="4">
        <f>ABS(I76-Election_result!I$2)</f>
        <v>0.21999999999999975</v>
      </c>
      <c r="R76" s="4">
        <f t="shared" si="1"/>
        <v>1.3974999999999995</v>
      </c>
    </row>
    <row r="77" spans="1:18" ht="12.75" customHeight="1">
      <c r="A77" s="3">
        <v>41483</v>
      </c>
      <c r="B77" s="1">
        <v>40.5</v>
      </c>
      <c r="C77" s="1">
        <v>24.98</v>
      </c>
      <c r="D77" s="1">
        <v>13.03</v>
      </c>
      <c r="E77" s="1">
        <v>5.27</v>
      </c>
      <c r="F77" s="1">
        <v>7.16</v>
      </c>
      <c r="G77" s="1">
        <v>2.69</v>
      </c>
      <c r="H77" s="1">
        <v>2.4900000000000002</v>
      </c>
      <c r="I77" s="1">
        <v>3.88</v>
      </c>
      <c r="J77" s="4">
        <f>ABS(B77-Election_result!B$2)</f>
        <v>1</v>
      </c>
      <c r="K77" s="4">
        <f>ABS(C77-Election_result!C$2)</f>
        <v>0.71999999999999886</v>
      </c>
      <c r="L77" s="4">
        <f>ABS(D77-Election_result!D$2)</f>
        <v>4.629999999999999</v>
      </c>
      <c r="M77" s="4">
        <f>ABS(E77-Election_result!E$2)</f>
        <v>0.46999999999999975</v>
      </c>
      <c r="N77" s="4">
        <f>ABS(F77-Election_result!F$2)</f>
        <v>1.4399999999999995</v>
      </c>
      <c r="O77" s="4">
        <f>ABS(G77-Election_result!G$2)</f>
        <v>0.48999999999999977</v>
      </c>
      <c r="P77" s="4">
        <f>ABS(H77-Election_result!H$2)</f>
        <v>2.21</v>
      </c>
      <c r="Q77" s="4">
        <f>ABS(I77-Election_result!I$2)</f>
        <v>0.21999999999999975</v>
      </c>
      <c r="R77" s="4">
        <f t="shared" si="1"/>
        <v>1.3974999999999995</v>
      </c>
    </row>
    <row r="78" spans="1:18" ht="12.75" customHeight="1">
      <c r="A78" s="3">
        <v>41484</v>
      </c>
      <c r="B78" s="1">
        <v>40.5</v>
      </c>
      <c r="C78" s="1">
        <v>24.98</v>
      </c>
      <c r="D78" s="1">
        <v>13.03</v>
      </c>
      <c r="E78" s="1">
        <v>5.27</v>
      </c>
      <c r="F78" s="1">
        <v>7.16</v>
      </c>
      <c r="G78" s="1">
        <v>2.69</v>
      </c>
      <c r="H78" s="1">
        <v>2.4900000000000002</v>
      </c>
      <c r="I78" s="1">
        <v>3.88</v>
      </c>
      <c r="J78" s="4">
        <f>ABS(B78-Election_result!B$2)</f>
        <v>1</v>
      </c>
      <c r="K78" s="4">
        <f>ABS(C78-Election_result!C$2)</f>
        <v>0.71999999999999886</v>
      </c>
      <c r="L78" s="4">
        <f>ABS(D78-Election_result!D$2)</f>
        <v>4.629999999999999</v>
      </c>
      <c r="M78" s="4">
        <f>ABS(E78-Election_result!E$2)</f>
        <v>0.46999999999999975</v>
      </c>
      <c r="N78" s="4">
        <f>ABS(F78-Election_result!F$2)</f>
        <v>1.4399999999999995</v>
      </c>
      <c r="O78" s="4">
        <f>ABS(G78-Election_result!G$2)</f>
        <v>0.48999999999999977</v>
      </c>
      <c r="P78" s="4">
        <f>ABS(H78-Election_result!H$2)</f>
        <v>2.21</v>
      </c>
      <c r="Q78" s="4">
        <f>ABS(I78-Election_result!I$2)</f>
        <v>0.21999999999999975</v>
      </c>
      <c r="R78" s="4">
        <f t="shared" si="1"/>
        <v>1.3974999999999995</v>
      </c>
    </row>
    <row r="79" spans="1:18" ht="12.75" customHeight="1">
      <c r="A79" s="3">
        <v>41485</v>
      </c>
      <c r="B79" s="1">
        <v>40.840000000000003</v>
      </c>
      <c r="C79" s="1">
        <v>24.82</v>
      </c>
      <c r="D79" s="1">
        <v>12.91</v>
      </c>
      <c r="E79" s="1">
        <v>5.1100000000000003</v>
      </c>
      <c r="F79" s="1">
        <v>7.31</v>
      </c>
      <c r="G79" s="1">
        <v>2.6</v>
      </c>
      <c r="H79" s="1">
        <v>2.5</v>
      </c>
      <c r="I79" s="1">
        <v>3.9</v>
      </c>
      <c r="J79" s="4">
        <f>ABS(B79-Election_result!B$2)</f>
        <v>0.65999999999999659</v>
      </c>
      <c r="K79" s="4">
        <f>ABS(C79-Election_result!C$2)</f>
        <v>0.87999999999999901</v>
      </c>
      <c r="L79" s="4">
        <f>ABS(D79-Election_result!D$2)</f>
        <v>4.51</v>
      </c>
      <c r="M79" s="4">
        <f>ABS(E79-Election_result!E$2)</f>
        <v>0.3100000000000005</v>
      </c>
      <c r="N79" s="4">
        <f>ABS(F79-Election_result!F$2)</f>
        <v>1.29</v>
      </c>
      <c r="O79" s="4">
        <f>ABS(G79-Election_result!G$2)</f>
        <v>0.39999999999999991</v>
      </c>
      <c r="P79" s="4">
        <f>ABS(H79-Election_result!H$2)</f>
        <v>2.2000000000000002</v>
      </c>
      <c r="Q79" s="4">
        <f>ABS(I79-Election_result!I$2)</f>
        <v>0.19999999999999973</v>
      </c>
      <c r="R79" s="4">
        <f t="shared" si="1"/>
        <v>1.3062499999999995</v>
      </c>
    </row>
    <row r="80" spans="1:18" ht="12.75" customHeight="1">
      <c r="A80" s="3">
        <v>41486</v>
      </c>
      <c r="B80" s="1">
        <v>40.840000000000003</v>
      </c>
      <c r="C80" s="1">
        <v>24.82</v>
      </c>
      <c r="D80" s="1">
        <v>12.91</v>
      </c>
      <c r="E80" s="1">
        <v>5.1100000000000003</v>
      </c>
      <c r="F80" s="1">
        <v>7.31</v>
      </c>
      <c r="G80" s="1">
        <v>2.6</v>
      </c>
      <c r="H80" s="1">
        <v>2.5</v>
      </c>
      <c r="I80" s="1">
        <v>3.9</v>
      </c>
      <c r="J80" s="4">
        <f>ABS(B80-Election_result!B$2)</f>
        <v>0.65999999999999659</v>
      </c>
      <c r="K80" s="4">
        <f>ABS(C80-Election_result!C$2)</f>
        <v>0.87999999999999901</v>
      </c>
      <c r="L80" s="4">
        <f>ABS(D80-Election_result!D$2)</f>
        <v>4.51</v>
      </c>
      <c r="M80" s="4">
        <f>ABS(E80-Election_result!E$2)</f>
        <v>0.3100000000000005</v>
      </c>
      <c r="N80" s="4">
        <f>ABS(F80-Election_result!F$2)</f>
        <v>1.29</v>
      </c>
      <c r="O80" s="4">
        <f>ABS(G80-Election_result!G$2)</f>
        <v>0.39999999999999991</v>
      </c>
      <c r="P80" s="4">
        <f>ABS(H80-Election_result!H$2)</f>
        <v>2.2000000000000002</v>
      </c>
      <c r="Q80" s="4">
        <f>ABS(I80-Election_result!I$2)</f>
        <v>0.19999999999999973</v>
      </c>
      <c r="R80" s="4">
        <f t="shared" si="1"/>
        <v>1.3062499999999995</v>
      </c>
    </row>
    <row r="81" spans="1:18" ht="12.75" customHeight="1">
      <c r="A81" s="3">
        <v>41487</v>
      </c>
      <c r="B81" s="1">
        <v>40.840000000000003</v>
      </c>
      <c r="C81" s="1">
        <v>24.82</v>
      </c>
      <c r="D81" s="1">
        <v>12.91</v>
      </c>
      <c r="E81" s="1">
        <v>5.1100000000000003</v>
      </c>
      <c r="F81" s="1">
        <v>7.31</v>
      </c>
      <c r="G81" s="1">
        <v>2.6</v>
      </c>
      <c r="H81" s="1">
        <v>2.5</v>
      </c>
      <c r="I81" s="1">
        <v>3.9</v>
      </c>
      <c r="J81" s="4">
        <f>ABS(B81-Election_result!B$2)</f>
        <v>0.65999999999999659</v>
      </c>
      <c r="K81" s="4">
        <f>ABS(C81-Election_result!C$2)</f>
        <v>0.87999999999999901</v>
      </c>
      <c r="L81" s="4">
        <f>ABS(D81-Election_result!D$2)</f>
        <v>4.51</v>
      </c>
      <c r="M81" s="4">
        <f>ABS(E81-Election_result!E$2)</f>
        <v>0.3100000000000005</v>
      </c>
      <c r="N81" s="4">
        <f>ABS(F81-Election_result!F$2)</f>
        <v>1.29</v>
      </c>
      <c r="O81" s="4">
        <f>ABS(G81-Election_result!G$2)</f>
        <v>0.39999999999999991</v>
      </c>
      <c r="P81" s="4">
        <f>ABS(H81-Election_result!H$2)</f>
        <v>2.2000000000000002</v>
      </c>
      <c r="Q81" s="4">
        <f>ABS(I81-Election_result!I$2)</f>
        <v>0.19999999999999973</v>
      </c>
      <c r="R81" s="4">
        <f t="shared" si="1"/>
        <v>1.3062499999999995</v>
      </c>
    </row>
    <row r="82" spans="1:18" ht="12.75" customHeight="1">
      <c r="A82" s="3">
        <v>41488</v>
      </c>
      <c r="B82" s="1">
        <v>40.840000000000003</v>
      </c>
      <c r="C82" s="1">
        <v>24.82</v>
      </c>
      <c r="D82" s="1">
        <v>12.91</v>
      </c>
      <c r="E82" s="1">
        <v>5.1100000000000003</v>
      </c>
      <c r="F82" s="1">
        <v>7.31</v>
      </c>
      <c r="G82" s="1">
        <v>2.6</v>
      </c>
      <c r="H82" s="1">
        <v>2.5</v>
      </c>
      <c r="I82" s="1">
        <v>3.9</v>
      </c>
      <c r="J82" s="4">
        <f>ABS(B82-Election_result!B$2)</f>
        <v>0.65999999999999659</v>
      </c>
      <c r="K82" s="4">
        <f>ABS(C82-Election_result!C$2)</f>
        <v>0.87999999999999901</v>
      </c>
      <c r="L82" s="4">
        <f>ABS(D82-Election_result!D$2)</f>
        <v>4.51</v>
      </c>
      <c r="M82" s="4">
        <f>ABS(E82-Election_result!E$2)</f>
        <v>0.3100000000000005</v>
      </c>
      <c r="N82" s="4">
        <f>ABS(F82-Election_result!F$2)</f>
        <v>1.29</v>
      </c>
      <c r="O82" s="4">
        <f>ABS(G82-Election_result!G$2)</f>
        <v>0.39999999999999991</v>
      </c>
      <c r="P82" s="4">
        <f>ABS(H82-Election_result!H$2)</f>
        <v>2.2000000000000002</v>
      </c>
      <c r="Q82" s="4">
        <f>ABS(I82-Election_result!I$2)</f>
        <v>0.19999999999999973</v>
      </c>
      <c r="R82" s="4">
        <f t="shared" si="1"/>
        <v>1.3062499999999995</v>
      </c>
    </row>
    <row r="83" spans="1:18" ht="12.75" customHeight="1">
      <c r="A83" s="3">
        <v>41489</v>
      </c>
      <c r="B83" s="1">
        <v>40.840000000000003</v>
      </c>
      <c r="C83" s="1">
        <v>24.82</v>
      </c>
      <c r="D83" s="1">
        <v>12.91</v>
      </c>
      <c r="E83" s="1">
        <v>5.1100000000000003</v>
      </c>
      <c r="F83" s="1">
        <v>7.31</v>
      </c>
      <c r="G83" s="1">
        <v>2.6</v>
      </c>
      <c r="H83" s="1">
        <v>2.5</v>
      </c>
      <c r="I83" s="1">
        <v>3.9</v>
      </c>
      <c r="J83" s="4">
        <f>ABS(B83-Election_result!B$2)</f>
        <v>0.65999999999999659</v>
      </c>
      <c r="K83" s="4">
        <f>ABS(C83-Election_result!C$2)</f>
        <v>0.87999999999999901</v>
      </c>
      <c r="L83" s="4">
        <f>ABS(D83-Election_result!D$2)</f>
        <v>4.51</v>
      </c>
      <c r="M83" s="4">
        <f>ABS(E83-Election_result!E$2)</f>
        <v>0.3100000000000005</v>
      </c>
      <c r="N83" s="4">
        <f>ABS(F83-Election_result!F$2)</f>
        <v>1.29</v>
      </c>
      <c r="O83" s="4">
        <f>ABS(G83-Election_result!G$2)</f>
        <v>0.39999999999999991</v>
      </c>
      <c r="P83" s="4">
        <f>ABS(H83-Election_result!H$2)</f>
        <v>2.2000000000000002</v>
      </c>
      <c r="Q83" s="4">
        <f>ABS(I83-Election_result!I$2)</f>
        <v>0.19999999999999973</v>
      </c>
      <c r="R83" s="4">
        <f t="shared" si="1"/>
        <v>1.3062499999999995</v>
      </c>
    </row>
    <row r="84" spans="1:18" ht="12.75" customHeight="1">
      <c r="A84" s="3">
        <v>41490</v>
      </c>
      <c r="B84" s="1">
        <v>40.840000000000003</v>
      </c>
      <c r="C84" s="1">
        <v>24.82</v>
      </c>
      <c r="D84" s="1">
        <v>12.91</v>
      </c>
      <c r="E84" s="1">
        <v>5.1100000000000003</v>
      </c>
      <c r="F84" s="1">
        <v>7.31</v>
      </c>
      <c r="G84" s="1">
        <v>2.6</v>
      </c>
      <c r="H84" s="1">
        <v>2.5</v>
      </c>
      <c r="I84" s="1">
        <v>3.9</v>
      </c>
      <c r="J84" s="4">
        <f>ABS(B84-Election_result!B$2)</f>
        <v>0.65999999999999659</v>
      </c>
      <c r="K84" s="4">
        <f>ABS(C84-Election_result!C$2)</f>
        <v>0.87999999999999901</v>
      </c>
      <c r="L84" s="4">
        <f>ABS(D84-Election_result!D$2)</f>
        <v>4.51</v>
      </c>
      <c r="M84" s="4">
        <f>ABS(E84-Election_result!E$2)</f>
        <v>0.3100000000000005</v>
      </c>
      <c r="N84" s="4">
        <f>ABS(F84-Election_result!F$2)</f>
        <v>1.29</v>
      </c>
      <c r="O84" s="4">
        <f>ABS(G84-Election_result!G$2)</f>
        <v>0.39999999999999991</v>
      </c>
      <c r="P84" s="4">
        <f>ABS(H84-Election_result!H$2)</f>
        <v>2.2000000000000002</v>
      </c>
      <c r="Q84" s="4">
        <f>ABS(I84-Election_result!I$2)</f>
        <v>0.19999999999999973</v>
      </c>
      <c r="R84" s="4">
        <f t="shared" si="1"/>
        <v>1.3062499999999995</v>
      </c>
    </row>
    <row r="85" spans="1:18" ht="12.75" customHeight="1">
      <c r="A85" s="3">
        <v>41491</v>
      </c>
      <c r="B85" s="1">
        <v>40.58</v>
      </c>
      <c r="C85" s="1">
        <v>25.02</v>
      </c>
      <c r="D85" s="1">
        <v>13.06</v>
      </c>
      <c r="E85" s="1">
        <v>5.28</v>
      </c>
      <c r="F85" s="1">
        <v>7.18</v>
      </c>
      <c r="G85" s="1">
        <v>2.4900000000000002</v>
      </c>
      <c r="H85" s="1">
        <v>2.4900000000000002</v>
      </c>
      <c r="I85" s="1">
        <v>3.89</v>
      </c>
      <c r="J85" s="4">
        <f>ABS(B85-Election_result!B$2)</f>
        <v>0.92000000000000171</v>
      </c>
      <c r="K85" s="4">
        <f>ABS(C85-Election_result!C$2)</f>
        <v>0.67999999999999972</v>
      </c>
      <c r="L85" s="4">
        <f>ABS(D85-Election_result!D$2)</f>
        <v>4.66</v>
      </c>
      <c r="M85" s="4">
        <f>ABS(E85-Election_result!E$2)</f>
        <v>0.48000000000000043</v>
      </c>
      <c r="N85" s="4">
        <f>ABS(F85-Election_result!F$2)</f>
        <v>1.42</v>
      </c>
      <c r="O85" s="4">
        <f>ABS(G85-Election_result!G$2)</f>
        <v>0.29000000000000004</v>
      </c>
      <c r="P85" s="4">
        <f>ABS(H85-Election_result!H$2)</f>
        <v>2.21</v>
      </c>
      <c r="Q85" s="4">
        <f>ABS(I85-Election_result!I$2)</f>
        <v>0.20999999999999952</v>
      </c>
      <c r="R85" s="4">
        <f t="shared" si="1"/>
        <v>1.3587500000000003</v>
      </c>
    </row>
    <row r="86" spans="1:18" ht="12.75" customHeight="1">
      <c r="A86" s="3">
        <v>41492</v>
      </c>
      <c r="B86" s="1">
        <v>40.58</v>
      </c>
      <c r="C86" s="1">
        <v>25.02</v>
      </c>
      <c r="D86" s="1">
        <v>13.06</v>
      </c>
      <c r="E86" s="1">
        <v>5.28</v>
      </c>
      <c r="F86" s="1">
        <v>7.18</v>
      </c>
      <c r="G86" s="1">
        <v>2.4900000000000002</v>
      </c>
      <c r="H86" s="1">
        <v>2.4900000000000002</v>
      </c>
      <c r="I86" s="1">
        <v>3.89</v>
      </c>
      <c r="J86" s="4">
        <f>ABS(B86-Election_result!B$2)</f>
        <v>0.92000000000000171</v>
      </c>
      <c r="K86" s="4">
        <f>ABS(C86-Election_result!C$2)</f>
        <v>0.67999999999999972</v>
      </c>
      <c r="L86" s="4">
        <f>ABS(D86-Election_result!D$2)</f>
        <v>4.66</v>
      </c>
      <c r="M86" s="4">
        <f>ABS(E86-Election_result!E$2)</f>
        <v>0.48000000000000043</v>
      </c>
      <c r="N86" s="4">
        <f>ABS(F86-Election_result!F$2)</f>
        <v>1.42</v>
      </c>
      <c r="O86" s="4">
        <f>ABS(G86-Election_result!G$2)</f>
        <v>0.29000000000000004</v>
      </c>
      <c r="P86" s="4">
        <f>ABS(H86-Election_result!H$2)</f>
        <v>2.21</v>
      </c>
      <c r="Q86" s="4">
        <f>ABS(I86-Election_result!I$2)</f>
        <v>0.20999999999999952</v>
      </c>
      <c r="R86" s="4">
        <f t="shared" si="1"/>
        <v>1.3587500000000003</v>
      </c>
    </row>
    <row r="87" spans="1:18" ht="12.75" customHeight="1">
      <c r="A87" s="3">
        <v>41493</v>
      </c>
      <c r="B87" s="1">
        <v>40.58</v>
      </c>
      <c r="C87" s="1">
        <v>25.02</v>
      </c>
      <c r="D87" s="1">
        <v>13.06</v>
      </c>
      <c r="E87" s="1">
        <v>5.28</v>
      </c>
      <c r="F87" s="1">
        <v>7.18</v>
      </c>
      <c r="G87" s="1">
        <v>2.4900000000000002</v>
      </c>
      <c r="H87" s="1">
        <v>2.4900000000000002</v>
      </c>
      <c r="I87" s="1">
        <v>3.89</v>
      </c>
      <c r="J87" s="4">
        <f>ABS(B87-Election_result!B$2)</f>
        <v>0.92000000000000171</v>
      </c>
      <c r="K87" s="4">
        <f>ABS(C87-Election_result!C$2)</f>
        <v>0.67999999999999972</v>
      </c>
      <c r="L87" s="4">
        <f>ABS(D87-Election_result!D$2)</f>
        <v>4.66</v>
      </c>
      <c r="M87" s="4">
        <f>ABS(E87-Election_result!E$2)</f>
        <v>0.48000000000000043</v>
      </c>
      <c r="N87" s="4">
        <f>ABS(F87-Election_result!F$2)</f>
        <v>1.42</v>
      </c>
      <c r="O87" s="4">
        <f>ABS(G87-Election_result!G$2)</f>
        <v>0.29000000000000004</v>
      </c>
      <c r="P87" s="4">
        <f>ABS(H87-Election_result!H$2)</f>
        <v>2.21</v>
      </c>
      <c r="Q87" s="4">
        <f>ABS(I87-Election_result!I$2)</f>
        <v>0.20999999999999952</v>
      </c>
      <c r="R87" s="4">
        <f t="shared" si="1"/>
        <v>1.3587500000000003</v>
      </c>
    </row>
    <row r="88" spans="1:18" ht="12.75" customHeight="1">
      <c r="A88" s="3">
        <v>41494</v>
      </c>
      <c r="B88" s="1">
        <v>40.58</v>
      </c>
      <c r="C88" s="1">
        <v>25.02</v>
      </c>
      <c r="D88" s="1">
        <v>13.06</v>
      </c>
      <c r="E88" s="1">
        <v>5.28</v>
      </c>
      <c r="F88" s="1">
        <v>7.18</v>
      </c>
      <c r="G88" s="1">
        <v>2.4900000000000002</v>
      </c>
      <c r="H88" s="1">
        <v>2.4900000000000002</v>
      </c>
      <c r="I88" s="1">
        <v>3.89</v>
      </c>
      <c r="J88" s="4">
        <f>ABS(B88-Election_result!B$2)</f>
        <v>0.92000000000000171</v>
      </c>
      <c r="K88" s="4">
        <f>ABS(C88-Election_result!C$2)</f>
        <v>0.67999999999999972</v>
      </c>
      <c r="L88" s="4">
        <f>ABS(D88-Election_result!D$2)</f>
        <v>4.66</v>
      </c>
      <c r="M88" s="4">
        <f>ABS(E88-Election_result!E$2)</f>
        <v>0.48000000000000043</v>
      </c>
      <c r="N88" s="4">
        <f>ABS(F88-Election_result!F$2)</f>
        <v>1.42</v>
      </c>
      <c r="O88" s="4">
        <f>ABS(G88-Election_result!G$2)</f>
        <v>0.29000000000000004</v>
      </c>
      <c r="P88" s="4">
        <f>ABS(H88-Election_result!H$2)</f>
        <v>2.21</v>
      </c>
      <c r="Q88" s="4">
        <f>ABS(I88-Election_result!I$2)</f>
        <v>0.20999999999999952</v>
      </c>
      <c r="R88" s="4">
        <f t="shared" si="1"/>
        <v>1.3587500000000003</v>
      </c>
    </row>
    <row r="89" spans="1:18" ht="12.75" customHeight="1">
      <c r="A89" s="3">
        <v>41495</v>
      </c>
      <c r="B89" s="1">
        <v>40.58</v>
      </c>
      <c r="C89" s="1">
        <v>25.02</v>
      </c>
      <c r="D89" s="1">
        <v>13.06</v>
      </c>
      <c r="E89" s="1">
        <v>5.28</v>
      </c>
      <c r="F89" s="1">
        <v>7.18</v>
      </c>
      <c r="G89" s="1">
        <v>2.4900000000000002</v>
      </c>
      <c r="H89" s="1">
        <v>2.4900000000000002</v>
      </c>
      <c r="I89" s="1">
        <v>3.89</v>
      </c>
      <c r="J89" s="4">
        <f>ABS(B89-Election_result!B$2)</f>
        <v>0.92000000000000171</v>
      </c>
      <c r="K89" s="4">
        <f>ABS(C89-Election_result!C$2)</f>
        <v>0.67999999999999972</v>
      </c>
      <c r="L89" s="4">
        <f>ABS(D89-Election_result!D$2)</f>
        <v>4.66</v>
      </c>
      <c r="M89" s="4">
        <f>ABS(E89-Election_result!E$2)</f>
        <v>0.48000000000000043</v>
      </c>
      <c r="N89" s="4">
        <f>ABS(F89-Election_result!F$2)</f>
        <v>1.42</v>
      </c>
      <c r="O89" s="4">
        <f>ABS(G89-Election_result!G$2)</f>
        <v>0.29000000000000004</v>
      </c>
      <c r="P89" s="4">
        <f>ABS(H89-Election_result!H$2)</f>
        <v>2.21</v>
      </c>
      <c r="Q89" s="4">
        <f>ABS(I89-Election_result!I$2)</f>
        <v>0.20999999999999952</v>
      </c>
      <c r="R89" s="4">
        <f t="shared" si="1"/>
        <v>1.3587500000000003</v>
      </c>
    </row>
    <row r="90" spans="1:18" ht="12.75" customHeight="1">
      <c r="A90" s="3">
        <v>41496</v>
      </c>
      <c r="B90" s="1">
        <v>40.58</v>
      </c>
      <c r="C90" s="1">
        <v>25.02</v>
      </c>
      <c r="D90" s="1">
        <v>13.06</v>
      </c>
      <c r="E90" s="1">
        <v>5.28</v>
      </c>
      <c r="F90" s="1">
        <v>7.18</v>
      </c>
      <c r="G90" s="1">
        <v>2.4900000000000002</v>
      </c>
      <c r="H90" s="1">
        <v>2.4900000000000002</v>
      </c>
      <c r="I90" s="1">
        <v>3.89</v>
      </c>
      <c r="J90" s="4">
        <f>ABS(B90-Election_result!B$2)</f>
        <v>0.92000000000000171</v>
      </c>
      <c r="K90" s="4">
        <f>ABS(C90-Election_result!C$2)</f>
        <v>0.67999999999999972</v>
      </c>
      <c r="L90" s="4">
        <f>ABS(D90-Election_result!D$2)</f>
        <v>4.66</v>
      </c>
      <c r="M90" s="4">
        <f>ABS(E90-Election_result!E$2)</f>
        <v>0.48000000000000043</v>
      </c>
      <c r="N90" s="4">
        <f>ABS(F90-Election_result!F$2)</f>
        <v>1.42</v>
      </c>
      <c r="O90" s="4">
        <f>ABS(G90-Election_result!G$2)</f>
        <v>0.29000000000000004</v>
      </c>
      <c r="P90" s="4">
        <f>ABS(H90-Election_result!H$2)</f>
        <v>2.21</v>
      </c>
      <c r="Q90" s="4">
        <f>ABS(I90-Election_result!I$2)</f>
        <v>0.20999999999999952</v>
      </c>
      <c r="R90" s="4">
        <f t="shared" si="1"/>
        <v>1.3587500000000003</v>
      </c>
    </row>
    <row r="91" spans="1:18" ht="12.75" customHeight="1">
      <c r="A91" s="3">
        <v>41497</v>
      </c>
      <c r="B91" s="1">
        <v>40.54</v>
      </c>
      <c r="C91" s="1">
        <v>25</v>
      </c>
      <c r="D91" s="1">
        <v>13.25</v>
      </c>
      <c r="E91" s="1">
        <v>5.28</v>
      </c>
      <c r="F91" s="1">
        <v>6.97</v>
      </c>
      <c r="G91" s="1">
        <v>2.59</v>
      </c>
      <c r="H91" s="1">
        <v>2.4900000000000002</v>
      </c>
      <c r="I91" s="1">
        <v>3.88</v>
      </c>
      <c r="J91" s="4">
        <f>ABS(B91-Election_result!B$2)</f>
        <v>0.96000000000000085</v>
      </c>
      <c r="K91" s="4">
        <f>ABS(C91-Election_result!C$2)</f>
        <v>0.69999999999999929</v>
      </c>
      <c r="L91" s="4">
        <f>ABS(D91-Election_result!D$2)</f>
        <v>4.8499999999999996</v>
      </c>
      <c r="M91" s="4">
        <f>ABS(E91-Election_result!E$2)</f>
        <v>0.48000000000000043</v>
      </c>
      <c r="N91" s="4">
        <f>ABS(F91-Election_result!F$2)</f>
        <v>1.63</v>
      </c>
      <c r="O91" s="4">
        <f>ABS(G91-Election_result!G$2)</f>
        <v>0.38999999999999968</v>
      </c>
      <c r="P91" s="4">
        <f>ABS(H91-Election_result!H$2)</f>
        <v>2.21</v>
      </c>
      <c r="Q91" s="4">
        <f>ABS(I91-Election_result!I$2)</f>
        <v>0.21999999999999975</v>
      </c>
      <c r="R91" s="4">
        <f t="shared" si="1"/>
        <v>1.4300000000000002</v>
      </c>
    </row>
    <row r="92" spans="1:18" ht="12.75" customHeight="1">
      <c r="A92" s="3">
        <v>41498</v>
      </c>
      <c r="B92" s="1">
        <v>40.54</v>
      </c>
      <c r="C92" s="1">
        <v>25</v>
      </c>
      <c r="D92" s="1">
        <v>13.25</v>
      </c>
      <c r="E92" s="1">
        <v>5.28</v>
      </c>
      <c r="F92" s="1">
        <v>6.97</v>
      </c>
      <c r="G92" s="1">
        <v>2.59</v>
      </c>
      <c r="H92" s="1">
        <v>2.4900000000000002</v>
      </c>
      <c r="I92" s="1">
        <v>3.88</v>
      </c>
      <c r="J92" s="4">
        <f>ABS(B92-Election_result!B$2)</f>
        <v>0.96000000000000085</v>
      </c>
      <c r="K92" s="4">
        <f>ABS(C92-Election_result!C$2)</f>
        <v>0.69999999999999929</v>
      </c>
      <c r="L92" s="4">
        <f>ABS(D92-Election_result!D$2)</f>
        <v>4.8499999999999996</v>
      </c>
      <c r="M92" s="4">
        <f>ABS(E92-Election_result!E$2)</f>
        <v>0.48000000000000043</v>
      </c>
      <c r="N92" s="4">
        <f>ABS(F92-Election_result!F$2)</f>
        <v>1.63</v>
      </c>
      <c r="O92" s="4">
        <f>ABS(G92-Election_result!G$2)</f>
        <v>0.38999999999999968</v>
      </c>
      <c r="P92" s="4">
        <f>ABS(H92-Election_result!H$2)</f>
        <v>2.21</v>
      </c>
      <c r="Q92" s="4">
        <f>ABS(I92-Election_result!I$2)</f>
        <v>0.21999999999999975</v>
      </c>
      <c r="R92" s="4">
        <f t="shared" si="1"/>
        <v>1.4300000000000002</v>
      </c>
    </row>
    <row r="93" spans="1:18" ht="12.75" customHeight="1">
      <c r="A93" s="3">
        <v>41499</v>
      </c>
      <c r="B93" s="1">
        <v>40.54</v>
      </c>
      <c r="C93" s="1">
        <v>25</v>
      </c>
      <c r="D93" s="1">
        <v>13.25</v>
      </c>
      <c r="E93" s="1">
        <v>5.28</v>
      </c>
      <c r="F93" s="1">
        <v>6.97</v>
      </c>
      <c r="G93" s="1">
        <v>2.59</v>
      </c>
      <c r="H93" s="1">
        <v>2.4900000000000002</v>
      </c>
      <c r="I93" s="1">
        <v>3.88</v>
      </c>
      <c r="J93" s="4">
        <f>ABS(B93-Election_result!B$2)</f>
        <v>0.96000000000000085</v>
      </c>
      <c r="K93" s="4">
        <f>ABS(C93-Election_result!C$2)</f>
        <v>0.69999999999999929</v>
      </c>
      <c r="L93" s="4">
        <f>ABS(D93-Election_result!D$2)</f>
        <v>4.8499999999999996</v>
      </c>
      <c r="M93" s="4">
        <f>ABS(E93-Election_result!E$2)</f>
        <v>0.48000000000000043</v>
      </c>
      <c r="N93" s="4">
        <f>ABS(F93-Election_result!F$2)</f>
        <v>1.63</v>
      </c>
      <c r="O93" s="4">
        <f>ABS(G93-Election_result!G$2)</f>
        <v>0.38999999999999968</v>
      </c>
      <c r="P93" s="4">
        <f>ABS(H93-Election_result!H$2)</f>
        <v>2.21</v>
      </c>
      <c r="Q93" s="4">
        <f>ABS(I93-Election_result!I$2)</f>
        <v>0.21999999999999975</v>
      </c>
      <c r="R93" s="4">
        <f t="shared" si="1"/>
        <v>1.4300000000000002</v>
      </c>
    </row>
    <row r="94" spans="1:18" ht="12.75" customHeight="1">
      <c r="A94" s="3">
        <v>41500</v>
      </c>
      <c r="B94" s="1">
        <v>40.54</v>
      </c>
      <c r="C94" s="1">
        <v>25</v>
      </c>
      <c r="D94" s="1">
        <v>13.25</v>
      </c>
      <c r="E94" s="1">
        <v>5.28</v>
      </c>
      <c r="F94" s="1">
        <v>6.97</v>
      </c>
      <c r="G94" s="1">
        <v>2.59</v>
      </c>
      <c r="H94" s="1">
        <v>2.4900000000000002</v>
      </c>
      <c r="I94" s="1">
        <v>3.88</v>
      </c>
      <c r="J94" s="4">
        <f>ABS(B94-Election_result!B$2)</f>
        <v>0.96000000000000085</v>
      </c>
      <c r="K94" s="4">
        <f>ABS(C94-Election_result!C$2)</f>
        <v>0.69999999999999929</v>
      </c>
      <c r="L94" s="4">
        <f>ABS(D94-Election_result!D$2)</f>
        <v>4.8499999999999996</v>
      </c>
      <c r="M94" s="4">
        <f>ABS(E94-Election_result!E$2)</f>
        <v>0.48000000000000043</v>
      </c>
      <c r="N94" s="4">
        <f>ABS(F94-Election_result!F$2)</f>
        <v>1.63</v>
      </c>
      <c r="O94" s="4">
        <f>ABS(G94-Election_result!G$2)</f>
        <v>0.38999999999999968</v>
      </c>
      <c r="P94" s="4">
        <f>ABS(H94-Election_result!H$2)</f>
        <v>2.21</v>
      </c>
      <c r="Q94" s="4">
        <f>ABS(I94-Election_result!I$2)</f>
        <v>0.21999999999999975</v>
      </c>
      <c r="R94" s="4">
        <f t="shared" si="1"/>
        <v>1.4300000000000002</v>
      </c>
    </row>
    <row r="95" spans="1:18" ht="12.75" customHeight="1">
      <c r="A95" s="3">
        <v>41501</v>
      </c>
      <c r="B95" s="1">
        <v>40.54</v>
      </c>
      <c r="C95" s="1">
        <v>25</v>
      </c>
      <c r="D95" s="1">
        <v>13.25</v>
      </c>
      <c r="E95" s="1">
        <v>5.28</v>
      </c>
      <c r="F95" s="1">
        <v>6.97</v>
      </c>
      <c r="G95" s="1">
        <v>2.59</v>
      </c>
      <c r="H95" s="1">
        <v>2.4900000000000002</v>
      </c>
      <c r="I95" s="1">
        <v>3.88</v>
      </c>
      <c r="J95" s="4">
        <f>ABS(B95-Election_result!B$2)</f>
        <v>0.96000000000000085</v>
      </c>
      <c r="K95" s="4">
        <f>ABS(C95-Election_result!C$2)</f>
        <v>0.69999999999999929</v>
      </c>
      <c r="L95" s="4">
        <f>ABS(D95-Election_result!D$2)</f>
        <v>4.8499999999999996</v>
      </c>
      <c r="M95" s="4">
        <f>ABS(E95-Election_result!E$2)</f>
        <v>0.48000000000000043</v>
      </c>
      <c r="N95" s="4">
        <f>ABS(F95-Election_result!F$2)</f>
        <v>1.63</v>
      </c>
      <c r="O95" s="4">
        <f>ABS(G95-Election_result!G$2)</f>
        <v>0.38999999999999968</v>
      </c>
      <c r="P95" s="4">
        <f>ABS(H95-Election_result!H$2)</f>
        <v>2.21</v>
      </c>
      <c r="Q95" s="4">
        <f>ABS(I95-Election_result!I$2)</f>
        <v>0.21999999999999975</v>
      </c>
      <c r="R95" s="4">
        <f t="shared" si="1"/>
        <v>1.4300000000000002</v>
      </c>
    </row>
    <row r="96" spans="1:18" ht="12.75" customHeight="1">
      <c r="A96" s="3">
        <v>41502</v>
      </c>
      <c r="B96" s="1">
        <v>40.54</v>
      </c>
      <c r="C96" s="1">
        <v>25</v>
      </c>
      <c r="D96" s="1">
        <v>13.25</v>
      </c>
      <c r="E96" s="1">
        <v>5.28</v>
      </c>
      <c r="F96" s="1">
        <v>6.97</v>
      </c>
      <c r="G96" s="1">
        <v>2.59</v>
      </c>
      <c r="H96" s="1">
        <v>2.4900000000000002</v>
      </c>
      <c r="I96" s="1">
        <v>3.88</v>
      </c>
      <c r="J96" s="4">
        <f>ABS(B96-Election_result!B$2)</f>
        <v>0.96000000000000085</v>
      </c>
      <c r="K96" s="4">
        <f>ABS(C96-Election_result!C$2)</f>
        <v>0.69999999999999929</v>
      </c>
      <c r="L96" s="4">
        <f>ABS(D96-Election_result!D$2)</f>
        <v>4.8499999999999996</v>
      </c>
      <c r="M96" s="4">
        <f>ABS(E96-Election_result!E$2)</f>
        <v>0.48000000000000043</v>
      </c>
      <c r="N96" s="4">
        <f>ABS(F96-Election_result!F$2)</f>
        <v>1.63</v>
      </c>
      <c r="O96" s="4">
        <f>ABS(G96-Election_result!G$2)</f>
        <v>0.38999999999999968</v>
      </c>
      <c r="P96" s="4">
        <f>ABS(H96-Election_result!H$2)</f>
        <v>2.21</v>
      </c>
      <c r="Q96" s="4">
        <f>ABS(I96-Election_result!I$2)</f>
        <v>0.21999999999999975</v>
      </c>
      <c r="R96" s="4">
        <f t="shared" si="1"/>
        <v>1.4300000000000002</v>
      </c>
    </row>
    <row r="97" spans="1:18" ht="12.75" customHeight="1">
      <c r="A97" s="3">
        <v>41503</v>
      </c>
      <c r="B97" s="1">
        <v>40.54</v>
      </c>
      <c r="C97" s="1">
        <v>25</v>
      </c>
      <c r="D97" s="1">
        <v>13.25</v>
      </c>
      <c r="E97" s="1">
        <v>5.28</v>
      </c>
      <c r="F97" s="1">
        <v>6.97</v>
      </c>
      <c r="G97" s="1">
        <v>2.59</v>
      </c>
      <c r="H97" s="1">
        <v>2.4900000000000002</v>
      </c>
      <c r="I97" s="1">
        <v>3.88</v>
      </c>
      <c r="J97" s="4">
        <f>ABS(B97-Election_result!B$2)</f>
        <v>0.96000000000000085</v>
      </c>
      <c r="K97" s="4">
        <f>ABS(C97-Election_result!C$2)</f>
        <v>0.69999999999999929</v>
      </c>
      <c r="L97" s="4">
        <f>ABS(D97-Election_result!D$2)</f>
        <v>4.8499999999999996</v>
      </c>
      <c r="M97" s="4">
        <f>ABS(E97-Election_result!E$2)</f>
        <v>0.48000000000000043</v>
      </c>
      <c r="N97" s="4">
        <f>ABS(F97-Election_result!F$2)</f>
        <v>1.63</v>
      </c>
      <c r="O97" s="4">
        <f>ABS(G97-Election_result!G$2)</f>
        <v>0.38999999999999968</v>
      </c>
      <c r="P97" s="4">
        <f>ABS(H97-Election_result!H$2)</f>
        <v>2.21</v>
      </c>
      <c r="Q97" s="4">
        <f>ABS(I97-Election_result!I$2)</f>
        <v>0.21999999999999975</v>
      </c>
      <c r="R97" s="4">
        <f t="shared" si="1"/>
        <v>1.4300000000000002</v>
      </c>
    </row>
    <row r="98" spans="1:18" ht="12.75" customHeight="1">
      <c r="A98" s="3">
        <v>41504</v>
      </c>
      <c r="B98" s="1">
        <v>40.700000000000003</v>
      </c>
      <c r="C98" s="1">
        <v>24.6</v>
      </c>
      <c r="D98" s="1">
        <v>12.6</v>
      </c>
      <c r="E98" s="1">
        <v>5.4</v>
      </c>
      <c r="F98" s="1">
        <v>7.5</v>
      </c>
      <c r="G98" s="1">
        <v>2.8</v>
      </c>
      <c r="H98" s="1">
        <v>2.5</v>
      </c>
      <c r="I98" s="1">
        <v>3.9</v>
      </c>
      <c r="J98" s="4">
        <f>ABS(B98-Election_result!B$2)</f>
        <v>0.79999999999999716</v>
      </c>
      <c r="K98" s="4">
        <f>ABS(C98-Election_result!C$2)</f>
        <v>1.0999999999999979</v>
      </c>
      <c r="L98" s="4">
        <f>ABS(D98-Election_result!D$2)</f>
        <v>4.1999999999999993</v>
      </c>
      <c r="M98" s="4">
        <f>ABS(E98-Election_result!E$2)</f>
        <v>0.60000000000000053</v>
      </c>
      <c r="N98" s="4">
        <f>ABS(F98-Election_result!F$2)</f>
        <v>1.0999999999999996</v>
      </c>
      <c r="O98" s="4">
        <f>ABS(G98-Election_result!G$2)</f>
        <v>0.59999999999999964</v>
      </c>
      <c r="P98" s="4">
        <f>ABS(H98-Election_result!H$2)</f>
        <v>2.2000000000000002</v>
      </c>
      <c r="Q98" s="4">
        <f>ABS(I98-Election_result!I$2)</f>
        <v>0.19999999999999973</v>
      </c>
      <c r="R98" s="4">
        <f t="shared" si="1"/>
        <v>1.3499999999999992</v>
      </c>
    </row>
    <row r="99" spans="1:18" ht="12.75" customHeight="1">
      <c r="A99" s="3">
        <v>41505</v>
      </c>
      <c r="B99" s="1">
        <v>40.700000000000003</v>
      </c>
      <c r="C99" s="1">
        <v>24.6</v>
      </c>
      <c r="D99" s="1">
        <v>12.6</v>
      </c>
      <c r="E99" s="1">
        <v>5.4</v>
      </c>
      <c r="F99" s="1">
        <v>7.5</v>
      </c>
      <c r="G99" s="1">
        <v>2.8</v>
      </c>
      <c r="H99" s="1">
        <v>2.5</v>
      </c>
      <c r="I99" s="1">
        <v>3.9</v>
      </c>
      <c r="J99" s="4">
        <f>ABS(B99-Election_result!B$2)</f>
        <v>0.79999999999999716</v>
      </c>
      <c r="K99" s="4">
        <f>ABS(C99-Election_result!C$2)</f>
        <v>1.0999999999999979</v>
      </c>
      <c r="L99" s="4">
        <f>ABS(D99-Election_result!D$2)</f>
        <v>4.1999999999999993</v>
      </c>
      <c r="M99" s="4">
        <f>ABS(E99-Election_result!E$2)</f>
        <v>0.60000000000000053</v>
      </c>
      <c r="N99" s="4">
        <f>ABS(F99-Election_result!F$2)</f>
        <v>1.0999999999999996</v>
      </c>
      <c r="O99" s="4">
        <f>ABS(G99-Election_result!G$2)</f>
        <v>0.59999999999999964</v>
      </c>
      <c r="P99" s="4">
        <f>ABS(H99-Election_result!H$2)</f>
        <v>2.2000000000000002</v>
      </c>
      <c r="Q99" s="4">
        <f>ABS(I99-Election_result!I$2)</f>
        <v>0.19999999999999973</v>
      </c>
      <c r="R99" s="4">
        <f t="shared" si="1"/>
        <v>1.3499999999999992</v>
      </c>
    </row>
    <row r="100" spans="1:18" ht="12.75" customHeight="1">
      <c r="A100" s="3">
        <v>41506</v>
      </c>
      <c r="B100" s="1">
        <v>40.700000000000003</v>
      </c>
      <c r="C100" s="1">
        <v>24.6</v>
      </c>
      <c r="D100" s="1">
        <v>12.6</v>
      </c>
      <c r="E100" s="1">
        <v>5.4</v>
      </c>
      <c r="F100" s="1">
        <v>7.5</v>
      </c>
      <c r="G100" s="1">
        <v>2.8</v>
      </c>
      <c r="H100" s="1">
        <v>2.5</v>
      </c>
      <c r="I100" s="1">
        <v>3.9</v>
      </c>
      <c r="J100" s="4">
        <f>ABS(B100-Election_result!B$2)</f>
        <v>0.79999999999999716</v>
      </c>
      <c r="K100" s="4">
        <f>ABS(C100-Election_result!C$2)</f>
        <v>1.0999999999999979</v>
      </c>
      <c r="L100" s="4">
        <f>ABS(D100-Election_result!D$2)</f>
        <v>4.1999999999999993</v>
      </c>
      <c r="M100" s="4">
        <f>ABS(E100-Election_result!E$2)</f>
        <v>0.60000000000000053</v>
      </c>
      <c r="N100" s="4">
        <f>ABS(F100-Election_result!F$2)</f>
        <v>1.0999999999999996</v>
      </c>
      <c r="O100" s="4">
        <f>ABS(G100-Election_result!G$2)</f>
        <v>0.59999999999999964</v>
      </c>
      <c r="P100" s="4">
        <f>ABS(H100-Election_result!H$2)</f>
        <v>2.2000000000000002</v>
      </c>
      <c r="Q100" s="4">
        <f>ABS(I100-Election_result!I$2)</f>
        <v>0.19999999999999973</v>
      </c>
      <c r="R100" s="4">
        <f t="shared" si="1"/>
        <v>1.3499999999999992</v>
      </c>
    </row>
    <row r="101" spans="1:18" ht="12.75" customHeight="1">
      <c r="A101" s="3">
        <v>41507</v>
      </c>
      <c r="B101" s="1">
        <v>40.700000000000003</v>
      </c>
      <c r="C101" s="1">
        <v>24.6</v>
      </c>
      <c r="D101" s="1">
        <v>12.6</v>
      </c>
      <c r="E101" s="1">
        <v>5.4</v>
      </c>
      <c r="F101" s="1">
        <v>7.5</v>
      </c>
      <c r="G101" s="1">
        <v>2.8</v>
      </c>
      <c r="H101" s="1">
        <v>2.5</v>
      </c>
      <c r="I101" s="1">
        <v>3.9</v>
      </c>
      <c r="J101" s="4">
        <f>ABS(B101-Election_result!B$2)</f>
        <v>0.79999999999999716</v>
      </c>
      <c r="K101" s="4">
        <f>ABS(C101-Election_result!C$2)</f>
        <v>1.0999999999999979</v>
      </c>
      <c r="L101" s="4">
        <f>ABS(D101-Election_result!D$2)</f>
        <v>4.1999999999999993</v>
      </c>
      <c r="M101" s="4">
        <f>ABS(E101-Election_result!E$2)</f>
        <v>0.60000000000000053</v>
      </c>
      <c r="N101" s="4">
        <f>ABS(F101-Election_result!F$2)</f>
        <v>1.0999999999999996</v>
      </c>
      <c r="O101" s="4">
        <f>ABS(G101-Election_result!G$2)</f>
        <v>0.59999999999999964</v>
      </c>
      <c r="P101" s="4">
        <f>ABS(H101-Election_result!H$2)</f>
        <v>2.2000000000000002</v>
      </c>
      <c r="Q101" s="4">
        <f>ABS(I101-Election_result!I$2)</f>
        <v>0.19999999999999973</v>
      </c>
      <c r="R101" s="4">
        <f t="shared" si="1"/>
        <v>1.3499999999999992</v>
      </c>
    </row>
    <row r="102" spans="1:18" ht="12.75" customHeight="1">
      <c r="A102" s="3">
        <v>41508</v>
      </c>
      <c r="B102" s="1">
        <v>40.700000000000003</v>
      </c>
      <c r="C102" s="1">
        <v>24.6</v>
      </c>
      <c r="D102" s="1">
        <v>12.6</v>
      </c>
      <c r="E102" s="1">
        <v>5.4</v>
      </c>
      <c r="F102" s="1">
        <v>7.5</v>
      </c>
      <c r="G102" s="1">
        <v>2.8</v>
      </c>
      <c r="H102" s="1">
        <v>2.5</v>
      </c>
      <c r="I102" s="1">
        <v>3.9</v>
      </c>
      <c r="J102" s="4">
        <f>ABS(B102-Election_result!B$2)</f>
        <v>0.79999999999999716</v>
      </c>
      <c r="K102" s="4">
        <f>ABS(C102-Election_result!C$2)</f>
        <v>1.0999999999999979</v>
      </c>
      <c r="L102" s="4">
        <f>ABS(D102-Election_result!D$2)</f>
        <v>4.1999999999999993</v>
      </c>
      <c r="M102" s="4">
        <f>ABS(E102-Election_result!E$2)</f>
        <v>0.60000000000000053</v>
      </c>
      <c r="N102" s="4">
        <f>ABS(F102-Election_result!F$2)</f>
        <v>1.0999999999999996</v>
      </c>
      <c r="O102" s="4">
        <f>ABS(G102-Election_result!G$2)</f>
        <v>0.59999999999999964</v>
      </c>
      <c r="P102" s="4">
        <f>ABS(H102-Election_result!H$2)</f>
        <v>2.2000000000000002</v>
      </c>
      <c r="Q102" s="4">
        <f>ABS(I102-Election_result!I$2)</f>
        <v>0.19999999999999973</v>
      </c>
      <c r="R102" s="4">
        <f t="shared" si="1"/>
        <v>1.3499999999999992</v>
      </c>
    </row>
    <row r="103" spans="1:18" ht="12.75" customHeight="1">
      <c r="A103" s="3">
        <v>41509</v>
      </c>
      <c r="B103" s="1">
        <v>40.700000000000003</v>
      </c>
      <c r="C103" s="1">
        <v>24.6</v>
      </c>
      <c r="D103" s="1">
        <v>12.6</v>
      </c>
      <c r="E103" s="1">
        <v>5.4</v>
      </c>
      <c r="F103" s="1">
        <v>7.5</v>
      </c>
      <c r="G103" s="1">
        <v>2.8</v>
      </c>
      <c r="H103" s="1">
        <v>2.5</v>
      </c>
      <c r="I103" s="1">
        <v>3.9</v>
      </c>
      <c r="J103" s="4">
        <f>ABS(B103-Election_result!B$2)</f>
        <v>0.79999999999999716</v>
      </c>
      <c r="K103" s="4">
        <f>ABS(C103-Election_result!C$2)</f>
        <v>1.0999999999999979</v>
      </c>
      <c r="L103" s="4">
        <f>ABS(D103-Election_result!D$2)</f>
        <v>4.1999999999999993</v>
      </c>
      <c r="M103" s="4">
        <f>ABS(E103-Election_result!E$2)</f>
        <v>0.60000000000000053</v>
      </c>
      <c r="N103" s="4">
        <f>ABS(F103-Election_result!F$2)</f>
        <v>1.0999999999999996</v>
      </c>
      <c r="O103" s="4">
        <f>ABS(G103-Election_result!G$2)</f>
        <v>0.59999999999999964</v>
      </c>
      <c r="P103" s="4">
        <f>ABS(H103-Election_result!H$2)</f>
        <v>2.2000000000000002</v>
      </c>
      <c r="Q103" s="4">
        <f>ABS(I103-Election_result!I$2)</f>
        <v>0.19999999999999973</v>
      </c>
      <c r="R103" s="4">
        <f t="shared" si="1"/>
        <v>1.3499999999999992</v>
      </c>
    </row>
    <row r="104" spans="1:18" ht="12.75" customHeight="1">
      <c r="A104" s="3">
        <v>41510</v>
      </c>
      <c r="B104" s="1">
        <v>40.700000000000003</v>
      </c>
      <c r="C104" s="1">
        <v>24.6</v>
      </c>
      <c r="D104" s="1">
        <v>12.6</v>
      </c>
      <c r="E104" s="1">
        <v>5.4</v>
      </c>
      <c r="F104" s="1">
        <v>7.5</v>
      </c>
      <c r="G104" s="1">
        <v>2.8</v>
      </c>
      <c r="H104" s="1">
        <v>2.5</v>
      </c>
      <c r="I104" s="1">
        <v>3.9</v>
      </c>
      <c r="J104" s="4">
        <f>ABS(B104-Election_result!B$2)</f>
        <v>0.79999999999999716</v>
      </c>
      <c r="K104" s="4">
        <f>ABS(C104-Election_result!C$2)</f>
        <v>1.0999999999999979</v>
      </c>
      <c r="L104" s="4">
        <f>ABS(D104-Election_result!D$2)</f>
        <v>4.1999999999999993</v>
      </c>
      <c r="M104" s="4">
        <f>ABS(E104-Election_result!E$2)</f>
        <v>0.60000000000000053</v>
      </c>
      <c r="N104" s="4">
        <f>ABS(F104-Election_result!F$2)</f>
        <v>1.0999999999999996</v>
      </c>
      <c r="O104" s="4">
        <f>ABS(G104-Election_result!G$2)</f>
        <v>0.59999999999999964</v>
      </c>
      <c r="P104" s="4">
        <f>ABS(H104-Election_result!H$2)</f>
        <v>2.2000000000000002</v>
      </c>
      <c r="Q104" s="4">
        <f>ABS(I104-Election_result!I$2)</f>
        <v>0.19999999999999973</v>
      </c>
      <c r="R104" s="4">
        <f t="shared" si="1"/>
        <v>1.3499999999999992</v>
      </c>
    </row>
    <row r="105" spans="1:18" ht="12.75" customHeight="1">
      <c r="A105" s="3">
        <v>41511</v>
      </c>
      <c r="B105" s="1">
        <v>40.700000000000003</v>
      </c>
      <c r="C105" s="1">
        <v>24.6</v>
      </c>
      <c r="D105" s="1">
        <v>12.6</v>
      </c>
      <c r="E105" s="1">
        <v>5.4</v>
      </c>
      <c r="F105" s="1">
        <v>7.5</v>
      </c>
      <c r="G105" s="1">
        <v>2.8</v>
      </c>
      <c r="H105" s="1">
        <v>2.5</v>
      </c>
      <c r="I105" s="1">
        <v>3.9</v>
      </c>
      <c r="J105" s="4">
        <f>ABS(B105-Election_result!B$2)</f>
        <v>0.79999999999999716</v>
      </c>
      <c r="K105" s="4">
        <f>ABS(C105-Election_result!C$2)</f>
        <v>1.0999999999999979</v>
      </c>
      <c r="L105" s="4">
        <f>ABS(D105-Election_result!D$2)</f>
        <v>4.1999999999999993</v>
      </c>
      <c r="M105" s="4">
        <f>ABS(E105-Election_result!E$2)</f>
        <v>0.60000000000000053</v>
      </c>
      <c r="N105" s="4">
        <f>ABS(F105-Election_result!F$2)</f>
        <v>1.0999999999999996</v>
      </c>
      <c r="O105" s="4">
        <f>ABS(G105-Election_result!G$2)</f>
        <v>0.59999999999999964</v>
      </c>
      <c r="P105" s="4">
        <f>ABS(H105-Election_result!H$2)</f>
        <v>2.2000000000000002</v>
      </c>
      <c r="Q105" s="4">
        <f>ABS(I105-Election_result!I$2)</f>
        <v>0.19999999999999973</v>
      </c>
      <c r="R105" s="4">
        <f t="shared" si="1"/>
        <v>1.3499999999999992</v>
      </c>
    </row>
    <row r="106" spans="1:18" ht="12.75" customHeight="1">
      <c r="A106" s="3">
        <v>41512</v>
      </c>
      <c r="B106" s="1">
        <v>40.54</v>
      </c>
      <c r="C106" s="1">
        <v>24.2</v>
      </c>
      <c r="D106" s="1">
        <v>12.55</v>
      </c>
      <c r="E106" s="1">
        <v>5.78</v>
      </c>
      <c r="F106" s="1">
        <v>7.97</v>
      </c>
      <c r="G106" s="1">
        <v>2.59</v>
      </c>
      <c r="H106" s="1">
        <v>2.4900000000000002</v>
      </c>
      <c r="I106" s="1">
        <v>3.88</v>
      </c>
      <c r="J106" s="4">
        <f>ABS(B106-Election_result!B$2)</f>
        <v>0.96000000000000085</v>
      </c>
      <c r="K106" s="4">
        <f>ABS(C106-Election_result!C$2)</f>
        <v>1.5</v>
      </c>
      <c r="L106" s="4">
        <f>ABS(D106-Election_result!D$2)</f>
        <v>4.1500000000000004</v>
      </c>
      <c r="M106" s="4">
        <f>ABS(E106-Election_result!E$2)</f>
        <v>0.98000000000000043</v>
      </c>
      <c r="N106" s="4">
        <f>ABS(F106-Election_result!F$2)</f>
        <v>0.62999999999999989</v>
      </c>
      <c r="O106" s="4">
        <f>ABS(G106-Election_result!G$2)</f>
        <v>0.38999999999999968</v>
      </c>
      <c r="P106" s="4">
        <f>ABS(H106-Election_result!H$2)</f>
        <v>2.21</v>
      </c>
      <c r="Q106" s="4">
        <f>ABS(I106-Election_result!I$2)</f>
        <v>0.21999999999999975</v>
      </c>
      <c r="R106" s="4">
        <f t="shared" si="1"/>
        <v>1.3800000000000003</v>
      </c>
    </row>
    <row r="107" spans="1:18" ht="12.75" customHeight="1">
      <c r="A107" s="3">
        <v>41513</v>
      </c>
      <c r="B107" s="1">
        <v>40.54</v>
      </c>
      <c r="C107" s="1">
        <v>24.2</v>
      </c>
      <c r="D107" s="1">
        <v>12.55</v>
      </c>
      <c r="E107" s="1">
        <v>5.78</v>
      </c>
      <c r="F107" s="1">
        <v>7.97</v>
      </c>
      <c r="G107" s="1">
        <v>2.59</v>
      </c>
      <c r="H107" s="1">
        <v>2.4900000000000002</v>
      </c>
      <c r="I107" s="1">
        <v>3.88</v>
      </c>
      <c r="J107" s="4">
        <f>ABS(B107-Election_result!B$2)</f>
        <v>0.96000000000000085</v>
      </c>
      <c r="K107" s="4">
        <f>ABS(C107-Election_result!C$2)</f>
        <v>1.5</v>
      </c>
      <c r="L107" s="4">
        <f>ABS(D107-Election_result!D$2)</f>
        <v>4.1500000000000004</v>
      </c>
      <c r="M107" s="4">
        <f>ABS(E107-Election_result!E$2)</f>
        <v>0.98000000000000043</v>
      </c>
      <c r="N107" s="4">
        <f>ABS(F107-Election_result!F$2)</f>
        <v>0.62999999999999989</v>
      </c>
      <c r="O107" s="4">
        <f>ABS(G107-Election_result!G$2)</f>
        <v>0.38999999999999968</v>
      </c>
      <c r="P107" s="4">
        <f>ABS(H107-Election_result!H$2)</f>
        <v>2.21</v>
      </c>
      <c r="Q107" s="4">
        <f>ABS(I107-Election_result!I$2)</f>
        <v>0.21999999999999975</v>
      </c>
      <c r="R107" s="4">
        <f t="shared" si="1"/>
        <v>1.3800000000000003</v>
      </c>
    </row>
    <row r="108" spans="1:18" ht="12.75" customHeight="1">
      <c r="A108" s="3">
        <v>41514</v>
      </c>
      <c r="B108" s="1">
        <v>40.54</v>
      </c>
      <c r="C108" s="1">
        <v>24.2</v>
      </c>
      <c r="D108" s="1">
        <v>12.55</v>
      </c>
      <c r="E108" s="1">
        <v>5.78</v>
      </c>
      <c r="F108" s="1">
        <v>7.97</v>
      </c>
      <c r="G108" s="1">
        <v>2.59</v>
      </c>
      <c r="H108" s="1">
        <v>2.4900000000000002</v>
      </c>
      <c r="I108" s="1">
        <v>3.88</v>
      </c>
      <c r="J108" s="4">
        <f>ABS(B108-Election_result!B$2)</f>
        <v>0.96000000000000085</v>
      </c>
      <c r="K108" s="4">
        <f>ABS(C108-Election_result!C$2)</f>
        <v>1.5</v>
      </c>
      <c r="L108" s="4">
        <f>ABS(D108-Election_result!D$2)</f>
        <v>4.1500000000000004</v>
      </c>
      <c r="M108" s="4">
        <f>ABS(E108-Election_result!E$2)</f>
        <v>0.98000000000000043</v>
      </c>
      <c r="N108" s="4">
        <f>ABS(F108-Election_result!F$2)</f>
        <v>0.62999999999999989</v>
      </c>
      <c r="O108" s="4">
        <f>ABS(G108-Election_result!G$2)</f>
        <v>0.38999999999999968</v>
      </c>
      <c r="P108" s="4">
        <f>ABS(H108-Election_result!H$2)</f>
        <v>2.21</v>
      </c>
      <c r="Q108" s="4">
        <f>ABS(I108-Election_result!I$2)</f>
        <v>0.21999999999999975</v>
      </c>
      <c r="R108" s="4">
        <f t="shared" si="1"/>
        <v>1.3800000000000003</v>
      </c>
    </row>
    <row r="109" spans="1:18" ht="12.75" customHeight="1">
      <c r="A109" s="3">
        <v>41515</v>
      </c>
      <c r="B109" s="1">
        <v>40.54</v>
      </c>
      <c r="C109" s="1">
        <v>24.2</v>
      </c>
      <c r="D109" s="1">
        <v>12.55</v>
      </c>
      <c r="E109" s="1">
        <v>5.78</v>
      </c>
      <c r="F109" s="1">
        <v>7.97</v>
      </c>
      <c r="G109" s="1">
        <v>2.59</v>
      </c>
      <c r="H109" s="1">
        <v>2.4900000000000002</v>
      </c>
      <c r="I109" s="1">
        <v>3.88</v>
      </c>
      <c r="J109" s="4">
        <f>ABS(B109-Election_result!B$2)</f>
        <v>0.96000000000000085</v>
      </c>
      <c r="K109" s="4">
        <f>ABS(C109-Election_result!C$2)</f>
        <v>1.5</v>
      </c>
      <c r="L109" s="4">
        <f>ABS(D109-Election_result!D$2)</f>
        <v>4.1500000000000004</v>
      </c>
      <c r="M109" s="4">
        <f>ABS(E109-Election_result!E$2)</f>
        <v>0.98000000000000043</v>
      </c>
      <c r="N109" s="4">
        <f>ABS(F109-Election_result!F$2)</f>
        <v>0.62999999999999989</v>
      </c>
      <c r="O109" s="4">
        <f>ABS(G109-Election_result!G$2)</f>
        <v>0.38999999999999968</v>
      </c>
      <c r="P109" s="4">
        <f>ABS(H109-Election_result!H$2)</f>
        <v>2.21</v>
      </c>
      <c r="Q109" s="4">
        <f>ABS(I109-Election_result!I$2)</f>
        <v>0.21999999999999975</v>
      </c>
      <c r="R109" s="4">
        <f t="shared" si="1"/>
        <v>1.3800000000000003</v>
      </c>
    </row>
    <row r="110" spans="1:18" ht="12.75" customHeight="1">
      <c r="A110" s="3">
        <v>41516</v>
      </c>
      <c r="B110" s="1">
        <v>40.54</v>
      </c>
      <c r="C110" s="1">
        <v>24.2</v>
      </c>
      <c r="D110" s="1">
        <v>12.55</v>
      </c>
      <c r="E110" s="1">
        <v>5.78</v>
      </c>
      <c r="F110" s="1">
        <v>7.97</v>
      </c>
      <c r="G110" s="1">
        <v>2.59</v>
      </c>
      <c r="H110" s="1">
        <v>2.4900000000000002</v>
      </c>
      <c r="I110" s="1">
        <v>3.88</v>
      </c>
      <c r="J110" s="4">
        <f>ABS(B110-Election_result!B$2)</f>
        <v>0.96000000000000085</v>
      </c>
      <c r="K110" s="4">
        <f>ABS(C110-Election_result!C$2)</f>
        <v>1.5</v>
      </c>
      <c r="L110" s="4">
        <f>ABS(D110-Election_result!D$2)</f>
        <v>4.1500000000000004</v>
      </c>
      <c r="M110" s="4">
        <f>ABS(E110-Election_result!E$2)</f>
        <v>0.98000000000000043</v>
      </c>
      <c r="N110" s="4">
        <f>ABS(F110-Election_result!F$2)</f>
        <v>0.62999999999999989</v>
      </c>
      <c r="O110" s="4">
        <f>ABS(G110-Election_result!G$2)</f>
        <v>0.38999999999999968</v>
      </c>
      <c r="P110" s="4">
        <f>ABS(H110-Election_result!H$2)</f>
        <v>2.21</v>
      </c>
      <c r="Q110" s="4">
        <f>ABS(I110-Election_result!I$2)</f>
        <v>0.21999999999999975</v>
      </c>
      <c r="R110" s="4">
        <f t="shared" si="1"/>
        <v>1.3800000000000003</v>
      </c>
    </row>
    <row r="111" spans="1:18" ht="12.75" customHeight="1">
      <c r="A111" s="3">
        <v>41517</v>
      </c>
      <c r="B111" s="1">
        <v>40.54</v>
      </c>
      <c r="C111" s="1">
        <v>24.2</v>
      </c>
      <c r="D111" s="1">
        <v>12.55</v>
      </c>
      <c r="E111" s="1">
        <v>5.78</v>
      </c>
      <c r="F111" s="1">
        <v>7.97</v>
      </c>
      <c r="G111" s="1">
        <v>2.59</v>
      </c>
      <c r="H111" s="1">
        <v>2.4900000000000002</v>
      </c>
      <c r="I111" s="1">
        <v>3.88</v>
      </c>
      <c r="J111" s="4">
        <f>ABS(B111-Election_result!B$2)</f>
        <v>0.96000000000000085</v>
      </c>
      <c r="K111" s="4">
        <f>ABS(C111-Election_result!C$2)</f>
        <v>1.5</v>
      </c>
      <c r="L111" s="4">
        <f>ABS(D111-Election_result!D$2)</f>
        <v>4.1500000000000004</v>
      </c>
      <c r="M111" s="4">
        <f>ABS(E111-Election_result!E$2)</f>
        <v>0.98000000000000043</v>
      </c>
      <c r="N111" s="4">
        <f>ABS(F111-Election_result!F$2)</f>
        <v>0.62999999999999989</v>
      </c>
      <c r="O111" s="4">
        <f>ABS(G111-Election_result!G$2)</f>
        <v>0.38999999999999968</v>
      </c>
      <c r="P111" s="4">
        <f>ABS(H111-Election_result!H$2)</f>
        <v>2.21</v>
      </c>
      <c r="Q111" s="4">
        <f>ABS(I111-Election_result!I$2)</f>
        <v>0.21999999999999975</v>
      </c>
      <c r="R111" s="4">
        <f t="shared" si="1"/>
        <v>1.3800000000000003</v>
      </c>
    </row>
    <row r="112" spans="1:18" ht="12.75" customHeight="1">
      <c r="A112" s="3">
        <v>41518</v>
      </c>
      <c r="B112" s="1">
        <v>40.380000000000003</v>
      </c>
      <c r="C112" s="1">
        <v>24.45</v>
      </c>
      <c r="D112" s="1">
        <v>11.82</v>
      </c>
      <c r="E112" s="1">
        <v>5.81</v>
      </c>
      <c r="F112" s="1">
        <v>8.32</v>
      </c>
      <c r="G112" s="1">
        <v>2.81</v>
      </c>
      <c r="H112" s="1">
        <v>2.5099999999999998</v>
      </c>
      <c r="I112" s="1">
        <v>3.91</v>
      </c>
      <c r="J112" s="4">
        <f>ABS(B112-Election_result!B$2)</f>
        <v>1.1199999999999974</v>
      </c>
      <c r="K112" s="4">
        <f>ABS(C112-Election_result!C$2)</f>
        <v>1.25</v>
      </c>
      <c r="L112" s="4">
        <f>ABS(D112-Election_result!D$2)</f>
        <v>3.42</v>
      </c>
      <c r="M112" s="4">
        <f>ABS(E112-Election_result!E$2)</f>
        <v>1.0099999999999998</v>
      </c>
      <c r="N112" s="4">
        <f>ABS(F112-Election_result!F$2)</f>
        <v>0.27999999999999936</v>
      </c>
      <c r="O112" s="4">
        <f>ABS(G112-Election_result!G$2)</f>
        <v>0.60999999999999988</v>
      </c>
      <c r="P112" s="4">
        <f>ABS(H112-Election_result!H$2)</f>
        <v>2.1900000000000004</v>
      </c>
      <c r="Q112" s="4">
        <f>ABS(I112-Election_result!I$2)</f>
        <v>0.1899999999999995</v>
      </c>
      <c r="R112" s="4">
        <f t="shared" si="1"/>
        <v>1.2587499999999994</v>
      </c>
    </row>
    <row r="113" spans="1:18" ht="12.75" customHeight="1">
      <c r="A113" s="3">
        <v>41519</v>
      </c>
      <c r="B113" s="1">
        <v>40.380000000000003</v>
      </c>
      <c r="C113" s="1">
        <v>24.45</v>
      </c>
      <c r="D113" s="1">
        <v>11.82</v>
      </c>
      <c r="E113" s="1">
        <v>5.81</v>
      </c>
      <c r="F113" s="1">
        <v>8.32</v>
      </c>
      <c r="G113" s="1">
        <v>2.81</v>
      </c>
      <c r="H113" s="1">
        <v>2.5099999999999998</v>
      </c>
      <c r="I113" s="1">
        <v>3.91</v>
      </c>
      <c r="J113" s="4">
        <f>ABS(B113-Election_result!B$2)</f>
        <v>1.1199999999999974</v>
      </c>
      <c r="K113" s="4">
        <f>ABS(C113-Election_result!C$2)</f>
        <v>1.25</v>
      </c>
      <c r="L113" s="4">
        <f>ABS(D113-Election_result!D$2)</f>
        <v>3.42</v>
      </c>
      <c r="M113" s="4">
        <f>ABS(E113-Election_result!E$2)</f>
        <v>1.0099999999999998</v>
      </c>
      <c r="N113" s="4">
        <f>ABS(F113-Election_result!F$2)</f>
        <v>0.27999999999999936</v>
      </c>
      <c r="O113" s="4">
        <f>ABS(G113-Election_result!G$2)</f>
        <v>0.60999999999999988</v>
      </c>
      <c r="P113" s="4">
        <f>ABS(H113-Election_result!H$2)</f>
        <v>2.1900000000000004</v>
      </c>
      <c r="Q113" s="4">
        <f>ABS(I113-Election_result!I$2)</f>
        <v>0.1899999999999995</v>
      </c>
      <c r="R113" s="4">
        <f t="shared" si="1"/>
        <v>1.2587499999999994</v>
      </c>
    </row>
    <row r="114" spans="1:18" ht="12.75" customHeight="1">
      <c r="A114" s="3">
        <v>41520</v>
      </c>
      <c r="B114" s="1">
        <v>40.380000000000003</v>
      </c>
      <c r="C114" s="1">
        <v>24.45</v>
      </c>
      <c r="D114" s="1">
        <v>11.82</v>
      </c>
      <c r="E114" s="1">
        <v>5.81</v>
      </c>
      <c r="F114" s="1">
        <v>8.32</v>
      </c>
      <c r="G114" s="1">
        <v>2.81</v>
      </c>
      <c r="H114" s="1">
        <v>2.5099999999999998</v>
      </c>
      <c r="I114" s="1">
        <v>3.91</v>
      </c>
      <c r="J114" s="4">
        <f>ABS(B114-Election_result!B$2)</f>
        <v>1.1199999999999974</v>
      </c>
      <c r="K114" s="4">
        <f>ABS(C114-Election_result!C$2)</f>
        <v>1.25</v>
      </c>
      <c r="L114" s="4">
        <f>ABS(D114-Election_result!D$2)</f>
        <v>3.42</v>
      </c>
      <c r="M114" s="4">
        <f>ABS(E114-Election_result!E$2)</f>
        <v>1.0099999999999998</v>
      </c>
      <c r="N114" s="4">
        <f>ABS(F114-Election_result!F$2)</f>
        <v>0.27999999999999936</v>
      </c>
      <c r="O114" s="4">
        <f>ABS(G114-Election_result!G$2)</f>
        <v>0.60999999999999988</v>
      </c>
      <c r="P114" s="4">
        <f>ABS(H114-Election_result!H$2)</f>
        <v>2.1900000000000004</v>
      </c>
      <c r="Q114" s="4">
        <f>ABS(I114-Election_result!I$2)</f>
        <v>0.1899999999999995</v>
      </c>
      <c r="R114" s="4">
        <f t="shared" si="1"/>
        <v>1.2587499999999994</v>
      </c>
    </row>
    <row r="115" spans="1:18" ht="12.75" customHeight="1">
      <c r="A115" s="3">
        <v>41521</v>
      </c>
      <c r="B115" s="1">
        <v>40.380000000000003</v>
      </c>
      <c r="C115" s="1">
        <v>24.45</v>
      </c>
      <c r="D115" s="1">
        <v>11.82</v>
      </c>
      <c r="E115" s="1">
        <v>5.81</v>
      </c>
      <c r="F115" s="1">
        <v>8.32</v>
      </c>
      <c r="G115" s="1">
        <v>2.81</v>
      </c>
      <c r="H115" s="1">
        <v>2.5099999999999998</v>
      </c>
      <c r="I115" s="1">
        <v>3.91</v>
      </c>
      <c r="J115" s="4">
        <f>ABS(B115-Election_result!B$2)</f>
        <v>1.1199999999999974</v>
      </c>
      <c r="K115" s="4">
        <f>ABS(C115-Election_result!C$2)</f>
        <v>1.25</v>
      </c>
      <c r="L115" s="4">
        <f>ABS(D115-Election_result!D$2)</f>
        <v>3.42</v>
      </c>
      <c r="M115" s="4">
        <f>ABS(E115-Election_result!E$2)</f>
        <v>1.0099999999999998</v>
      </c>
      <c r="N115" s="4">
        <f>ABS(F115-Election_result!F$2)</f>
        <v>0.27999999999999936</v>
      </c>
      <c r="O115" s="4">
        <f>ABS(G115-Election_result!G$2)</f>
        <v>0.60999999999999988</v>
      </c>
      <c r="P115" s="4">
        <f>ABS(H115-Election_result!H$2)</f>
        <v>2.1900000000000004</v>
      </c>
      <c r="Q115" s="4">
        <f>ABS(I115-Election_result!I$2)</f>
        <v>0.1899999999999995</v>
      </c>
      <c r="R115" s="4">
        <f t="shared" si="1"/>
        <v>1.2587499999999994</v>
      </c>
    </row>
    <row r="116" spans="1:18" ht="12.75" customHeight="1">
      <c r="A116" s="3">
        <v>41522</v>
      </c>
      <c r="B116" s="1">
        <v>40.380000000000003</v>
      </c>
      <c r="C116" s="1">
        <v>24.45</v>
      </c>
      <c r="D116" s="1">
        <v>11.82</v>
      </c>
      <c r="E116" s="1">
        <v>5.81</v>
      </c>
      <c r="F116" s="1">
        <v>8.32</v>
      </c>
      <c r="G116" s="1">
        <v>2.81</v>
      </c>
      <c r="H116" s="1">
        <v>2.5099999999999998</v>
      </c>
      <c r="I116" s="1">
        <v>3.91</v>
      </c>
      <c r="J116" s="4">
        <f>ABS(B116-Election_result!B$2)</f>
        <v>1.1199999999999974</v>
      </c>
      <c r="K116" s="4">
        <f>ABS(C116-Election_result!C$2)</f>
        <v>1.25</v>
      </c>
      <c r="L116" s="4">
        <f>ABS(D116-Election_result!D$2)</f>
        <v>3.42</v>
      </c>
      <c r="M116" s="4">
        <f>ABS(E116-Election_result!E$2)</f>
        <v>1.0099999999999998</v>
      </c>
      <c r="N116" s="4">
        <f>ABS(F116-Election_result!F$2)</f>
        <v>0.27999999999999936</v>
      </c>
      <c r="O116" s="4">
        <f>ABS(G116-Election_result!G$2)</f>
        <v>0.60999999999999988</v>
      </c>
      <c r="P116" s="4">
        <f>ABS(H116-Election_result!H$2)</f>
        <v>2.1900000000000004</v>
      </c>
      <c r="Q116" s="4">
        <f>ABS(I116-Election_result!I$2)</f>
        <v>0.1899999999999995</v>
      </c>
      <c r="R116" s="4">
        <f t="shared" si="1"/>
        <v>1.2587499999999994</v>
      </c>
    </row>
    <row r="117" spans="1:18" ht="12.75" customHeight="1">
      <c r="A117" s="3">
        <v>41523</v>
      </c>
      <c r="B117" s="1">
        <v>40.380000000000003</v>
      </c>
      <c r="C117" s="1">
        <v>24.45</v>
      </c>
      <c r="D117" s="1">
        <v>11.82</v>
      </c>
      <c r="E117" s="1">
        <v>5.81</v>
      </c>
      <c r="F117" s="1">
        <v>8.32</v>
      </c>
      <c r="G117" s="1">
        <v>2.81</v>
      </c>
      <c r="H117" s="1">
        <v>2.5099999999999998</v>
      </c>
      <c r="I117" s="1">
        <v>3.91</v>
      </c>
      <c r="J117" s="4">
        <f>ABS(B117-Election_result!B$2)</f>
        <v>1.1199999999999974</v>
      </c>
      <c r="K117" s="4">
        <f>ABS(C117-Election_result!C$2)</f>
        <v>1.25</v>
      </c>
      <c r="L117" s="4">
        <f>ABS(D117-Election_result!D$2)</f>
        <v>3.42</v>
      </c>
      <c r="M117" s="4">
        <f>ABS(E117-Election_result!E$2)</f>
        <v>1.0099999999999998</v>
      </c>
      <c r="N117" s="4">
        <f>ABS(F117-Election_result!F$2)</f>
        <v>0.27999999999999936</v>
      </c>
      <c r="O117" s="4">
        <f>ABS(G117-Election_result!G$2)</f>
        <v>0.60999999999999988</v>
      </c>
      <c r="P117" s="4">
        <f>ABS(H117-Election_result!H$2)</f>
        <v>2.1900000000000004</v>
      </c>
      <c r="Q117" s="4">
        <f>ABS(I117-Election_result!I$2)</f>
        <v>0.1899999999999995</v>
      </c>
      <c r="R117" s="4">
        <f t="shared" si="1"/>
        <v>1.2587499999999994</v>
      </c>
    </row>
    <row r="118" spans="1:18" ht="12.75" customHeight="1">
      <c r="A118" s="3">
        <v>41524</v>
      </c>
      <c r="B118" s="1">
        <v>40.380000000000003</v>
      </c>
      <c r="C118" s="1">
        <v>24.45</v>
      </c>
      <c r="D118" s="1">
        <v>11.82</v>
      </c>
      <c r="E118" s="1">
        <v>5.81</v>
      </c>
      <c r="F118" s="1">
        <v>8.32</v>
      </c>
      <c r="G118" s="1">
        <v>2.81</v>
      </c>
      <c r="H118" s="1">
        <v>2.5099999999999998</v>
      </c>
      <c r="I118" s="1">
        <v>3.91</v>
      </c>
      <c r="J118" s="4">
        <f>ABS(B118-Election_result!B$2)</f>
        <v>1.1199999999999974</v>
      </c>
      <c r="K118" s="4">
        <f>ABS(C118-Election_result!C$2)</f>
        <v>1.25</v>
      </c>
      <c r="L118" s="4">
        <f>ABS(D118-Election_result!D$2)</f>
        <v>3.42</v>
      </c>
      <c r="M118" s="4">
        <f>ABS(E118-Election_result!E$2)</f>
        <v>1.0099999999999998</v>
      </c>
      <c r="N118" s="4">
        <f>ABS(F118-Election_result!F$2)</f>
        <v>0.27999999999999936</v>
      </c>
      <c r="O118" s="4">
        <f>ABS(G118-Election_result!G$2)</f>
        <v>0.60999999999999988</v>
      </c>
      <c r="P118" s="4">
        <f>ABS(H118-Election_result!H$2)</f>
        <v>2.1900000000000004</v>
      </c>
      <c r="Q118" s="4">
        <f>ABS(I118-Election_result!I$2)</f>
        <v>0.1899999999999995</v>
      </c>
      <c r="R118" s="4">
        <f t="shared" si="1"/>
        <v>1.2587499999999994</v>
      </c>
    </row>
    <row r="119" spans="1:18" ht="12.75" customHeight="1">
      <c r="A119" s="3">
        <v>41525</v>
      </c>
      <c r="B119" s="1">
        <v>40.54</v>
      </c>
      <c r="C119" s="1">
        <v>25.23</v>
      </c>
      <c r="D119" s="1">
        <v>11.11</v>
      </c>
      <c r="E119" s="1">
        <v>5.51</v>
      </c>
      <c r="F119" s="1">
        <v>8.31</v>
      </c>
      <c r="G119" s="1">
        <v>2.9</v>
      </c>
      <c r="H119" s="1">
        <v>2.5</v>
      </c>
      <c r="I119" s="1">
        <v>3.9</v>
      </c>
      <c r="J119" s="4">
        <f>ABS(B119-Election_result!B$2)</f>
        <v>0.96000000000000085</v>
      </c>
      <c r="K119" s="4">
        <f>ABS(C119-Election_result!C$2)</f>
        <v>0.46999999999999886</v>
      </c>
      <c r="L119" s="4">
        <f>ABS(D119-Election_result!D$2)</f>
        <v>2.7099999999999991</v>
      </c>
      <c r="M119" s="4">
        <f>ABS(E119-Election_result!E$2)</f>
        <v>0.71</v>
      </c>
      <c r="N119" s="4">
        <f>ABS(F119-Election_result!F$2)</f>
        <v>0.28999999999999915</v>
      </c>
      <c r="O119" s="4">
        <f>ABS(G119-Election_result!G$2)</f>
        <v>0.69999999999999973</v>
      </c>
      <c r="P119" s="4">
        <f>ABS(H119-Election_result!H$2)</f>
        <v>2.2000000000000002</v>
      </c>
      <c r="Q119" s="4">
        <f>ABS(I119-Election_result!I$2)</f>
        <v>0.19999999999999973</v>
      </c>
      <c r="R119" s="4">
        <f t="shared" si="1"/>
        <v>1.0299999999999998</v>
      </c>
    </row>
    <row r="120" spans="1:18" ht="12.75" customHeight="1">
      <c r="A120" s="3">
        <v>41526</v>
      </c>
      <c r="B120" s="1">
        <v>40.54</v>
      </c>
      <c r="C120" s="1">
        <v>25.23</v>
      </c>
      <c r="D120" s="1">
        <v>11.11</v>
      </c>
      <c r="E120" s="1">
        <v>5.51</v>
      </c>
      <c r="F120" s="1">
        <v>8.31</v>
      </c>
      <c r="G120" s="1">
        <v>2.9</v>
      </c>
      <c r="H120" s="1">
        <v>2.5</v>
      </c>
      <c r="I120" s="1">
        <v>3.9</v>
      </c>
      <c r="J120" s="4">
        <f>ABS(B120-Election_result!B$2)</f>
        <v>0.96000000000000085</v>
      </c>
      <c r="K120" s="4">
        <f>ABS(C120-Election_result!C$2)</f>
        <v>0.46999999999999886</v>
      </c>
      <c r="L120" s="4">
        <f>ABS(D120-Election_result!D$2)</f>
        <v>2.7099999999999991</v>
      </c>
      <c r="M120" s="4">
        <f>ABS(E120-Election_result!E$2)</f>
        <v>0.71</v>
      </c>
      <c r="N120" s="4">
        <f>ABS(F120-Election_result!F$2)</f>
        <v>0.28999999999999915</v>
      </c>
      <c r="O120" s="4">
        <f>ABS(G120-Election_result!G$2)</f>
        <v>0.69999999999999973</v>
      </c>
      <c r="P120" s="4">
        <f>ABS(H120-Election_result!H$2)</f>
        <v>2.2000000000000002</v>
      </c>
      <c r="Q120" s="4">
        <f>ABS(I120-Election_result!I$2)</f>
        <v>0.19999999999999973</v>
      </c>
      <c r="R120" s="4">
        <f t="shared" si="1"/>
        <v>1.0299999999999998</v>
      </c>
    </row>
    <row r="121" spans="1:18" ht="12.75" customHeight="1">
      <c r="A121" s="3">
        <v>41527</v>
      </c>
      <c r="B121" s="1">
        <v>40.54</v>
      </c>
      <c r="C121" s="1">
        <v>25.23</v>
      </c>
      <c r="D121" s="1">
        <v>11.11</v>
      </c>
      <c r="E121" s="1">
        <v>5.51</v>
      </c>
      <c r="F121" s="1">
        <v>8.31</v>
      </c>
      <c r="G121" s="1">
        <v>2.9</v>
      </c>
      <c r="H121" s="1">
        <v>2.5</v>
      </c>
      <c r="I121" s="1">
        <v>3.9</v>
      </c>
      <c r="J121" s="4">
        <f>ABS(B121-Election_result!B$2)</f>
        <v>0.96000000000000085</v>
      </c>
      <c r="K121" s="4">
        <f>ABS(C121-Election_result!C$2)</f>
        <v>0.46999999999999886</v>
      </c>
      <c r="L121" s="4">
        <f>ABS(D121-Election_result!D$2)</f>
        <v>2.7099999999999991</v>
      </c>
      <c r="M121" s="4">
        <f>ABS(E121-Election_result!E$2)</f>
        <v>0.71</v>
      </c>
      <c r="N121" s="4">
        <f>ABS(F121-Election_result!F$2)</f>
        <v>0.28999999999999915</v>
      </c>
      <c r="O121" s="4">
        <f>ABS(G121-Election_result!G$2)</f>
        <v>0.69999999999999973</v>
      </c>
      <c r="P121" s="4">
        <f>ABS(H121-Election_result!H$2)</f>
        <v>2.2000000000000002</v>
      </c>
      <c r="Q121" s="4">
        <f>ABS(I121-Election_result!I$2)</f>
        <v>0.19999999999999973</v>
      </c>
      <c r="R121" s="4">
        <f t="shared" si="1"/>
        <v>1.0299999999999998</v>
      </c>
    </row>
    <row r="122" spans="1:18" ht="12.75" customHeight="1">
      <c r="A122" s="3">
        <v>41528</v>
      </c>
      <c r="B122" s="1">
        <v>40.54</v>
      </c>
      <c r="C122" s="1">
        <v>25.23</v>
      </c>
      <c r="D122" s="1">
        <v>11.11</v>
      </c>
      <c r="E122" s="1">
        <v>5.51</v>
      </c>
      <c r="F122" s="1">
        <v>8.31</v>
      </c>
      <c r="G122" s="1">
        <v>2.9</v>
      </c>
      <c r="H122" s="1">
        <v>2.5</v>
      </c>
      <c r="I122" s="1">
        <v>3.9</v>
      </c>
      <c r="J122" s="4">
        <f>ABS(B122-Election_result!B$2)</f>
        <v>0.96000000000000085</v>
      </c>
      <c r="K122" s="4">
        <f>ABS(C122-Election_result!C$2)</f>
        <v>0.46999999999999886</v>
      </c>
      <c r="L122" s="4">
        <f>ABS(D122-Election_result!D$2)</f>
        <v>2.7099999999999991</v>
      </c>
      <c r="M122" s="4">
        <f>ABS(E122-Election_result!E$2)</f>
        <v>0.71</v>
      </c>
      <c r="N122" s="4">
        <f>ABS(F122-Election_result!F$2)</f>
        <v>0.28999999999999915</v>
      </c>
      <c r="O122" s="4">
        <f>ABS(G122-Election_result!G$2)</f>
        <v>0.69999999999999973</v>
      </c>
      <c r="P122" s="4">
        <f>ABS(H122-Election_result!H$2)</f>
        <v>2.2000000000000002</v>
      </c>
      <c r="Q122" s="4">
        <f>ABS(I122-Election_result!I$2)</f>
        <v>0.19999999999999973</v>
      </c>
      <c r="R122" s="4">
        <f t="shared" si="1"/>
        <v>1.0299999999999998</v>
      </c>
    </row>
    <row r="123" spans="1:18" ht="12.75" customHeight="1">
      <c r="A123" s="3">
        <v>41529</v>
      </c>
      <c r="B123" s="1">
        <v>40.54</v>
      </c>
      <c r="C123" s="1">
        <v>25.23</v>
      </c>
      <c r="D123" s="1">
        <v>11.11</v>
      </c>
      <c r="E123" s="1">
        <v>5.51</v>
      </c>
      <c r="F123" s="1">
        <v>8.31</v>
      </c>
      <c r="G123" s="1">
        <v>2.9</v>
      </c>
      <c r="H123" s="1">
        <v>2.5</v>
      </c>
      <c r="I123" s="1">
        <v>3.9</v>
      </c>
      <c r="J123" s="4">
        <f>ABS(B123-Election_result!B$2)</f>
        <v>0.96000000000000085</v>
      </c>
      <c r="K123" s="4">
        <f>ABS(C123-Election_result!C$2)</f>
        <v>0.46999999999999886</v>
      </c>
      <c r="L123" s="4">
        <f>ABS(D123-Election_result!D$2)</f>
        <v>2.7099999999999991</v>
      </c>
      <c r="M123" s="4">
        <f>ABS(E123-Election_result!E$2)</f>
        <v>0.71</v>
      </c>
      <c r="N123" s="4">
        <f>ABS(F123-Election_result!F$2)</f>
        <v>0.28999999999999915</v>
      </c>
      <c r="O123" s="4">
        <f>ABS(G123-Election_result!G$2)</f>
        <v>0.69999999999999973</v>
      </c>
      <c r="P123" s="4">
        <f>ABS(H123-Election_result!H$2)</f>
        <v>2.2000000000000002</v>
      </c>
      <c r="Q123" s="4">
        <f>ABS(I123-Election_result!I$2)</f>
        <v>0.19999999999999973</v>
      </c>
      <c r="R123" s="4">
        <f t="shared" si="1"/>
        <v>1.0299999999999998</v>
      </c>
    </row>
    <row r="124" spans="1:18" ht="12.75" customHeight="1">
      <c r="A124" s="3">
        <v>41530</v>
      </c>
      <c r="B124" s="1">
        <v>40.54</v>
      </c>
      <c r="C124" s="1">
        <v>25.23</v>
      </c>
      <c r="D124" s="1">
        <v>11.11</v>
      </c>
      <c r="E124" s="1">
        <v>5.51</v>
      </c>
      <c r="F124" s="1">
        <v>8.31</v>
      </c>
      <c r="G124" s="1">
        <v>2.9</v>
      </c>
      <c r="H124" s="1">
        <v>2.5</v>
      </c>
      <c r="I124" s="1">
        <v>3.9</v>
      </c>
      <c r="J124" s="4">
        <f>ABS(B124-Election_result!B$2)</f>
        <v>0.96000000000000085</v>
      </c>
      <c r="K124" s="4">
        <f>ABS(C124-Election_result!C$2)</f>
        <v>0.46999999999999886</v>
      </c>
      <c r="L124" s="4">
        <f>ABS(D124-Election_result!D$2)</f>
        <v>2.7099999999999991</v>
      </c>
      <c r="M124" s="4">
        <f>ABS(E124-Election_result!E$2)</f>
        <v>0.71</v>
      </c>
      <c r="N124" s="4">
        <f>ABS(F124-Election_result!F$2)</f>
        <v>0.28999999999999915</v>
      </c>
      <c r="O124" s="4">
        <f>ABS(G124-Election_result!G$2)</f>
        <v>0.69999999999999973</v>
      </c>
      <c r="P124" s="4">
        <f>ABS(H124-Election_result!H$2)</f>
        <v>2.2000000000000002</v>
      </c>
      <c r="Q124" s="4">
        <f>ABS(I124-Election_result!I$2)</f>
        <v>0.19999999999999973</v>
      </c>
      <c r="R124" s="4">
        <f t="shared" si="1"/>
        <v>1.0299999999999998</v>
      </c>
    </row>
    <row r="125" spans="1:18" ht="12.75" customHeight="1">
      <c r="A125" s="3">
        <v>41531</v>
      </c>
      <c r="B125" s="1">
        <v>40.54</v>
      </c>
      <c r="C125" s="1">
        <v>25.23</v>
      </c>
      <c r="D125" s="1">
        <v>11.11</v>
      </c>
      <c r="E125" s="1">
        <v>5.51</v>
      </c>
      <c r="F125" s="1">
        <v>8.31</v>
      </c>
      <c r="G125" s="1">
        <v>2.9</v>
      </c>
      <c r="H125" s="1">
        <v>2.5</v>
      </c>
      <c r="I125" s="1">
        <v>3.9</v>
      </c>
      <c r="J125" s="4">
        <f>ABS(B125-Election_result!B$2)</f>
        <v>0.96000000000000085</v>
      </c>
      <c r="K125" s="4">
        <f>ABS(C125-Election_result!C$2)</f>
        <v>0.46999999999999886</v>
      </c>
      <c r="L125" s="4">
        <f>ABS(D125-Election_result!D$2)</f>
        <v>2.7099999999999991</v>
      </c>
      <c r="M125" s="4">
        <f>ABS(E125-Election_result!E$2)</f>
        <v>0.71</v>
      </c>
      <c r="N125" s="4">
        <f>ABS(F125-Election_result!F$2)</f>
        <v>0.28999999999999915</v>
      </c>
      <c r="O125" s="4">
        <f>ABS(G125-Election_result!G$2)</f>
        <v>0.69999999999999973</v>
      </c>
      <c r="P125" s="4">
        <f>ABS(H125-Election_result!H$2)</f>
        <v>2.2000000000000002</v>
      </c>
      <c r="Q125" s="4">
        <f>ABS(I125-Election_result!I$2)</f>
        <v>0.19999999999999973</v>
      </c>
      <c r="R125" s="4">
        <f t="shared" si="1"/>
        <v>1.0299999999999998</v>
      </c>
    </row>
    <row r="126" spans="1:18" ht="12.75" customHeight="1">
      <c r="A126" s="3">
        <v>41532</v>
      </c>
      <c r="B126" s="1">
        <v>39.74</v>
      </c>
      <c r="C126" s="1">
        <v>25.83</v>
      </c>
      <c r="D126" s="1">
        <v>10.61</v>
      </c>
      <c r="E126" s="1">
        <v>5.51</v>
      </c>
      <c r="F126" s="1">
        <v>8.61</v>
      </c>
      <c r="G126" s="1">
        <v>3.3</v>
      </c>
      <c r="H126" s="1">
        <v>2.5</v>
      </c>
      <c r="I126" s="1">
        <v>3.9</v>
      </c>
      <c r="J126" s="4">
        <f>ABS(B126-Election_result!B$2)</f>
        <v>1.759999999999998</v>
      </c>
      <c r="K126" s="4">
        <f>ABS(C126-Election_result!C$2)</f>
        <v>0.12999999999999901</v>
      </c>
      <c r="L126" s="4">
        <f>ABS(D126-Election_result!D$2)</f>
        <v>2.2099999999999991</v>
      </c>
      <c r="M126" s="4">
        <f>ABS(E126-Election_result!E$2)</f>
        <v>0.71</v>
      </c>
      <c r="N126" s="4">
        <f>ABS(F126-Election_result!F$2)</f>
        <v>9.9999999999997868E-3</v>
      </c>
      <c r="O126" s="4">
        <f>ABS(G126-Election_result!G$2)</f>
        <v>1.0999999999999996</v>
      </c>
      <c r="P126" s="4">
        <f>ABS(H126-Election_result!H$2)</f>
        <v>2.2000000000000002</v>
      </c>
      <c r="Q126" s="4">
        <f>ABS(I126-Election_result!I$2)</f>
        <v>0.19999999999999973</v>
      </c>
      <c r="R126" s="4">
        <f t="shared" si="1"/>
        <v>1.0399999999999994</v>
      </c>
    </row>
    <row r="127" spans="1:18" ht="12.75" customHeight="1">
      <c r="A127" s="3">
        <v>41533</v>
      </c>
      <c r="B127" s="1">
        <v>39.74</v>
      </c>
      <c r="C127" s="1">
        <v>25.83</v>
      </c>
      <c r="D127" s="1">
        <v>10.61</v>
      </c>
      <c r="E127" s="1">
        <v>5.51</v>
      </c>
      <c r="F127" s="1">
        <v>8.61</v>
      </c>
      <c r="G127" s="1">
        <v>3.3</v>
      </c>
      <c r="H127" s="1">
        <v>2.5</v>
      </c>
      <c r="I127" s="1">
        <v>3.9</v>
      </c>
      <c r="J127" s="4">
        <f>ABS(B127-Election_result!B$2)</f>
        <v>1.759999999999998</v>
      </c>
      <c r="K127" s="4">
        <f>ABS(C127-Election_result!C$2)</f>
        <v>0.12999999999999901</v>
      </c>
      <c r="L127" s="4">
        <f>ABS(D127-Election_result!D$2)</f>
        <v>2.2099999999999991</v>
      </c>
      <c r="M127" s="4">
        <f>ABS(E127-Election_result!E$2)</f>
        <v>0.71</v>
      </c>
      <c r="N127" s="4">
        <f>ABS(F127-Election_result!F$2)</f>
        <v>9.9999999999997868E-3</v>
      </c>
      <c r="O127" s="4">
        <f>ABS(G127-Election_result!G$2)</f>
        <v>1.0999999999999996</v>
      </c>
      <c r="P127" s="4">
        <f>ABS(H127-Election_result!H$2)</f>
        <v>2.2000000000000002</v>
      </c>
      <c r="Q127" s="4">
        <f>ABS(I127-Election_result!I$2)</f>
        <v>0.19999999999999973</v>
      </c>
      <c r="R127" s="4">
        <f t="shared" si="1"/>
        <v>1.0399999999999994</v>
      </c>
    </row>
    <row r="128" spans="1:18" ht="12.75" customHeight="1">
      <c r="A128" s="3">
        <v>41534</v>
      </c>
      <c r="B128" s="1">
        <v>39.74</v>
      </c>
      <c r="C128" s="1">
        <v>25.83</v>
      </c>
      <c r="D128" s="1">
        <v>10.61</v>
      </c>
      <c r="E128" s="1">
        <v>5.51</v>
      </c>
      <c r="F128" s="1">
        <v>8.61</v>
      </c>
      <c r="G128" s="1">
        <v>3.3</v>
      </c>
      <c r="H128" s="1">
        <v>2.5</v>
      </c>
      <c r="I128" s="1">
        <v>3.9</v>
      </c>
      <c r="J128" s="4">
        <f>ABS(B128-Election_result!B$2)</f>
        <v>1.759999999999998</v>
      </c>
      <c r="K128" s="4">
        <f>ABS(C128-Election_result!C$2)</f>
        <v>0.12999999999999901</v>
      </c>
      <c r="L128" s="4">
        <f>ABS(D128-Election_result!D$2)</f>
        <v>2.2099999999999991</v>
      </c>
      <c r="M128" s="4">
        <f>ABS(E128-Election_result!E$2)</f>
        <v>0.71</v>
      </c>
      <c r="N128" s="4">
        <f>ABS(F128-Election_result!F$2)</f>
        <v>9.9999999999997868E-3</v>
      </c>
      <c r="O128" s="4">
        <f>ABS(G128-Election_result!G$2)</f>
        <v>1.0999999999999996</v>
      </c>
      <c r="P128" s="4">
        <f>ABS(H128-Election_result!H$2)</f>
        <v>2.2000000000000002</v>
      </c>
      <c r="Q128" s="4">
        <f>ABS(I128-Election_result!I$2)</f>
        <v>0.19999999999999973</v>
      </c>
      <c r="R128" s="4">
        <f t="shared" si="1"/>
        <v>1.0399999999999994</v>
      </c>
    </row>
    <row r="129" spans="1:18" ht="12.75" customHeight="1">
      <c r="A129" s="3">
        <v>41535</v>
      </c>
      <c r="B129" s="1">
        <v>39.74</v>
      </c>
      <c r="C129" s="1">
        <v>25.83</v>
      </c>
      <c r="D129" s="1">
        <v>10.61</v>
      </c>
      <c r="E129" s="1">
        <v>5.51</v>
      </c>
      <c r="F129" s="1">
        <v>8.61</v>
      </c>
      <c r="G129" s="1">
        <v>3.3</v>
      </c>
      <c r="H129" s="1">
        <v>2.5</v>
      </c>
      <c r="I129" s="1">
        <v>3.9</v>
      </c>
      <c r="J129" s="4">
        <f>ABS(B129-Election_result!B$2)</f>
        <v>1.759999999999998</v>
      </c>
      <c r="K129" s="4">
        <f>ABS(C129-Election_result!C$2)</f>
        <v>0.12999999999999901</v>
      </c>
      <c r="L129" s="4">
        <f>ABS(D129-Election_result!D$2)</f>
        <v>2.2099999999999991</v>
      </c>
      <c r="M129" s="4">
        <f>ABS(E129-Election_result!E$2)</f>
        <v>0.71</v>
      </c>
      <c r="N129" s="4">
        <f>ABS(F129-Election_result!F$2)</f>
        <v>9.9999999999997868E-3</v>
      </c>
      <c r="O129" s="4">
        <f>ABS(G129-Election_result!G$2)</f>
        <v>1.0999999999999996</v>
      </c>
      <c r="P129" s="4">
        <f>ABS(H129-Election_result!H$2)</f>
        <v>2.2000000000000002</v>
      </c>
      <c r="Q129" s="4">
        <f>ABS(I129-Election_result!I$2)</f>
        <v>0.19999999999999973</v>
      </c>
      <c r="R129" s="4">
        <f t="shared" si="1"/>
        <v>1.0399999999999994</v>
      </c>
    </row>
    <row r="130" spans="1:18" ht="12.75" customHeight="1">
      <c r="A130" s="3">
        <v>41536</v>
      </c>
      <c r="B130" s="1">
        <v>39.74</v>
      </c>
      <c r="C130" s="1">
        <v>25.83</v>
      </c>
      <c r="D130" s="1">
        <v>10.61</v>
      </c>
      <c r="E130" s="1">
        <v>5.51</v>
      </c>
      <c r="F130" s="1">
        <v>8.61</v>
      </c>
      <c r="G130" s="1">
        <v>3.3</v>
      </c>
      <c r="H130" s="1">
        <v>2.5</v>
      </c>
      <c r="I130" s="1">
        <v>3.9</v>
      </c>
      <c r="J130" s="4">
        <f>ABS(B130-Election_result!B$2)</f>
        <v>1.759999999999998</v>
      </c>
      <c r="K130" s="4">
        <f>ABS(C130-Election_result!C$2)</f>
        <v>0.12999999999999901</v>
      </c>
      <c r="L130" s="4">
        <f>ABS(D130-Election_result!D$2)</f>
        <v>2.2099999999999991</v>
      </c>
      <c r="M130" s="4">
        <f>ABS(E130-Election_result!E$2)</f>
        <v>0.71</v>
      </c>
      <c r="N130" s="4">
        <f>ABS(F130-Election_result!F$2)</f>
        <v>9.9999999999997868E-3</v>
      </c>
      <c r="O130" s="4">
        <f>ABS(G130-Election_result!G$2)</f>
        <v>1.0999999999999996</v>
      </c>
      <c r="P130" s="4">
        <f>ABS(H130-Election_result!H$2)</f>
        <v>2.2000000000000002</v>
      </c>
      <c r="Q130" s="4">
        <f>ABS(I130-Election_result!I$2)</f>
        <v>0.19999999999999973</v>
      </c>
      <c r="R130" s="4">
        <f t="shared" si="1"/>
        <v>1.0399999999999994</v>
      </c>
    </row>
    <row r="131" spans="1:18" ht="12.75" customHeight="1">
      <c r="A131" s="3">
        <v>41537</v>
      </c>
      <c r="B131" s="1">
        <v>39.74</v>
      </c>
      <c r="C131" s="1">
        <v>25.83</v>
      </c>
      <c r="D131" s="1">
        <v>10.61</v>
      </c>
      <c r="E131" s="1">
        <v>5.51</v>
      </c>
      <c r="F131" s="1">
        <v>8.61</v>
      </c>
      <c r="G131" s="1">
        <v>3.3</v>
      </c>
      <c r="H131" s="1">
        <v>2.5</v>
      </c>
      <c r="I131" s="1">
        <v>3.9</v>
      </c>
      <c r="J131" s="4">
        <f>ABS(B131-Election_result!B$2)</f>
        <v>1.759999999999998</v>
      </c>
      <c r="K131" s="4">
        <f>ABS(C131-Election_result!C$2)</f>
        <v>0.12999999999999901</v>
      </c>
      <c r="L131" s="4">
        <f>ABS(D131-Election_result!D$2)</f>
        <v>2.2099999999999991</v>
      </c>
      <c r="M131" s="4">
        <f>ABS(E131-Election_result!E$2)</f>
        <v>0.71</v>
      </c>
      <c r="N131" s="4">
        <f>ABS(F131-Election_result!F$2)</f>
        <v>9.9999999999997868E-3</v>
      </c>
      <c r="O131" s="4">
        <f>ABS(G131-Election_result!G$2)</f>
        <v>1.0999999999999996</v>
      </c>
      <c r="P131" s="4">
        <f>ABS(H131-Election_result!H$2)</f>
        <v>2.2000000000000002</v>
      </c>
      <c r="Q131" s="4">
        <f>ABS(I131-Election_result!I$2)</f>
        <v>0.19999999999999973</v>
      </c>
      <c r="R131" s="4">
        <f t="shared" si="1"/>
        <v>1.0399999999999994</v>
      </c>
    </row>
    <row r="132" spans="1:18" ht="12.75" customHeight="1">
      <c r="A132" s="3">
        <v>41538</v>
      </c>
      <c r="B132" s="1">
        <v>39.74</v>
      </c>
      <c r="C132" s="1">
        <v>25.83</v>
      </c>
      <c r="D132" s="1">
        <v>10.61</v>
      </c>
      <c r="E132" s="1">
        <v>5.51</v>
      </c>
      <c r="F132" s="1">
        <v>8.61</v>
      </c>
      <c r="G132" s="1">
        <v>3.3</v>
      </c>
      <c r="H132" s="1">
        <v>2.5</v>
      </c>
      <c r="I132" s="1">
        <v>3.9</v>
      </c>
      <c r="J132" s="4">
        <f>ABS(B132-Election_result!B$2)</f>
        <v>1.759999999999998</v>
      </c>
      <c r="K132" s="4">
        <f>ABS(C132-Election_result!C$2)</f>
        <v>0.12999999999999901</v>
      </c>
      <c r="L132" s="4">
        <f>ABS(D132-Election_result!D$2)</f>
        <v>2.2099999999999991</v>
      </c>
      <c r="M132" s="4">
        <f>ABS(E132-Election_result!E$2)</f>
        <v>0.71</v>
      </c>
      <c r="N132" s="4">
        <f>ABS(F132-Election_result!F$2)</f>
        <v>9.9999999999997868E-3</v>
      </c>
      <c r="O132" s="4">
        <f>ABS(G132-Election_result!G$2)</f>
        <v>1.0999999999999996</v>
      </c>
      <c r="P132" s="4">
        <f>ABS(H132-Election_result!H$2)</f>
        <v>2.2000000000000002</v>
      </c>
      <c r="Q132" s="4">
        <f>ABS(I132-Election_result!I$2)</f>
        <v>0.19999999999999973</v>
      </c>
      <c r="R132" s="4">
        <f t="shared" ref="R132:R133" si="2">AVERAGE(J132:Q132)</f>
        <v>1.0399999999999994</v>
      </c>
    </row>
    <row r="133" spans="1:18" ht="12.75" customHeight="1">
      <c r="A133" s="3">
        <v>41539</v>
      </c>
      <c r="B133" s="1">
        <v>39.74</v>
      </c>
      <c r="C133" s="1">
        <v>25.83</v>
      </c>
      <c r="D133" s="1">
        <v>10.61</v>
      </c>
      <c r="E133" s="1">
        <v>5.51</v>
      </c>
      <c r="F133" s="1">
        <v>8.61</v>
      </c>
      <c r="G133" s="1">
        <v>3.3</v>
      </c>
      <c r="H133" s="1">
        <v>2.5</v>
      </c>
      <c r="I133" s="1">
        <v>3.9</v>
      </c>
      <c r="J133" s="4">
        <f>ABS(B133-Election_result!B$2)</f>
        <v>1.759999999999998</v>
      </c>
      <c r="K133" s="4">
        <f>ABS(C133-Election_result!C$2)</f>
        <v>0.12999999999999901</v>
      </c>
      <c r="L133" s="4">
        <f>ABS(D133-Election_result!D$2)</f>
        <v>2.2099999999999991</v>
      </c>
      <c r="M133" s="4">
        <f>ABS(E133-Election_result!E$2)</f>
        <v>0.71</v>
      </c>
      <c r="N133" s="4">
        <f>ABS(F133-Election_result!F$2)</f>
        <v>9.9999999999997868E-3</v>
      </c>
      <c r="O133" s="4">
        <f>ABS(G133-Election_result!G$2)</f>
        <v>1.0999999999999996</v>
      </c>
      <c r="P133" s="4">
        <f>ABS(H133-Election_result!H$2)</f>
        <v>2.2000000000000002</v>
      </c>
      <c r="Q133" s="4">
        <f>ABS(I133-Election_result!I$2)</f>
        <v>0.19999999999999973</v>
      </c>
      <c r="R133" s="4">
        <f t="shared" si="2"/>
        <v>1.0399999999999994</v>
      </c>
    </row>
    <row r="134" spans="1:18" ht="12.75" customHeight="1">
      <c r="A134" s="3"/>
    </row>
    <row r="135" spans="1:18" ht="12.75" customHeight="1">
      <c r="A135" s="3"/>
    </row>
    <row r="136" spans="1:18" ht="12.75" customHeight="1">
      <c r="A136" s="3"/>
    </row>
    <row r="137" spans="1:18" ht="12.75" customHeight="1">
      <c r="A137" s="3"/>
    </row>
    <row r="138" spans="1:18" ht="12.75" customHeight="1">
      <c r="A138" s="3"/>
    </row>
    <row r="139" spans="1:18" ht="12.75" customHeight="1">
      <c r="A139" s="3"/>
    </row>
    <row r="140" spans="1:18" ht="12.75" customHeight="1">
      <c r="A140" s="3"/>
    </row>
    <row r="141" spans="1:18" ht="12.75" customHeight="1">
      <c r="A141" s="3"/>
    </row>
    <row r="142" spans="1:18" ht="12.75" customHeight="1">
      <c r="A142" s="3"/>
    </row>
    <row r="143" spans="1:18" ht="12.75" customHeight="1">
      <c r="A143" s="3"/>
    </row>
    <row r="144" spans="1:18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T108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baseColWidth="10" defaultColWidth="16.5" defaultRowHeight="12" x14ac:dyDescent="0"/>
  <cols>
    <col min="1" max="1" width="17" style="2" bestFit="1" customWidth="1"/>
    <col min="2" max="2" width="10" bestFit="1" customWidth="1"/>
    <col min="3" max="3" width="13.83203125" bestFit="1" customWidth="1"/>
    <col min="4" max="4" width="8.83203125" style="1" bestFit="1" customWidth="1"/>
    <col min="5" max="6" width="7.1640625" style="1" bestFit="1" customWidth="1"/>
    <col min="7" max="7" width="5.83203125" style="1" bestFit="1" customWidth="1"/>
    <col min="8" max="8" width="7.1640625" style="1" bestFit="1" customWidth="1"/>
    <col min="9" max="9" width="7" style="1" bestFit="1" customWidth="1"/>
    <col min="10" max="10" width="5.83203125" style="1" bestFit="1" customWidth="1"/>
    <col min="11" max="11" width="8.1640625" style="1" bestFit="1" customWidth="1"/>
    <col min="12" max="12" width="8.83203125" bestFit="1" customWidth="1"/>
    <col min="13" max="13" width="5.83203125" bestFit="1" customWidth="1"/>
    <col min="14" max="14" width="6.1640625" bestFit="1" customWidth="1"/>
    <col min="15" max="16" width="5.83203125" bestFit="1" customWidth="1"/>
    <col min="17" max="18" width="8.83203125" bestFit="1" customWidth="1"/>
    <col min="19" max="19" width="8.1640625" bestFit="1" customWidth="1"/>
    <col min="20" max="20" width="8.83203125" bestFit="1" customWidth="1"/>
  </cols>
  <sheetData>
    <row r="1" spans="1:20" s="2" customFormat="1">
      <c r="D1" s="5" t="s">
        <v>18</v>
      </c>
      <c r="E1" s="5" t="s">
        <v>18</v>
      </c>
      <c r="F1" s="5" t="s">
        <v>18</v>
      </c>
      <c r="G1" s="5" t="s">
        <v>18</v>
      </c>
      <c r="H1" s="5" t="s">
        <v>18</v>
      </c>
      <c r="I1" s="5" t="s">
        <v>18</v>
      </c>
      <c r="J1" s="5" t="s">
        <v>18</v>
      </c>
      <c r="K1" s="5" t="s">
        <v>18</v>
      </c>
      <c r="L1" s="5" t="s">
        <v>19</v>
      </c>
      <c r="M1" s="5" t="s">
        <v>19</v>
      </c>
      <c r="N1" s="5" t="s">
        <v>19</v>
      </c>
      <c r="O1" s="5" t="s">
        <v>19</v>
      </c>
      <c r="P1" s="5" t="s">
        <v>19</v>
      </c>
      <c r="Q1" s="5" t="s">
        <v>19</v>
      </c>
      <c r="R1" s="5" t="s">
        <v>19</v>
      </c>
      <c r="S1" s="5" t="s">
        <v>19</v>
      </c>
    </row>
    <row r="2" spans="1:20">
      <c r="B2" s="11" t="s">
        <v>40</v>
      </c>
      <c r="C2" s="11" t="s">
        <v>50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20</v>
      </c>
    </row>
    <row r="3" spans="1:20" s="2" customFormat="1">
      <c r="A3" s="2" t="str">
        <f t="shared" ref="A3:A34" si="0">B3&amp;C3</f>
        <v>41388Forsa</v>
      </c>
      <c r="B3" s="10">
        <v>41388</v>
      </c>
      <c r="C3" s="2" t="s">
        <v>47</v>
      </c>
      <c r="D3" s="6">
        <v>42</v>
      </c>
      <c r="E3" s="6">
        <v>23</v>
      </c>
      <c r="F3" s="6">
        <v>14</v>
      </c>
      <c r="G3" s="6">
        <v>5</v>
      </c>
      <c r="H3" s="6">
        <v>7</v>
      </c>
      <c r="I3" s="6">
        <v>3</v>
      </c>
      <c r="J3" s="6">
        <v>2</v>
      </c>
      <c r="K3" s="6">
        <v>4</v>
      </c>
      <c r="L3" s="6">
        <f>ABS(D3-Election_result!B$2)</f>
        <v>0.5</v>
      </c>
      <c r="M3" s="6">
        <f>ABS(E3-Election_result!C$2)</f>
        <v>2.6999999999999993</v>
      </c>
      <c r="N3" s="6">
        <f>ABS(F3-Election_result!D$2)</f>
        <v>5.6</v>
      </c>
      <c r="O3" s="6">
        <f>ABS(G3-Election_result!E$2)</f>
        <v>0.20000000000000018</v>
      </c>
      <c r="P3" s="6">
        <f>ABS(H3-Election_result!F$2)</f>
        <v>1.5999999999999996</v>
      </c>
      <c r="Q3" s="6">
        <f>ABS(I3-Election_result!G$2)</f>
        <v>0.79999999999999982</v>
      </c>
      <c r="R3" s="6">
        <f>ABS(J3-Election_result!H$2)</f>
        <v>2.7</v>
      </c>
      <c r="S3" s="6">
        <f>ABS(K3-Election_result!I$2)</f>
        <v>9.9999999999999645E-2</v>
      </c>
      <c r="T3" s="6">
        <f t="shared" ref="T3:T34" si="1">AVERAGE(L3:S3)</f>
        <v>1.7749999999999997</v>
      </c>
    </row>
    <row r="4" spans="1:20">
      <c r="A4" s="2" t="str">
        <f t="shared" si="0"/>
        <v>41392Emnid</v>
      </c>
      <c r="B4" s="10">
        <v>41392</v>
      </c>
      <c r="C4" s="2" t="s">
        <v>46</v>
      </c>
      <c r="D4" s="6">
        <v>40</v>
      </c>
      <c r="E4" s="6">
        <v>27</v>
      </c>
      <c r="F4" s="6">
        <v>14</v>
      </c>
      <c r="G4" s="6">
        <v>4</v>
      </c>
      <c r="H4" s="6">
        <v>7</v>
      </c>
      <c r="I4" s="6">
        <v>3</v>
      </c>
      <c r="J4" s="6">
        <v>2</v>
      </c>
      <c r="K4" s="6">
        <v>3</v>
      </c>
      <c r="L4" s="6">
        <f>ABS(D4-Election_result!B$2)</f>
        <v>1.5</v>
      </c>
      <c r="M4" s="6">
        <f>ABS(E4-Election_result!C$2)</f>
        <v>1.3000000000000007</v>
      </c>
      <c r="N4" s="6">
        <f>ABS(F4-Election_result!D$2)</f>
        <v>5.6</v>
      </c>
      <c r="O4" s="6">
        <f>ABS(G4-Election_result!E$2)</f>
        <v>0.79999999999999982</v>
      </c>
      <c r="P4" s="6">
        <f>ABS(H4-Election_result!F$2)</f>
        <v>1.5999999999999996</v>
      </c>
      <c r="Q4" s="6">
        <f>ABS(I4-Election_result!G$2)</f>
        <v>0.79999999999999982</v>
      </c>
      <c r="R4" s="6">
        <f>ABS(J4-Election_result!H$2)</f>
        <v>2.7</v>
      </c>
      <c r="S4" s="6">
        <f>ABS(K4-Election_result!I$2)</f>
        <v>1.0999999999999996</v>
      </c>
      <c r="T4" s="6">
        <f t="shared" si="1"/>
        <v>1.9249999999999996</v>
      </c>
    </row>
    <row r="5" spans="1:20">
      <c r="A5" s="2" t="str">
        <f t="shared" si="0"/>
        <v>41395Forsa</v>
      </c>
      <c r="B5" s="10">
        <v>41395</v>
      </c>
      <c r="C5" s="2" t="s">
        <v>47</v>
      </c>
      <c r="D5" s="6">
        <v>39</v>
      </c>
      <c r="E5" s="6">
        <v>23</v>
      </c>
      <c r="F5" s="6">
        <v>14</v>
      </c>
      <c r="G5" s="6">
        <v>5</v>
      </c>
      <c r="H5" s="6">
        <v>8</v>
      </c>
      <c r="I5" s="6">
        <v>3</v>
      </c>
      <c r="J5" s="6">
        <v>3</v>
      </c>
      <c r="K5" s="6">
        <v>5</v>
      </c>
      <c r="L5" s="6">
        <f>ABS(D5-Election_result!B$2)</f>
        <v>2.5</v>
      </c>
      <c r="M5" s="6">
        <f>ABS(E5-Election_result!C$2)</f>
        <v>2.6999999999999993</v>
      </c>
      <c r="N5" s="6">
        <f>ABS(F5-Election_result!D$2)</f>
        <v>5.6</v>
      </c>
      <c r="O5" s="6">
        <f>ABS(G5-Election_result!E$2)</f>
        <v>0.20000000000000018</v>
      </c>
      <c r="P5" s="6">
        <f>ABS(H5-Election_result!F$2)</f>
        <v>0.59999999999999964</v>
      </c>
      <c r="Q5" s="6">
        <f>ABS(I5-Election_result!G$2)</f>
        <v>0.79999999999999982</v>
      </c>
      <c r="R5" s="6">
        <f>ABS(J5-Election_result!H$2)</f>
        <v>1.7000000000000002</v>
      </c>
      <c r="S5" s="6">
        <f>ABS(K5-Election_result!I$2)</f>
        <v>0.90000000000000036</v>
      </c>
      <c r="T5" s="6">
        <f t="shared" si="1"/>
        <v>1.8749999999999998</v>
      </c>
    </row>
    <row r="6" spans="1:20">
      <c r="A6" s="2" t="str">
        <f t="shared" si="0"/>
        <v>41396Infratest dimap</v>
      </c>
      <c r="B6" s="10">
        <v>41396</v>
      </c>
      <c r="C6" s="2" t="s">
        <v>48</v>
      </c>
      <c r="D6" s="6">
        <v>40</v>
      </c>
      <c r="E6" s="6">
        <v>26</v>
      </c>
      <c r="F6" s="6">
        <v>15</v>
      </c>
      <c r="G6" s="6">
        <v>4</v>
      </c>
      <c r="H6" s="6">
        <v>7</v>
      </c>
      <c r="I6" s="6" t="s">
        <v>44</v>
      </c>
      <c r="J6" s="6">
        <v>3</v>
      </c>
      <c r="K6" s="6">
        <v>5</v>
      </c>
      <c r="L6" s="6">
        <f>ABS(D6-Election_result!B$2)</f>
        <v>1.5</v>
      </c>
      <c r="M6" s="6">
        <f>ABS(E6-Election_result!C$2)</f>
        <v>0.30000000000000071</v>
      </c>
      <c r="N6" s="6">
        <f>ABS(F6-Election_result!D$2)</f>
        <v>6.6</v>
      </c>
      <c r="O6" s="6">
        <f>ABS(G6-Election_result!E$2)</f>
        <v>0.79999999999999982</v>
      </c>
      <c r="P6" s="6">
        <f>ABS(H6-Election_result!F$2)</f>
        <v>1.5999999999999996</v>
      </c>
      <c r="Q6" s="6" t="e">
        <f>ABS(I6-Election_result!G$2)</f>
        <v>#VALUE!</v>
      </c>
      <c r="R6" s="6">
        <f>ABS(J6-Election_result!H$2)</f>
        <v>1.7000000000000002</v>
      </c>
      <c r="S6" s="6">
        <f>ABS(K6-Election_result!I$2)</f>
        <v>0.90000000000000036</v>
      </c>
      <c r="T6" s="6" t="e">
        <f t="shared" si="1"/>
        <v>#VALUE!</v>
      </c>
    </row>
    <row r="7" spans="1:20">
      <c r="A7" s="2" t="str">
        <f t="shared" si="0"/>
        <v>41397Allensbach</v>
      </c>
      <c r="B7" s="10">
        <v>41397</v>
      </c>
      <c r="C7" s="2" t="s">
        <v>45</v>
      </c>
      <c r="D7" s="6">
        <v>38.5</v>
      </c>
      <c r="E7" s="6">
        <v>26</v>
      </c>
      <c r="F7" s="6">
        <v>15</v>
      </c>
      <c r="G7" s="6">
        <v>5.5</v>
      </c>
      <c r="H7" s="6">
        <v>6</v>
      </c>
      <c r="I7" s="6">
        <v>3</v>
      </c>
      <c r="J7" s="6">
        <v>3.5</v>
      </c>
      <c r="K7" s="6">
        <v>2.5</v>
      </c>
      <c r="L7" s="6">
        <f>ABS(D7-Election_result!B$2)</f>
        <v>3</v>
      </c>
      <c r="M7" s="6">
        <f>ABS(E7-Election_result!C$2)</f>
        <v>0.30000000000000071</v>
      </c>
      <c r="N7" s="6">
        <f>ABS(F7-Election_result!D$2)</f>
        <v>6.6</v>
      </c>
      <c r="O7" s="6">
        <f>ABS(G7-Election_result!E$2)</f>
        <v>0.70000000000000018</v>
      </c>
      <c r="P7" s="6">
        <f>ABS(H7-Election_result!F$2)</f>
        <v>2.5999999999999996</v>
      </c>
      <c r="Q7" s="6">
        <f>ABS(I7-Election_result!G$2)</f>
        <v>0.79999999999999982</v>
      </c>
      <c r="R7" s="6">
        <f>ABS(J7-Election_result!H$2)</f>
        <v>1.2000000000000002</v>
      </c>
      <c r="S7" s="6">
        <f>ABS(K7-Election_result!I$2)</f>
        <v>1.5999999999999996</v>
      </c>
      <c r="T7" s="6">
        <f t="shared" si="1"/>
        <v>2.0999999999999996</v>
      </c>
    </row>
    <row r="8" spans="1:20">
      <c r="A8" s="2" t="str">
        <f t="shared" si="0"/>
        <v>41399Emnid</v>
      </c>
      <c r="B8" s="10">
        <v>41399</v>
      </c>
      <c r="C8" s="2" t="s">
        <v>46</v>
      </c>
      <c r="D8" s="6">
        <v>37</v>
      </c>
      <c r="E8" s="6">
        <v>27</v>
      </c>
      <c r="F8" s="6">
        <v>15</v>
      </c>
      <c r="G8" s="6">
        <v>5</v>
      </c>
      <c r="H8" s="6">
        <v>7</v>
      </c>
      <c r="I8" s="6">
        <v>4</v>
      </c>
      <c r="J8" s="6">
        <v>2</v>
      </c>
      <c r="K8" s="6">
        <v>3</v>
      </c>
      <c r="L8" s="6">
        <f>ABS(D8-Election_result!B$2)</f>
        <v>4.5</v>
      </c>
      <c r="M8" s="6">
        <f>ABS(E8-Election_result!C$2)</f>
        <v>1.3000000000000007</v>
      </c>
      <c r="N8" s="6">
        <f>ABS(F8-Election_result!D$2)</f>
        <v>6.6</v>
      </c>
      <c r="O8" s="6">
        <f>ABS(G8-Election_result!E$2)</f>
        <v>0.20000000000000018</v>
      </c>
      <c r="P8" s="6">
        <f>ABS(H8-Election_result!F$2)</f>
        <v>1.5999999999999996</v>
      </c>
      <c r="Q8" s="6">
        <f>ABS(I8-Election_result!G$2)</f>
        <v>1.7999999999999998</v>
      </c>
      <c r="R8" s="6">
        <f>ABS(J8-Election_result!H$2)</f>
        <v>2.7</v>
      </c>
      <c r="S8" s="6">
        <f>ABS(K8-Election_result!I$2)</f>
        <v>1.0999999999999996</v>
      </c>
      <c r="T8" s="6">
        <f t="shared" si="1"/>
        <v>2.4749999999999996</v>
      </c>
    </row>
    <row r="9" spans="1:20">
      <c r="A9" s="2" t="str">
        <f t="shared" si="0"/>
        <v>41401Forsa</v>
      </c>
      <c r="B9" s="10">
        <v>41401</v>
      </c>
      <c r="C9" s="2" t="s">
        <v>47</v>
      </c>
      <c r="D9" s="6">
        <v>39</v>
      </c>
      <c r="E9" s="6">
        <v>24</v>
      </c>
      <c r="F9" s="6">
        <v>15</v>
      </c>
      <c r="G9" s="6">
        <v>4</v>
      </c>
      <c r="H9" s="6">
        <v>8</v>
      </c>
      <c r="I9" s="6">
        <v>2</v>
      </c>
      <c r="J9" s="6">
        <v>3</v>
      </c>
      <c r="K9" s="6">
        <v>5</v>
      </c>
      <c r="L9" s="6">
        <f>ABS(D9-Election_result!B$2)</f>
        <v>2.5</v>
      </c>
      <c r="M9" s="6">
        <f>ABS(E9-Election_result!C$2)</f>
        <v>1.6999999999999993</v>
      </c>
      <c r="N9" s="6">
        <f>ABS(F9-Election_result!D$2)</f>
        <v>6.6</v>
      </c>
      <c r="O9" s="6">
        <f>ABS(G9-Election_result!E$2)</f>
        <v>0.79999999999999982</v>
      </c>
      <c r="P9" s="6">
        <f>ABS(H9-Election_result!F$2)</f>
        <v>0.59999999999999964</v>
      </c>
      <c r="Q9" s="6">
        <f>ABS(I9-Election_result!G$2)</f>
        <v>0.20000000000000018</v>
      </c>
      <c r="R9" s="6">
        <f>ABS(J9-Election_result!H$2)</f>
        <v>1.7000000000000002</v>
      </c>
      <c r="S9" s="6">
        <f>ABS(K9-Election_result!I$2)</f>
        <v>0.90000000000000036</v>
      </c>
      <c r="T9" s="6">
        <f t="shared" si="1"/>
        <v>1.8749999999999998</v>
      </c>
    </row>
    <row r="10" spans="1:20">
      <c r="A10" s="2" t="str">
        <f t="shared" si="0"/>
        <v>41401INSA</v>
      </c>
      <c r="B10" s="10">
        <v>41401</v>
      </c>
      <c r="C10" s="2" t="s">
        <v>49</v>
      </c>
      <c r="D10" s="6">
        <v>37</v>
      </c>
      <c r="E10" s="6">
        <v>26</v>
      </c>
      <c r="F10" s="6">
        <v>15</v>
      </c>
      <c r="G10" s="6">
        <v>5</v>
      </c>
      <c r="H10" s="6">
        <v>7</v>
      </c>
      <c r="I10" s="6">
        <v>3</v>
      </c>
      <c r="J10" s="6">
        <v>3</v>
      </c>
      <c r="K10" s="6">
        <v>4</v>
      </c>
      <c r="L10" s="6">
        <f>ABS(D10-Election_result!B$2)</f>
        <v>4.5</v>
      </c>
      <c r="M10" s="6">
        <f>ABS(E10-Election_result!C$2)</f>
        <v>0.30000000000000071</v>
      </c>
      <c r="N10" s="6">
        <f>ABS(F10-Election_result!D$2)</f>
        <v>6.6</v>
      </c>
      <c r="O10" s="6">
        <f>ABS(G10-Election_result!E$2)</f>
        <v>0.20000000000000018</v>
      </c>
      <c r="P10" s="6">
        <f>ABS(H10-Election_result!F$2)</f>
        <v>1.5999999999999996</v>
      </c>
      <c r="Q10" s="6">
        <f>ABS(I10-Election_result!G$2)</f>
        <v>0.79999999999999982</v>
      </c>
      <c r="R10" s="6">
        <f>ABS(J10-Election_result!H$2)</f>
        <v>1.7000000000000002</v>
      </c>
      <c r="S10" s="6">
        <f>ABS(K10-Election_result!I$2)</f>
        <v>9.9999999999999645E-2</v>
      </c>
      <c r="T10" s="6">
        <f t="shared" si="1"/>
        <v>1.9749999999999999</v>
      </c>
    </row>
    <row r="11" spans="1:20">
      <c r="A11" s="2" t="str">
        <f t="shared" si="0"/>
        <v>41404Infratest dimap</v>
      </c>
      <c r="B11" s="10">
        <v>41404</v>
      </c>
      <c r="C11" t="s">
        <v>48</v>
      </c>
      <c r="D11" s="6">
        <v>40</v>
      </c>
      <c r="E11" s="6">
        <v>27</v>
      </c>
      <c r="F11" s="6">
        <v>14</v>
      </c>
      <c r="G11" s="6">
        <v>5</v>
      </c>
      <c r="H11" s="6">
        <v>6</v>
      </c>
      <c r="I11" s="6" t="s">
        <v>44</v>
      </c>
      <c r="J11" s="6">
        <v>3</v>
      </c>
      <c r="K11" s="6">
        <v>5</v>
      </c>
      <c r="L11" s="6">
        <f>ABS(D11-Election_result!B$2)</f>
        <v>1.5</v>
      </c>
      <c r="M11" s="6">
        <f>ABS(E11-Election_result!C$2)</f>
        <v>1.3000000000000007</v>
      </c>
      <c r="N11" s="6">
        <f>ABS(F11-Election_result!D$2)</f>
        <v>5.6</v>
      </c>
      <c r="O11" s="6">
        <f>ABS(G11-Election_result!E$2)</f>
        <v>0.20000000000000018</v>
      </c>
      <c r="P11" s="6">
        <f>ABS(H11-Election_result!F$2)</f>
        <v>2.5999999999999996</v>
      </c>
      <c r="Q11" s="6" t="e">
        <f>ABS(I11-Election_result!G$2)</f>
        <v>#VALUE!</v>
      </c>
      <c r="R11" s="6">
        <f>ABS(J11-Election_result!H$2)</f>
        <v>1.7000000000000002</v>
      </c>
      <c r="S11" s="6">
        <f>ABS(K11-Election_result!I$2)</f>
        <v>0.90000000000000036</v>
      </c>
      <c r="T11" s="6" t="e">
        <f t="shared" si="1"/>
        <v>#VALUE!</v>
      </c>
    </row>
    <row r="12" spans="1:20">
      <c r="A12" s="2" t="str">
        <f t="shared" si="0"/>
        <v>41406Emnid</v>
      </c>
      <c r="B12" s="10">
        <v>41406</v>
      </c>
      <c r="C12" t="s">
        <v>46</v>
      </c>
      <c r="D12" s="6">
        <v>38</v>
      </c>
      <c r="E12" s="6">
        <v>26</v>
      </c>
      <c r="F12" s="6">
        <v>15</v>
      </c>
      <c r="G12" s="6">
        <v>4</v>
      </c>
      <c r="H12" s="6">
        <v>8</v>
      </c>
      <c r="I12" s="6">
        <v>4</v>
      </c>
      <c r="J12" s="6">
        <v>2</v>
      </c>
      <c r="K12" s="6">
        <v>3</v>
      </c>
      <c r="L12" s="6">
        <f>ABS(D12-Election_result!B$2)</f>
        <v>3.5</v>
      </c>
      <c r="M12" s="6">
        <f>ABS(E12-Election_result!C$2)</f>
        <v>0.30000000000000071</v>
      </c>
      <c r="N12" s="6">
        <f>ABS(F12-Election_result!D$2)</f>
        <v>6.6</v>
      </c>
      <c r="O12" s="6">
        <f>ABS(G12-Election_result!E$2)</f>
        <v>0.79999999999999982</v>
      </c>
      <c r="P12" s="6">
        <f>ABS(H12-Election_result!F$2)</f>
        <v>0.59999999999999964</v>
      </c>
      <c r="Q12" s="6">
        <f>ABS(I12-Election_result!G$2)</f>
        <v>1.7999999999999998</v>
      </c>
      <c r="R12" s="6">
        <f>ABS(J12-Election_result!H$2)</f>
        <v>2.7</v>
      </c>
      <c r="S12" s="6">
        <f>ABS(K12-Election_result!I$2)</f>
        <v>1.0999999999999996</v>
      </c>
      <c r="T12" s="6">
        <f t="shared" si="1"/>
        <v>2.1749999999999998</v>
      </c>
    </row>
    <row r="13" spans="1:20">
      <c r="A13" s="2" t="str">
        <f t="shared" si="0"/>
        <v>41407INSA</v>
      </c>
      <c r="B13" s="10">
        <v>41407</v>
      </c>
      <c r="C13" t="s">
        <v>49</v>
      </c>
      <c r="D13" s="6">
        <v>37</v>
      </c>
      <c r="E13" s="6">
        <v>27</v>
      </c>
      <c r="F13" s="6">
        <v>15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f>ABS(D13-Election_result!B$2)</f>
        <v>4.5</v>
      </c>
      <c r="M13" s="6">
        <f>ABS(E13-Election_result!C$2)</f>
        <v>1.3000000000000007</v>
      </c>
      <c r="N13" s="6">
        <f>ABS(F13-Election_result!D$2)</f>
        <v>6.6</v>
      </c>
      <c r="O13" s="6">
        <f>ABS(G13-Election_result!E$2)</f>
        <v>0.79999999999999982</v>
      </c>
      <c r="P13" s="6">
        <f>ABS(H13-Election_result!F$2)</f>
        <v>1.5999999999999996</v>
      </c>
      <c r="Q13" s="6">
        <f>ABS(I13-Election_result!G$2)</f>
        <v>0.79999999999999982</v>
      </c>
      <c r="R13" s="6">
        <f>ABS(J13-Election_result!H$2)</f>
        <v>1.7000000000000002</v>
      </c>
      <c r="S13" s="6">
        <f>ABS(K13-Election_result!I$2)</f>
        <v>9.9999999999999645E-2</v>
      </c>
      <c r="T13" s="6">
        <f t="shared" si="1"/>
        <v>2.1749999999999998</v>
      </c>
    </row>
    <row r="14" spans="1:20">
      <c r="A14" s="2" t="str">
        <f t="shared" si="0"/>
        <v>41409Forsa</v>
      </c>
      <c r="B14" s="10">
        <v>41409</v>
      </c>
      <c r="C14" s="2" t="s">
        <v>47</v>
      </c>
      <c r="D14" s="6">
        <v>40</v>
      </c>
      <c r="E14" s="6">
        <v>23</v>
      </c>
      <c r="F14" s="6">
        <v>14</v>
      </c>
      <c r="G14" s="6">
        <v>4</v>
      </c>
      <c r="H14" s="6">
        <v>9</v>
      </c>
      <c r="I14" s="6">
        <v>3</v>
      </c>
      <c r="J14" s="6">
        <v>2</v>
      </c>
      <c r="K14" s="6">
        <v>5</v>
      </c>
      <c r="L14" s="6">
        <f>ABS(D14-Election_result!B$2)</f>
        <v>1.5</v>
      </c>
      <c r="M14" s="6">
        <f>ABS(E14-Election_result!C$2)</f>
        <v>2.6999999999999993</v>
      </c>
      <c r="N14" s="6">
        <f>ABS(F14-Election_result!D$2)</f>
        <v>5.6</v>
      </c>
      <c r="O14" s="6">
        <f>ABS(G14-Election_result!E$2)</f>
        <v>0.79999999999999982</v>
      </c>
      <c r="P14" s="6">
        <f>ABS(H14-Election_result!F$2)</f>
        <v>0.40000000000000036</v>
      </c>
      <c r="Q14" s="6">
        <f>ABS(I14-Election_result!G$2)</f>
        <v>0.79999999999999982</v>
      </c>
      <c r="R14" s="6">
        <f>ABS(J14-Election_result!H$2)</f>
        <v>2.7</v>
      </c>
      <c r="S14" s="6">
        <f>ABS(K14-Election_result!I$2)</f>
        <v>0.90000000000000036</v>
      </c>
      <c r="T14" s="6">
        <f t="shared" si="1"/>
        <v>1.9249999999999996</v>
      </c>
    </row>
    <row r="15" spans="1:20">
      <c r="A15" s="2" t="str">
        <f t="shared" si="0"/>
        <v>41410GMS</v>
      </c>
      <c r="B15" s="10">
        <v>41410</v>
      </c>
      <c r="C15" s="12" t="s">
        <v>57</v>
      </c>
      <c r="D15" s="6">
        <v>40</v>
      </c>
      <c r="E15" s="6">
        <v>25</v>
      </c>
      <c r="F15" s="6">
        <v>14</v>
      </c>
      <c r="G15" s="6">
        <v>4</v>
      </c>
      <c r="H15" s="6">
        <v>7</v>
      </c>
      <c r="I15" s="6">
        <v>3</v>
      </c>
      <c r="J15" s="6">
        <v>3</v>
      </c>
      <c r="K15" s="6">
        <v>4</v>
      </c>
      <c r="L15" s="6">
        <f>ABS(D15-Election_result!B$2)</f>
        <v>1.5</v>
      </c>
      <c r="M15" s="6">
        <f>ABS(E15-Election_result!C$2)</f>
        <v>0.69999999999999929</v>
      </c>
      <c r="N15" s="6">
        <f>ABS(F15-Election_result!D$2)</f>
        <v>5.6</v>
      </c>
      <c r="O15" s="6">
        <f>ABS(G15-Election_result!E$2)</f>
        <v>0.79999999999999982</v>
      </c>
      <c r="P15" s="6">
        <f>ABS(H15-Election_result!F$2)</f>
        <v>1.5999999999999996</v>
      </c>
      <c r="Q15" s="6">
        <f>ABS(I15-Election_result!G$2)</f>
        <v>0.79999999999999982</v>
      </c>
      <c r="R15" s="6">
        <f>ABS(J15-Election_result!H$2)</f>
        <v>1.7000000000000002</v>
      </c>
      <c r="S15" s="6">
        <f>ABS(K15-Election_result!I$2)</f>
        <v>9.9999999999999645E-2</v>
      </c>
      <c r="T15" s="6">
        <f t="shared" si="1"/>
        <v>1.5999999999999994</v>
      </c>
    </row>
    <row r="16" spans="1:20">
      <c r="A16" s="2" t="str">
        <f t="shared" si="0"/>
        <v>41411Infratest dimap</v>
      </c>
      <c r="B16" s="10">
        <v>41411</v>
      </c>
      <c r="C16" s="2" t="s">
        <v>48</v>
      </c>
      <c r="D16" s="6">
        <v>41</v>
      </c>
      <c r="E16" s="6">
        <v>26</v>
      </c>
      <c r="F16" s="6">
        <v>14</v>
      </c>
      <c r="G16" s="6">
        <v>4</v>
      </c>
      <c r="H16" s="6">
        <v>6</v>
      </c>
      <c r="I16" s="6">
        <v>3</v>
      </c>
      <c r="J16" s="6">
        <v>3</v>
      </c>
      <c r="K16" s="6">
        <v>3</v>
      </c>
      <c r="L16" s="6">
        <f>ABS(D16-Election_result!B$2)</f>
        <v>0.5</v>
      </c>
      <c r="M16" s="6">
        <f>ABS(E16-Election_result!C$2)</f>
        <v>0.30000000000000071</v>
      </c>
      <c r="N16" s="6">
        <f>ABS(F16-Election_result!D$2)</f>
        <v>5.6</v>
      </c>
      <c r="O16" s="6">
        <f>ABS(G16-Election_result!E$2)</f>
        <v>0.79999999999999982</v>
      </c>
      <c r="P16" s="6">
        <f>ABS(H16-Election_result!F$2)</f>
        <v>2.5999999999999996</v>
      </c>
      <c r="Q16" s="6">
        <f>ABS(I16-Election_result!G$2)</f>
        <v>0.79999999999999982</v>
      </c>
      <c r="R16" s="6">
        <f>ABS(J16-Election_result!H$2)</f>
        <v>1.7000000000000002</v>
      </c>
      <c r="S16" s="6">
        <f>ABS(K16-Election_result!I$2)</f>
        <v>1.0999999999999996</v>
      </c>
      <c r="T16" s="6">
        <f t="shared" si="1"/>
        <v>1.675</v>
      </c>
    </row>
    <row r="17" spans="1:20">
      <c r="A17" s="2" t="str">
        <f t="shared" si="0"/>
        <v>41411INSA</v>
      </c>
      <c r="B17" s="10">
        <v>41411</v>
      </c>
      <c r="C17" s="2" t="s">
        <v>49</v>
      </c>
      <c r="D17" s="6">
        <v>37</v>
      </c>
      <c r="E17" s="6">
        <v>27</v>
      </c>
      <c r="F17" s="6">
        <v>14</v>
      </c>
      <c r="G17" s="6">
        <v>4</v>
      </c>
      <c r="H17" s="6">
        <v>8</v>
      </c>
      <c r="I17" s="6">
        <v>3</v>
      </c>
      <c r="J17" s="6">
        <v>3</v>
      </c>
      <c r="K17" s="6">
        <v>4</v>
      </c>
      <c r="L17" s="6">
        <f>ABS(D17-Election_result!B$2)</f>
        <v>4.5</v>
      </c>
      <c r="M17" s="6">
        <f>ABS(E17-Election_result!C$2)</f>
        <v>1.3000000000000007</v>
      </c>
      <c r="N17" s="6">
        <f>ABS(F17-Election_result!D$2)</f>
        <v>5.6</v>
      </c>
      <c r="O17" s="6">
        <f>ABS(G17-Election_result!E$2)</f>
        <v>0.79999999999999982</v>
      </c>
      <c r="P17" s="6">
        <f>ABS(H17-Election_result!F$2)</f>
        <v>0.59999999999999964</v>
      </c>
      <c r="Q17" s="6">
        <f>ABS(I17-Election_result!G$2)</f>
        <v>0.79999999999999982</v>
      </c>
      <c r="R17" s="6">
        <f>ABS(J17-Election_result!H$2)</f>
        <v>1.7000000000000002</v>
      </c>
      <c r="S17" s="6">
        <f>ABS(K17-Election_result!I$2)</f>
        <v>9.9999999999999645E-2</v>
      </c>
      <c r="T17" s="6">
        <f t="shared" si="1"/>
        <v>1.9249999999999996</v>
      </c>
    </row>
    <row r="18" spans="1:20">
      <c r="A18" s="2" t="str">
        <f t="shared" si="0"/>
        <v>41413Emnid</v>
      </c>
      <c r="B18" s="10">
        <v>41413</v>
      </c>
      <c r="C18" s="2" t="s">
        <v>46</v>
      </c>
      <c r="D18" s="6">
        <v>39</v>
      </c>
      <c r="E18" s="6">
        <v>26</v>
      </c>
      <c r="F18" s="6">
        <v>15</v>
      </c>
      <c r="G18" s="6">
        <v>4</v>
      </c>
      <c r="H18" s="6">
        <v>7</v>
      </c>
      <c r="I18" s="6">
        <v>4</v>
      </c>
      <c r="J18" s="6">
        <v>3</v>
      </c>
      <c r="K18" s="6">
        <v>2</v>
      </c>
      <c r="L18" s="6">
        <f>ABS(D18-Election_result!B$2)</f>
        <v>2.5</v>
      </c>
      <c r="M18" s="6">
        <f>ABS(E18-Election_result!C$2)</f>
        <v>0.30000000000000071</v>
      </c>
      <c r="N18" s="6">
        <f>ABS(F18-Election_result!D$2)</f>
        <v>6.6</v>
      </c>
      <c r="O18" s="6">
        <f>ABS(G18-Election_result!E$2)</f>
        <v>0.79999999999999982</v>
      </c>
      <c r="P18" s="6">
        <f>ABS(H18-Election_result!F$2)</f>
        <v>1.5999999999999996</v>
      </c>
      <c r="Q18" s="6">
        <f>ABS(I18-Election_result!G$2)</f>
        <v>1.7999999999999998</v>
      </c>
      <c r="R18" s="6">
        <f>ABS(J18-Election_result!H$2)</f>
        <v>1.7000000000000002</v>
      </c>
      <c r="S18" s="6">
        <f>ABS(K18-Election_result!I$2)</f>
        <v>2.0999999999999996</v>
      </c>
      <c r="T18" s="6">
        <f t="shared" si="1"/>
        <v>2.1749999999999998</v>
      </c>
    </row>
    <row r="19" spans="1:20">
      <c r="A19" s="2" t="str">
        <f t="shared" si="0"/>
        <v>41416Allensbach</v>
      </c>
      <c r="B19" s="10">
        <v>41416</v>
      </c>
      <c r="C19" s="2" t="s">
        <v>45</v>
      </c>
      <c r="D19" s="6">
        <v>39</v>
      </c>
      <c r="E19" s="6">
        <v>27</v>
      </c>
      <c r="F19" s="6">
        <v>13</v>
      </c>
      <c r="G19" s="6">
        <v>6</v>
      </c>
      <c r="H19" s="6">
        <v>6</v>
      </c>
      <c r="I19" s="6">
        <v>2.5</v>
      </c>
      <c r="J19" s="6">
        <v>3.5</v>
      </c>
      <c r="K19" s="6">
        <v>3</v>
      </c>
      <c r="L19" s="6">
        <f>ABS(D19-Election_result!B$2)</f>
        <v>2.5</v>
      </c>
      <c r="M19" s="6">
        <f>ABS(E19-Election_result!C$2)</f>
        <v>1.3000000000000007</v>
      </c>
      <c r="N19" s="6">
        <f>ABS(F19-Election_result!D$2)</f>
        <v>4.5999999999999996</v>
      </c>
      <c r="O19" s="6">
        <f>ABS(G19-Election_result!E$2)</f>
        <v>1.2000000000000002</v>
      </c>
      <c r="P19" s="6">
        <f>ABS(H19-Election_result!F$2)</f>
        <v>2.5999999999999996</v>
      </c>
      <c r="Q19" s="6">
        <f>ABS(I19-Election_result!G$2)</f>
        <v>0.29999999999999982</v>
      </c>
      <c r="R19" s="6">
        <f>ABS(J19-Election_result!H$2)</f>
        <v>1.2000000000000002</v>
      </c>
      <c r="S19" s="6">
        <f>ABS(K19-Election_result!I$2)</f>
        <v>1.0999999999999996</v>
      </c>
      <c r="T19" s="6">
        <f t="shared" si="1"/>
        <v>1.8499999999999999</v>
      </c>
    </row>
    <row r="20" spans="1:20">
      <c r="A20" s="2" t="str">
        <f t="shared" si="0"/>
        <v>41416Forsa</v>
      </c>
      <c r="B20" s="10">
        <v>41416</v>
      </c>
      <c r="C20" s="2" t="s">
        <v>47</v>
      </c>
      <c r="D20" s="6">
        <v>41</v>
      </c>
      <c r="E20" s="6">
        <v>24</v>
      </c>
      <c r="F20" s="6">
        <v>13</v>
      </c>
      <c r="G20" s="6">
        <v>4</v>
      </c>
      <c r="H20" s="6">
        <v>8</v>
      </c>
      <c r="I20" s="6">
        <v>3</v>
      </c>
      <c r="J20" s="6">
        <v>3</v>
      </c>
      <c r="K20" s="6">
        <v>4</v>
      </c>
      <c r="L20" s="6">
        <f>ABS(D20-Election_result!B$2)</f>
        <v>0.5</v>
      </c>
      <c r="M20" s="6">
        <f>ABS(E20-Election_result!C$2)</f>
        <v>1.6999999999999993</v>
      </c>
      <c r="N20" s="6">
        <f>ABS(F20-Election_result!D$2)</f>
        <v>4.5999999999999996</v>
      </c>
      <c r="O20" s="6">
        <f>ABS(G20-Election_result!E$2)</f>
        <v>0.79999999999999982</v>
      </c>
      <c r="P20" s="6">
        <f>ABS(H20-Election_result!F$2)</f>
        <v>0.59999999999999964</v>
      </c>
      <c r="Q20" s="6">
        <f>ABS(I20-Election_result!G$2)</f>
        <v>0.79999999999999982</v>
      </c>
      <c r="R20" s="6">
        <f>ABS(J20-Election_result!H$2)</f>
        <v>1.7000000000000002</v>
      </c>
      <c r="S20" s="6">
        <f>ABS(K20-Election_result!I$2)</f>
        <v>9.9999999999999645E-2</v>
      </c>
      <c r="T20" s="6">
        <f t="shared" si="1"/>
        <v>1.3499999999999999</v>
      </c>
    </row>
    <row r="21" spans="1:20">
      <c r="A21" s="2" t="str">
        <f t="shared" si="0"/>
        <v>41416INSA</v>
      </c>
      <c r="B21" s="10">
        <v>41416</v>
      </c>
      <c r="C21" s="2" t="s">
        <v>49</v>
      </c>
      <c r="D21" s="6">
        <v>38</v>
      </c>
      <c r="E21" s="6">
        <v>26</v>
      </c>
      <c r="F21" s="6">
        <v>13</v>
      </c>
      <c r="G21" s="6">
        <v>5</v>
      </c>
      <c r="H21" s="6">
        <v>8</v>
      </c>
      <c r="I21" s="6">
        <v>2</v>
      </c>
      <c r="J21" s="6">
        <v>3</v>
      </c>
      <c r="K21" s="6">
        <v>5</v>
      </c>
      <c r="L21" s="6">
        <f>ABS(D21-Election_result!B$2)</f>
        <v>3.5</v>
      </c>
      <c r="M21" s="6">
        <f>ABS(E21-Election_result!C$2)</f>
        <v>0.30000000000000071</v>
      </c>
      <c r="N21" s="6">
        <f>ABS(F21-Election_result!D$2)</f>
        <v>4.5999999999999996</v>
      </c>
      <c r="O21" s="6">
        <f>ABS(G21-Election_result!E$2)</f>
        <v>0.20000000000000018</v>
      </c>
      <c r="P21" s="6">
        <f>ABS(H21-Election_result!F$2)</f>
        <v>0.59999999999999964</v>
      </c>
      <c r="Q21" s="6">
        <f>ABS(I21-Election_result!G$2)</f>
        <v>0.20000000000000018</v>
      </c>
      <c r="R21" s="6">
        <f>ABS(J21-Election_result!H$2)</f>
        <v>1.7000000000000002</v>
      </c>
      <c r="S21" s="6">
        <f>ABS(K21-Election_result!I$2)</f>
        <v>0.90000000000000036</v>
      </c>
      <c r="T21" s="6">
        <f t="shared" si="1"/>
        <v>1.5000000000000002</v>
      </c>
    </row>
    <row r="22" spans="1:20">
      <c r="A22" s="2" t="str">
        <f t="shared" si="0"/>
        <v>41418Infratest dimap</v>
      </c>
      <c r="B22" s="10">
        <v>41418</v>
      </c>
      <c r="C22" s="2" t="s">
        <v>48</v>
      </c>
      <c r="D22" s="6">
        <v>41</v>
      </c>
      <c r="E22" s="6">
        <v>27</v>
      </c>
      <c r="F22" s="6">
        <v>14</v>
      </c>
      <c r="G22" s="6">
        <v>4</v>
      </c>
      <c r="H22" s="6">
        <v>6</v>
      </c>
      <c r="I22" s="6">
        <v>2</v>
      </c>
      <c r="J22" s="6">
        <v>2</v>
      </c>
      <c r="K22" s="6">
        <v>4</v>
      </c>
      <c r="L22" s="6">
        <f>ABS(D22-Election_result!B$2)</f>
        <v>0.5</v>
      </c>
      <c r="M22" s="6">
        <f>ABS(E22-Election_result!C$2)</f>
        <v>1.3000000000000007</v>
      </c>
      <c r="N22" s="6">
        <f>ABS(F22-Election_result!D$2)</f>
        <v>5.6</v>
      </c>
      <c r="O22" s="6">
        <f>ABS(G22-Election_result!E$2)</f>
        <v>0.79999999999999982</v>
      </c>
      <c r="P22" s="6">
        <f>ABS(H22-Election_result!F$2)</f>
        <v>2.5999999999999996</v>
      </c>
      <c r="Q22" s="6">
        <f>ABS(I22-Election_result!G$2)</f>
        <v>0.20000000000000018</v>
      </c>
      <c r="R22" s="6">
        <f>ABS(J22-Election_result!H$2)</f>
        <v>2.7</v>
      </c>
      <c r="S22" s="6">
        <f>ABS(K22-Election_result!I$2)</f>
        <v>9.9999999999999645E-2</v>
      </c>
      <c r="T22" s="6">
        <f t="shared" si="1"/>
        <v>1.7249999999999999</v>
      </c>
    </row>
    <row r="23" spans="1:20">
      <c r="A23" s="2" t="str">
        <f t="shared" si="0"/>
        <v>41420Emnid</v>
      </c>
      <c r="B23" s="10">
        <v>41420</v>
      </c>
      <c r="C23" s="2" t="s">
        <v>46</v>
      </c>
      <c r="D23" s="6">
        <v>40</v>
      </c>
      <c r="E23" s="6">
        <v>27</v>
      </c>
      <c r="F23" s="6">
        <v>13</v>
      </c>
      <c r="G23" s="6">
        <v>4</v>
      </c>
      <c r="H23" s="6">
        <v>7</v>
      </c>
      <c r="I23" s="6">
        <v>4</v>
      </c>
      <c r="J23" s="6">
        <v>2</v>
      </c>
      <c r="K23" s="6">
        <v>3</v>
      </c>
      <c r="L23" s="6">
        <f>ABS(D23-Election_result!B$2)</f>
        <v>1.5</v>
      </c>
      <c r="M23" s="6">
        <f>ABS(E23-Election_result!C$2)</f>
        <v>1.3000000000000007</v>
      </c>
      <c r="N23" s="6">
        <f>ABS(F23-Election_result!D$2)</f>
        <v>4.5999999999999996</v>
      </c>
      <c r="O23" s="6">
        <f>ABS(G23-Election_result!E$2)</f>
        <v>0.79999999999999982</v>
      </c>
      <c r="P23" s="6">
        <f>ABS(H23-Election_result!F$2)</f>
        <v>1.5999999999999996</v>
      </c>
      <c r="Q23" s="6">
        <f>ABS(I23-Election_result!G$2)</f>
        <v>1.7999999999999998</v>
      </c>
      <c r="R23" s="6">
        <f>ABS(J23-Election_result!H$2)</f>
        <v>2.7</v>
      </c>
      <c r="S23" s="6">
        <f>ABS(K23-Election_result!I$2)</f>
        <v>1.0999999999999996</v>
      </c>
      <c r="T23" s="6">
        <f t="shared" si="1"/>
        <v>1.9249999999999996</v>
      </c>
    </row>
    <row r="24" spans="1:20">
      <c r="A24" s="2" t="str">
        <f t="shared" si="0"/>
        <v>41421INSA</v>
      </c>
      <c r="B24" s="10">
        <v>41421</v>
      </c>
      <c r="C24" s="2" t="s">
        <v>49</v>
      </c>
      <c r="D24" s="6">
        <v>39</v>
      </c>
      <c r="E24" s="6">
        <v>25</v>
      </c>
      <c r="F24" s="6">
        <v>14</v>
      </c>
      <c r="G24" s="6">
        <v>4</v>
      </c>
      <c r="H24" s="6">
        <v>7</v>
      </c>
      <c r="I24" s="6">
        <v>2</v>
      </c>
      <c r="J24" s="6">
        <v>3</v>
      </c>
      <c r="K24" s="6">
        <v>6</v>
      </c>
      <c r="L24" s="6">
        <f>ABS(D24-Election_result!B$2)</f>
        <v>2.5</v>
      </c>
      <c r="M24" s="6">
        <f>ABS(E24-Election_result!C$2)</f>
        <v>0.69999999999999929</v>
      </c>
      <c r="N24" s="6">
        <f>ABS(F24-Election_result!D$2)</f>
        <v>5.6</v>
      </c>
      <c r="O24" s="6">
        <f>ABS(G24-Election_result!E$2)</f>
        <v>0.79999999999999982</v>
      </c>
      <c r="P24" s="6">
        <f>ABS(H24-Election_result!F$2)</f>
        <v>1.5999999999999996</v>
      </c>
      <c r="Q24" s="6">
        <f>ABS(I24-Election_result!G$2)</f>
        <v>0.20000000000000018</v>
      </c>
      <c r="R24" s="6">
        <f>ABS(J24-Election_result!H$2)</f>
        <v>1.7000000000000002</v>
      </c>
      <c r="S24" s="6">
        <f>ABS(K24-Election_result!I$2)</f>
        <v>1.9000000000000004</v>
      </c>
      <c r="T24" s="6">
        <f t="shared" si="1"/>
        <v>1.8749999999999998</v>
      </c>
    </row>
    <row r="25" spans="1:20">
      <c r="A25" s="2" t="str">
        <f t="shared" si="0"/>
        <v>41422Forsa</v>
      </c>
      <c r="B25" s="10">
        <v>41422</v>
      </c>
      <c r="C25" s="2" t="s">
        <v>47</v>
      </c>
      <c r="D25" s="6">
        <v>40</v>
      </c>
      <c r="E25" s="6">
        <v>24</v>
      </c>
      <c r="F25" s="6">
        <v>14</v>
      </c>
      <c r="G25" s="6">
        <v>4</v>
      </c>
      <c r="H25" s="6">
        <v>8</v>
      </c>
      <c r="I25" s="6">
        <v>3</v>
      </c>
      <c r="J25" s="6">
        <v>3</v>
      </c>
      <c r="K25" s="6">
        <v>4</v>
      </c>
      <c r="L25" s="6">
        <f>ABS(D25-Election_result!B$2)</f>
        <v>1.5</v>
      </c>
      <c r="M25" s="6">
        <f>ABS(E25-Election_result!C$2)</f>
        <v>1.6999999999999993</v>
      </c>
      <c r="N25" s="6">
        <f>ABS(F25-Election_result!D$2)</f>
        <v>5.6</v>
      </c>
      <c r="O25" s="6">
        <f>ABS(G25-Election_result!E$2)</f>
        <v>0.79999999999999982</v>
      </c>
      <c r="P25" s="6">
        <f>ABS(H25-Election_result!F$2)</f>
        <v>0.59999999999999964</v>
      </c>
      <c r="Q25" s="6">
        <f>ABS(I25-Election_result!G$2)</f>
        <v>0.79999999999999982</v>
      </c>
      <c r="R25" s="6">
        <f>ABS(J25-Election_result!H$2)</f>
        <v>1.7000000000000002</v>
      </c>
      <c r="S25" s="6">
        <f>ABS(K25-Election_result!I$2)</f>
        <v>9.9999999999999645E-2</v>
      </c>
      <c r="T25" s="6">
        <f t="shared" si="1"/>
        <v>1.5999999999999994</v>
      </c>
    </row>
    <row r="26" spans="1:20">
      <c r="A26" s="2" t="str">
        <f t="shared" si="0"/>
        <v>41425Infratest dimap</v>
      </c>
      <c r="B26" s="10">
        <v>41425</v>
      </c>
      <c r="C26" s="2" t="s">
        <v>48</v>
      </c>
      <c r="D26" s="6">
        <v>42</v>
      </c>
      <c r="E26" s="6">
        <v>26</v>
      </c>
      <c r="F26" s="6">
        <v>14</v>
      </c>
      <c r="G26" s="6">
        <v>4</v>
      </c>
      <c r="H26" s="6">
        <v>6</v>
      </c>
      <c r="I26" s="6" t="s">
        <v>44</v>
      </c>
      <c r="J26" s="6">
        <v>3</v>
      </c>
      <c r="K26" s="6">
        <v>5</v>
      </c>
      <c r="L26" s="6">
        <f>ABS(D26-Election_result!B$2)</f>
        <v>0.5</v>
      </c>
      <c r="M26" s="6">
        <f>ABS(E26-Election_result!C$2)</f>
        <v>0.30000000000000071</v>
      </c>
      <c r="N26" s="6">
        <f>ABS(F26-Election_result!D$2)</f>
        <v>5.6</v>
      </c>
      <c r="O26" s="6">
        <f>ABS(G26-Election_result!E$2)</f>
        <v>0.79999999999999982</v>
      </c>
      <c r="P26" s="6">
        <f>ABS(H26-Election_result!F$2)</f>
        <v>2.5999999999999996</v>
      </c>
      <c r="Q26" s="6" t="e">
        <f>ABS(I26-Election_result!G$2)</f>
        <v>#VALUE!</v>
      </c>
      <c r="R26" s="6">
        <f>ABS(J26-Election_result!H$2)</f>
        <v>1.7000000000000002</v>
      </c>
      <c r="S26" s="6">
        <f>ABS(K26-Election_result!I$2)</f>
        <v>0.90000000000000036</v>
      </c>
      <c r="T26" s="6" t="e">
        <f t="shared" si="1"/>
        <v>#VALUE!</v>
      </c>
    </row>
    <row r="27" spans="1:20">
      <c r="A27" s="2" t="str">
        <f t="shared" si="0"/>
        <v>41426INSA</v>
      </c>
      <c r="B27" s="10">
        <v>41426</v>
      </c>
      <c r="C27" s="2" t="s">
        <v>49</v>
      </c>
      <c r="D27" s="6">
        <v>39</v>
      </c>
      <c r="E27" s="6">
        <v>26</v>
      </c>
      <c r="F27" s="6">
        <v>14</v>
      </c>
      <c r="G27" s="6">
        <v>4</v>
      </c>
      <c r="H27" s="6">
        <v>7</v>
      </c>
      <c r="I27" s="6">
        <v>3</v>
      </c>
      <c r="J27" s="6">
        <v>4</v>
      </c>
      <c r="K27" s="6">
        <v>3</v>
      </c>
      <c r="L27" s="6">
        <f>ABS(D27-Election_result!B$2)</f>
        <v>2.5</v>
      </c>
      <c r="M27" s="6">
        <f>ABS(E27-Election_result!C$2)</f>
        <v>0.30000000000000071</v>
      </c>
      <c r="N27" s="6">
        <f>ABS(F27-Election_result!D$2)</f>
        <v>5.6</v>
      </c>
      <c r="O27" s="6">
        <f>ABS(G27-Election_result!E$2)</f>
        <v>0.79999999999999982</v>
      </c>
      <c r="P27" s="6">
        <f>ABS(H27-Election_result!F$2)</f>
        <v>1.5999999999999996</v>
      </c>
      <c r="Q27" s="6">
        <f>ABS(I27-Election_result!G$2)</f>
        <v>0.79999999999999982</v>
      </c>
      <c r="R27" s="6">
        <f>ABS(J27-Election_result!H$2)</f>
        <v>0.70000000000000018</v>
      </c>
      <c r="S27" s="6">
        <f>ABS(K27-Election_result!I$2)</f>
        <v>1.0999999999999996</v>
      </c>
      <c r="T27" s="6">
        <f t="shared" si="1"/>
        <v>1.6749999999999996</v>
      </c>
    </row>
    <row r="28" spans="1:20">
      <c r="A28" s="2" t="str">
        <f t="shared" si="0"/>
        <v>41427Emnid</v>
      </c>
      <c r="B28" s="10">
        <v>41427</v>
      </c>
      <c r="C28" s="2" t="s">
        <v>46</v>
      </c>
      <c r="D28" s="6">
        <v>40</v>
      </c>
      <c r="E28" s="6">
        <v>26</v>
      </c>
      <c r="F28" s="6">
        <v>14</v>
      </c>
      <c r="G28" s="6">
        <v>5</v>
      </c>
      <c r="H28" s="6">
        <v>7</v>
      </c>
      <c r="I28" s="6">
        <v>4</v>
      </c>
      <c r="J28" s="6">
        <v>2</v>
      </c>
      <c r="K28" s="6">
        <v>2</v>
      </c>
      <c r="L28" s="6">
        <f>ABS(D28-Election_result!B$2)</f>
        <v>1.5</v>
      </c>
      <c r="M28" s="6">
        <f>ABS(E28-Election_result!C$2)</f>
        <v>0.30000000000000071</v>
      </c>
      <c r="N28" s="6">
        <f>ABS(F28-Election_result!D$2)</f>
        <v>5.6</v>
      </c>
      <c r="O28" s="6">
        <f>ABS(G28-Election_result!E$2)</f>
        <v>0.20000000000000018</v>
      </c>
      <c r="P28" s="6">
        <f>ABS(H28-Election_result!F$2)</f>
        <v>1.5999999999999996</v>
      </c>
      <c r="Q28" s="6">
        <f>ABS(I28-Election_result!G$2)</f>
        <v>1.7999999999999998</v>
      </c>
      <c r="R28" s="6">
        <f>ABS(J28-Election_result!H$2)</f>
        <v>2.7</v>
      </c>
      <c r="S28" s="6">
        <f>ABS(K28-Election_result!I$2)</f>
        <v>2.0999999999999996</v>
      </c>
      <c r="T28" s="6">
        <f t="shared" si="1"/>
        <v>1.9749999999999999</v>
      </c>
    </row>
    <row r="29" spans="1:20">
      <c r="A29" s="2" t="str">
        <f t="shared" si="0"/>
        <v>41429INSA</v>
      </c>
      <c r="B29" s="10">
        <v>41429</v>
      </c>
      <c r="C29" s="2" t="s">
        <v>49</v>
      </c>
      <c r="D29" s="6">
        <v>39</v>
      </c>
      <c r="E29" s="6">
        <v>27</v>
      </c>
      <c r="F29" s="6">
        <v>15</v>
      </c>
      <c r="G29" s="6">
        <v>4</v>
      </c>
      <c r="H29" s="6">
        <v>6</v>
      </c>
      <c r="I29" s="6">
        <v>3</v>
      </c>
      <c r="J29" s="6">
        <v>3</v>
      </c>
      <c r="K29" s="6">
        <v>3</v>
      </c>
      <c r="L29" s="6">
        <f>ABS(D29-Election_result!B$2)</f>
        <v>2.5</v>
      </c>
      <c r="M29" s="6">
        <f>ABS(E29-Election_result!C$2)</f>
        <v>1.3000000000000007</v>
      </c>
      <c r="N29" s="6">
        <f>ABS(F29-Election_result!D$2)</f>
        <v>6.6</v>
      </c>
      <c r="O29" s="6">
        <f>ABS(G29-Election_result!E$2)</f>
        <v>0.79999999999999982</v>
      </c>
      <c r="P29" s="6">
        <f>ABS(H29-Election_result!F$2)</f>
        <v>2.5999999999999996</v>
      </c>
      <c r="Q29" s="6">
        <f>ABS(I29-Election_result!G$2)</f>
        <v>0.79999999999999982</v>
      </c>
      <c r="R29" s="6">
        <f>ABS(J29-Election_result!H$2)</f>
        <v>1.7000000000000002</v>
      </c>
      <c r="S29" s="6">
        <f>ABS(K29-Election_result!I$2)</f>
        <v>1.0999999999999996</v>
      </c>
      <c r="T29" s="6">
        <f t="shared" si="1"/>
        <v>2.1749999999999998</v>
      </c>
    </row>
    <row r="30" spans="1:20">
      <c r="A30" s="2" t="str">
        <f t="shared" si="0"/>
        <v>41430Forsa</v>
      </c>
      <c r="B30" s="10">
        <v>41430</v>
      </c>
      <c r="C30" s="2" t="s">
        <v>47</v>
      </c>
      <c r="D30" s="6">
        <v>41</v>
      </c>
      <c r="E30" s="6">
        <v>24</v>
      </c>
      <c r="F30" s="6">
        <v>13</v>
      </c>
      <c r="G30" s="6">
        <v>4</v>
      </c>
      <c r="H30" s="6">
        <v>8</v>
      </c>
      <c r="I30" s="6">
        <v>3</v>
      </c>
      <c r="J30" s="6">
        <v>3</v>
      </c>
      <c r="K30" s="6">
        <v>4</v>
      </c>
      <c r="L30" s="6">
        <f>ABS(D30-Election_result!B$2)</f>
        <v>0.5</v>
      </c>
      <c r="M30" s="6">
        <f>ABS(E30-Election_result!C$2)</f>
        <v>1.6999999999999993</v>
      </c>
      <c r="N30" s="6">
        <f>ABS(F30-Election_result!D$2)</f>
        <v>4.5999999999999996</v>
      </c>
      <c r="O30" s="6">
        <f>ABS(G30-Election_result!E$2)</f>
        <v>0.79999999999999982</v>
      </c>
      <c r="P30" s="6">
        <f>ABS(H30-Election_result!F$2)</f>
        <v>0.59999999999999964</v>
      </c>
      <c r="Q30" s="6">
        <f>ABS(I30-Election_result!G$2)</f>
        <v>0.79999999999999982</v>
      </c>
      <c r="R30" s="6">
        <f>ABS(J30-Election_result!H$2)</f>
        <v>1.7000000000000002</v>
      </c>
      <c r="S30" s="6">
        <f>ABS(K30-Election_result!I$2)</f>
        <v>9.9999999999999645E-2</v>
      </c>
      <c r="T30" s="6">
        <f t="shared" si="1"/>
        <v>1.3499999999999999</v>
      </c>
    </row>
    <row r="31" spans="1:20">
      <c r="A31" s="2" t="str">
        <f t="shared" si="0"/>
        <v>41431Infratest dimap</v>
      </c>
      <c r="B31" s="10">
        <v>41431</v>
      </c>
      <c r="C31" s="2" t="s">
        <v>48</v>
      </c>
      <c r="D31" s="6">
        <v>41</v>
      </c>
      <c r="E31" s="6">
        <v>27</v>
      </c>
      <c r="F31" s="6">
        <v>14</v>
      </c>
      <c r="G31" s="6">
        <v>4</v>
      </c>
      <c r="H31" s="6">
        <v>6</v>
      </c>
      <c r="I31" s="6" t="s">
        <v>44</v>
      </c>
      <c r="J31" s="6">
        <v>3</v>
      </c>
      <c r="K31" s="6">
        <v>5</v>
      </c>
      <c r="L31" s="6">
        <f>ABS(D31-Election_result!B$2)</f>
        <v>0.5</v>
      </c>
      <c r="M31" s="6">
        <f>ABS(E31-Election_result!C$2)</f>
        <v>1.3000000000000007</v>
      </c>
      <c r="N31" s="6">
        <f>ABS(F31-Election_result!D$2)</f>
        <v>5.6</v>
      </c>
      <c r="O31" s="6">
        <f>ABS(G31-Election_result!E$2)</f>
        <v>0.79999999999999982</v>
      </c>
      <c r="P31" s="6">
        <f>ABS(H31-Election_result!F$2)</f>
        <v>2.5999999999999996</v>
      </c>
      <c r="Q31" s="6" t="e">
        <f>ABS(I31-Election_result!G$2)</f>
        <v>#VALUE!</v>
      </c>
      <c r="R31" s="6">
        <f>ABS(J31-Election_result!H$2)</f>
        <v>1.7000000000000002</v>
      </c>
      <c r="S31" s="6">
        <f>ABS(K31-Election_result!I$2)</f>
        <v>0.90000000000000036</v>
      </c>
      <c r="T31" s="6" t="e">
        <f t="shared" si="1"/>
        <v>#VALUE!</v>
      </c>
    </row>
    <row r="32" spans="1:20">
      <c r="A32" s="2" t="str">
        <f t="shared" si="0"/>
        <v>41434Emnid</v>
      </c>
      <c r="B32" s="10">
        <v>41434</v>
      </c>
      <c r="C32" s="2" t="s">
        <v>46</v>
      </c>
      <c r="D32" s="6">
        <v>41</v>
      </c>
      <c r="E32" s="6">
        <v>26</v>
      </c>
      <c r="F32" s="6">
        <v>13</v>
      </c>
      <c r="G32" s="6">
        <v>4</v>
      </c>
      <c r="H32" s="6">
        <v>7</v>
      </c>
      <c r="I32" s="6">
        <v>3</v>
      </c>
      <c r="J32" s="6">
        <v>3</v>
      </c>
      <c r="K32" s="6">
        <v>3</v>
      </c>
      <c r="L32" s="6">
        <f>ABS(D32-Election_result!B$2)</f>
        <v>0.5</v>
      </c>
      <c r="M32" s="6">
        <f>ABS(E32-Election_result!C$2)</f>
        <v>0.30000000000000071</v>
      </c>
      <c r="N32" s="6">
        <f>ABS(F32-Election_result!D$2)</f>
        <v>4.5999999999999996</v>
      </c>
      <c r="O32" s="6">
        <f>ABS(G32-Election_result!E$2)</f>
        <v>0.79999999999999982</v>
      </c>
      <c r="P32" s="6">
        <f>ABS(H32-Election_result!F$2)</f>
        <v>1.5999999999999996</v>
      </c>
      <c r="Q32" s="6">
        <f>ABS(I32-Election_result!G$2)</f>
        <v>0.79999999999999982</v>
      </c>
      <c r="R32" s="6">
        <f>ABS(J32-Election_result!H$2)</f>
        <v>1.7000000000000002</v>
      </c>
      <c r="S32" s="6">
        <f>ABS(K32-Election_result!I$2)</f>
        <v>1.0999999999999996</v>
      </c>
      <c r="T32" s="6">
        <f t="shared" si="1"/>
        <v>1.425</v>
      </c>
    </row>
    <row r="33" spans="1:20">
      <c r="A33" s="2" t="str">
        <f t="shared" si="0"/>
        <v>41436INSA</v>
      </c>
      <c r="B33" s="10">
        <v>41436</v>
      </c>
      <c r="C33" s="2" t="s">
        <v>49</v>
      </c>
      <c r="D33" s="6">
        <v>39</v>
      </c>
      <c r="E33" s="6">
        <v>26</v>
      </c>
      <c r="F33" s="6">
        <v>14</v>
      </c>
      <c r="G33" s="6">
        <v>5</v>
      </c>
      <c r="H33" s="6">
        <v>7</v>
      </c>
      <c r="I33" s="6">
        <v>2</v>
      </c>
      <c r="J33" s="6">
        <v>3</v>
      </c>
      <c r="K33" s="6">
        <v>4</v>
      </c>
      <c r="L33" s="6">
        <f>ABS(D33-Election_result!B$2)</f>
        <v>2.5</v>
      </c>
      <c r="M33" s="6">
        <f>ABS(E33-Election_result!C$2)</f>
        <v>0.30000000000000071</v>
      </c>
      <c r="N33" s="6">
        <f>ABS(F33-Election_result!D$2)</f>
        <v>5.6</v>
      </c>
      <c r="O33" s="6">
        <f>ABS(G33-Election_result!E$2)</f>
        <v>0.20000000000000018</v>
      </c>
      <c r="P33" s="6">
        <f>ABS(H33-Election_result!F$2)</f>
        <v>1.5999999999999996</v>
      </c>
      <c r="Q33" s="6">
        <f>ABS(I33-Election_result!G$2)</f>
        <v>0.20000000000000018</v>
      </c>
      <c r="R33" s="6">
        <f>ABS(J33-Election_result!H$2)</f>
        <v>1.7000000000000002</v>
      </c>
      <c r="S33" s="6">
        <f>ABS(K33-Election_result!I$2)</f>
        <v>9.9999999999999645E-2</v>
      </c>
      <c r="T33" s="6">
        <f t="shared" si="1"/>
        <v>1.5250000000000001</v>
      </c>
    </row>
    <row r="34" spans="1:20">
      <c r="A34" s="2" t="str">
        <f t="shared" si="0"/>
        <v>41437Forsa</v>
      </c>
      <c r="B34" s="10">
        <v>41437</v>
      </c>
      <c r="C34" s="2" t="s">
        <v>47</v>
      </c>
      <c r="D34" s="6">
        <v>40</v>
      </c>
      <c r="E34" s="6">
        <v>24</v>
      </c>
      <c r="F34" s="6">
        <v>13</v>
      </c>
      <c r="G34" s="6">
        <v>5</v>
      </c>
      <c r="H34" s="6">
        <v>9</v>
      </c>
      <c r="I34" s="6">
        <v>2</v>
      </c>
      <c r="J34" s="6">
        <v>2</v>
      </c>
      <c r="K34" s="6">
        <v>5</v>
      </c>
      <c r="L34" s="6">
        <f>ABS(D34-Election_result!B$2)</f>
        <v>1.5</v>
      </c>
      <c r="M34" s="6">
        <f>ABS(E34-Election_result!C$2)</f>
        <v>1.6999999999999993</v>
      </c>
      <c r="N34" s="6">
        <f>ABS(F34-Election_result!D$2)</f>
        <v>4.5999999999999996</v>
      </c>
      <c r="O34" s="6">
        <f>ABS(G34-Election_result!E$2)</f>
        <v>0.20000000000000018</v>
      </c>
      <c r="P34" s="6">
        <f>ABS(H34-Election_result!F$2)</f>
        <v>0.40000000000000036</v>
      </c>
      <c r="Q34" s="6">
        <f>ABS(I34-Election_result!G$2)</f>
        <v>0.20000000000000018</v>
      </c>
      <c r="R34" s="6">
        <f>ABS(J34-Election_result!H$2)</f>
        <v>2.7</v>
      </c>
      <c r="S34" s="6">
        <f>ABS(K34-Election_result!I$2)</f>
        <v>0.90000000000000036</v>
      </c>
      <c r="T34" s="6">
        <f t="shared" si="1"/>
        <v>1.5249999999999997</v>
      </c>
    </row>
    <row r="35" spans="1:20">
      <c r="A35" s="2" t="str">
        <f t="shared" ref="A35:A66" si="2">B35&amp;C35</f>
        <v>41439Infratest dimap</v>
      </c>
      <c r="B35" s="10">
        <v>41439</v>
      </c>
      <c r="C35" t="s">
        <v>48</v>
      </c>
      <c r="D35" s="6">
        <v>41</v>
      </c>
      <c r="E35" s="6">
        <v>26</v>
      </c>
      <c r="F35" s="6">
        <v>15</v>
      </c>
      <c r="G35" s="6">
        <v>4</v>
      </c>
      <c r="H35" s="6">
        <v>7</v>
      </c>
      <c r="I35" s="6" t="s">
        <v>44</v>
      </c>
      <c r="J35" s="6">
        <v>2</v>
      </c>
      <c r="K35" s="6">
        <v>5</v>
      </c>
      <c r="L35" s="6">
        <f>ABS(D35-Election_result!B$2)</f>
        <v>0.5</v>
      </c>
      <c r="M35" s="6">
        <f>ABS(E35-Election_result!C$2)</f>
        <v>0.30000000000000071</v>
      </c>
      <c r="N35" s="6">
        <f>ABS(F35-Election_result!D$2)</f>
        <v>6.6</v>
      </c>
      <c r="O35" s="6">
        <f>ABS(G35-Election_result!E$2)</f>
        <v>0.79999999999999982</v>
      </c>
      <c r="P35" s="6">
        <f>ABS(H35-Election_result!F$2)</f>
        <v>1.5999999999999996</v>
      </c>
      <c r="Q35" s="6" t="e">
        <f>ABS(I35-Election_result!G$2)</f>
        <v>#VALUE!</v>
      </c>
      <c r="R35" s="6">
        <f>ABS(J35-Election_result!H$2)</f>
        <v>2.7</v>
      </c>
      <c r="S35" s="6">
        <f>ABS(K35-Election_result!I$2)</f>
        <v>0.90000000000000036</v>
      </c>
      <c r="T35" s="6" t="e">
        <f t="shared" ref="T35:T66" si="3">AVERAGE(L35:S35)</f>
        <v>#VALUE!</v>
      </c>
    </row>
    <row r="36" spans="1:20">
      <c r="A36" s="2" t="str">
        <f t="shared" si="2"/>
        <v>41441Emnid</v>
      </c>
      <c r="B36" s="10">
        <v>41441</v>
      </c>
      <c r="C36" t="s">
        <v>46</v>
      </c>
      <c r="D36" s="6">
        <v>41</v>
      </c>
      <c r="E36" s="6">
        <v>25</v>
      </c>
      <c r="F36" s="6">
        <v>13</v>
      </c>
      <c r="G36" s="6">
        <v>5</v>
      </c>
      <c r="H36" s="6">
        <v>8</v>
      </c>
      <c r="I36" s="6">
        <v>3</v>
      </c>
      <c r="J36" s="6">
        <v>2</v>
      </c>
      <c r="K36" s="6">
        <v>3</v>
      </c>
      <c r="L36" s="6">
        <f>ABS(D36-Election_result!B$2)</f>
        <v>0.5</v>
      </c>
      <c r="M36" s="6">
        <f>ABS(E36-Election_result!C$2)</f>
        <v>0.69999999999999929</v>
      </c>
      <c r="N36" s="6">
        <f>ABS(F36-Election_result!D$2)</f>
        <v>4.5999999999999996</v>
      </c>
      <c r="O36" s="6">
        <f>ABS(G36-Election_result!E$2)</f>
        <v>0.20000000000000018</v>
      </c>
      <c r="P36" s="6">
        <f>ABS(H36-Election_result!F$2)</f>
        <v>0.59999999999999964</v>
      </c>
      <c r="Q36" s="6">
        <f>ABS(I36-Election_result!G$2)</f>
        <v>0.79999999999999982</v>
      </c>
      <c r="R36" s="6">
        <f>ABS(J36-Election_result!H$2)</f>
        <v>2.7</v>
      </c>
      <c r="S36" s="6">
        <f>ABS(K36-Election_result!I$2)</f>
        <v>1.0999999999999996</v>
      </c>
      <c r="T36" s="6">
        <f t="shared" si="3"/>
        <v>1.3999999999999997</v>
      </c>
    </row>
    <row r="37" spans="1:20">
      <c r="A37" s="2" t="str">
        <f t="shared" si="2"/>
        <v>41443GMS</v>
      </c>
      <c r="B37" s="10">
        <v>41443</v>
      </c>
      <c r="C37" s="12" t="s">
        <v>57</v>
      </c>
      <c r="D37" s="6">
        <v>41</v>
      </c>
      <c r="E37" s="6">
        <v>25</v>
      </c>
      <c r="F37" s="6">
        <v>14</v>
      </c>
      <c r="G37" s="6">
        <v>5</v>
      </c>
      <c r="H37" s="6">
        <v>8</v>
      </c>
      <c r="I37" s="6">
        <v>2</v>
      </c>
      <c r="J37" s="6">
        <v>2</v>
      </c>
      <c r="K37" s="6">
        <v>3</v>
      </c>
      <c r="L37" s="6">
        <f>ABS(D37-Election_result!B$2)</f>
        <v>0.5</v>
      </c>
      <c r="M37" s="6">
        <f>ABS(E37-Election_result!C$2)</f>
        <v>0.69999999999999929</v>
      </c>
      <c r="N37" s="6">
        <f>ABS(F37-Election_result!D$2)</f>
        <v>5.6</v>
      </c>
      <c r="O37" s="6">
        <f>ABS(G37-Election_result!E$2)</f>
        <v>0.20000000000000018</v>
      </c>
      <c r="P37" s="6">
        <f>ABS(H37-Election_result!F$2)</f>
        <v>0.59999999999999964</v>
      </c>
      <c r="Q37" s="6">
        <f>ABS(I37-Election_result!G$2)</f>
        <v>0.20000000000000018</v>
      </c>
      <c r="R37" s="6">
        <f>ABS(J37-Election_result!H$2)</f>
        <v>2.7</v>
      </c>
      <c r="S37" s="6">
        <f>ABS(K37-Election_result!I$2)</f>
        <v>1.0999999999999996</v>
      </c>
      <c r="T37" s="6">
        <f t="shared" si="3"/>
        <v>1.45</v>
      </c>
    </row>
    <row r="38" spans="1:20">
      <c r="A38" s="2" t="str">
        <f t="shared" si="2"/>
        <v>41444Allensbach</v>
      </c>
      <c r="B38" s="10">
        <v>41444</v>
      </c>
      <c r="C38" s="2" t="s">
        <v>45</v>
      </c>
      <c r="D38" s="6">
        <v>38</v>
      </c>
      <c r="E38" s="6">
        <v>26</v>
      </c>
      <c r="F38" s="6">
        <v>14</v>
      </c>
      <c r="G38" s="6">
        <v>6</v>
      </c>
      <c r="H38" s="6">
        <v>7</v>
      </c>
      <c r="I38" s="6">
        <v>2</v>
      </c>
      <c r="J38" s="6">
        <v>3</v>
      </c>
      <c r="K38" s="6">
        <v>4</v>
      </c>
      <c r="L38" s="6">
        <f>ABS(D38-Election_result!B$2)</f>
        <v>3.5</v>
      </c>
      <c r="M38" s="6">
        <f>ABS(E38-Election_result!C$2)</f>
        <v>0.30000000000000071</v>
      </c>
      <c r="N38" s="6">
        <f>ABS(F38-Election_result!D$2)</f>
        <v>5.6</v>
      </c>
      <c r="O38" s="6">
        <f>ABS(G38-Election_result!E$2)</f>
        <v>1.2000000000000002</v>
      </c>
      <c r="P38" s="6">
        <f>ABS(H38-Election_result!F$2)</f>
        <v>1.5999999999999996</v>
      </c>
      <c r="Q38" s="6">
        <f>ABS(I38-Election_result!G$2)</f>
        <v>0.20000000000000018</v>
      </c>
      <c r="R38" s="6">
        <f>ABS(J38-Election_result!H$2)</f>
        <v>1.7000000000000002</v>
      </c>
      <c r="S38" s="6">
        <f>ABS(K38-Election_result!I$2)</f>
        <v>9.9999999999999645E-2</v>
      </c>
      <c r="T38" s="6">
        <f t="shared" si="3"/>
        <v>1.7750000000000001</v>
      </c>
    </row>
    <row r="39" spans="1:20">
      <c r="A39" s="2" t="str">
        <f t="shared" si="2"/>
        <v>41444Forsa</v>
      </c>
      <c r="B39" s="10">
        <v>41444</v>
      </c>
      <c r="C39" s="2" t="s">
        <v>47</v>
      </c>
      <c r="D39" s="6">
        <v>40</v>
      </c>
      <c r="E39" s="6">
        <v>22</v>
      </c>
      <c r="F39" s="6">
        <v>15</v>
      </c>
      <c r="G39" s="6">
        <v>6</v>
      </c>
      <c r="H39" s="6">
        <v>8</v>
      </c>
      <c r="I39" s="6">
        <v>2</v>
      </c>
      <c r="J39" s="6">
        <v>2</v>
      </c>
      <c r="K39" s="6">
        <v>5</v>
      </c>
      <c r="L39" s="6">
        <f>ABS(D39-Election_result!B$2)</f>
        <v>1.5</v>
      </c>
      <c r="M39" s="6">
        <f>ABS(E39-Election_result!C$2)</f>
        <v>3.6999999999999993</v>
      </c>
      <c r="N39" s="6">
        <f>ABS(F39-Election_result!D$2)</f>
        <v>6.6</v>
      </c>
      <c r="O39" s="6">
        <f>ABS(G39-Election_result!E$2)</f>
        <v>1.2000000000000002</v>
      </c>
      <c r="P39" s="6">
        <f>ABS(H39-Election_result!F$2)</f>
        <v>0.59999999999999964</v>
      </c>
      <c r="Q39" s="6">
        <f>ABS(I39-Election_result!G$2)</f>
        <v>0.20000000000000018</v>
      </c>
      <c r="R39" s="6">
        <f>ABS(J39-Election_result!H$2)</f>
        <v>2.7</v>
      </c>
      <c r="S39" s="6">
        <f>ABS(K39-Election_result!I$2)</f>
        <v>0.90000000000000036</v>
      </c>
      <c r="T39" s="6">
        <f t="shared" si="3"/>
        <v>2.1749999999999998</v>
      </c>
    </row>
    <row r="40" spans="1:20">
      <c r="A40" s="2" t="str">
        <f t="shared" si="2"/>
        <v>41444INSA</v>
      </c>
      <c r="B40" s="10">
        <v>41444</v>
      </c>
      <c r="C40" s="2" t="s">
        <v>49</v>
      </c>
      <c r="D40" s="6">
        <v>40</v>
      </c>
      <c r="E40" s="6">
        <v>25</v>
      </c>
      <c r="F40" s="6">
        <v>15</v>
      </c>
      <c r="G40" s="6">
        <v>4</v>
      </c>
      <c r="H40" s="6">
        <v>7</v>
      </c>
      <c r="I40" s="6">
        <v>3</v>
      </c>
      <c r="J40" s="6">
        <v>3</v>
      </c>
      <c r="K40" s="6">
        <v>3</v>
      </c>
      <c r="L40" s="6">
        <f>ABS(D40-Election_result!B$2)</f>
        <v>1.5</v>
      </c>
      <c r="M40" s="6">
        <f>ABS(E40-Election_result!C$2)</f>
        <v>0.69999999999999929</v>
      </c>
      <c r="N40" s="6">
        <f>ABS(F40-Election_result!D$2)</f>
        <v>6.6</v>
      </c>
      <c r="O40" s="6">
        <f>ABS(G40-Election_result!E$2)</f>
        <v>0.79999999999999982</v>
      </c>
      <c r="P40" s="6">
        <f>ABS(H40-Election_result!F$2)</f>
        <v>1.5999999999999996</v>
      </c>
      <c r="Q40" s="6">
        <f>ABS(I40-Election_result!G$2)</f>
        <v>0.79999999999999982</v>
      </c>
      <c r="R40" s="6">
        <f>ABS(J40-Election_result!H$2)</f>
        <v>1.7000000000000002</v>
      </c>
      <c r="S40" s="6">
        <f>ABS(K40-Election_result!I$2)</f>
        <v>1.0999999999999996</v>
      </c>
      <c r="T40" s="6">
        <f t="shared" si="3"/>
        <v>1.8499999999999994</v>
      </c>
    </row>
    <row r="41" spans="1:20">
      <c r="A41" s="2" t="str">
        <f t="shared" si="2"/>
        <v>41446Infratest dimap</v>
      </c>
      <c r="B41" s="10">
        <v>41446</v>
      </c>
      <c r="C41" s="2" t="s">
        <v>48</v>
      </c>
      <c r="D41" s="6">
        <v>41</v>
      </c>
      <c r="E41" s="6">
        <v>25</v>
      </c>
      <c r="F41" s="6">
        <v>14</v>
      </c>
      <c r="G41" s="6">
        <v>5</v>
      </c>
      <c r="H41" s="6">
        <v>7</v>
      </c>
      <c r="I41" s="6" t="s">
        <v>44</v>
      </c>
      <c r="J41" s="6" t="s">
        <v>44</v>
      </c>
      <c r="K41" s="6">
        <v>8</v>
      </c>
      <c r="L41" s="6">
        <f>ABS(D41-Election_result!B$2)</f>
        <v>0.5</v>
      </c>
      <c r="M41" s="6">
        <f>ABS(E41-Election_result!C$2)</f>
        <v>0.69999999999999929</v>
      </c>
      <c r="N41" s="6">
        <f>ABS(F41-Election_result!D$2)</f>
        <v>5.6</v>
      </c>
      <c r="O41" s="6">
        <f>ABS(G41-Election_result!E$2)</f>
        <v>0.20000000000000018</v>
      </c>
      <c r="P41" s="6">
        <f>ABS(H41-Election_result!F$2)</f>
        <v>1.5999999999999996</v>
      </c>
      <c r="Q41" s="6" t="e">
        <f>ABS(I41-Election_result!G$2)</f>
        <v>#VALUE!</v>
      </c>
      <c r="R41" s="6" t="e">
        <f>ABS(J41-Election_result!H$2)</f>
        <v>#VALUE!</v>
      </c>
      <c r="S41" s="6">
        <f>ABS(K41-Election_result!I$2)</f>
        <v>3.9000000000000004</v>
      </c>
      <c r="T41" s="6" t="e">
        <f t="shared" si="3"/>
        <v>#VALUE!</v>
      </c>
    </row>
    <row r="42" spans="1:20">
      <c r="A42" s="2" t="str">
        <f t="shared" si="2"/>
        <v>41448Emnid</v>
      </c>
      <c r="B42" s="10">
        <v>41448</v>
      </c>
      <c r="C42" s="2" t="s">
        <v>46</v>
      </c>
      <c r="D42" s="6">
        <v>41</v>
      </c>
      <c r="E42" s="6">
        <v>25</v>
      </c>
      <c r="F42" s="6">
        <v>14</v>
      </c>
      <c r="G42" s="6">
        <v>4</v>
      </c>
      <c r="H42" s="6">
        <v>8</v>
      </c>
      <c r="I42" s="6">
        <v>3</v>
      </c>
      <c r="J42" s="6">
        <v>2</v>
      </c>
      <c r="K42" s="6">
        <v>3</v>
      </c>
      <c r="L42" s="6">
        <f>ABS(D42-Election_result!B$2)</f>
        <v>0.5</v>
      </c>
      <c r="M42" s="6">
        <f>ABS(E42-Election_result!C$2)</f>
        <v>0.69999999999999929</v>
      </c>
      <c r="N42" s="6">
        <f>ABS(F42-Election_result!D$2)</f>
        <v>5.6</v>
      </c>
      <c r="O42" s="6">
        <f>ABS(G42-Election_result!E$2)</f>
        <v>0.79999999999999982</v>
      </c>
      <c r="P42" s="6">
        <f>ABS(H42-Election_result!F$2)</f>
        <v>0.59999999999999964</v>
      </c>
      <c r="Q42" s="6">
        <f>ABS(I42-Election_result!G$2)</f>
        <v>0.79999999999999982</v>
      </c>
      <c r="R42" s="6">
        <f>ABS(J42-Election_result!H$2)</f>
        <v>2.7</v>
      </c>
      <c r="S42" s="6">
        <f>ABS(K42-Election_result!I$2)</f>
        <v>1.0999999999999996</v>
      </c>
      <c r="T42" s="6">
        <f t="shared" si="3"/>
        <v>1.5999999999999999</v>
      </c>
    </row>
    <row r="43" spans="1:20">
      <c r="A43" s="2" t="str">
        <f t="shared" si="2"/>
        <v>41449INSA</v>
      </c>
      <c r="B43" s="10">
        <v>41449</v>
      </c>
      <c r="C43" s="2" t="s">
        <v>49</v>
      </c>
      <c r="D43" s="6">
        <v>39</v>
      </c>
      <c r="E43" s="6">
        <v>26</v>
      </c>
      <c r="F43" s="6">
        <v>16</v>
      </c>
      <c r="G43" s="6">
        <v>4</v>
      </c>
      <c r="H43" s="6">
        <v>7</v>
      </c>
      <c r="I43" s="6">
        <v>2</v>
      </c>
      <c r="J43" s="6">
        <v>2</v>
      </c>
      <c r="K43" s="6">
        <v>4</v>
      </c>
      <c r="L43" s="6">
        <f>ABS(D43-Election_result!B$2)</f>
        <v>2.5</v>
      </c>
      <c r="M43" s="6">
        <f>ABS(E43-Election_result!C$2)</f>
        <v>0.30000000000000071</v>
      </c>
      <c r="N43" s="6">
        <f>ABS(F43-Election_result!D$2)</f>
        <v>7.6</v>
      </c>
      <c r="O43" s="6">
        <f>ABS(G43-Election_result!E$2)</f>
        <v>0.79999999999999982</v>
      </c>
      <c r="P43" s="6">
        <f>ABS(H43-Election_result!F$2)</f>
        <v>1.5999999999999996</v>
      </c>
      <c r="Q43" s="6">
        <f>ABS(I43-Election_result!G$2)</f>
        <v>0.20000000000000018</v>
      </c>
      <c r="R43" s="6">
        <f>ABS(J43-Election_result!H$2)</f>
        <v>2.7</v>
      </c>
      <c r="S43" s="6">
        <f>ABS(K43-Election_result!I$2)</f>
        <v>9.9999999999999645E-2</v>
      </c>
      <c r="T43" s="6">
        <f t="shared" si="3"/>
        <v>1.9749999999999999</v>
      </c>
    </row>
    <row r="44" spans="1:20">
      <c r="A44" s="2" t="str">
        <f t="shared" si="2"/>
        <v>41451Forsa</v>
      </c>
      <c r="B44" s="10">
        <v>41451</v>
      </c>
      <c r="C44" s="2" t="s">
        <v>47</v>
      </c>
      <c r="D44" s="6">
        <v>41</v>
      </c>
      <c r="E44" s="6">
        <v>22</v>
      </c>
      <c r="F44" s="6">
        <v>15</v>
      </c>
      <c r="G44" s="6">
        <v>5</v>
      </c>
      <c r="H44" s="6">
        <v>8</v>
      </c>
      <c r="I44" s="6">
        <v>2</v>
      </c>
      <c r="J44" s="6">
        <v>2</v>
      </c>
      <c r="K44" s="6">
        <v>5</v>
      </c>
      <c r="L44" s="6">
        <f>ABS(D44-Election_result!B$2)</f>
        <v>0.5</v>
      </c>
      <c r="M44" s="6">
        <f>ABS(E44-Election_result!C$2)</f>
        <v>3.6999999999999993</v>
      </c>
      <c r="N44" s="6">
        <f>ABS(F44-Election_result!D$2)</f>
        <v>6.6</v>
      </c>
      <c r="O44" s="6">
        <f>ABS(G44-Election_result!E$2)</f>
        <v>0.20000000000000018</v>
      </c>
      <c r="P44" s="6">
        <f>ABS(H44-Election_result!F$2)</f>
        <v>0.59999999999999964</v>
      </c>
      <c r="Q44" s="6">
        <f>ABS(I44-Election_result!G$2)</f>
        <v>0.20000000000000018</v>
      </c>
      <c r="R44" s="6">
        <f>ABS(J44-Election_result!H$2)</f>
        <v>2.7</v>
      </c>
      <c r="S44" s="6">
        <f>ABS(K44-Election_result!I$2)</f>
        <v>0.90000000000000036</v>
      </c>
      <c r="T44" s="6">
        <f t="shared" si="3"/>
        <v>1.925</v>
      </c>
    </row>
    <row r="45" spans="1:20">
      <c r="A45" s="2" t="str">
        <f t="shared" si="2"/>
        <v>41453Infratest dimap</v>
      </c>
      <c r="B45" s="10">
        <v>41453</v>
      </c>
      <c r="C45" s="2" t="s">
        <v>48</v>
      </c>
      <c r="D45" s="6">
        <v>41</v>
      </c>
      <c r="E45" s="6">
        <v>26</v>
      </c>
      <c r="F45" s="6">
        <v>13</v>
      </c>
      <c r="G45" s="6">
        <v>4</v>
      </c>
      <c r="H45" s="6">
        <v>7</v>
      </c>
      <c r="I45" s="6">
        <v>3</v>
      </c>
      <c r="J45" s="6" t="s">
        <v>44</v>
      </c>
      <c r="K45" s="6">
        <v>6</v>
      </c>
      <c r="L45" s="6">
        <f>ABS(D45-Election_result!B$2)</f>
        <v>0.5</v>
      </c>
      <c r="M45" s="6">
        <f>ABS(E45-Election_result!C$2)</f>
        <v>0.30000000000000071</v>
      </c>
      <c r="N45" s="6">
        <f>ABS(F45-Election_result!D$2)</f>
        <v>4.5999999999999996</v>
      </c>
      <c r="O45" s="6">
        <f>ABS(G45-Election_result!E$2)</f>
        <v>0.79999999999999982</v>
      </c>
      <c r="P45" s="6">
        <f>ABS(H45-Election_result!F$2)</f>
        <v>1.5999999999999996</v>
      </c>
      <c r="Q45" s="6">
        <f>ABS(I45-Election_result!G$2)</f>
        <v>0.79999999999999982</v>
      </c>
      <c r="R45" s="6" t="e">
        <f>ABS(J45-Election_result!H$2)</f>
        <v>#VALUE!</v>
      </c>
      <c r="S45" s="6">
        <f>ABS(K45-Election_result!I$2)</f>
        <v>1.9000000000000004</v>
      </c>
      <c r="T45" s="6" t="e">
        <f t="shared" si="3"/>
        <v>#VALUE!</v>
      </c>
    </row>
    <row r="46" spans="1:20">
      <c r="A46" s="2" t="str">
        <f t="shared" si="2"/>
        <v>41455Emnid</v>
      </c>
      <c r="B46" s="10">
        <v>41455</v>
      </c>
      <c r="C46" s="2" t="s">
        <v>46</v>
      </c>
      <c r="D46" s="6">
        <v>41</v>
      </c>
      <c r="E46" s="6">
        <v>25</v>
      </c>
      <c r="F46" s="6">
        <v>13</v>
      </c>
      <c r="G46" s="6">
        <v>5</v>
      </c>
      <c r="H46" s="6">
        <v>7</v>
      </c>
      <c r="I46" s="6">
        <v>3</v>
      </c>
      <c r="J46" s="6">
        <v>2</v>
      </c>
      <c r="K46" s="6">
        <v>4</v>
      </c>
      <c r="L46" s="6">
        <f>ABS(D46-Election_result!B$2)</f>
        <v>0.5</v>
      </c>
      <c r="M46" s="6">
        <f>ABS(E46-Election_result!C$2)</f>
        <v>0.69999999999999929</v>
      </c>
      <c r="N46" s="6">
        <f>ABS(F46-Election_result!D$2)</f>
        <v>4.5999999999999996</v>
      </c>
      <c r="O46" s="6">
        <f>ABS(G46-Election_result!E$2)</f>
        <v>0.20000000000000018</v>
      </c>
      <c r="P46" s="6">
        <f>ABS(H46-Election_result!F$2)</f>
        <v>1.5999999999999996</v>
      </c>
      <c r="Q46" s="6">
        <f>ABS(I46-Election_result!G$2)</f>
        <v>0.79999999999999982</v>
      </c>
      <c r="R46" s="6">
        <f>ABS(J46-Election_result!H$2)</f>
        <v>2.7</v>
      </c>
      <c r="S46" s="6">
        <f>ABS(K46-Election_result!I$2)</f>
        <v>9.9999999999999645E-2</v>
      </c>
      <c r="T46" s="6">
        <f t="shared" si="3"/>
        <v>1.3999999999999997</v>
      </c>
    </row>
    <row r="47" spans="1:20">
      <c r="A47" s="2" t="str">
        <f t="shared" si="2"/>
        <v>41456INSA</v>
      </c>
      <c r="B47" s="10">
        <v>41456</v>
      </c>
      <c r="C47" s="2" t="s">
        <v>49</v>
      </c>
      <c r="D47" s="6">
        <v>40</v>
      </c>
      <c r="E47" s="6">
        <v>25</v>
      </c>
      <c r="F47" s="6">
        <v>15</v>
      </c>
      <c r="G47" s="6">
        <v>4</v>
      </c>
      <c r="H47" s="6">
        <v>7</v>
      </c>
      <c r="I47" s="6">
        <v>2</v>
      </c>
      <c r="J47" s="6">
        <v>3</v>
      </c>
      <c r="K47" s="6">
        <v>4</v>
      </c>
      <c r="L47" s="6">
        <f>ABS(D47-Election_result!B$2)</f>
        <v>1.5</v>
      </c>
      <c r="M47" s="6">
        <f>ABS(E47-Election_result!C$2)</f>
        <v>0.69999999999999929</v>
      </c>
      <c r="N47" s="6">
        <f>ABS(F47-Election_result!D$2)</f>
        <v>6.6</v>
      </c>
      <c r="O47" s="6">
        <f>ABS(G47-Election_result!E$2)</f>
        <v>0.79999999999999982</v>
      </c>
      <c r="P47" s="6">
        <f>ABS(H47-Election_result!F$2)</f>
        <v>1.5999999999999996</v>
      </c>
      <c r="Q47" s="6">
        <f>ABS(I47-Election_result!G$2)</f>
        <v>0.20000000000000018</v>
      </c>
      <c r="R47" s="6">
        <f>ABS(J47-Election_result!H$2)</f>
        <v>1.7000000000000002</v>
      </c>
      <c r="S47" s="6">
        <f>ABS(K47-Election_result!I$2)</f>
        <v>9.9999999999999645E-2</v>
      </c>
      <c r="T47" s="6">
        <f t="shared" si="3"/>
        <v>1.6499999999999997</v>
      </c>
    </row>
    <row r="48" spans="1:20">
      <c r="A48" s="2" t="str">
        <f t="shared" si="2"/>
        <v>41458Forsa</v>
      </c>
      <c r="B48" s="10">
        <v>41458</v>
      </c>
      <c r="C48" s="2" t="s">
        <v>47</v>
      </c>
      <c r="D48" s="6">
        <v>41</v>
      </c>
      <c r="E48" s="6">
        <v>22</v>
      </c>
      <c r="F48" s="6">
        <v>14</v>
      </c>
      <c r="G48" s="6">
        <v>5</v>
      </c>
      <c r="H48" s="6">
        <v>9</v>
      </c>
      <c r="I48" s="6">
        <v>2</v>
      </c>
      <c r="J48" s="6">
        <v>2</v>
      </c>
      <c r="K48" s="6">
        <v>5</v>
      </c>
      <c r="L48" s="6">
        <f>ABS(D48-Election_result!B$2)</f>
        <v>0.5</v>
      </c>
      <c r="M48" s="6">
        <f>ABS(E48-Election_result!C$2)</f>
        <v>3.6999999999999993</v>
      </c>
      <c r="N48" s="6">
        <f>ABS(F48-Election_result!D$2)</f>
        <v>5.6</v>
      </c>
      <c r="O48" s="6">
        <f>ABS(G48-Election_result!E$2)</f>
        <v>0.20000000000000018</v>
      </c>
      <c r="P48" s="6">
        <f>ABS(H48-Election_result!F$2)</f>
        <v>0.40000000000000036</v>
      </c>
      <c r="Q48" s="6">
        <f>ABS(I48-Election_result!G$2)</f>
        <v>0.20000000000000018</v>
      </c>
      <c r="R48" s="6">
        <f>ABS(J48-Election_result!H$2)</f>
        <v>2.7</v>
      </c>
      <c r="S48" s="6">
        <f>ABS(K48-Election_result!I$2)</f>
        <v>0.90000000000000036</v>
      </c>
      <c r="T48" s="6">
        <f t="shared" si="3"/>
        <v>1.7750000000000001</v>
      </c>
    </row>
    <row r="49" spans="1:20">
      <c r="A49" s="2" t="str">
        <f t="shared" si="2"/>
        <v>41459Infratest dimap</v>
      </c>
      <c r="B49" s="10">
        <v>41459</v>
      </c>
      <c r="C49" s="2" t="s">
        <v>48</v>
      </c>
      <c r="D49" s="6">
        <v>42</v>
      </c>
      <c r="E49" s="6">
        <v>25</v>
      </c>
      <c r="F49" s="6">
        <v>14</v>
      </c>
      <c r="G49" s="6">
        <v>4</v>
      </c>
      <c r="H49" s="6">
        <v>7</v>
      </c>
      <c r="I49" s="6">
        <v>3</v>
      </c>
      <c r="J49" s="6" t="s">
        <v>44</v>
      </c>
      <c r="K49" s="6">
        <v>5</v>
      </c>
      <c r="L49" s="6">
        <f>ABS(D49-Election_result!B$2)</f>
        <v>0.5</v>
      </c>
      <c r="M49" s="6">
        <f>ABS(E49-Election_result!C$2)</f>
        <v>0.69999999999999929</v>
      </c>
      <c r="N49" s="6">
        <f>ABS(F49-Election_result!D$2)</f>
        <v>5.6</v>
      </c>
      <c r="O49" s="6">
        <f>ABS(G49-Election_result!E$2)</f>
        <v>0.79999999999999982</v>
      </c>
      <c r="P49" s="6">
        <f>ABS(H49-Election_result!F$2)</f>
        <v>1.5999999999999996</v>
      </c>
      <c r="Q49" s="6">
        <f>ABS(I49-Election_result!G$2)</f>
        <v>0.79999999999999982</v>
      </c>
      <c r="R49" s="6" t="e">
        <f>ABS(J49-Election_result!H$2)</f>
        <v>#VALUE!</v>
      </c>
      <c r="S49" s="6">
        <f>ABS(K49-Election_result!I$2)</f>
        <v>0.90000000000000036</v>
      </c>
      <c r="T49" s="6" t="e">
        <f t="shared" si="3"/>
        <v>#VALUE!</v>
      </c>
    </row>
    <row r="50" spans="1:20">
      <c r="A50" s="2" t="str">
        <f t="shared" si="2"/>
        <v>41462Emnid</v>
      </c>
      <c r="B50" s="10">
        <v>41462</v>
      </c>
      <c r="C50" s="2" t="s">
        <v>46</v>
      </c>
      <c r="D50" s="6">
        <v>42</v>
      </c>
      <c r="E50" s="6">
        <v>26</v>
      </c>
      <c r="F50" s="6">
        <v>12</v>
      </c>
      <c r="G50" s="6">
        <v>4</v>
      </c>
      <c r="H50" s="6">
        <v>8</v>
      </c>
      <c r="I50" s="6">
        <v>3</v>
      </c>
      <c r="J50" s="6">
        <v>2</v>
      </c>
      <c r="K50" s="6">
        <v>3</v>
      </c>
      <c r="L50" s="6">
        <f>ABS(D50-Election_result!B$2)</f>
        <v>0.5</v>
      </c>
      <c r="M50" s="6">
        <f>ABS(E50-Election_result!C$2)</f>
        <v>0.30000000000000071</v>
      </c>
      <c r="N50" s="6">
        <f>ABS(F50-Election_result!D$2)</f>
        <v>3.5999999999999996</v>
      </c>
      <c r="O50" s="6">
        <f>ABS(G50-Election_result!E$2)</f>
        <v>0.79999999999999982</v>
      </c>
      <c r="P50" s="6">
        <f>ABS(H50-Election_result!F$2)</f>
        <v>0.59999999999999964</v>
      </c>
      <c r="Q50" s="6">
        <f>ABS(I50-Election_result!G$2)</f>
        <v>0.79999999999999982</v>
      </c>
      <c r="R50" s="6">
        <f>ABS(J50-Election_result!H$2)</f>
        <v>2.7</v>
      </c>
      <c r="S50" s="6">
        <f>ABS(K50-Election_result!I$2)</f>
        <v>1.0999999999999996</v>
      </c>
      <c r="T50" s="6">
        <f t="shared" si="3"/>
        <v>1.3</v>
      </c>
    </row>
    <row r="51" spans="1:20">
      <c r="A51" s="2" t="str">
        <f t="shared" si="2"/>
        <v>41464INSA</v>
      </c>
      <c r="B51" s="10">
        <v>41464</v>
      </c>
      <c r="C51" s="2" t="s">
        <v>49</v>
      </c>
      <c r="D51" s="6">
        <v>39</v>
      </c>
      <c r="E51" s="6">
        <v>26</v>
      </c>
      <c r="F51" s="6">
        <v>14</v>
      </c>
      <c r="G51" s="6">
        <v>5</v>
      </c>
      <c r="H51" s="6">
        <v>7</v>
      </c>
      <c r="I51" s="6">
        <v>2</v>
      </c>
      <c r="J51" s="6">
        <v>3</v>
      </c>
      <c r="K51" s="6">
        <v>4</v>
      </c>
      <c r="L51" s="6">
        <f>ABS(D51-Election_result!B$2)</f>
        <v>2.5</v>
      </c>
      <c r="M51" s="6">
        <f>ABS(E51-Election_result!C$2)</f>
        <v>0.30000000000000071</v>
      </c>
      <c r="N51" s="6">
        <f>ABS(F51-Election_result!D$2)</f>
        <v>5.6</v>
      </c>
      <c r="O51" s="6">
        <f>ABS(G51-Election_result!E$2)</f>
        <v>0.20000000000000018</v>
      </c>
      <c r="P51" s="6">
        <f>ABS(H51-Election_result!F$2)</f>
        <v>1.5999999999999996</v>
      </c>
      <c r="Q51" s="6">
        <f>ABS(I51-Election_result!G$2)</f>
        <v>0.20000000000000018</v>
      </c>
      <c r="R51" s="6">
        <f>ABS(J51-Election_result!H$2)</f>
        <v>1.7000000000000002</v>
      </c>
      <c r="S51" s="6">
        <f>ABS(K51-Election_result!I$2)</f>
        <v>9.9999999999999645E-2</v>
      </c>
      <c r="T51" s="6">
        <f t="shared" si="3"/>
        <v>1.5250000000000001</v>
      </c>
    </row>
    <row r="52" spans="1:20">
      <c r="A52" s="2" t="str">
        <f t="shared" si="2"/>
        <v>41465Forsa</v>
      </c>
      <c r="B52" s="10">
        <v>41465</v>
      </c>
      <c r="C52" s="2" t="s">
        <v>47</v>
      </c>
      <c r="D52" s="6">
        <v>41</v>
      </c>
      <c r="E52" s="6">
        <v>22</v>
      </c>
      <c r="F52" s="6">
        <v>15</v>
      </c>
      <c r="G52" s="6">
        <v>5</v>
      </c>
      <c r="H52" s="6">
        <v>9</v>
      </c>
      <c r="I52" s="6">
        <v>2</v>
      </c>
      <c r="J52" s="6">
        <v>2</v>
      </c>
      <c r="K52" s="6">
        <v>4</v>
      </c>
      <c r="L52" s="6">
        <f>ABS(D52-Election_result!B$2)</f>
        <v>0.5</v>
      </c>
      <c r="M52" s="6">
        <f>ABS(E52-Election_result!C$2)</f>
        <v>3.6999999999999993</v>
      </c>
      <c r="N52" s="6">
        <f>ABS(F52-Election_result!D$2)</f>
        <v>6.6</v>
      </c>
      <c r="O52" s="6">
        <f>ABS(G52-Election_result!E$2)</f>
        <v>0.20000000000000018</v>
      </c>
      <c r="P52" s="6">
        <f>ABS(H52-Election_result!F$2)</f>
        <v>0.40000000000000036</v>
      </c>
      <c r="Q52" s="6">
        <f>ABS(I52-Election_result!G$2)</f>
        <v>0.20000000000000018</v>
      </c>
      <c r="R52" s="6">
        <f>ABS(J52-Election_result!H$2)</f>
        <v>2.7</v>
      </c>
      <c r="S52" s="6">
        <f>ABS(K52-Election_result!I$2)</f>
        <v>9.9999999999999645E-2</v>
      </c>
      <c r="T52" s="6">
        <f t="shared" si="3"/>
        <v>1.8</v>
      </c>
    </row>
    <row r="53" spans="1:20">
      <c r="A53" s="2" t="str">
        <f t="shared" si="2"/>
        <v>41467Allensbach</v>
      </c>
      <c r="B53" s="10">
        <v>41467</v>
      </c>
      <c r="C53" s="2" t="s">
        <v>45</v>
      </c>
      <c r="D53" s="6">
        <v>40</v>
      </c>
      <c r="E53" s="6">
        <v>25.5</v>
      </c>
      <c r="F53" s="6">
        <v>12.5</v>
      </c>
      <c r="G53" s="6">
        <v>6.5</v>
      </c>
      <c r="H53" s="6">
        <v>6</v>
      </c>
      <c r="I53" s="6">
        <v>2</v>
      </c>
      <c r="J53" s="6">
        <v>3.5</v>
      </c>
      <c r="K53" s="6">
        <v>4</v>
      </c>
      <c r="L53" s="6">
        <f>ABS(D53-Election_result!B$2)</f>
        <v>1.5</v>
      </c>
      <c r="M53" s="6">
        <f>ABS(E53-Election_result!C$2)</f>
        <v>0.19999999999999929</v>
      </c>
      <c r="N53" s="6">
        <f>ABS(F53-Election_result!D$2)</f>
        <v>4.0999999999999996</v>
      </c>
      <c r="O53" s="6">
        <f>ABS(G53-Election_result!E$2)</f>
        <v>1.7000000000000002</v>
      </c>
      <c r="P53" s="6">
        <f>ABS(H53-Election_result!F$2)</f>
        <v>2.5999999999999996</v>
      </c>
      <c r="Q53" s="6">
        <f>ABS(I53-Election_result!G$2)</f>
        <v>0.20000000000000018</v>
      </c>
      <c r="R53" s="6">
        <f>ABS(J53-Election_result!H$2)</f>
        <v>1.2000000000000002</v>
      </c>
      <c r="S53" s="6">
        <f>ABS(K53-Election_result!I$2)</f>
        <v>9.9999999999999645E-2</v>
      </c>
      <c r="T53" s="6">
        <f t="shared" si="3"/>
        <v>1.4499999999999995</v>
      </c>
    </row>
    <row r="54" spans="1:20">
      <c r="A54" s="2" t="str">
        <f t="shared" si="2"/>
        <v>41467Infratest dimap</v>
      </c>
      <c r="B54" s="10">
        <v>41467</v>
      </c>
      <c r="C54" s="2" t="s">
        <v>48</v>
      </c>
      <c r="D54" s="6">
        <v>41</v>
      </c>
      <c r="E54" s="6">
        <v>26</v>
      </c>
      <c r="F54" s="6">
        <v>14</v>
      </c>
      <c r="G54" s="6">
        <v>4</v>
      </c>
      <c r="H54" s="6">
        <v>6</v>
      </c>
      <c r="I54" s="6" t="s">
        <v>44</v>
      </c>
      <c r="J54" s="6">
        <v>3</v>
      </c>
      <c r="K54" s="6">
        <v>6</v>
      </c>
      <c r="L54" s="6">
        <f>ABS(D54-Election_result!B$2)</f>
        <v>0.5</v>
      </c>
      <c r="M54" s="6">
        <f>ABS(E54-Election_result!C$2)</f>
        <v>0.30000000000000071</v>
      </c>
      <c r="N54" s="6">
        <f>ABS(F54-Election_result!D$2)</f>
        <v>5.6</v>
      </c>
      <c r="O54" s="6">
        <f>ABS(G54-Election_result!E$2)</f>
        <v>0.79999999999999982</v>
      </c>
      <c r="P54" s="6">
        <f>ABS(H54-Election_result!F$2)</f>
        <v>2.5999999999999996</v>
      </c>
      <c r="Q54" s="6" t="e">
        <f>ABS(I54-Election_result!G$2)</f>
        <v>#VALUE!</v>
      </c>
      <c r="R54" s="6">
        <f>ABS(J54-Election_result!H$2)</f>
        <v>1.7000000000000002</v>
      </c>
      <c r="S54" s="6">
        <f>ABS(K54-Election_result!I$2)</f>
        <v>1.9000000000000004</v>
      </c>
      <c r="T54" s="6" t="e">
        <f t="shared" si="3"/>
        <v>#VALUE!</v>
      </c>
    </row>
    <row r="55" spans="1:20">
      <c r="A55" s="2" t="str">
        <f t="shared" si="2"/>
        <v>41469Emnid</v>
      </c>
      <c r="B55" s="10">
        <v>41469</v>
      </c>
      <c r="C55" s="2" t="s">
        <v>46</v>
      </c>
      <c r="D55" s="6">
        <v>41</v>
      </c>
      <c r="E55" s="6">
        <v>26</v>
      </c>
      <c r="F55" s="6">
        <v>12</v>
      </c>
      <c r="G55" s="6">
        <v>5</v>
      </c>
      <c r="H55" s="6">
        <v>7</v>
      </c>
      <c r="I55" s="6">
        <v>4</v>
      </c>
      <c r="J55" s="6">
        <v>1</v>
      </c>
      <c r="K55" s="6">
        <v>4</v>
      </c>
      <c r="L55" s="6">
        <f>ABS(D55-Election_result!B$2)</f>
        <v>0.5</v>
      </c>
      <c r="M55" s="6">
        <f>ABS(E55-Election_result!C$2)</f>
        <v>0.30000000000000071</v>
      </c>
      <c r="N55" s="6">
        <f>ABS(F55-Election_result!D$2)</f>
        <v>3.5999999999999996</v>
      </c>
      <c r="O55" s="6">
        <f>ABS(G55-Election_result!E$2)</f>
        <v>0.20000000000000018</v>
      </c>
      <c r="P55" s="6">
        <f>ABS(H55-Election_result!F$2)</f>
        <v>1.5999999999999996</v>
      </c>
      <c r="Q55" s="6">
        <f>ABS(I55-Election_result!G$2)</f>
        <v>1.7999999999999998</v>
      </c>
      <c r="R55" s="6">
        <f>ABS(J55-Election_result!H$2)</f>
        <v>3.7</v>
      </c>
      <c r="S55" s="6">
        <f>ABS(K55-Election_result!I$2)</f>
        <v>9.9999999999999645E-2</v>
      </c>
      <c r="T55" s="6">
        <f t="shared" si="3"/>
        <v>1.4749999999999999</v>
      </c>
    </row>
    <row r="56" spans="1:20">
      <c r="A56" s="2" t="str">
        <f t="shared" si="2"/>
        <v>41471INSA</v>
      </c>
      <c r="B56" s="10">
        <v>41471</v>
      </c>
      <c r="C56" s="2" t="s">
        <v>49</v>
      </c>
      <c r="D56" s="6">
        <v>38</v>
      </c>
      <c r="E56" s="6">
        <v>26</v>
      </c>
      <c r="F56" s="6">
        <v>15</v>
      </c>
      <c r="G56" s="6">
        <v>5</v>
      </c>
      <c r="H56" s="6">
        <v>8</v>
      </c>
      <c r="I56" s="6">
        <v>2</v>
      </c>
      <c r="J56" s="6">
        <v>3</v>
      </c>
      <c r="K56" s="6">
        <v>3</v>
      </c>
      <c r="L56" s="6">
        <f>ABS(D56-Election_result!B$2)</f>
        <v>3.5</v>
      </c>
      <c r="M56" s="6">
        <f>ABS(E56-Election_result!C$2)</f>
        <v>0.30000000000000071</v>
      </c>
      <c r="N56" s="6">
        <f>ABS(F56-Election_result!D$2)</f>
        <v>6.6</v>
      </c>
      <c r="O56" s="6">
        <f>ABS(G56-Election_result!E$2)</f>
        <v>0.20000000000000018</v>
      </c>
      <c r="P56" s="6">
        <f>ABS(H56-Election_result!F$2)</f>
        <v>0.59999999999999964</v>
      </c>
      <c r="Q56" s="6">
        <f>ABS(I56-Election_result!G$2)</f>
        <v>0.20000000000000018</v>
      </c>
      <c r="R56" s="6">
        <f>ABS(J56-Election_result!H$2)</f>
        <v>1.7000000000000002</v>
      </c>
      <c r="S56" s="6">
        <f>ABS(K56-Election_result!I$2)</f>
        <v>1.0999999999999996</v>
      </c>
      <c r="T56" s="6">
        <f t="shared" si="3"/>
        <v>1.7750000000000001</v>
      </c>
    </row>
    <row r="57" spans="1:20">
      <c r="A57" s="2" t="str">
        <f t="shared" si="2"/>
        <v>41471GMS</v>
      </c>
      <c r="B57" s="10">
        <v>41471</v>
      </c>
      <c r="C57" s="12" t="s">
        <v>57</v>
      </c>
      <c r="D57" s="6">
        <v>41</v>
      </c>
      <c r="E57" s="6">
        <v>25</v>
      </c>
      <c r="F57" s="6">
        <v>13</v>
      </c>
      <c r="G57" s="6">
        <v>5</v>
      </c>
      <c r="H57" s="6">
        <v>7</v>
      </c>
      <c r="I57" s="6">
        <v>2</v>
      </c>
      <c r="J57" s="6">
        <v>2</v>
      </c>
      <c r="K57" s="6">
        <v>5</v>
      </c>
      <c r="L57" s="6">
        <f>ABS(D57-Election_result!B$2)</f>
        <v>0.5</v>
      </c>
      <c r="M57" s="6">
        <f>ABS(E57-Election_result!C$2)</f>
        <v>0.69999999999999929</v>
      </c>
      <c r="N57" s="6">
        <f>ABS(F57-Election_result!D$2)</f>
        <v>4.5999999999999996</v>
      </c>
      <c r="O57" s="6">
        <f>ABS(G57-Election_result!E$2)</f>
        <v>0.20000000000000018</v>
      </c>
      <c r="P57" s="6">
        <f>ABS(H57-Election_result!F$2)</f>
        <v>1.5999999999999996</v>
      </c>
      <c r="Q57" s="6">
        <f>ABS(I57-Election_result!G$2)</f>
        <v>0.20000000000000018</v>
      </c>
      <c r="R57" s="6">
        <f>ABS(J57-Election_result!H$2)</f>
        <v>2.7</v>
      </c>
      <c r="S57" s="6">
        <f>ABS(K57-Election_result!I$2)</f>
        <v>0.90000000000000036</v>
      </c>
      <c r="T57" s="6">
        <f t="shared" si="3"/>
        <v>1.425</v>
      </c>
    </row>
    <row r="58" spans="1:20">
      <c r="A58" s="2" t="str">
        <f t="shared" si="2"/>
        <v>41472Forsa</v>
      </c>
      <c r="B58" s="10">
        <v>41472</v>
      </c>
      <c r="C58" s="2" t="s">
        <v>47</v>
      </c>
      <c r="D58" s="6">
        <v>41</v>
      </c>
      <c r="E58" s="6">
        <v>23</v>
      </c>
      <c r="F58" s="6">
        <v>14</v>
      </c>
      <c r="G58" s="6">
        <v>5</v>
      </c>
      <c r="H58" s="6">
        <v>8</v>
      </c>
      <c r="I58" s="6">
        <v>2</v>
      </c>
      <c r="J58" s="6">
        <v>2</v>
      </c>
      <c r="K58" s="6">
        <v>5</v>
      </c>
      <c r="L58" s="6">
        <f>ABS(D58-Election_result!B$2)</f>
        <v>0.5</v>
      </c>
      <c r="M58" s="6">
        <f>ABS(E58-Election_result!C$2)</f>
        <v>2.6999999999999993</v>
      </c>
      <c r="N58" s="6">
        <f>ABS(F58-Election_result!D$2)</f>
        <v>5.6</v>
      </c>
      <c r="O58" s="6">
        <f>ABS(G58-Election_result!E$2)</f>
        <v>0.20000000000000018</v>
      </c>
      <c r="P58" s="6">
        <f>ABS(H58-Election_result!F$2)</f>
        <v>0.59999999999999964</v>
      </c>
      <c r="Q58" s="6">
        <f>ABS(I58-Election_result!G$2)</f>
        <v>0.20000000000000018</v>
      </c>
      <c r="R58" s="6">
        <f>ABS(J58-Election_result!H$2)</f>
        <v>2.7</v>
      </c>
      <c r="S58" s="6">
        <f>ABS(K58-Election_result!I$2)</f>
        <v>0.90000000000000036</v>
      </c>
      <c r="T58" s="6">
        <f t="shared" si="3"/>
        <v>1.675</v>
      </c>
    </row>
    <row r="59" spans="1:20">
      <c r="A59" s="2" t="str">
        <f t="shared" si="2"/>
        <v>41474Infratest dimap</v>
      </c>
      <c r="B59" s="10">
        <v>41474</v>
      </c>
      <c r="C59" t="s">
        <v>48</v>
      </c>
      <c r="D59" s="6">
        <v>41</v>
      </c>
      <c r="E59" s="6">
        <v>26</v>
      </c>
      <c r="F59" s="6">
        <v>13</v>
      </c>
      <c r="G59" s="6">
        <v>4</v>
      </c>
      <c r="H59" s="6">
        <v>7</v>
      </c>
      <c r="I59" s="6">
        <v>2</v>
      </c>
      <c r="J59" s="6">
        <v>3</v>
      </c>
      <c r="K59" s="6">
        <v>4</v>
      </c>
      <c r="L59" s="6">
        <f>ABS(D59-Election_result!B$2)</f>
        <v>0.5</v>
      </c>
      <c r="M59" s="6">
        <f>ABS(E59-Election_result!C$2)</f>
        <v>0.30000000000000071</v>
      </c>
      <c r="N59" s="6">
        <f>ABS(F59-Election_result!D$2)</f>
        <v>4.5999999999999996</v>
      </c>
      <c r="O59" s="6">
        <f>ABS(G59-Election_result!E$2)</f>
        <v>0.79999999999999982</v>
      </c>
      <c r="P59" s="6">
        <f>ABS(H59-Election_result!F$2)</f>
        <v>1.5999999999999996</v>
      </c>
      <c r="Q59" s="6">
        <f>ABS(I59-Election_result!G$2)</f>
        <v>0.20000000000000018</v>
      </c>
      <c r="R59" s="6">
        <f>ABS(J59-Election_result!H$2)</f>
        <v>1.7000000000000002</v>
      </c>
      <c r="S59" s="6">
        <f>ABS(K59-Election_result!I$2)</f>
        <v>9.9999999999999645E-2</v>
      </c>
      <c r="T59" s="6">
        <f t="shared" si="3"/>
        <v>1.2249999999999999</v>
      </c>
    </row>
    <row r="60" spans="1:20">
      <c r="A60" s="2" t="str">
        <f t="shared" si="2"/>
        <v>41476Emnid</v>
      </c>
      <c r="B60" s="10">
        <v>41476</v>
      </c>
      <c r="C60" t="s">
        <v>46</v>
      </c>
      <c r="D60" s="6">
        <v>40</v>
      </c>
      <c r="E60" s="6">
        <v>25</v>
      </c>
      <c r="F60" s="6">
        <v>13</v>
      </c>
      <c r="G60" s="6">
        <v>6</v>
      </c>
      <c r="H60" s="6">
        <v>8</v>
      </c>
      <c r="I60" s="6">
        <v>3</v>
      </c>
      <c r="J60" s="6">
        <v>2</v>
      </c>
      <c r="K60" s="6">
        <v>3</v>
      </c>
      <c r="L60" s="6">
        <f>ABS(D60-Election_result!B$2)</f>
        <v>1.5</v>
      </c>
      <c r="M60" s="6">
        <f>ABS(E60-Election_result!C$2)</f>
        <v>0.69999999999999929</v>
      </c>
      <c r="N60" s="6">
        <f>ABS(F60-Election_result!D$2)</f>
        <v>4.5999999999999996</v>
      </c>
      <c r="O60" s="6">
        <f>ABS(G60-Election_result!E$2)</f>
        <v>1.2000000000000002</v>
      </c>
      <c r="P60" s="6">
        <f>ABS(H60-Election_result!F$2)</f>
        <v>0.59999999999999964</v>
      </c>
      <c r="Q60" s="6">
        <f>ABS(I60-Election_result!G$2)</f>
        <v>0.79999999999999982</v>
      </c>
      <c r="R60" s="6">
        <f>ABS(J60-Election_result!H$2)</f>
        <v>2.7</v>
      </c>
      <c r="S60" s="6">
        <f>ABS(K60-Election_result!I$2)</f>
        <v>1.0999999999999996</v>
      </c>
      <c r="T60" s="6">
        <f t="shared" si="3"/>
        <v>1.6499999999999997</v>
      </c>
    </row>
    <row r="61" spans="1:20">
      <c r="A61" s="2" t="str">
        <f t="shared" si="2"/>
        <v>41478INSA</v>
      </c>
      <c r="B61" s="10">
        <v>41478</v>
      </c>
      <c r="C61" s="2" t="s">
        <v>49</v>
      </c>
      <c r="D61" s="6">
        <v>38</v>
      </c>
      <c r="E61" s="6">
        <v>26</v>
      </c>
      <c r="F61" s="6">
        <v>15</v>
      </c>
      <c r="G61" s="6">
        <v>5</v>
      </c>
      <c r="H61" s="6">
        <v>7</v>
      </c>
      <c r="I61" s="6">
        <v>2</v>
      </c>
      <c r="J61" s="6">
        <v>3</v>
      </c>
      <c r="K61" s="6">
        <v>4</v>
      </c>
      <c r="L61" s="6">
        <f>ABS(D61-Election_result!B$2)</f>
        <v>3.5</v>
      </c>
      <c r="M61" s="6">
        <f>ABS(E61-Election_result!C$2)</f>
        <v>0.30000000000000071</v>
      </c>
      <c r="N61" s="6">
        <f>ABS(F61-Election_result!D$2)</f>
        <v>6.6</v>
      </c>
      <c r="O61" s="6">
        <f>ABS(G61-Election_result!E$2)</f>
        <v>0.20000000000000018</v>
      </c>
      <c r="P61" s="6">
        <f>ABS(H61-Election_result!F$2)</f>
        <v>1.5999999999999996</v>
      </c>
      <c r="Q61" s="6">
        <f>ABS(I61-Election_result!G$2)</f>
        <v>0.20000000000000018</v>
      </c>
      <c r="R61" s="6">
        <f>ABS(J61-Election_result!H$2)</f>
        <v>1.7000000000000002</v>
      </c>
      <c r="S61" s="6">
        <f>ABS(K61-Election_result!I$2)</f>
        <v>9.9999999999999645E-2</v>
      </c>
      <c r="T61" s="6">
        <f t="shared" si="3"/>
        <v>1.7750000000000001</v>
      </c>
    </row>
    <row r="62" spans="1:20">
      <c r="A62" s="2" t="str">
        <f t="shared" si="2"/>
        <v>41479Forsa</v>
      </c>
      <c r="B62" s="10">
        <v>41479</v>
      </c>
      <c r="C62" s="2" t="s">
        <v>47</v>
      </c>
      <c r="D62" s="6">
        <v>41</v>
      </c>
      <c r="E62" s="6">
        <v>22</v>
      </c>
      <c r="F62" s="6">
        <v>12</v>
      </c>
      <c r="G62" s="6">
        <v>5</v>
      </c>
      <c r="H62" s="6">
        <v>9</v>
      </c>
      <c r="I62" s="6">
        <v>4</v>
      </c>
      <c r="J62" s="6">
        <v>2</v>
      </c>
      <c r="K62" s="6">
        <v>5</v>
      </c>
      <c r="L62" s="6">
        <f>ABS(D62-Election_result!B$2)</f>
        <v>0.5</v>
      </c>
      <c r="M62" s="6">
        <f>ABS(E62-Election_result!C$2)</f>
        <v>3.6999999999999993</v>
      </c>
      <c r="N62" s="6">
        <f>ABS(F62-Election_result!D$2)</f>
        <v>3.5999999999999996</v>
      </c>
      <c r="O62" s="6">
        <f>ABS(G62-Election_result!E$2)</f>
        <v>0.20000000000000018</v>
      </c>
      <c r="P62" s="6">
        <f>ABS(H62-Election_result!F$2)</f>
        <v>0.40000000000000036</v>
      </c>
      <c r="Q62" s="6">
        <f>ABS(I62-Election_result!G$2)</f>
        <v>1.7999999999999998</v>
      </c>
      <c r="R62" s="6">
        <f>ABS(J62-Election_result!H$2)</f>
        <v>2.7</v>
      </c>
      <c r="S62" s="6">
        <f>ABS(K62-Election_result!I$2)</f>
        <v>0.90000000000000036</v>
      </c>
      <c r="T62" s="6">
        <f t="shared" si="3"/>
        <v>1.7249999999999999</v>
      </c>
    </row>
    <row r="63" spans="1:20">
      <c r="A63" s="2" t="str">
        <f t="shared" si="2"/>
        <v>41480Infratest dimap</v>
      </c>
      <c r="B63" s="10">
        <v>41480</v>
      </c>
      <c r="C63" s="2" t="s">
        <v>48</v>
      </c>
      <c r="D63" s="6">
        <v>42</v>
      </c>
      <c r="E63" s="6">
        <v>25</v>
      </c>
      <c r="F63" s="6">
        <v>14</v>
      </c>
      <c r="G63" s="6">
        <v>4</v>
      </c>
      <c r="H63" s="6">
        <v>7</v>
      </c>
      <c r="I63" s="6">
        <v>2</v>
      </c>
      <c r="J63" s="6">
        <v>2</v>
      </c>
      <c r="K63" s="6">
        <v>4</v>
      </c>
      <c r="L63" s="6">
        <f>ABS(D63-Election_result!B$2)</f>
        <v>0.5</v>
      </c>
      <c r="M63" s="6">
        <f>ABS(E63-Election_result!C$2)</f>
        <v>0.69999999999999929</v>
      </c>
      <c r="N63" s="6">
        <f>ABS(F63-Election_result!D$2)</f>
        <v>5.6</v>
      </c>
      <c r="O63" s="6">
        <f>ABS(G63-Election_result!E$2)</f>
        <v>0.79999999999999982</v>
      </c>
      <c r="P63" s="6">
        <f>ABS(H63-Election_result!F$2)</f>
        <v>1.5999999999999996</v>
      </c>
      <c r="Q63" s="6">
        <f>ABS(I63-Election_result!G$2)</f>
        <v>0.20000000000000018</v>
      </c>
      <c r="R63" s="6">
        <f>ABS(J63-Election_result!H$2)</f>
        <v>2.7</v>
      </c>
      <c r="S63" s="6">
        <f>ABS(K63-Election_result!I$2)</f>
        <v>9.9999999999999645E-2</v>
      </c>
      <c r="T63" s="6">
        <f t="shared" si="3"/>
        <v>1.5249999999999997</v>
      </c>
    </row>
    <row r="64" spans="1:20">
      <c r="A64" s="2" t="str">
        <f t="shared" si="2"/>
        <v>41483Emnid</v>
      </c>
      <c r="B64" s="10">
        <v>41483</v>
      </c>
      <c r="C64" s="2" t="s">
        <v>46</v>
      </c>
      <c r="D64" s="6">
        <v>40</v>
      </c>
      <c r="E64" s="6">
        <v>25</v>
      </c>
      <c r="F64" s="6">
        <v>13</v>
      </c>
      <c r="G64" s="6">
        <v>5</v>
      </c>
      <c r="H64" s="6">
        <v>8</v>
      </c>
      <c r="I64" s="6">
        <v>3</v>
      </c>
      <c r="J64" s="6">
        <v>3</v>
      </c>
      <c r="K64" s="6">
        <v>3</v>
      </c>
      <c r="L64" s="6">
        <f>ABS(D64-Election_result!B$2)</f>
        <v>1.5</v>
      </c>
      <c r="M64" s="6">
        <f>ABS(E64-Election_result!C$2)</f>
        <v>0.69999999999999929</v>
      </c>
      <c r="N64" s="6">
        <f>ABS(F64-Election_result!D$2)</f>
        <v>4.5999999999999996</v>
      </c>
      <c r="O64" s="6">
        <f>ABS(G64-Election_result!E$2)</f>
        <v>0.20000000000000018</v>
      </c>
      <c r="P64" s="6">
        <f>ABS(H64-Election_result!F$2)</f>
        <v>0.59999999999999964</v>
      </c>
      <c r="Q64" s="6">
        <f>ABS(I64-Election_result!G$2)</f>
        <v>0.79999999999999982</v>
      </c>
      <c r="R64" s="6">
        <f>ABS(J64-Election_result!H$2)</f>
        <v>1.7000000000000002</v>
      </c>
      <c r="S64" s="6">
        <f>ABS(K64-Election_result!I$2)</f>
        <v>1.0999999999999996</v>
      </c>
      <c r="T64" s="6">
        <f t="shared" si="3"/>
        <v>1.3999999999999997</v>
      </c>
    </row>
    <row r="65" spans="1:20">
      <c r="A65" s="2" t="str">
        <f t="shared" si="2"/>
        <v>41485INSA</v>
      </c>
      <c r="B65" s="10">
        <v>41485</v>
      </c>
      <c r="C65" s="2" t="s">
        <v>49</v>
      </c>
      <c r="D65" s="6">
        <v>39</v>
      </c>
      <c r="E65" s="6">
        <v>26</v>
      </c>
      <c r="F65" s="6">
        <v>15</v>
      </c>
      <c r="G65" s="6">
        <v>4</v>
      </c>
      <c r="H65" s="6">
        <v>7</v>
      </c>
      <c r="I65" s="6">
        <v>2</v>
      </c>
      <c r="J65" s="6">
        <v>3</v>
      </c>
      <c r="K65" s="6">
        <v>4</v>
      </c>
      <c r="L65" s="6">
        <f>ABS(D65-Election_result!B$2)</f>
        <v>2.5</v>
      </c>
      <c r="M65" s="6">
        <f>ABS(E65-Election_result!C$2)</f>
        <v>0.30000000000000071</v>
      </c>
      <c r="N65" s="6">
        <f>ABS(F65-Election_result!D$2)</f>
        <v>6.6</v>
      </c>
      <c r="O65" s="6">
        <f>ABS(G65-Election_result!E$2)</f>
        <v>0.79999999999999982</v>
      </c>
      <c r="P65" s="6">
        <f>ABS(H65-Election_result!F$2)</f>
        <v>1.5999999999999996</v>
      </c>
      <c r="Q65" s="6">
        <f>ABS(I65-Election_result!G$2)</f>
        <v>0.20000000000000018</v>
      </c>
      <c r="R65" s="6">
        <f>ABS(J65-Election_result!H$2)</f>
        <v>1.7000000000000002</v>
      </c>
      <c r="S65" s="6">
        <f>ABS(K65-Election_result!I$2)</f>
        <v>9.9999999999999645E-2</v>
      </c>
      <c r="T65" s="6">
        <f t="shared" si="3"/>
        <v>1.7249999999999999</v>
      </c>
    </row>
    <row r="66" spans="1:20">
      <c r="A66" s="2" t="str">
        <f t="shared" si="2"/>
        <v>41486Forsa</v>
      </c>
      <c r="B66" s="10">
        <v>41486</v>
      </c>
      <c r="C66" s="2" t="s">
        <v>47</v>
      </c>
      <c r="D66" s="6">
        <v>41</v>
      </c>
      <c r="E66" s="6">
        <v>22</v>
      </c>
      <c r="F66" s="6">
        <v>13</v>
      </c>
      <c r="G66" s="6">
        <v>5</v>
      </c>
      <c r="H66" s="6">
        <v>8</v>
      </c>
      <c r="I66" s="6">
        <v>3</v>
      </c>
      <c r="J66" s="6">
        <v>2</v>
      </c>
      <c r="K66" s="6">
        <v>6</v>
      </c>
      <c r="L66" s="6">
        <f>ABS(D66-Election_result!B$2)</f>
        <v>0.5</v>
      </c>
      <c r="M66" s="6">
        <f>ABS(E66-Election_result!C$2)</f>
        <v>3.6999999999999993</v>
      </c>
      <c r="N66" s="6">
        <f>ABS(F66-Election_result!D$2)</f>
        <v>4.5999999999999996</v>
      </c>
      <c r="O66" s="6">
        <f>ABS(G66-Election_result!E$2)</f>
        <v>0.20000000000000018</v>
      </c>
      <c r="P66" s="6">
        <f>ABS(H66-Election_result!F$2)</f>
        <v>0.59999999999999964</v>
      </c>
      <c r="Q66" s="6">
        <f>ABS(I66-Election_result!G$2)</f>
        <v>0.79999999999999982</v>
      </c>
      <c r="R66" s="6">
        <f>ABS(J66-Election_result!H$2)</f>
        <v>2.7</v>
      </c>
      <c r="S66" s="6">
        <f>ABS(K66-Election_result!I$2)</f>
        <v>1.9000000000000004</v>
      </c>
      <c r="T66" s="6">
        <f t="shared" si="3"/>
        <v>1.8749999999999998</v>
      </c>
    </row>
    <row r="67" spans="1:20">
      <c r="A67" s="2" t="str">
        <f t="shared" ref="A67:A98" si="4">B67&amp;C67</f>
        <v>41487Infratest dimap</v>
      </c>
      <c r="B67" s="10">
        <v>41487</v>
      </c>
      <c r="C67" s="2" t="s">
        <v>48</v>
      </c>
      <c r="D67" s="6">
        <v>42</v>
      </c>
      <c r="E67" s="6">
        <v>26</v>
      </c>
      <c r="F67" s="6">
        <v>13</v>
      </c>
      <c r="G67" s="6">
        <v>5</v>
      </c>
      <c r="H67" s="6">
        <v>7</v>
      </c>
      <c r="I67" s="6" t="s">
        <v>44</v>
      </c>
      <c r="J67" s="6" t="s">
        <v>44</v>
      </c>
      <c r="K67" s="6">
        <v>7</v>
      </c>
      <c r="L67" s="6">
        <f>ABS(D67-Election_result!B$2)</f>
        <v>0.5</v>
      </c>
      <c r="M67" s="6">
        <f>ABS(E67-Election_result!C$2)</f>
        <v>0.30000000000000071</v>
      </c>
      <c r="N67" s="6">
        <f>ABS(F67-Election_result!D$2)</f>
        <v>4.5999999999999996</v>
      </c>
      <c r="O67" s="6">
        <f>ABS(G67-Election_result!E$2)</f>
        <v>0.20000000000000018</v>
      </c>
      <c r="P67" s="6">
        <f>ABS(H67-Election_result!F$2)</f>
        <v>1.5999999999999996</v>
      </c>
      <c r="Q67" s="6" t="e">
        <f>ABS(I67-Election_result!G$2)</f>
        <v>#VALUE!</v>
      </c>
      <c r="R67" s="6" t="e">
        <f>ABS(J67-Election_result!H$2)</f>
        <v>#VALUE!</v>
      </c>
      <c r="S67" s="6">
        <f>ABS(K67-Election_result!I$2)</f>
        <v>2.9000000000000004</v>
      </c>
      <c r="T67" s="6" t="e">
        <f t="shared" ref="T67:T98" si="5">AVERAGE(L67:S67)</f>
        <v>#VALUE!</v>
      </c>
    </row>
    <row r="68" spans="1:20">
      <c r="A68" s="2" t="str">
        <f t="shared" si="4"/>
        <v>41490Emnid</v>
      </c>
      <c r="B68" s="10">
        <v>41490</v>
      </c>
      <c r="C68" s="2" t="s">
        <v>46</v>
      </c>
      <c r="D68" s="6">
        <v>40</v>
      </c>
      <c r="E68" s="6">
        <v>25</v>
      </c>
      <c r="F68" s="6">
        <v>13</v>
      </c>
      <c r="G68" s="6">
        <v>5</v>
      </c>
      <c r="H68" s="6">
        <v>8</v>
      </c>
      <c r="I68" s="6">
        <v>3</v>
      </c>
      <c r="J68" s="6">
        <v>2</v>
      </c>
      <c r="K68" s="6">
        <v>4</v>
      </c>
      <c r="L68" s="6">
        <f>ABS(D68-Election_result!B$2)</f>
        <v>1.5</v>
      </c>
      <c r="M68" s="6">
        <f>ABS(E68-Election_result!C$2)</f>
        <v>0.69999999999999929</v>
      </c>
      <c r="N68" s="6">
        <f>ABS(F68-Election_result!D$2)</f>
        <v>4.5999999999999996</v>
      </c>
      <c r="O68" s="6">
        <f>ABS(G68-Election_result!E$2)</f>
        <v>0.20000000000000018</v>
      </c>
      <c r="P68" s="6">
        <f>ABS(H68-Election_result!F$2)</f>
        <v>0.59999999999999964</v>
      </c>
      <c r="Q68" s="6">
        <f>ABS(I68-Election_result!G$2)</f>
        <v>0.79999999999999982</v>
      </c>
      <c r="R68" s="6">
        <f>ABS(J68-Election_result!H$2)</f>
        <v>2.7</v>
      </c>
      <c r="S68" s="6">
        <f>ABS(K68-Election_result!I$2)</f>
        <v>9.9999999999999645E-2</v>
      </c>
      <c r="T68" s="6">
        <f t="shared" si="5"/>
        <v>1.3999999999999997</v>
      </c>
    </row>
    <row r="69" spans="1:20">
      <c r="A69" s="2" t="str">
        <f t="shared" si="4"/>
        <v>41491INSA</v>
      </c>
      <c r="B69" s="10">
        <v>41491</v>
      </c>
      <c r="C69" s="2" t="s">
        <v>49</v>
      </c>
      <c r="D69" s="6">
        <v>39</v>
      </c>
      <c r="E69" s="6">
        <v>26</v>
      </c>
      <c r="F69" s="6">
        <v>14</v>
      </c>
      <c r="G69" s="6">
        <v>5</v>
      </c>
      <c r="H69" s="6">
        <v>8</v>
      </c>
      <c r="I69" s="6">
        <v>2</v>
      </c>
      <c r="J69" s="6">
        <v>2</v>
      </c>
      <c r="K69" s="6">
        <v>4</v>
      </c>
      <c r="L69" s="6">
        <f>ABS(D69-Election_result!B$2)</f>
        <v>2.5</v>
      </c>
      <c r="M69" s="6">
        <f>ABS(E69-Election_result!C$2)</f>
        <v>0.30000000000000071</v>
      </c>
      <c r="N69" s="6">
        <f>ABS(F69-Election_result!D$2)</f>
        <v>5.6</v>
      </c>
      <c r="O69" s="6">
        <f>ABS(G69-Election_result!E$2)</f>
        <v>0.20000000000000018</v>
      </c>
      <c r="P69" s="6">
        <f>ABS(H69-Election_result!F$2)</f>
        <v>0.59999999999999964</v>
      </c>
      <c r="Q69" s="6">
        <f>ABS(I69-Election_result!G$2)</f>
        <v>0.20000000000000018</v>
      </c>
      <c r="R69" s="6">
        <f>ABS(J69-Election_result!H$2)</f>
        <v>2.7</v>
      </c>
      <c r="S69" s="6">
        <f>ABS(K69-Election_result!I$2)</f>
        <v>9.9999999999999645E-2</v>
      </c>
      <c r="T69" s="6">
        <f t="shared" si="5"/>
        <v>1.5250000000000001</v>
      </c>
    </row>
    <row r="70" spans="1:20">
      <c r="A70" s="2" t="str">
        <f t="shared" si="4"/>
        <v>41493Forsa</v>
      </c>
      <c r="B70" s="10">
        <v>41493</v>
      </c>
      <c r="C70" s="2" t="s">
        <v>47</v>
      </c>
      <c r="D70" s="6">
        <v>40</v>
      </c>
      <c r="E70" s="6">
        <v>23</v>
      </c>
      <c r="F70" s="6">
        <v>14</v>
      </c>
      <c r="G70" s="6">
        <v>5</v>
      </c>
      <c r="H70" s="6">
        <v>7</v>
      </c>
      <c r="I70" s="6">
        <v>3</v>
      </c>
      <c r="J70" s="6">
        <v>3</v>
      </c>
      <c r="K70" s="6">
        <v>5</v>
      </c>
      <c r="L70" s="6">
        <f>ABS(D70-Election_result!B$2)</f>
        <v>1.5</v>
      </c>
      <c r="M70" s="6">
        <f>ABS(E70-Election_result!C$2)</f>
        <v>2.6999999999999993</v>
      </c>
      <c r="N70" s="6">
        <f>ABS(F70-Election_result!D$2)</f>
        <v>5.6</v>
      </c>
      <c r="O70" s="6">
        <f>ABS(G70-Election_result!E$2)</f>
        <v>0.20000000000000018</v>
      </c>
      <c r="P70" s="6">
        <f>ABS(H70-Election_result!F$2)</f>
        <v>1.5999999999999996</v>
      </c>
      <c r="Q70" s="6">
        <f>ABS(I70-Election_result!G$2)</f>
        <v>0.79999999999999982</v>
      </c>
      <c r="R70" s="6">
        <f>ABS(J70-Election_result!H$2)</f>
        <v>1.7000000000000002</v>
      </c>
      <c r="S70" s="6">
        <f>ABS(K70-Election_result!I$2)</f>
        <v>0.90000000000000036</v>
      </c>
      <c r="T70" s="6">
        <f t="shared" si="5"/>
        <v>1.8749999999999998</v>
      </c>
    </row>
    <row r="71" spans="1:20">
      <c r="A71" s="2" t="str">
        <f t="shared" si="4"/>
        <v>41495Infratest dimap</v>
      </c>
      <c r="B71" s="10">
        <v>41495</v>
      </c>
      <c r="C71" s="2" t="s">
        <v>48</v>
      </c>
      <c r="D71" s="6">
        <v>42</v>
      </c>
      <c r="E71" s="6">
        <v>25</v>
      </c>
      <c r="F71" s="6">
        <v>13</v>
      </c>
      <c r="G71" s="6">
        <v>5</v>
      </c>
      <c r="H71" s="6">
        <v>7</v>
      </c>
      <c r="I71" s="6">
        <v>3</v>
      </c>
      <c r="J71" s="6" t="s">
        <v>44</v>
      </c>
      <c r="K71" s="6">
        <v>5</v>
      </c>
      <c r="L71" s="6">
        <f>ABS(D71-Election_result!B$2)</f>
        <v>0.5</v>
      </c>
      <c r="M71" s="6">
        <f>ABS(E71-Election_result!C$2)</f>
        <v>0.69999999999999929</v>
      </c>
      <c r="N71" s="6">
        <f>ABS(F71-Election_result!D$2)</f>
        <v>4.5999999999999996</v>
      </c>
      <c r="O71" s="6">
        <f>ABS(G71-Election_result!E$2)</f>
        <v>0.20000000000000018</v>
      </c>
      <c r="P71" s="6">
        <f>ABS(H71-Election_result!F$2)</f>
        <v>1.5999999999999996</v>
      </c>
      <c r="Q71" s="6">
        <f>ABS(I71-Election_result!G$2)</f>
        <v>0.79999999999999982</v>
      </c>
      <c r="R71" s="6" t="e">
        <f>ABS(J71-Election_result!H$2)</f>
        <v>#VALUE!</v>
      </c>
      <c r="S71" s="6">
        <f>ABS(K71-Election_result!I$2)</f>
        <v>0.90000000000000036</v>
      </c>
      <c r="T71" s="6" t="e">
        <f t="shared" si="5"/>
        <v>#VALUE!</v>
      </c>
    </row>
    <row r="72" spans="1:20">
      <c r="A72" s="2" t="str">
        <f t="shared" si="4"/>
        <v>41497Emnid</v>
      </c>
      <c r="B72" s="10">
        <v>41497</v>
      </c>
      <c r="C72" s="2" t="s">
        <v>46</v>
      </c>
      <c r="D72" s="6">
        <v>41</v>
      </c>
      <c r="E72" s="6">
        <v>25</v>
      </c>
      <c r="F72" s="6">
        <v>13</v>
      </c>
      <c r="G72" s="6">
        <v>5</v>
      </c>
      <c r="H72" s="6">
        <v>8</v>
      </c>
      <c r="I72" s="6">
        <v>3</v>
      </c>
      <c r="J72" s="6">
        <v>2</v>
      </c>
      <c r="K72" s="6">
        <v>3</v>
      </c>
      <c r="L72" s="6">
        <f>ABS(D72-Election_result!B$2)</f>
        <v>0.5</v>
      </c>
      <c r="M72" s="6">
        <f>ABS(E72-Election_result!C$2)</f>
        <v>0.69999999999999929</v>
      </c>
      <c r="N72" s="6">
        <f>ABS(F72-Election_result!D$2)</f>
        <v>4.5999999999999996</v>
      </c>
      <c r="O72" s="6">
        <f>ABS(G72-Election_result!E$2)</f>
        <v>0.20000000000000018</v>
      </c>
      <c r="P72" s="6">
        <f>ABS(H72-Election_result!F$2)</f>
        <v>0.59999999999999964</v>
      </c>
      <c r="Q72" s="6">
        <f>ABS(I72-Election_result!G$2)</f>
        <v>0.79999999999999982</v>
      </c>
      <c r="R72" s="6">
        <f>ABS(J72-Election_result!H$2)</f>
        <v>2.7</v>
      </c>
      <c r="S72" s="6">
        <f>ABS(K72-Election_result!I$2)</f>
        <v>1.0999999999999996</v>
      </c>
      <c r="T72" s="6">
        <f t="shared" si="5"/>
        <v>1.3999999999999997</v>
      </c>
    </row>
    <row r="73" spans="1:20">
      <c r="A73" s="2" t="str">
        <f t="shared" si="4"/>
        <v>41499INSA</v>
      </c>
      <c r="B73" s="10">
        <v>41499</v>
      </c>
      <c r="C73" s="2" t="s">
        <v>49</v>
      </c>
      <c r="D73" s="6">
        <v>39</v>
      </c>
      <c r="E73" s="6">
        <v>26</v>
      </c>
      <c r="F73" s="6">
        <v>14</v>
      </c>
      <c r="G73" s="6">
        <v>5</v>
      </c>
      <c r="H73" s="6">
        <v>8</v>
      </c>
      <c r="I73" s="6">
        <v>2</v>
      </c>
      <c r="J73" s="6">
        <v>3</v>
      </c>
      <c r="K73" s="6">
        <v>3</v>
      </c>
      <c r="L73" s="6">
        <f>ABS(D73-Election_result!B$2)</f>
        <v>2.5</v>
      </c>
      <c r="M73" s="6">
        <f>ABS(E73-Election_result!C$2)</f>
        <v>0.30000000000000071</v>
      </c>
      <c r="N73" s="6">
        <f>ABS(F73-Election_result!D$2)</f>
        <v>5.6</v>
      </c>
      <c r="O73" s="6">
        <f>ABS(G73-Election_result!E$2)</f>
        <v>0.20000000000000018</v>
      </c>
      <c r="P73" s="6">
        <f>ABS(H73-Election_result!F$2)</f>
        <v>0.59999999999999964</v>
      </c>
      <c r="Q73" s="6">
        <f>ABS(I73-Election_result!G$2)</f>
        <v>0.20000000000000018</v>
      </c>
      <c r="R73" s="6">
        <f>ABS(J73-Election_result!H$2)</f>
        <v>1.7000000000000002</v>
      </c>
      <c r="S73" s="6">
        <f>ABS(K73-Election_result!I$2)</f>
        <v>1.0999999999999996</v>
      </c>
      <c r="T73" s="6">
        <f t="shared" si="5"/>
        <v>1.5250000000000001</v>
      </c>
    </row>
    <row r="74" spans="1:20">
      <c r="A74" s="2" t="str">
        <f t="shared" si="4"/>
        <v>41500Forsa</v>
      </c>
      <c r="B74" s="10">
        <v>41500</v>
      </c>
      <c r="C74" s="2" t="s">
        <v>47</v>
      </c>
      <c r="D74" s="6">
        <v>40</v>
      </c>
      <c r="E74" s="6">
        <v>23</v>
      </c>
      <c r="F74" s="6">
        <v>13</v>
      </c>
      <c r="G74" s="6">
        <v>5</v>
      </c>
      <c r="H74" s="6">
        <v>8</v>
      </c>
      <c r="I74" s="6">
        <v>3</v>
      </c>
      <c r="J74" s="6">
        <v>3</v>
      </c>
      <c r="K74" s="6">
        <v>5</v>
      </c>
      <c r="L74" s="6">
        <f>ABS(D74-Election_result!B$2)</f>
        <v>1.5</v>
      </c>
      <c r="M74" s="6">
        <f>ABS(E74-Election_result!C$2)</f>
        <v>2.6999999999999993</v>
      </c>
      <c r="N74" s="6">
        <f>ABS(F74-Election_result!D$2)</f>
        <v>4.5999999999999996</v>
      </c>
      <c r="O74" s="6">
        <f>ABS(G74-Election_result!E$2)</f>
        <v>0.20000000000000018</v>
      </c>
      <c r="P74" s="6">
        <f>ABS(H74-Election_result!F$2)</f>
        <v>0.59999999999999964</v>
      </c>
      <c r="Q74" s="6">
        <f>ABS(I74-Election_result!G$2)</f>
        <v>0.79999999999999982</v>
      </c>
      <c r="R74" s="6">
        <f>ABS(J74-Election_result!H$2)</f>
        <v>1.7000000000000002</v>
      </c>
      <c r="S74" s="6">
        <f>ABS(K74-Election_result!I$2)</f>
        <v>0.90000000000000036</v>
      </c>
      <c r="T74" s="6">
        <f t="shared" si="5"/>
        <v>1.6249999999999998</v>
      </c>
    </row>
    <row r="75" spans="1:20">
      <c r="A75" s="2" t="str">
        <f t="shared" si="4"/>
        <v>41501Infratest dimap</v>
      </c>
      <c r="B75" s="10">
        <v>41501</v>
      </c>
      <c r="C75" s="2" t="s">
        <v>48</v>
      </c>
      <c r="D75" s="6">
        <v>42</v>
      </c>
      <c r="E75" s="6">
        <v>25</v>
      </c>
      <c r="F75" s="6">
        <v>12</v>
      </c>
      <c r="G75" s="6">
        <v>5</v>
      </c>
      <c r="H75" s="6">
        <v>8</v>
      </c>
      <c r="I75" s="6">
        <v>3</v>
      </c>
      <c r="J75" s="6" t="s">
        <v>44</v>
      </c>
      <c r="K75" s="6">
        <v>5</v>
      </c>
      <c r="L75" s="6">
        <f>ABS(D75-Election_result!B$2)</f>
        <v>0.5</v>
      </c>
      <c r="M75" s="6">
        <f>ABS(E75-Election_result!C$2)</f>
        <v>0.69999999999999929</v>
      </c>
      <c r="N75" s="6">
        <f>ABS(F75-Election_result!D$2)</f>
        <v>3.5999999999999996</v>
      </c>
      <c r="O75" s="6">
        <f>ABS(G75-Election_result!E$2)</f>
        <v>0.20000000000000018</v>
      </c>
      <c r="P75" s="6">
        <f>ABS(H75-Election_result!F$2)</f>
        <v>0.59999999999999964</v>
      </c>
      <c r="Q75" s="6">
        <f>ABS(I75-Election_result!G$2)</f>
        <v>0.79999999999999982</v>
      </c>
      <c r="R75" s="6" t="e">
        <f>ABS(J75-Election_result!H$2)</f>
        <v>#VALUE!</v>
      </c>
      <c r="S75" s="6">
        <f>ABS(K75-Election_result!I$2)</f>
        <v>0.90000000000000036</v>
      </c>
      <c r="T75" s="6" t="e">
        <f t="shared" si="5"/>
        <v>#VALUE!</v>
      </c>
    </row>
    <row r="76" spans="1:20">
      <c r="A76" s="2" t="str">
        <f t="shared" si="4"/>
        <v>41504Emnid</v>
      </c>
      <c r="B76" s="10">
        <v>41504</v>
      </c>
      <c r="C76" s="2" t="s">
        <v>46</v>
      </c>
      <c r="D76" s="6">
        <v>40</v>
      </c>
      <c r="E76" s="6">
        <v>24</v>
      </c>
      <c r="F76" s="6">
        <v>12</v>
      </c>
      <c r="G76" s="6">
        <v>6</v>
      </c>
      <c r="H76" s="6">
        <v>8</v>
      </c>
      <c r="I76" s="6">
        <v>4</v>
      </c>
      <c r="J76" s="6">
        <v>1</v>
      </c>
      <c r="K76" s="6">
        <v>5</v>
      </c>
      <c r="L76" s="6">
        <f>ABS(D76-Election_result!B$2)</f>
        <v>1.5</v>
      </c>
      <c r="M76" s="6">
        <f>ABS(E76-Election_result!C$2)</f>
        <v>1.6999999999999993</v>
      </c>
      <c r="N76" s="6">
        <f>ABS(F76-Election_result!D$2)</f>
        <v>3.5999999999999996</v>
      </c>
      <c r="O76" s="6">
        <f>ABS(G76-Election_result!E$2)</f>
        <v>1.2000000000000002</v>
      </c>
      <c r="P76" s="6">
        <f>ABS(H76-Election_result!F$2)</f>
        <v>0.59999999999999964</v>
      </c>
      <c r="Q76" s="6">
        <f>ABS(I76-Election_result!G$2)</f>
        <v>1.7999999999999998</v>
      </c>
      <c r="R76" s="6">
        <f>ABS(J76-Election_result!H$2)</f>
        <v>3.7</v>
      </c>
      <c r="S76" s="6">
        <f>ABS(K76-Election_result!I$2)</f>
        <v>0.90000000000000036</v>
      </c>
      <c r="T76" s="6">
        <f t="shared" si="5"/>
        <v>1.8749999999999998</v>
      </c>
    </row>
    <row r="77" spans="1:20">
      <c r="A77" s="2" t="str">
        <f t="shared" si="4"/>
        <v>41506INSA</v>
      </c>
      <c r="B77" s="10">
        <v>41506</v>
      </c>
      <c r="C77" s="2" t="s">
        <v>49</v>
      </c>
      <c r="D77" s="6">
        <v>38</v>
      </c>
      <c r="E77" s="6">
        <v>26</v>
      </c>
      <c r="F77" s="6">
        <v>15</v>
      </c>
      <c r="G77" s="6">
        <v>5</v>
      </c>
      <c r="H77" s="6">
        <v>8</v>
      </c>
      <c r="I77" s="6">
        <v>3</v>
      </c>
      <c r="J77" s="6">
        <v>3</v>
      </c>
      <c r="K77" s="6">
        <v>2</v>
      </c>
      <c r="L77" s="6">
        <f>ABS(D77-Election_result!B$2)</f>
        <v>3.5</v>
      </c>
      <c r="M77" s="6">
        <f>ABS(E77-Election_result!C$2)</f>
        <v>0.30000000000000071</v>
      </c>
      <c r="N77" s="6">
        <f>ABS(F77-Election_result!D$2)</f>
        <v>6.6</v>
      </c>
      <c r="O77" s="6">
        <f>ABS(G77-Election_result!E$2)</f>
        <v>0.20000000000000018</v>
      </c>
      <c r="P77" s="6">
        <f>ABS(H77-Election_result!F$2)</f>
        <v>0.59999999999999964</v>
      </c>
      <c r="Q77" s="6">
        <f>ABS(I77-Election_result!G$2)</f>
        <v>0.79999999999999982</v>
      </c>
      <c r="R77" s="6">
        <f>ABS(J77-Election_result!H$2)</f>
        <v>1.7000000000000002</v>
      </c>
      <c r="S77" s="6">
        <f>ABS(K77-Election_result!I$2)</f>
        <v>2.0999999999999996</v>
      </c>
      <c r="T77" s="6">
        <f t="shared" si="5"/>
        <v>1.9749999999999999</v>
      </c>
    </row>
    <row r="78" spans="1:20">
      <c r="A78" s="2" t="str">
        <f t="shared" si="4"/>
        <v>41506GMS</v>
      </c>
      <c r="B78" s="10">
        <v>41506</v>
      </c>
      <c r="C78" s="12" t="s">
        <v>57</v>
      </c>
      <c r="D78" s="6">
        <v>41</v>
      </c>
      <c r="E78" s="6">
        <v>25</v>
      </c>
      <c r="F78" s="6">
        <v>12</v>
      </c>
      <c r="G78" s="6">
        <v>6</v>
      </c>
      <c r="H78" s="6">
        <v>8</v>
      </c>
      <c r="I78" s="6">
        <v>3</v>
      </c>
      <c r="J78" s="6">
        <v>1</v>
      </c>
      <c r="K78" s="6">
        <v>4</v>
      </c>
      <c r="L78" s="6">
        <f>ABS(D78-Election_result!B$2)</f>
        <v>0.5</v>
      </c>
      <c r="M78" s="6">
        <f>ABS(E78-Election_result!C$2)</f>
        <v>0.69999999999999929</v>
      </c>
      <c r="N78" s="6">
        <f>ABS(F78-Election_result!D$2)</f>
        <v>3.5999999999999996</v>
      </c>
      <c r="O78" s="6">
        <f>ABS(G78-Election_result!E$2)</f>
        <v>1.2000000000000002</v>
      </c>
      <c r="P78" s="6">
        <f>ABS(H78-Election_result!F$2)</f>
        <v>0.59999999999999964</v>
      </c>
      <c r="Q78" s="6">
        <f>ABS(I78-Election_result!G$2)</f>
        <v>0.79999999999999982</v>
      </c>
      <c r="R78" s="6">
        <f>ABS(J78-Election_result!H$2)</f>
        <v>3.7</v>
      </c>
      <c r="S78" s="6">
        <f>ABS(K78-Election_result!I$2)</f>
        <v>9.9999999999999645E-2</v>
      </c>
      <c r="T78" s="6">
        <f t="shared" si="5"/>
        <v>1.3999999999999997</v>
      </c>
    </row>
    <row r="79" spans="1:20">
      <c r="A79" s="2" t="str">
        <f t="shared" si="4"/>
        <v>41507Allensbach</v>
      </c>
      <c r="B79" s="10">
        <v>41507</v>
      </c>
      <c r="C79" s="2" t="s">
        <v>45</v>
      </c>
      <c r="D79" s="6">
        <v>39</v>
      </c>
      <c r="E79" s="6">
        <v>24.5</v>
      </c>
      <c r="F79" s="6">
        <v>13.5</v>
      </c>
      <c r="G79" s="6">
        <v>7</v>
      </c>
      <c r="H79" s="6">
        <v>7</v>
      </c>
      <c r="I79" s="6">
        <v>2</v>
      </c>
      <c r="J79" s="6">
        <v>3</v>
      </c>
      <c r="K79" s="6">
        <v>4</v>
      </c>
      <c r="L79" s="6">
        <f>ABS(D79-Election_result!B$2)</f>
        <v>2.5</v>
      </c>
      <c r="M79" s="6">
        <f>ABS(E79-Election_result!C$2)</f>
        <v>1.1999999999999993</v>
      </c>
      <c r="N79" s="6">
        <f>ABS(F79-Election_result!D$2)</f>
        <v>5.0999999999999996</v>
      </c>
      <c r="O79" s="6">
        <f>ABS(G79-Election_result!E$2)</f>
        <v>2.2000000000000002</v>
      </c>
      <c r="P79" s="6">
        <f>ABS(H79-Election_result!F$2)</f>
        <v>1.5999999999999996</v>
      </c>
      <c r="Q79" s="6">
        <f>ABS(I79-Election_result!G$2)</f>
        <v>0.20000000000000018</v>
      </c>
      <c r="R79" s="6">
        <f>ABS(J79-Election_result!H$2)</f>
        <v>1.7000000000000002</v>
      </c>
      <c r="S79" s="6">
        <f>ABS(K79-Election_result!I$2)</f>
        <v>9.9999999999999645E-2</v>
      </c>
      <c r="T79" s="6">
        <f t="shared" si="5"/>
        <v>1.825</v>
      </c>
    </row>
    <row r="80" spans="1:20">
      <c r="A80" s="2" t="str">
        <f t="shared" si="4"/>
        <v>41507Forsa</v>
      </c>
      <c r="B80" s="10">
        <v>41507</v>
      </c>
      <c r="C80" t="s">
        <v>47</v>
      </c>
      <c r="D80" s="6">
        <v>41</v>
      </c>
      <c r="E80" s="6">
        <v>22</v>
      </c>
      <c r="F80" s="6">
        <v>13</v>
      </c>
      <c r="G80" s="6">
        <v>6</v>
      </c>
      <c r="H80" s="6">
        <v>8</v>
      </c>
      <c r="I80" s="6">
        <v>3</v>
      </c>
      <c r="J80" s="6">
        <v>2</v>
      </c>
      <c r="K80" s="6">
        <v>5</v>
      </c>
      <c r="L80" s="6">
        <f>ABS(D80-Election_result!B$2)</f>
        <v>0.5</v>
      </c>
      <c r="M80" s="6">
        <f>ABS(E80-Election_result!C$2)</f>
        <v>3.6999999999999993</v>
      </c>
      <c r="N80" s="6">
        <f>ABS(F80-Election_result!D$2)</f>
        <v>4.5999999999999996</v>
      </c>
      <c r="O80" s="6">
        <f>ABS(G80-Election_result!E$2)</f>
        <v>1.2000000000000002</v>
      </c>
      <c r="P80" s="6">
        <f>ABS(H80-Election_result!F$2)</f>
        <v>0.59999999999999964</v>
      </c>
      <c r="Q80" s="6">
        <f>ABS(I80-Election_result!G$2)</f>
        <v>0.79999999999999982</v>
      </c>
      <c r="R80" s="6">
        <f>ABS(J80-Election_result!H$2)</f>
        <v>2.7</v>
      </c>
      <c r="S80" s="6">
        <f>ABS(K80-Election_result!I$2)</f>
        <v>0.90000000000000036</v>
      </c>
      <c r="T80" s="6">
        <f t="shared" si="5"/>
        <v>1.8749999999999998</v>
      </c>
    </row>
    <row r="81" spans="1:20">
      <c r="A81" s="2" t="str">
        <f t="shared" si="4"/>
        <v>41509Infratest dimap</v>
      </c>
      <c r="B81" s="10">
        <v>41509</v>
      </c>
      <c r="C81" t="s">
        <v>48</v>
      </c>
      <c r="D81" s="6">
        <v>42</v>
      </c>
      <c r="E81" s="6">
        <v>24</v>
      </c>
      <c r="F81" s="6">
        <v>12</v>
      </c>
      <c r="G81" s="6">
        <v>5</v>
      </c>
      <c r="H81" s="6">
        <v>9</v>
      </c>
      <c r="I81" s="6">
        <v>2</v>
      </c>
      <c r="J81" s="6">
        <v>3</v>
      </c>
      <c r="K81" s="6">
        <v>3</v>
      </c>
      <c r="L81" s="6">
        <f>ABS(D81-Election_result!B$2)</f>
        <v>0.5</v>
      </c>
      <c r="M81" s="6">
        <f>ABS(E81-Election_result!C$2)</f>
        <v>1.6999999999999993</v>
      </c>
      <c r="N81" s="6">
        <f>ABS(F81-Election_result!D$2)</f>
        <v>3.5999999999999996</v>
      </c>
      <c r="O81" s="6">
        <f>ABS(G81-Election_result!E$2)</f>
        <v>0.20000000000000018</v>
      </c>
      <c r="P81" s="6">
        <f>ABS(H81-Election_result!F$2)</f>
        <v>0.40000000000000036</v>
      </c>
      <c r="Q81" s="6">
        <f>ABS(I81-Election_result!G$2)</f>
        <v>0.20000000000000018</v>
      </c>
      <c r="R81" s="6">
        <f>ABS(J81-Election_result!H$2)</f>
        <v>1.7000000000000002</v>
      </c>
      <c r="S81" s="6">
        <f>ABS(K81-Election_result!I$2)</f>
        <v>1.0999999999999996</v>
      </c>
      <c r="T81" s="6">
        <f t="shared" si="5"/>
        <v>1.175</v>
      </c>
    </row>
    <row r="82" spans="1:20">
      <c r="A82" s="2" t="str">
        <f t="shared" si="4"/>
        <v>41511Emnid</v>
      </c>
      <c r="B82" s="10">
        <v>41511</v>
      </c>
      <c r="C82" t="s">
        <v>46</v>
      </c>
      <c r="D82" s="6">
        <v>40</v>
      </c>
      <c r="E82" s="6">
        <v>25</v>
      </c>
      <c r="F82" s="6">
        <v>12</v>
      </c>
      <c r="G82" s="6">
        <v>5</v>
      </c>
      <c r="H82" s="6">
        <v>8</v>
      </c>
      <c r="I82" s="6">
        <v>3</v>
      </c>
      <c r="J82" s="6">
        <v>3</v>
      </c>
      <c r="K82" s="6">
        <v>4</v>
      </c>
      <c r="L82" s="6">
        <f>ABS(D82-Election_result!B$2)</f>
        <v>1.5</v>
      </c>
      <c r="M82" s="6">
        <f>ABS(E82-Election_result!C$2)</f>
        <v>0.69999999999999929</v>
      </c>
      <c r="N82" s="6">
        <f>ABS(F82-Election_result!D$2)</f>
        <v>3.5999999999999996</v>
      </c>
      <c r="O82" s="6">
        <f>ABS(G82-Election_result!E$2)</f>
        <v>0.20000000000000018</v>
      </c>
      <c r="P82" s="6">
        <f>ABS(H82-Election_result!F$2)</f>
        <v>0.59999999999999964</v>
      </c>
      <c r="Q82" s="6">
        <f>ABS(I82-Election_result!G$2)</f>
        <v>0.79999999999999982</v>
      </c>
      <c r="R82" s="6">
        <f>ABS(J82-Election_result!H$2)</f>
        <v>1.7000000000000002</v>
      </c>
      <c r="S82" s="6">
        <f>ABS(K82-Election_result!I$2)</f>
        <v>9.9999999999999645E-2</v>
      </c>
      <c r="T82" s="6">
        <f t="shared" si="5"/>
        <v>1.1499999999999997</v>
      </c>
    </row>
    <row r="83" spans="1:20">
      <c r="A83" s="2" t="str">
        <f t="shared" si="4"/>
        <v>41512INSA</v>
      </c>
      <c r="B83" s="10">
        <v>41512</v>
      </c>
      <c r="C83" s="2" t="s">
        <v>49</v>
      </c>
      <c r="D83" s="6">
        <v>39</v>
      </c>
      <c r="E83" s="6">
        <v>25</v>
      </c>
      <c r="F83" s="6">
        <v>14</v>
      </c>
      <c r="G83" s="6">
        <v>6</v>
      </c>
      <c r="H83" s="6">
        <v>7</v>
      </c>
      <c r="I83" s="6">
        <v>3</v>
      </c>
      <c r="J83" s="6">
        <v>3</v>
      </c>
      <c r="K83" s="6">
        <v>3</v>
      </c>
      <c r="L83" s="6">
        <f>ABS(D83-Election_result!B$2)</f>
        <v>2.5</v>
      </c>
      <c r="M83" s="6">
        <f>ABS(E83-Election_result!C$2)</f>
        <v>0.69999999999999929</v>
      </c>
      <c r="N83" s="6">
        <f>ABS(F83-Election_result!D$2)</f>
        <v>5.6</v>
      </c>
      <c r="O83" s="6">
        <f>ABS(G83-Election_result!E$2)</f>
        <v>1.2000000000000002</v>
      </c>
      <c r="P83" s="6">
        <f>ABS(H83-Election_result!F$2)</f>
        <v>1.5999999999999996</v>
      </c>
      <c r="Q83" s="6">
        <f>ABS(I83-Election_result!G$2)</f>
        <v>0.79999999999999982</v>
      </c>
      <c r="R83" s="6">
        <f>ABS(J83-Election_result!H$2)</f>
        <v>1.7000000000000002</v>
      </c>
      <c r="S83" s="6">
        <f>ABS(K83-Election_result!I$2)</f>
        <v>1.0999999999999996</v>
      </c>
      <c r="T83" s="6">
        <f t="shared" si="5"/>
        <v>1.8999999999999997</v>
      </c>
    </row>
    <row r="84" spans="1:20">
      <c r="A84" s="2" t="str">
        <f t="shared" si="4"/>
        <v>41514Forsa</v>
      </c>
      <c r="B84" s="10">
        <v>41514</v>
      </c>
      <c r="C84" s="2" t="s">
        <v>47</v>
      </c>
      <c r="D84" s="6">
        <v>41</v>
      </c>
      <c r="E84" s="6">
        <v>22</v>
      </c>
      <c r="F84" s="6">
        <v>11</v>
      </c>
      <c r="G84" s="6">
        <v>5</v>
      </c>
      <c r="H84" s="6">
        <v>10</v>
      </c>
      <c r="I84" s="6">
        <v>3</v>
      </c>
      <c r="J84" s="6">
        <v>3</v>
      </c>
      <c r="K84" s="6">
        <v>5</v>
      </c>
      <c r="L84" s="6">
        <f>ABS(D84-Election_result!B$2)</f>
        <v>0.5</v>
      </c>
      <c r="M84" s="6">
        <f>ABS(E84-Election_result!C$2)</f>
        <v>3.6999999999999993</v>
      </c>
      <c r="N84" s="6">
        <f>ABS(F84-Election_result!D$2)</f>
        <v>2.5999999999999996</v>
      </c>
      <c r="O84" s="6">
        <f>ABS(G84-Election_result!E$2)</f>
        <v>0.20000000000000018</v>
      </c>
      <c r="P84" s="6">
        <f>ABS(H84-Election_result!F$2)</f>
        <v>1.4000000000000004</v>
      </c>
      <c r="Q84" s="6">
        <f>ABS(I84-Election_result!G$2)</f>
        <v>0.79999999999999982</v>
      </c>
      <c r="R84" s="6">
        <f>ABS(J84-Election_result!H$2)</f>
        <v>1.7000000000000002</v>
      </c>
      <c r="S84" s="6">
        <f>ABS(K84-Election_result!I$2)</f>
        <v>0.90000000000000036</v>
      </c>
      <c r="T84" s="6">
        <f t="shared" si="5"/>
        <v>1.4749999999999999</v>
      </c>
    </row>
    <row r="85" spans="1:20">
      <c r="A85" s="2" t="str">
        <f t="shared" si="4"/>
        <v>41515Infratest dimap</v>
      </c>
      <c r="B85" s="10">
        <v>41515</v>
      </c>
      <c r="C85" s="2" t="s">
        <v>48</v>
      </c>
      <c r="D85" s="6">
        <v>41</v>
      </c>
      <c r="E85" s="6">
        <v>26</v>
      </c>
      <c r="F85" s="6">
        <v>11</v>
      </c>
      <c r="G85" s="6">
        <v>5</v>
      </c>
      <c r="H85" s="6">
        <v>8</v>
      </c>
      <c r="I85" s="6" t="s">
        <v>44</v>
      </c>
      <c r="J85" s="6">
        <v>3</v>
      </c>
      <c r="K85" s="6">
        <v>6</v>
      </c>
      <c r="L85" s="6">
        <f>ABS(D85-Election_result!B$2)</f>
        <v>0.5</v>
      </c>
      <c r="M85" s="6">
        <f>ABS(E85-Election_result!C$2)</f>
        <v>0.30000000000000071</v>
      </c>
      <c r="N85" s="6">
        <f>ABS(F85-Election_result!D$2)</f>
        <v>2.5999999999999996</v>
      </c>
      <c r="O85" s="6">
        <f>ABS(G85-Election_result!E$2)</f>
        <v>0.20000000000000018</v>
      </c>
      <c r="P85" s="6">
        <f>ABS(H85-Election_result!F$2)</f>
        <v>0.59999999999999964</v>
      </c>
      <c r="Q85" s="6" t="e">
        <f>ABS(I85-Election_result!G$2)</f>
        <v>#VALUE!</v>
      </c>
      <c r="R85" s="6">
        <f>ABS(J85-Election_result!H$2)</f>
        <v>1.7000000000000002</v>
      </c>
      <c r="S85" s="6">
        <f>ABS(K85-Election_result!I$2)</f>
        <v>1.9000000000000004</v>
      </c>
      <c r="T85" s="6" t="e">
        <f t="shared" si="5"/>
        <v>#VALUE!</v>
      </c>
    </row>
    <row r="86" spans="1:20">
      <c r="A86" s="2" t="str">
        <f t="shared" si="4"/>
        <v>41518Emnid</v>
      </c>
      <c r="B86" s="10">
        <v>41518</v>
      </c>
      <c r="C86" s="2" t="s">
        <v>46</v>
      </c>
      <c r="D86" s="6">
        <v>39</v>
      </c>
      <c r="E86" s="6">
        <v>23</v>
      </c>
      <c r="F86" s="6">
        <v>11</v>
      </c>
      <c r="G86" s="6">
        <v>6</v>
      </c>
      <c r="H86" s="6">
        <v>10</v>
      </c>
      <c r="I86" s="6">
        <v>3</v>
      </c>
      <c r="J86" s="6">
        <v>3</v>
      </c>
      <c r="K86" s="6">
        <v>5</v>
      </c>
      <c r="L86" s="6">
        <f>ABS(D86-Election_result!B$2)</f>
        <v>2.5</v>
      </c>
      <c r="M86" s="6">
        <f>ABS(E86-Election_result!C$2)</f>
        <v>2.6999999999999993</v>
      </c>
      <c r="N86" s="6">
        <f>ABS(F86-Election_result!D$2)</f>
        <v>2.5999999999999996</v>
      </c>
      <c r="O86" s="6">
        <f>ABS(G86-Election_result!E$2)</f>
        <v>1.2000000000000002</v>
      </c>
      <c r="P86" s="6">
        <f>ABS(H86-Election_result!F$2)</f>
        <v>1.4000000000000004</v>
      </c>
      <c r="Q86" s="6">
        <f>ABS(I86-Election_result!G$2)</f>
        <v>0.79999999999999982</v>
      </c>
      <c r="R86" s="6">
        <f>ABS(J86-Election_result!H$2)</f>
        <v>1.7000000000000002</v>
      </c>
      <c r="S86" s="6">
        <f>ABS(K86-Election_result!I$2)</f>
        <v>0.90000000000000036</v>
      </c>
      <c r="T86" s="6">
        <f t="shared" si="5"/>
        <v>1.7249999999999999</v>
      </c>
    </row>
    <row r="87" spans="1:20">
      <c r="A87" s="2" t="str">
        <f t="shared" si="4"/>
        <v>41519INSA</v>
      </c>
      <c r="B87" s="10">
        <v>41519</v>
      </c>
      <c r="C87" s="2" t="s">
        <v>49</v>
      </c>
      <c r="D87" s="6">
        <v>39</v>
      </c>
      <c r="E87" s="6">
        <v>26</v>
      </c>
      <c r="F87" s="6">
        <v>13</v>
      </c>
      <c r="G87" s="6">
        <v>5</v>
      </c>
      <c r="H87" s="6">
        <v>8</v>
      </c>
      <c r="I87" s="6">
        <v>3</v>
      </c>
      <c r="J87" s="6">
        <v>3</v>
      </c>
      <c r="K87" s="6">
        <v>3</v>
      </c>
      <c r="L87" s="6">
        <f>ABS(D87-Election_result!B$2)</f>
        <v>2.5</v>
      </c>
      <c r="M87" s="6">
        <f>ABS(E87-Election_result!C$2)</f>
        <v>0.30000000000000071</v>
      </c>
      <c r="N87" s="6">
        <f>ABS(F87-Election_result!D$2)</f>
        <v>4.5999999999999996</v>
      </c>
      <c r="O87" s="6">
        <f>ABS(G87-Election_result!E$2)</f>
        <v>0.20000000000000018</v>
      </c>
      <c r="P87" s="6">
        <f>ABS(H87-Election_result!F$2)</f>
        <v>0.59999999999999964</v>
      </c>
      <c r="Q87" s="6">
        <f>ABS(I87-Election_result!G$2)</f>
        <v>0.79999999999999982</v>
      </c>
      <c r="R87" s="6">
        <f>ABS(J87-Election_result!H$2)</f>
        <v>1.7000000000000002</v>
      </c>
      <c r="S87" s="6">
        <f>ABS(K87-Election_result!I$2)</f>
        <v>1.0999999999999996</v>
      </c>
      <c r="T87" s="6">
        <f t="shared" si="5"/>
        <v>1.4749999999999999</v>
      </c>
    </row>
    <row r="88" spans="1:20">
      <c r="A88" s="2" t="str">
        <f t="shared" si="4"/>
        <v>41521Allensbach</v>
      </c>
      <c r="B88" s="10">
        <v>41521</v>
      </c>
      <c r="C88" s="2" t="s">
        <v>45</v>
      </c>
      <c r="D88" s="6">
        <v>40</v>
      </c>
      <c r="E88" s="6">
        <v>25</v>
      </c>
      <c r="F88" s="6">
        <v>12.5</v>
      </c>
      <c r="G88" s="6">
        <v>6</v>
      </c>
      <c r="H88" s="6">
        <v>7.5</v>
      </c>
      <c r="I88" s="6">
        <v>2.5</v>
      </c>
      <c r="J88" s="6">
        <v>3</v>
      </c>
      <c r="K88" s="6">
        <v>3.5</v>
      </c>
      <c r="L88" s="6">
        <f>ABS(D88-Election_result!B$2)</f>
        <v>1.5</v>
      </c>
      <c r="M88" s="6">
        <f>ABS(E88-Election_result!C$2)</f>
        <v>0.69999999999999929</v>
      </c>
      <c r="N88" s="6">
        <f>ABS(F88-Election_result!D$2)</f>
        <v>4.0999999999999996</v>
      </c>
      <c r="O88" s="6">
        <f>ABS(G88-Election_result!E$2)</f>
        <v>1.2000000000000002</v>
      </c>
      <c r="P88" s="6">
        <f>ABS(H88-Election_result!F$2)</f>
        <v>1.0999999999999996</v>
      </c>
      <c r="Q88" s="6">
        <f>ABS(I88-Election_result!G$2)</f>
        <v>0.29999999999999982</v>
      </c>
      <c r="R88" s="6">
        <f>ABS(J88-Election_result!H$2)</f>
        <v>1.7000000000000002</v>
      </c>
      <c r="S88" s="6">
        <f>ABS(K88-Election_result!I$2)</f>
        <v>0.59999999999999964</v>
      </c>
      <c r="T88" s="6">
        <f t="shared" si="5"/>
        <v>1.3999999999999997</v>
      </c>
    </row>
    <row r="89" spans="1:20">
      <c r="A89" s="2" t="str">
        <f t="shared" si="4"/>
        <v>41521Forsa</v>
      </c>
      <c r="B89" s="10">
        <v>41521</v>
      </c>
      <c r="C89" s="2" t="s">
        <v>47</v>
      </c>
      <c r="D89" s="6">
        <v>40</v>
      </c>
      <c r="E89" s="6">
        <v>23</v>
      </c>
      <c r="F89" s="6">
        <v>11</v>
      </c>
      <c r="G89" s="6">
        <v>5</v>
      </c>
      <c r="H89" s="6">
        <v>9</v>
      </c>
      <c r="I89" s="6">
        <v>3</v>
      </c>
      <c r="J89" s="6">
        <v>4</v>
      </c>
      <c r="K89" s="6">
        <v>5</v>
      </c>
      <c r="L89" s="6">
        <f>ABS(D89-Election_result!B$2)</f>
        <v>1.5</v>
      </c>
      <c r="M89" s="6">
        <f>ABS(E89-Election_result!C$2)</f>
        <v>2.6999999999999993</v>
      </c>
      <c r="N89" s="6">
        <f>ABS(F89-Election_result!D$2)</f>
        <v>2.5999999999999996</v>
      </c>
      <c r="O89" s="6">
        <f>ABS(G89-Election_result!E$2)</f>
        <v>0.20000000000000018</v>
      </c>
      <c r="P89" s="6">
        <f>ABS(H89-Election_result!F$2)</f>
        <v>0.40000000000000036</v>
      </c>
      <c r="Q89" s="6">
        <f>ABS(I89-Election_result!G$2)</f>
        <v>0.79999999999999982</v>
      </c>
      <c r="R89" s="6">
        <f>ABS(J89-Election_result!H$2)</f>
        <v>0.70000000000000018</v>
      </c>
      <c r="S89" s="6">
        <f>ABS(K89-Election_result!I$2)</f>
        <v>0.90000000000000036</v>
      </c>
      <c r="T89" s="6">
        <f t="shared" si="5"/>
        <v>1.2249999999999999</v>
      </c>
    </row>
    <row r="90" spans="1:20">
      <c r="A90" s="2" t="str">
        <f t="shared" si="4"/>
        <v>41522Infratest dimap</v>
      </c>
      <c r="B90" s="10">
        <v>41522</v>
      </c>
      <c r="C90" s="2" t="s">
        <v>48</v>
      </c>
      <c r="D90" s="6">
        <v>41</v>
      </c>
      <c r="E90" s="6">
        <v>27</v>
      </c>
      <c r="F90" s="6">
        <v>10</v>
      </c>
      <c r="G90" s="6">
        <v>5</v>
      </c>
      <c r="H90" s="6">
        <v>8</v>
      </c>
      <c r="I90" s="6">
        <v>2</v>
      </c>
      <c r="J90" s="6">
        <v>3</v>
      </c>
      <c r="K90" s="6">
        <v>4</v>
      </c>
      <c r="L90" s="6">
        <f>ABS(D90-Election_result!B$2)</f>
        <v>0.5</v>
      </c>
      <c r="M90" s="6">
        <f>ABS(E90-Election_result!C$2)</f>
        <v>1.3000000000000007</v>
      </c>
      <c r="N90" s="6">
        <f>ABS(F90-Election_result!D$2)</f>
        <v>1.5999999999999996</v>
      </c>
      <c r="O90" s="6">
        <f>ABS(G90-Election_result!E$2)</f>
        <v>0.20000000000000018</v>
      </c>
      <c r="P90" s="6">
        <f>ABS(H90-Election_result!F$2)</f>
        <v>0.59999999999999964</v>
      </c>
      <c r="Q90" s="6">
        <f>ABS(I90-Election_result!G$2)</f>
        <v>0.20000000000000018</v>
      </c>
      <c r="R90" s="6">
        <f>ABS(J90-Election_result!H$2)</f>
        <v>1.7000000000000002</v>
      </c>
      <c r="S90" s="6">
        <f>ABS(K90-Election_result!I$2)</f>
        <v>9.9999999999999645E-2</v>
      </c>
      <c r="T90" s="6">
        <f t="shared" si="5"/>
        <v>0.77500000000000002</v>
      </c>
    </row>
    <row r="91" spans="1:20">
      <c r="A91" s="2" t="str">
        <f t="shared" si="4"/>
        <v>41525Emnid</v>
      </c>
      <c r="B91" s="10">
        <v>41525</v>
      </c>
      <c r="C91" s="2" t="s">
        <v>46</v>
      </c>
      <c r="D91" s="6">
        <v>40</v>
      </c>
      <c r="E91" s="6">
        <v>25</v>
      </c>
      <c r="F91" s="6">
        <v>11</v>
      </c>
      <c r="G91" s="6">
        <v>5</v>
      </c>
      <c r="H91" s="6">
        <v>9</v>
      </c>
      <c r="I91" s="6">
        <v>3</v>
      </c>
      <c r="J91" s="6">
        <v>3</v>
      </c>
      <c r="K91" s="6">
        <v>4</v>
      </c>
      <c r="L91" s="6">
        <f>ABS(D91-Election_result!B$2)</f>
        <v>1.5</v>
      </c>
      <c r="M91" s="6">
        <f>ABS(E91-Election_result!C$2)</f>
        <v>0.69999999999999929</v>
      </c>
      <c r="N91" s="6">
        <f>ABS(F91-Election_result!D$2)</f>
        <v>2.5999999999999996</v>
      </c>
      <c r="O91" s="6">
        <f>ABS(G91-Election_result!E$2)</f>
        <v>0.20000000000000018</v>
      </c>
      <c r="P91" s="6">
        <f>ABS(H91-Election_result!F$2)</f>
        <v>0.40000000000000036</v>
      </c>
      <c r="Q91" s="6">
        <f>ABS(I91-Election_result!G$2)</f>
        <v>0.79999999999999982</v>
      </c>
      <c r="R91" s="6">
        <f>ABS(J91-Election_result!H$2)</f>
        <v>1.7000000000000002</v>
      </c>
      <c r="S91" s="6">
        <f>ABS(K91-Election_result!I$2)</f>
        <v>9.9999999999999645E-2</v>
      </c>
      <c r="T91" s="6">
        <f t="shared" si="5"/>
        <v>0.99999999999999989</v>
      </c>
    </row>
    <row r="92" spans="1:20">
      <c r="A92" s="2" t="str">
        <f t="shared" si="4"/>
        <v>41526INSA</v>
      </c>
      <c r="B92" s="10">
        <v>41526</v>
      </c>
      <c r="C92" s="2" t="s">
        <v>49</v>
      </c>
      <c r="D92" s="6">
        <v>39</v>
      </c>
      <c r="E92" s="6">
        <v>28</v>
      </c>
      <c r="F92" s="6">
        <v>11</v>
      </c>
      <c r="G92" s="6">
        <v>4</v>
      </c>
      <c r="H92" s="6">
        <v>8</v>
      </c>
      <c r="I92" s="6">
        <v>3</v>
      </c>
      <c r="J92" s="6">
        <v>3</v>
      </c>
      <c r="K92" s="6">
        <v>4</v>
      </c>
      <c r="L92" s="6">
        <f>ABS(D92-Election_result!B$2)</f>
        <v>2.5</v>
      </c>
      <c r="M92" s="6">
        <f>ABS(E92-Election_result!C$2)</f>
        <v>2.3000000000000007</v>
      </c>
      <c r="N92" s="6">
        <f>ABS(F92-Election_result!D$2)</f>
        <v>2.5999999999999996</v>
      </c>
      <c r="O92" s="6">
        <f>ABS(G92-Election_result!E$2)</f>
        <v>0.79999999999999982</v>
      </c>
      <c r="P92" s="6">
        <f>ABS(H92-Election_result!F$2)</f>
        <v>0.59999999999999964</v>
      </c>
      <c r="Q92" s="6">
        <f>ABS(I92-Election_result!G$2)</f>
        <v>0.79999999999999982</v>
      </c>
      <c r="R92" s="6">
        <f>ABS(J92-Election_result!H$2)</f>
        <v>1.7000000000000002</v>
      </c>
      <c r="S92" s="6">
        <f>ABS(K92-Election_result!I$2)</f>
        <v>9.9999999999999645E-2</v>
      </c>
      <c r="T92" s="6">
        <f t="shared" si="5"/>
        <v>1.4249999999999996</v>
      </c>
    </row>
    <row r="93" spans="1:20">
      <c r="A93" s="2" t="str">
        <f t="shared" si="4"/>
        <v>41527GMS</v>
      </c>
      <c r="B93" s="10">
        <v>41527</v>
      </c>
      <c r="C93" s="12" t="s">
        <v>57</v>
      </c>
      <c r="D93" s="6">
        <v>40</v>
      </c>
      <c r="E93" s="6">
        <v>25</v>
      </c>
      <c r="F93" s="6">
        <v>11</v>
      </c>
      <c r="G93" s="6">
        <v>5</v>
      </c>
      <c r="H93" s="6">
        <v>9</v>
      </c>
      <c r="I93" s="6">
        <v>3</v>
      </c>
      <c r="J93" s="6">
        <v>3</v>
      </c>
      <c r="K93" s="6">
        <v>4</v>
      </c>
      <c r="L93" s="6">
        <f>ABS(D93-Election_result!B$2)</f>
        <v>1.5</v>
      </c>
      <c r="M93" s="6">
        <f>ABS(E93-Election_result!C$2)</f>
        <v>0.69999999999999929</v>
      </c>
      <c r="N93" s="6">
        <f>ABS(F93-Election_result!D$2)</f>
        <v>2.5999999999999996</v>
      </c>
      <c r="O93" s="6">
        <f>ABS(G93-Election_result!E$2)</f>
        <v>0.20000000000000018</v>
      </c>
      <c r="P93" s="6">
        <f>ABS(H93-Election_result!F$2)</f>
        <v>0.40000000000000036</v>
      </c>
      <c r="Q93" s="6">
        <f>ABS(I93-Election_result!G$2)</f>
        <v>0.79999999999999982</v>
      </c>
      <c r="R93" s="6">
        <f>ABS(J93-Election_result!H$2)</f>
        <v>1.7000000000000002</v>
      </c>
      <c r="S93" s="6">
        <f>ABS(K93-Election_result!I$2)</f>
        <v>9.9999999999999645E-2</v>
      </c>
      <c r="T93" s="6">
        <f t="shared" si="5"/>
        <v>0.99999999999999989</v>
      </c>
    </row>
    <row r="94" spans="1:20">
      <c r="A94" s="2" t="str">
        <f t="shared" si="4"/>
        <v>41528Forsa</v>
      </c>
      <c r="B94" s="10">
        <v>41528</v>
      </c>
      <c r="C94" s="2" t="s">
        <v>47</v>
      </c>
      <c r="D94" s="6">
        <v>39</v>
      </c>
      <c r="E94" s="6">
        <v>25</v>
      </c>
      <c r="F94" s="6">
        <v>9</v>
      </c>
      <c r="G94" s="6">
        <v>6</v>
      </c>
      <c r="H94" s="6">
        <v>10</v>
      </c>
      <c r="I94" s="6">
        <v>3</v>
      </c>
      <c r="J94" s="6">
        <v>3</v>
      </c>
      <c r="K94" s="6">
        <v>5</v>
      </c>
      <c r="L94" s="6">
        <f>ABS(D94-Election_result!B$2)</f>
        <v>2.5</v>
      </c>
      <c r="M94" s="6">
        <f>ABS(E94-Election_result!C$2)</f>
        <v>0.69999999999999929</v>
      </c>
      <c r="N94" s="6">
        <f>ABS(F94-Election_result!D$2)</f>
        <v>0.59999999999999964</v>
      </c>
      <c r="O94" s="6">
        <f>ABS(G94-Election_result!E$2)</f>
        <v>1.2000000000000002</v>
      </c>
      <c r="P94" s="6">
        <f>ABS(H94-Election_result!F$2)</f>
        <v>1.4000000000000004</v>
      </c>
      <c r="Q94" s="6">
        <f>ABS(I94-Election_result!G$2)</f>
        <v>0.79999999999999982</v>
      </c>
      <c r="R94" s="6">
        <f>ABS(J94-Election_result!H$2)</f>
        <v>1.7000000000000002</v>
      </c>
      <c r="S94" s="6">
        <f>ABS(K94-Election_result!I$2)</f>
        <v>0.90000000000000036</v>
      </c>
      <c r="T94" s="6">
        <f t="shared" si="5"/>
        <v>1.2249999999999999</v>
      </c>
    </row>
    <row r="95" spans="1:20">
      <c r="A95" s="2" t="str">
        <f t="shared" si="4"/>
        <v>41529Infratest dimap</v>
      </c>
      <c r="B95" s="10">
        <v>41529</v>
      </c>
      <c r="C95" s="2" t="s">
        <v>48</v>
      </c>
      <c r="D95" s="6">
        <v>40</v>
      </c>
      <c r="E95" s="6">
        <v>28</v>
      </c>
      <c r="F95" s="6">
        <v>10</v>
      </c>
      <c r="G95" s="6">
        <v>5</v>
      </c>
      <c r="H95" s="6">
        <v>8</v>
      </c>
      <c r="I95" s="6">
        <v>2.5</v>
      </c>
      <c r="J95" s="6">
        <v>2.5</v>
      </c>
      <c r="K95" s="6">
        <v>4</v>
      </c>
      <c r="L95" s="6">
        <f>ABS(D95-Election_result!B$2)</f>
        <v>1.5</v>
      </c>
      <c r="M95" s="6">
        <f>ABS(E95-Election_result!C$2)</f>
        <v>2.3000000000000007</v>
      </c>
      <c r="N95" s="6">
        <f>ABS(F95-Election_result!D$2)</f>
        <v>1.5999999999999996</v>
      </c>
      <c r="O95" s="6">
        <f>ABS(G95-Election_result!E$2)</f>
        <v>0.20000000000000018</v>
      </c>
      <c r="P95" s="6">
        <f>ABS(H95-Election_result!F$2)</f>
        <v>0.59999999999999964</v>
      </c>
      <c r="Q95" s="6">
        <f>ABS(I95-Election_result!G$2)</f>
        <v>0.29999999999999982</v>
      </c>
      <c r="R95" s="6">
        <f>ABS(J95-Election_result!H$2)</f>
        <v>2.2000000000000002</v>
      </c>
      <c r="S95" s="6">
        <f>ABS(K95-Election_result!I$2)</f>
        <v>9.9999999999999645E-2</v>
      </c>
      <c r="T95" s="6">
        <f t="shared" si="5"/>
        <v>1.0999999999999999</v>
      </c>
    </row>
    <row r="96" spans="1:20">
      <c r="A96" s="2" t="str">
        <f t="shared" si="4"/>
        <v>41532Emnid</v>
      </c>
      <c r="B96" s="10">
        <v>41532</v>
      </c>
      <c r="C96" s="2" t="s">
        <v>46</v>
      </c>
      <c r="D96" s="6">
        <v>39</v>
      </c>
      <c r="E96" s="6">
        <v>26</v>
      </c>
      <c r="F96" s="6">
        <v>10</v>
      </c>
      <c r="G96" s="6">
        <v>5</v>
      </c>
      <c r="H96" s="6">
        <v>9</v>
      </c>
      <c r="I96" s="6">
        <v>3</v>
      </c>
      <c r="J96" s="6">
        <v>4</v>
      </c>
      <c r="K96" s="6">
        <v>4</v>
      </c>
      <c r="L96" s="6">
        <f>ABS(D96-Election_result!B$2)</f>
        <v>2.5</v>
      </c>
      <c r="M96" s="6">
        <f>ABS(E96-Election_result!C$2)</f>
        <v>0.30000000000000071</v>
      </c>
      <c r="N96" s="6">
        <f>ABS(F96-Election_result!D$2)</f>
        <v>1.5999999999999996</v>
      </c>
      <c r="O96" s="6">
        <f>ABS(G96-Election_result!E$2)</f>
        <v>0.20000000000000018</v>
      </c>
      <c r="P96" s="6">
        <f>ABS(H96-Election_result!F$2)</f>
        <v>0.40000000000000036</v>
      </c>
      <c r="Q96" s="6">
        <f>ABS(I96-Election_result!G$2)</f>
        <v>0.79999999999999982</v>
      </c>
      <c r="R96" s="6">
        <f>ABS(J96-Election_result!H$2)</f>
        <v>0.70000000000000018</v>
      </c>
      <c r="S96" s="6">
        <f>ABS(K96-Election_result!I$2)</f>
        <v>9.9999999999999645E-2</v>
      </c>
      <c r="T96" s="6">
        <f t="shared" si="5"/>
        <v>0.82500000000000007</v>
      </c>
    </row>
    <row r="97" spans="1:20">
      <c r="A97" s="2" t="str">
        <f t="shared" si="4"/>
        <v>41532INSA</v>
      </c>
      <c r="B97" s="10">
        <v>41532</v>
      </c>
      <c r="C97" s="2" t="s">
        <v>49</v>
      </c>
      <c r="D97" s="6">
        <v>38</v>
      </c>
      <c r="E97" s="6">
        <v>27</v>
      </c>
      <c r="F97" s="6">
        <v>11</v>
      </c>
      <c r="G97" s="6">
        <v>4</v>
      </c>
      <c r="H97" s="6">
        <v>8</v>
      </c>
      <c r="I97" s="6">
        <v>3</v>
      </c>
      <c r="J97" s="6">
        <v>4</v>
      </c>
      <c r="K97" s="6">
        <v>5</v>
      </c>
      <c r="L97" s="6">
        <f>ABS(D97-Election_result!B$2)</f>
        <v>3.5</v>
      </c>
      <c r="M97" s="6">
        <f>ABS(E97-Election_result!C$2)</f>
        <v>1.3000000000000007</v>
      </c>
      <c r="N97" s="6">
        <f>ABS(F97-Election_result!D$2)</f>
        <v>2.5999999999999996</v>
      </c>
      <c r="O97" s="6">
        <f>ABS(G97-Election_result!E$2)</f>
        <v>0.79999999999999982</v>
      </c>
      <c r="P97" s="6">
        <f>ABS(H97-Election_result!F$2)</f>
        <v>0.59999999999999964</v>
      </c>
      <c r="Q97" s="6">
        <f>ABS(I97-Election_result!G$2)</f>
        <v>0.79999999999999982</v>
      </c>
      <c r="R97" s="6">
        <f>ABS(J97-Election_result!H$2)</f>
        <v>0.70000000000000018</v>
      </c>
      <c r="S97" s="6">
        <f>ABS(K97-Election_result!I$2)</f>
        <v>0.90000000000000036</v>
      </c>
      <c r="T97" s="6">
        <f t="shared" si="5"/>
        <v>1.3999999999999997</v>
      </c>
    </row>
    <row r="98" spans="1:20">
      <c r="A98" s="2" t="str">
        <f t="shared" si="4"/>
        <v>41534Forsa</v>
      </c>
      <c r="B98" s="10">
        <v>41534</v>
      </c>
      <c r="C98" s="2" t="s">
        <v>47</v>
      </c>
      <c r="D98" s="6">
        <v>39</v>
      </c>
      <c r="E98" s="6">
        <v>25</v>
      </c>
      <c r="F98" s="6">
        <v>9</v>
      </c>
      <c r="G98" s="6">
        <v>5</v>
      </c>
      <c r="H98" s="6">
        <v>10</v>
      </c>
      <c r="I98" s="6">
        <v>3</v>
      </c>
      <c r="J98" s="6">
        <v>3</v>
      </c>
      <c r="K98" s="6">
        <v>6</v>
      </c>
      <c r="L98" s="6">
        <f>ABS(D98-Election_result!B$2)</f>
        <v>2.5</v>
      </c>
      <c r="M98" s="6">
        <f>ABS(E98-Election_result!C$2)</f>
        <v>0.69999999999999929</v>
      </c>
      <c r="N98" s="6">
        <f>ABS(F98-Election_result!D$2)</f>
        <v>0.59999999999999964</v>
      </c>
      <c r="O98" s="6">
        <f>ABS(G98-Election_result!E$2)</f>
        <v>0.20000000000000018</v>
      </c>
      <c r="P98" s="6">
        <f>ABS(H98-Election_result!F$2)</f>
        <v>1.4000000000000004</v>
      </c>
      <c r="Q98" s="6">
        <f>ABS(I98-Election_result!G$2)</f>
        <v>0.79999999999999982</v>
      </c>
      <c r="R98" s="6">
        <f>ABS(J98-Election_result!H$2)</f>
        <v>1.7000000000000002</v>
      </c>
      <c r="S98" s="6">
        <f>ABS(K98-Election_result!I$2)</f>
        <v>1.9000000000000004</v>
      </c>
      <c r="T98" s="6">
        <f t="shared" si="5"/>
        <v>1.2250000000000001</v>
      </c>
    </row>
    <row r="99" spans="1:20">
      <c r="A99" s="2" t="str">
        <f t="shared" ref="A99:A130" si="6">B99&amp;C99</f>
        <v>41535Allensbach</v>
      </c>
      <c r="B99" s="10">
        <v>41535</v>
      </c>
      <c r="C99" s="2" t="s">
        <v>45</v>
      </c>
      <c r="D99" s="6">
        <v>39</v>
      </c>
      <c r="E99" s="6">
        <v>26</v>
      </c>
      <c r="F99" s="6">
        <v>11</v>
      </c>
      <c r="G99" s="6">
        <v>6</v>
      </c>
      <c r="H99" s="6">
        <v>9</v>
      </c>
      <c r="I99" s="6">
        <v>2</v>
      </c>
      <c r="J99" s="6">
        <v>3.5</v>
      </c>
      <c r="K99" s="6">
        <v>3.5</v>
      </c>
      <c r="L99" s="6">
        <f>ABS(D99-Election_result!B$2)</f>
        <v>2.5</v>
      </c>
      <c r="M99" s="6">
        <f>ABS(E99-Election_result!C$2)</f>
        <v>0.30000000000000071</v>
      </c>
      <c r="N99" s="6">
        <f>ABS(F99-Election_result!D$2)</f>
        <v>2.5999999999999996</v>
      </c>
      <c r="O99" s="6">
        <f>ABS(G99-Election_result!E$2)</f>
        <v>1.2000000000000002</v>
      </c>
      <c r="P99" s="6">
        <f>ABS(H99-Election_result!F$2)</f>
        <v>0.40000000000000036</v>
      </c>
      <c r="Q99" s="6">
        <f>ABS(I99-Election_result!G$2)</f>
        <v>0.20000000000000018</v>
      </c>
      <c r="R99" s="6">
        <f>ABS(J99-Election_result!H$2)</f>
        <v>1.2000000000000002</v>
      </c>
      <c r="S99" s="6">
        <f>ABS(K99-Election_result!I$2)</f>
        <v>0.59999999999999964</v>
      </c>
      <c r="T99" s="6">
        <f t="shared" ref="T99:T130" si="7">AVERAGE(L99:S99)</f>
        <v>1.1250000000000002</v>
      </c>
    </row>
    <row r="100" spans="1:20">
      <c r="A100" s="2" t="str">
        <f t="shared" si="6"/>
        <v>41536INSA</v>
      </c>
      <c r="B100" s="10">
        <v>41536</v>
      </c>
      <c r="C100" s="2" t="s">
        <v>49</v>
      </c>
      <c r="D100" s="6">
        <v>38</v>
      </c>
      <c r="E100" s="6">
        <v>28</v>
      </c>
      <c r="F100" s="6">
        <v>8</v>
      </c>
      <c r="G100" s="6">
        <v>6</v>
      </c>
      <c r="H100" s="6">
        <v>9</v>
      </c>
      <c r="I100" s="6">
        <v>2</v>
      </c>
      <c r="J100" s="6">
        <v>5</v>
      </c>
      <c r="K100" s="6">
        <v>4</v>
      </c>
      <c r="L100" s="6">
        <f>ABS(D100-Election_result!B$2)</f>
        <v>3.5</v>
      </c>
      <c r="M100" s="6">
        <f>ABS(E100-Election_result!C$2)</f>
        <v>2.3000000000000007</v>
      </c>
      <c r="N100" s="6">
        <f>ABS(F100-Election_result!D$2)</f>
        <v>0.40000000000000036</v>
      </c>
      <c r="O100" s="6">
        <f>ABS(G100-Election_result!E$2)</f>
        <v>1.2000000000000002</v>
      </c>
      <c r="P100" s="6">
        <f>ABS(H100-Election_result!F$2)</f>
        <v>0.40000000000000036</v>
      </c>
      <c r="Q100" s="6">
        <f>ABS(I100-Election_result!G$2)</f>
        <v>0.20000000000000018</v>
      </c>
      <c r="R100" s="6">
        <f>ABS(J100-Election_result!H$2)</f>
        <v>0.29999999999999982</v>
      </c>
      <c r="S100" s="6">
        <f>ABS(K100-Election_result!I$2)</f>
        <v>9.9999999999999645E-2</v>
      </c>
      <c r="T100" s="6">
        <f t="shared" si="7"/>
        <v>1.05</v>
      </c>
    </row>
    <row r="101" spans="1:20">
      <c r="A101" s="2" t="str">
        <f t="shared" si="6"/>
        <v>41537Allensbach</v>
      </c>
      <c r="B101" s="10">
        <v>41537</v>
      </c>
      <c r="C101" s="2" t="s">
        <v>45</v>
      </c>
      <c r="D101" s="6">
        <v>39.5</v>
      </c>
      <c r="E101" s="6">
        <v>27</v>
      </c>
      <c r="F101" s="6">
        <v>9</v>
      </c>
      <c r="G101" s="6">
        <v>5.5</v>
      </c>
      <c r="H101" s="6">
        <v>9</v>
      </c>
      <c r="I101" s="6">
        <v>2</v>
      </c>
      <c r="J101" s="6">
        <v>4.5</v>
      </c>
      <c r="K101" s="6">
        <v>3.5</v>
      </c>
      <c r="L101" s="6">
        <f>ABS(D101-Election_result!B$2)</f>
        <v>2</v>
      </c>
      <c r="M101" s="6">
        <f>ABS(E101-Election_result!C$2)</f>
        <v>1.3000000000000007</v>
      </c>
      <c r="N101" s="6">
        <f>ABS(F101-Election_result!D$2)</f>
        <v>0.59999999999999964</v>
      </c>
      <c r="O101" s="6">
        <f>ABS(G101-Election_result!E$2)</f>
        <v>0.70000000000000018</v>
      </c>
      <c r="P101" s="6">
        <f>ABS(H101-Election_result!F$2)</f>
        <v>0.40000000000000036</v>
      </c>
      <c r="Q101" s="6">
        <f>ABS(I101-Election_result!G$2)</f>
        <v>0.20000000000000018</v>
      </c>
      <c r="R101" s="6">
        <f>ABS(J101-Election_result!H$2)</f>
        <v>0.20000000000000018</v>
      </c>
      <c r="S101" s="6">
        <f>ABS(K101-Election_result!I$2)</f>
        <v>0.59999999999999964</v>
      </c>
      <c r="T101" s="6">
        <f t="shared" si="7"/>
        <v>0.75000000000000011</v>
      </c>
    </row>
    <row r="102" spans="1:20">
      <c r="A102" s="2" t="str">
        <f t="shared" si="6"/>
        <v>41537Emnid</v>
      </c>
      <c r="B102" s="10">
        <v>41537</v>
      </c>
      <c r="C102" s="2" t="s">
        <v>46</v>
      </c>
      <c r="D102" s="6">
        <v>39</v>
      </c>
      <c r="E102" s="6">
        <v>26</v>
      </c>
      <c r="F102" s="6">
        <v>9</v>
      </c>
      <c r="G102" s="6">
        <v>6</v>
      </c>
      <c r="H102" s="6">
        <v>9</v>
      </c>
      <c r="I102" s="6" t="s">
        <v>44</v>
      </c>
      <c r="J102" s="6">
        <v>4</v>
      </c>
      <c r="K102" s="6">
        <v>7</v>
      </c>
      <c r="L102" s="6">
        <f>ABS(D102-Election_result!B$2)</f>
        <v>2.5</v>
      </c>
      <c r="M102" s="6">
        <f>ABS(E102-Election_result!C$2)</f>
        <v>0.30000000000000071</v>
      </c>
      <c r="N102" s="6">
        <f>ABS(F102-Election_result!D$2)</f>
        <v>0.59999999999999964</v>
      </c>
      <c r="O102" s="6">
        <f>ABS(G102-Election_result!E$2)</f>
        <v>1.2000000000000002</v>
      </c>
      <c r="P102" s="6">
        <f>ABS(H102-Election_result!F$2)</f>
        <v>0.40000000000000036</v>
      </c>
      <c r="Q102" s="6" t="e">
        <f>ABS(I102-Election_result!G$2)</f>
        <v>#VALUE!</v>
      </c>
      <c r="R102" s="6">
        <f>ABS(J102-Election_result!H$2)</f>
        <v>0.70000000000000018</v>
      </c>
      <c r="S102" s="6">
        <f>ABS(K102-Election_result!I$2)</f>
        <v>2.9000000000000004</v>
      </c>
      <c r="T102" s="6" t="e">
        <f t="shared" si="7"/>
        <v>#VALUE!</v>
      </c>
    </row>
    <row r="103" spans="1:20">
      <c r="A103" s="2" t="str">
        <f t="shared" si="6"/>
        <v>41537Forsa</v>
      </c>
      <c r="B103" s="10">
        <v>41537</v>
      </c>
      <c r="C103" s="2" t="s">
        <v>47</v>
      </c>
      <c r="D103" s="6">
        <v>40</v>
      </c>
      <c r="E103" s="6">
        <v>26</v>
      </c>
      <c r="F103" s="6">
        <v>10</v>
      </c>
      <c r="G103" s="6">
        <v>5</v>
      </c>
      <c r="H103" s="6">
        <v>9</v>
      </c>
      <c r="I103" s="6">
        <v>2</v>
      </c>
      <c r="J103" s="6">
        <v>4</v>
      </c>
      <c r="K103" s="6">
        <v>4</v>
      </c>
      <c r="L103" s="6">
        <f>ABS(D103-Election_result!B$2)</f>
        <v>1.5</v>
      </c>
      <c r="M103" s="6">
        <f>ABS(E103-Election_result!C$2)</f>
        <v>0.30000000000000071</v>
      </c>
      <c r="N103" s="6">
        <f>ABS(F103-Election_result!D$2)</f>
        <v>1.5999999999999996</v>
      </c>
      <c r="O103" s="6">
        <f>ABS(G103-Election_result!E$2)</f>
        <v>0.20000000000000018</v>
      </c>
      <c r="P103" s="6">
        <f>ABS(H103-Election_result!F$2)</f>
        <v>0.40000000000000036</v>
      </c>
      <c r="Q103" s="6">
        <f>ABS(I103-Election_result!G$2)</f>
        <v>0.20000000000000018</v>
      </c>
      <c r="R103" s="6">
        <f>ABS(J103-Election_result!H$2)</f>
        <v>0.70000000000000018</v>
      </c>
      <c r="S103" s="6">
        <f>ABS(K103-Election_result!I$2)</f>
        <v>9.9999999999999645E-2</v>
      </c>
      <c r="T103" s="6">
        <f t="shared" si="7"/>
        <v>0.62500000000000011</v>
      </c>
    </row>
    <row r="104" spans="1:20">
      <c r="D104" s="13"/>
      <c r="E104" s="13"/>
      <c r="F104" s="13"/>
      <c r="G104" s="13"/>
      <c r="H104" s="13"/>
      <c r="K104"/>
      <c r="M104" s="1"/>
      <c r="N104" s="1"/>
    </row>
    <row r="106" spans="1:20">
      <c r="D106" s="13"/>
      <c r="E106" s="13"/>
      <c r="F106" s="13"/>
      <c r="G106" s="13"/>
      <c r="H106" s="13"/>
      <c r="K106"/>
      <c r="M106" s="1"/>
      <c r="N106" s="1"/>
    </row>
    <row r="108" spans="1:20">
      <c r="D108" s="13"/>
      <c r="E108" s="13"/>
      <c r="F108" s="13"/>
      <c r="G108" s="13"/>
      <c r="H108" s="13"/>
      <c r="K108"/>
      <c r="M108" s="1"/>
      <c r="N108" s="1"/>
    </row>
  </sheetData>
  <sortState ref="A3:T103">
    <sortCondition ref="B3:B10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S5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:R140"/>
    </sheetView>
  </sheetViews>
  <sheetFormatPr baseColWidth="10" defaultColWidth="17.1640625" defaultRowHeight="12.75" customHeight="1" x14ac:dyDescent="0"/>
  <cols>
    <col min="2" max="2" width="9.1640625" style="1" customWidth="1"/>
    <col min="3" max="3" width="8.83203125" style="1" bestFit="1" customWidth="1"/>
    <col min="4" max="5" width="5.83203125" style="1" bestFit="1" customWidth="1"/>
    <col min="6" max="6" width="4.6640625" style="1" bestFit="1" customWidth="1"/>
    <col min="7" max="7" width="5.1640625" style="1" bestFit="1" customWidth="1"/>
    <col min="8" max="8" width="6.5" style="1" bestFit="1" customWidth="1"/>
    <col min="9" max="9" width="5.83203125" style="1" bestFit="1" customWidth="1"/>
    <col min="10" max="10" width="8.83203125" style="1" customWidth="1"/>
    <col min="11" max="11" width="8.83203125" style="1" bestFit="1" customWidth="1"/>
    <col min="12" max="12" width="4.6640625" bestFit="1" customWidth="1"/>
    <col min="13" max="13" width="5.83203125" bestFit="1" customWidth="1"/>
    <col min="14" max="14" width="4.6640625" bestFit="1" customWidth="1"/>
    <col min="15" max="15" width="5.1640625" bestFit="1" customWidth="1"/>
    <col min="16" max="16" width="6.5" bestFit="1" customWidth="1"/>
    <col min="17" max="17" width="5.83203125" bestFit="1" customWidth="1"/>
    <col min="18" max="18" width="7.5" bestFit="1" customWidth="1"/>
    <col min="19" max="19" width="4.83203125" bestFit="1" customWidth="1"/>
  </cols>
  <sheetData>
    <row r="1" spans="1:19" s="2" customFormat="1" ht="12.75" customHeight="1"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</row>
    <row r="2" spans="1:19" s="8" customFormat="1" ht="24">
      <c r="A2" s="8" t="s">
        <v>13</v>
      </c>
      <c r="B2" s="9" t="s">
        <v>15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20</v>
      </c>
    </row>
    <row r="3" spans="1:19" ht="12.75" customHeight="1">
      <c r="A3" s="3">
        <v>41402</v>
      </c>
      <c r="B3" s="4">
        <v>1</v>
      </c>
      <c r="C3" s="4">
        <f>AVERAGE(Eix!B3)</f>
        <v>29.04</v>
      </c>
      <c r="D3" s="4">
        <f>AVERAGE(Eix!C3)</f>
        <v>19.14</v>
      </c>
      <c r="E3" s="4">
        <f>AVERAGE(Eix!D3)</f>
        <v>9.1999999999999993</v>
      </c>
      <c r="F3" s="4">
        <f>AVERAGE(Eix!E3)</f>
        <v>5.05</v>
      </c>
      <c r="G3" s="4">
        <f>AVERAGE(Eix!F3)</f>
        <v>4.8899999999999997</v>
      </c>
      <c r="H3" s="4">
        <f>AVERAGE(Eix!G3)</f>
        <v>2.31</v>
      </c>
      <c r="I3" s="4">
        <f>AVERAGE(Eix!H3)</f>
        <v>27.92</v>
      </c>
      <c r="J3" s="4">
        <f>AVERAGE(Eix!I3)</f>
        <v>2.44</v>
      </c>
      <c r="K3" s="4">
        <f>ABS(C3-Election_result!B$2)</f>
        <v>12.46</v>
      </c>
      <c r="L3" s="4">
        <f>ABS(D3-Election_result!C$2)</f>
        <v>6.5599999999999987</v>
      </c>
      <c r="M3" s="4">
        <f>ABS(E3-Election_result!D$2)</f>
        <v>0.79999999999999893</v>
      </c>
      <c r="N3" s="4">
        <f>ABS(F3-Election_result!E$2)</f>
        <v>0.25</v>
      </c>
      <c r="O3" s="4">
        <f>ABS(G3-Election_result!F$2)</f>
        <v>3.71</v>
      </c>
      <c r="P3" s="4">
        <f>ABS(H3-Election_result!G$2)</f>
        <v>0.10999999999999988</v>
      </c>
      <c r="Q3" s="4">
        <f>ABS(I3-Election_result!H$2)</f>
        <v>23.220000000000002</v>
      </c>
      <c r="R3" s="4">
        <f>ABS(J3-Election_result!I$2)</f>
        <v>1.6599999999999997</v>
      </c>
      <c r="S3" s="4">
        <f>AVERAGE(K3:R3)</f>
        <v>6.0962499999999995</v>
      </c>
    </row>
    <row r="4" spans="1:19" ht="12.75" customHeight="1">
      <c r="A4" s="3">
        <v>41403</v>
      </c>
      <c r="B4" s="4">
        <v>1</v>
      </c>
      <c r="C4" s="4">
        <f>AVERAGE(Eix!B4)</f>
        <v>30.04</v>
      </c>
      <c r="D4" s="4">
        <f>AVERAGE(Eix!C4)</f>
        <v>19.2</v>
      </c>
      <c r="E4" s="4">
        <f>AVERAGE(Eix!D4)</f>
        <v>8.91</v>
      </c>
      <c r="F4" s="4">
        <f>AVERAGE(Eix!E4)</f>
        <v>5.14</v>
      </c>
      <c r="G4" s="4">
        <f>AVERAGE(Eix!F4)</f>
        <v>4.95</v>
      </c>
      <c r="H4" s="4">
        <f>AVERAGE(Eix!G4)</f>
        <v>2.74</v>
      </c>
      <c r="I4" s="4">
        <f>AVERAGE(Eix!H4)</f>
        <v>26.52</v>
      </c>
      <c r="J4" s="4">
        <f>AVERAGE(Eix!I4)</f>
        <v>2.5099999999999998</v>
      </c>
      <c r="K4" s="4">
        <f>ABS(C4-Election_result!B$2)</f>
        <v>11.46</v>
      </c>
      <c r="L4" s="4">
        <f>ABS(D4-Election_result!C$2)</f>
        <v>6.5</v>
      </c>
      <c r="M4" s="4">
        <f>ABS(E4-Election_result!D$2)</f>
        <v>0.50999999999999979</v>
      </c>
      <c r="N4" s="4">
        <f>ABS(F4-Election_result!E$2)</f>
        <v>0.33999999999999986</v>
      </c>
      <c r="O4" s="4">
        <f>ABS(G4-Election_result!F$2)</f>
        <v>3.6499999999999995</v>
      </c>
      <c r="P4" s="4">
        <f>ABS(H4-Election_result!G$2)</f>
        <v>0.54</v>
      </c>
      <c r="Q4" s="4">
        <f>ABS(I4-Election_result!H$2)</f>
        <v>21.82</v>
      </c>
      <c r="R4" s="4">
        <f>ABS(J4-Election_result!I$2)</f>
        <v>1.5899999999999999</v>
      </c>
      <c r="S4" s="4">
        <f t="shared" ref="S4:S67" si="0">AVERAGE(K4:R4)</f>
        <v>5.8012499999999996</v>
      </c>
    </row>
    <row r="5" spans="1:19" ht="12.75" customHeight="1">
      <c r="A5" s="3">
        <v>41404</v>
      </c>
      <c r="B5" s="4">
        <v>1</v>
      </c>
      <c r="C5" s="4">
        <f>AVERAGE(Eix!B5)</f>
        <v>29.79</v>
      </c>
      <c r="D5" s="4">
        <f>AVERAGE(Eix!C5)</f>
        <v>19.38</v>
      </c>
      <c r="E5" s="4">
        <f>AVERAGE(Eix!D5)</f>
        <v>9.16</v>
      </c>
      <c r="F5" s="4">
        <f>AVERAGE(Eix!E5)</f>
        <v>5.08</v>
      </c>
      <c r="G5" s="4">
        <f>AVERAGE(Eix!F5)</f>
        <v>5.15</v>
      </c>
      <c r="H5" s="4">
        <f>AVERAGE(Eix!G5)</f>
        <v>2.7</v>
      </c>
      <c r="I5" s="4">
        <f>AVERAGE(Eix!H5)</f>
        <v>26.3</v>
      </c>
      <c r="J5" s="4">
        <f>AVERAGE(Eix!I5)</f>
        <v>2.44</v>
      </c>
      <c r="K5" s="4">
        <f>ABS(C5-Election_result!B$2)</f>
        <v>11.71</v>
      </c>
      <c r="L5" s="4">
        <f>ABS(D5-Election_result!C$2)</f>
        <v>6.32</v>
      </c>
      <c r="M5" s="4">
        <f>ABS(E5-Election_result!D$2)</f>
        <v>0.75999999999999979</v>
      </c>
      <c r="N5" s="4">
        <f>ABS(F5-Election_result!E$2)</f>
        <v>0.28000000000000025</v>
      </c>
      <c r="O5" s="4">
        <f>ABS(G5-Election_result!F$2)</f>
        <v>3.4499999999999993</v>
      </c>
      <c r="P5" s="4">
        <f>ABS(H5-Election_result!G$2)</f>
        <v>0.5</v>
      </c>
      <c r="Q5" s="4">
        <f>ABS(I5-Election_result!H$2)</f>
        <v>21.6</v>
      </c>
      <c r="R5" s="4">
        <f>ABS(J5-Election_result!I$2)</f>
        <v>1.6599999999999997</v>
      </c>
      <c r="S5" s="4">
        <f t="shared" si="0"/>
        <v>5.7850000000000001</v>
      </c>
    </row>
    <row r="6" spans="1:19" ht="12.75" customHeight="1">
      <c r="A6" s="3">
        <v>41405</v>
      </c>
      <c r="B6" s="4">
        <v>1</v>
      </c>
      <c r="C6" s="4">
        <f>AVERAGE(Eix!B6)</f>
        <v>27.41</v>
      </c>
      <c r="D6" s="4">
        <f>AVERAGE(Eix!C6)</f>
        <v>18.93</v>
      </c>
      <c r="E6" s="4">
        <f>AVERAGE(Eix!D6)</f>
        <v>9.01</v>
      </c>
      <c r="F6" s="4">
        <f>AVERAGE(Eix!E6)</f>
        <v>5.1100000000000003</v>
      </c>
      <c r="G6" s="4">
        <f>AVERAGE(Eix!F6)</f>
        <v>4.7699999999999996</v>
      </c>
      <c r="H6" s="4">
        <f>AVERAGE(Eix!G6)</f>
        <v>4.07</v>
      </c>
      <c r="I6" s="4">
        <f>AVERAGE(Eix!H6)</f>
        <v>27.81</v>
      </c>
      <c r="J6" s="4">
        <f>AVERAGE(Eix!I6)</f>
        <v>2.89</v>
      </c>
      <c r="K6" s="4">
        <f>ABS(C6-Election_result!B$2)</f>
        <v>14.09</v>
      </c>
      <c r="L6" s="4">
        <f>ABS(D6-Election_result!C$2)</f>
        <v>6.77</v>
      </c>
      <c r="M6" s="4">
        <f>ABS(E6-Election_result!D$2)</f>
        <v>0.60999999999999943</v>
      </c>
      <c r="N6" s="4">
        <f>ABS(F6-Election_result!E$2)</f>
        <v>0.3100000000000005</v>
      </c>
      <c r="O6" s="4">
        <f>ABS(G6-Election_result!F$2)</f>
        <v>3.83</v>
      </c>
      <c r="P6" s="4">
        <f>ABS(H6-Election_result!G$2)</f>
        <v>1.87</v>
      </c>
      <c r="Q6" s="4">
        <f>ABS(I6-Election_result!H$2)</f>
        <v>23.11</v>
      </c>
      <c r="R6" s="4">
        <f>ABS(J6-Election_result!I$2)</f>
        <v>1.2099999999999995</v>
      </c>
      <c r="S6" s="4">
        <f t="shared" si="0"/>
        <v>6.4750000000000005</v>
      </c>
    </row>
    <row r="7" spans="1:19" ht="12.75" customHeight="1">
      <c r="A7" s="3">
        <v>41406</v>
      </c>
      <c r="B7" s="4">
        <v>1</v>
      </c>
      <c r="C7" s="4">
        <f>AVERAGE(Eix!B7)</f>
        <v>29.09</v>
      </c>
      <c r="D7" s="4">
        <f>AVERAGE(Eix!C7)</f>
        <v>19.010000000000002</v>
      </c>
      <c r="E7" s="4">
        <f>AVERAGE(Eix!D7)</f>
        <v>8.94</v>
      </c>
      <c r="F7" s="4">
        <f>AVERAGE(Eix!E7)</f>
        <v>5.15</v>
      </c>
      <c r="G7" s="4">
        <f>AVERAGE(Eix!F7)</f>
        <v>4.95</v>
      </c>
      <c r="H7" s="4">
        <f>AVERAGE(Eix!G7)</f>
        <v>3.97</v>
      </c>
      <c r="I7" s="4">
        <f>AVERAGE(Eix!H7)</f>
        <v>25.91</v>
      </c>
      <c r="J7" s="4">
        <f>AVERAGE(Eix!I7)</f>
        <v>2.97</v>
      </c>
      <c r="K7" s="4">
        <f>ABS(C7-Election_result!B$2)</f>
        <v>12.41</v>
      </c>
      <c r="L7" s="4">
        <f>ABS(D7-Election_result!C$2)</f>
        <v>6.6899999999999977</v>
      </c>
      <c r="M7" s="4">
        <f>ABS(E7-Election_result!D$2)</f>
        <v>0.53999999999999915</v>
      </c>
      <c r="N7" s="4">
        <f>ABS(F7-Election_result!E$2)</f>
        <v>0.35000000000000053</v>
      </c>
      <c r="O7" s="4">
        <f>ABS(G7-Election_result!F$2)</f>
        <v>3.6499999999999995</v>
      </c>
      <c r="P7" s="4">
        <f>ABS(H7-Election_result!G$2)</f>
        <v>1.77</v>
      </c>
      <c r="Q7" s="4">
        <f>ABS(I7-Election_result!H$2)</f>
        <v>21.21</v>
      </c>
      <c r="R7" s="4">
        <f>ABS(J7-Election_result!I$2)</f>
        <v>1.1299999999999994</v>
      </c>
      <c r="S7" s="4">
        <f t="shared" si="0"/>
        <v>5.96875</v>
      </c>
    </row>
    <row r="8" spans="1:19" ht="12.75" customHeight="1">
      <c r="A8" s="3">
        <v>41407</v>
      </c>
      <c r="B8" s="4">
        <v>1</v>
      </c>
      <c r="C8" s="4">
        <f>AVERAGE(Eix!B8)</f>
        <v>29.1</v>
      </c>
      <c r="D8" s="4">
        <f>AVERAGE(Eix!C8)</f>
        <v>19.16</v>
      </c>
      <c r="E8" s="4">
        <f>AVERAGE(Eix!D8)</f>
        <v>9.0299999999999994</v>
      </c>
      <c r="F8" s="4">
        <f>AVERAGE(Eix!E8)</f>
        <v>5.03</v>
      </c>
      <c r="G8" s="4">
        <f>AVERAGE(Eix!F8)</f>
        <v>5.01</v>
      </c>
      <c r="H8" s="4">
        <f>AVERAGE(Eix!G8)</f>
        <v>4.01</v>
      </c>
      <c r="I8" s="4">
        <f>AVERAGE(Eix!H8)</f>
        <v>26.21</v>
      </c>
      <c r="J8" s="4">
        <f>AVERAGE(Eix!I8)</f>
        <v>2.46</v>
      </c>
      <c r="K8" s="4">
        <f>ABS(C8-Election_result!B$2)</f>
        <v>12.399999999999999</v>
      </c>
      <c r="L8" s="4">
        <f>ABS(D8-Election_result!C$2)</f>
        <v>6.5399999999999991</v>
      </c>
      <c r="M8" s="4">
        <f>ABS(E8-Election_result!D$2)</f>
        <v>0.62999999999999901</v>
      </c>
      <c r="N8" s="4">
        <f>ABS(F8-Election_result!E$2)</f>
        <v>0.23000000000000043</v>
      </c>
      <c r="O8" s="4">
        <f>ABS(G8-Election_result!F$2)</f>
        <v>3.59</v>
      </c>
      <c r="P8" s="4">
        <f>ABS(H8-Election_result!G$2)</f>
        <v>1.8099999999999996</v>
      </c>
      <c r="Q8" s="4">
        <f>ABS(I8-Election_result!H$2)</f>
        <v>21.51</v>
      </c>
      <c r="R8" s="4">
        <f>ABS(J8-Election_result!I$2)</f>
        <v>1.6399999999999997</v>
      </c>
      <c r="S8" s="4">
        <f t="shared" si="0"/>
        <v>6.0437499999999993</v>
      </c>
    </row>
    <row r="9" spans="1:19" ht="12.75" customHeight="1">
      <c r="A9" s="3">
        <v>41408</v>
      </c>
      <c r="B9" s="4">
        <v>1</v>
      </c>
      <c r="C9" s="4">
        <f>AVERAGE(Eix!B9)</f>
        <v>28.92</v>
      </c>
      <c r="D9" s="4">
        <f>AVERAGE(Eix!C9)</f>
        <v>18.79</v>
      </c>
      <c r="E9" s="4">
        <f>AVERAGE(Eix!D9)</f>
        <v>9.8800000000000008</v>
      </c>
      <c r="F9" s="4">
        <f>AVERAGE(Eix!E9)</f>
        <v>5.08</v>
      </c>
      <c r="G9" s="4">
        <f>AVERAGE(Eix!F9)</f>
        <v>5.19</v>
      </c>
      <c r="H9" s="4">
        <f>AVERAGE(Eix!G9)</f>
        <v>3.91</v>
      </c>
      <c r="I9" s="4">
        <f>AVERAGE(Eix!H9)</f>
        <v>25.83</v>
      </c>
      <c r="J9" s="4">
        <f>AVERAGE(Eix!I9)</f>
        <v>2.4</v>
      </c>
      <c r="K9" s="4">
        <f>ABS(C9-Election_result!B$2)</f>
        <v>12.579999999999998</v>
      </c>
      <c r="L9" s="4">
        <f>ABS(D9-Election_result!C$2)</f>
        <v>6.91</v>
      </c>
      <c r="M9" s="4">
        <f>ABS(E9-Election_result!D$2)</f>
        <v>1.4800000000000004</v>
      </c>
      <c r="N9" s="4">
        <f>ABS(F9-Election_result!E$2)</f>
        <v>0.28000000000000025</v>
      </c>
      <c r="O9" s="4">
        <f>ABS(G9-Election_result!F$2)</f>
        <v>3.4099999999999993</v>
      </c>
      <c r="P9" s="4">
        <f>ABS(H9-Election_result!G$2)</f>
        <v>1.71</v>
      </c>
      <c r="Q9" s="4">
        <f>ABS(I9-Election_result!H$2)</f>
        <v>21.13</v>
      </c>
      <c r="R9" s="4">
        <f>ABS(J9-Election_result!I$2)</f>
        <v>1.6999999999999997</v>
      </c>
      <c r="S9" s="4">
        <f t="shared" si="0"/>
        <v>6.15</v>
      </c>
    </row>
    <row r="10" spans="1:19" ht="12.75" customHeight="1">
      <c r="A10" s="3">
        <v>41409</v>
      </c>
      <c r="B10" s="4">
        <v>1</v>
      </c>
      <c r="C10" s="4">
        <f>AVERAGE(Eix!B10)</f>
        <v>29.6</v>
      </c>
      <c r="D10" s="4">
        <f>AVERAGE(Eix!C10)</f>
        <v>19.09</v>
      </c>
      <c r="E10" s="4">
        <f>AVERAGE(Eix!D10)</f>
        <v>9.07</v>
      </c>
      <c r="F10" s="4">
        <f>AVERAGE(Eix!E10)</f>
        <v>5.21</v>
      </c>
      <c r="G10" s="4">
        <f>AVERAGE(Eix!F10)</f>
        <v>4.8600000000000003</v>
      </c>
      <c r="H10" s="4">
        <f>AVERAGE(Eix!G10)</f>
        <v>3.32</v>
      </c>
      <c r="I10" s="4">
        <f>AVERAGE(Eix!H10)</f>
        <v>26.31</v>
      </c>
      <c r="J10" s="4">
        <f>AVERAGE(Eix!I10)</f>
        <v>2.54</v>
      </c>
      <c r="K10" s="4">
        <f>ABS(C10-Election_result!B$2)</f>
        <v>11.899999999999999</v>
      </c>
      <c r="L10" s="4">
        <f>ABS(D10-Election_result!C$2)</f>
        <v>6.6099999999999994</v>
      </c>
      <c r="M10" s="4">
        <f>ABS(E10-Election_result!D$2)</f>
        <v>0.66999999999999993</v>
      </c>
      <c r="N10" s="4">
        <f>ABS(F10-Election_result!E$2)</f>
        <v>0.41000000000000014</v>
      </c>
      <c r="O10" s="4">
        <f>ABS(G10-Election_result!F$2)</f>
        <v>3.7399999999999993</v>
      </c>
      <c r="P10" s="4">
        <f>ABS(H10-Election_result!G$2)</f>
        <v>1.1199999999999997</v>
      </c>
      <c r="Q10" s="4">
        <f>ABS(I10-Election_result!H$2)</f>
        <v>21.61</v>
      </c>
      <c r="R10" s="4">
        <f>ABS(J10-Election_result!I$2)</f>
        <v>1.5599999999999996</v>
      </c>
      <c r="S10" s="4">
        <f>AVERAGE(K10:R10)</f>
        <v>5.9525000000000006</v>
      </c>
    </row>
    <row r="11" spans="1:19" ht="12.75" customHeight="1">
      <c r="A11" s="3">
        <v>41410</v>
      </c>
      <c r="B11" s="4">
        <v>1</v>
      </c>
      <c r="C11" s="4">
        <f>AVERAGE(Eix!B11)</f>
        <v>29.18</v>
      </c>
      <c r="D11" s="4">
        <f>AVERAGE(Eix!C11)</f>
        <v>19.03</v>
      </c>
      <c r="E11" s="4">
        <f>AVERAGE(Eix!D11)</f>
        <v>10.48</v>
      </c>
      <c r="F11" s="4">
        <f>AVERAGE(Eix!E11)</f>
        <v>4.9000000000000004</v>
      </c>
      <c r="G11" s="4">
        <f>AVERAGE(Eix!F11)</f>
        <v>5.14</v>
      </c>
      <c r="H11" s="4">
        <f>AVERAGE(Eix!G11)</f>
        <v>3.26</v>
      </c>
      <c r="I11" s="4">
        <f>AVERAGE(Eix!H11)</f>
        <v>25.46</v>
      </c>
      <c r="J11" s="4">
        <f>AVERAGE(Eix!I11)</f>
        <v>2.5499999999999998</v>
      </c>
      <c r="K11" s="4">
        <f>ABS(C11-Election_result!B$2)</f>
        <v>12.32</v>
      </c>
      <c r="L11" s="4">
        <f>ABS(D11-Election_result!C$2)</f>
        <v>6.6699999999999982</v>
      </c>
      <c r="M11" s="4">
        <f>ABS(E11-Election_result!D$2)</f>
        <v>2.08</v>
      </c>
      <c r="N11" s="4">
        <f>ABS(F11-Election_result!E$2)</f>
        <v>0.10000000000000053</v>
      </c>
      <c r="O11" s="4">
        <f>ABS(G11-Election_result!F$2)</f>
        <v>3.46</v>
      </c>
      <c r="P11" s="4">
        <f>ABS(H11-Election_result!G$2)</f>
        <v>1.0599999999999996</v>
      </c>
      <c r="Q11" s="4">
        <f>ABS(I11-Election_result!H$2)</f>
        <v>20.76</v>
      </c>
      <c r="R11" s="4">
        <f>ABS(J11-Election_result!I$2)</f>
        <v>1.5499999999999998</v>
      </c>
      <c r="S11" s="4">
        <f t="shared" si="0"/>
        <v>6</v>
      </c>
    </row>
    <row r="12" spans="1:19" ht="12.75" customHeight="1">
      <c r="A12" s="3">
        <v>41411</v>
      </c>
      <c r="B12" s="4">
        <v>1</v>
      </c>
      <c r="C12" s="4">
        <f>AVERAGE(Eix!B12)</f>
        <v>29.18</v>
      </c>
      <c r="D12" s="4">
        <f>AVERAGE(Eix!C12)</f>
        <v>19.03</v>
      </c>
      <c r="E12" s="4">
        <f>AVERAGE(Eix!D12)</f>
        <v>10.48</v>
      </c>
      <c r="F12" s="4">
        <f>AVERAGE(Eix!E12)</f>
        <v>4.9000000000000004</v>
      </c>
      <c r="G12" s="4">
        <f>AVERAGE(Eix!F12)</f>
        <v>5.14</v>
      </c>
      <c r="H12" s="4">
        <f>AVERAGE(Eix!G12)</f>
        <v>3.26</v>
      </c>
      <c r="I12" s="4">
        <f>AVERAGE(Eix!H12)</f>
        <v>25.46</v>
      </c>
      <c r="J12" s="4">
        <f>AVERAGE(Eix!I12)</f>
        <v>2.5499999999999998</v>
      </c>
      <c r="K12" s="4">
        <f>ABS(C12-Election_result!B$2)</f>
        <v>12.32</v>
      </c>
      <c r="L12" s="4">
        <f>ABS(D12-Election_result!C$2)</f>
        <v>6.6699999999999982</v>
      </c>
      <c r="M12" s="4">
        <f>ABS(E12-Election_result!D$2)</f>
        <v>2.08</v>
      </c>
      <c r="N12" s="4">
        <f>ABS(F12-Election_result!E$2)</f>
        <v>0.10000000000000053</v>
      </c>
      <c r="O12" s="4">
        <f>ABS(G12-Election_result!F$2)</f>
        <v>3.46</v>
      </c>
      <c r="P12" s="4">
        <f>ABS(H12-Election_result!G$2)</f>
        <v>1.0599999999999996</v>
      </c>
      <c r="Q12" s="4">
        <f>ABS(I12-Election_result!H$2)</f>
        <v>20.76</v>
      </c>
      <c r="R12" s="4">
        <f>ABS(J12-Election_result!I$2)</f>
        <v>1.5499999999999998</v>
      </c>
      <c r="S12" s="4">
        <f t="shared" si="0"/>
        <v>6</v>
      </c>
    </row>
    <row r="13" spans="1:19" ht="12.75" customHeight="1">
      <c r="A13" s="3">
        <v>41412</v>
      </c>
      <c r="B13" s="4">
        <v>1</v>
      </c>
      <c r="C13" s="4">
        <f>AVERAGE(Eix!B13)</f>
        <v>29.18</v>
      </c>
      <c r="D13" s="4">
        <f>AVERAGE(Eix!C13)</f>
        <v>19.03</v>
      </c>
      <c r="E13" s="4">
        <f>AVERAGE(Eix!D13)</f>
        <v>10.48</v>
      </c>
      <c r="F13" s="4">
        <f>AVERAGE(Eix!E13)</f>
        <v>4.9000000000000004</v>
      </c>
      <c r="G13" s="4">
        <f>AVERAGE(Eix!F13)</f>
        <v>5.14</v>
      </c>
      <c r="H13" s="4">
        <f>AVERAGE(Eix!G13)</f>
        <v>3.26</v>
      </c>
      <c r="I13" s="4">
        <f>AVERAGE(Eix!H13)</f>
        <v>25.46</v>
      </c>
      <c r="J13" s="4">
        <f>AVERAGE(Eix!I13)</f>
        <v>2.5499999999999998</v>
      </c>
      <c r="K13" s="4">
        <f>ABS(C13-Election_result!B$2)</f>
        <v>12.32</v>
      </c>
      <c r="L13" s="4">
        <f>ABS(D13-Election_result!C$2)</f>
        <v>6.6699999999999982</v>
      </c>
      <c r="M13" s="4">
        <f>ABS(E13-Election_result!D$2)</f>
        <v>2.08</v>
      </c>
      <c r="N13" s="4">
        <f>ABS(F13-Election_result!E$2)</f>
        <v>0.10000000000000053</v>
      </c>
      <c r="O13" s="4">
        <f>ABS(G13-Election_result!F$2)</f>
        <v>3.46</v>
      </c>
      <c r="P13" s="4">
        <f>ABS(H13-Election_result!G$2)</f>
        <v>1.0599999999999996</v>
      </c>
      <c r="Q13" s="4">
        <f>ABS(I13-Election_result!H$2)</f>
        <v>20.76</v>
      </c>
      <c r="R13" s="4">
        <f>ABS(J13-Election_result!I$2)</f>
        <v>1.5499999999999998</v>
      </c>
      <c r="S13" s="4">
        <f t="shared" si="0"/>
        <v>6</v>
      </c>
    </row>
    <row r="14" spans="1:19" ht="12.75" customHeight="1">
      <c r="A14" s="3">
        <v>41413</v>
      </c>
      <c r="B14" s="4">
        <v>1</v>
      </c>
      <c r="C14" s="4">
        <f>AVERAGE(Eix!B14)</f>
        <v>29.18</v>
      </c>
      <c r="D14" s="4">
        <f>AVERAGE(Eix!C14)</f>
        <v>19.03</v>
      </c>
      <c r="E14" s="4">
        <f>AVERAGE(Eix!D14)</f>
        <v>10.48</v>
      </c>
      <c r="F14" s="4">
        <f>AVERAGE(Eix!E14)</f>
        <v>4.9000000000000004</v>
      </c>
      <c r="G14" s="4">
        <f>AVERAGE(Eix!F14)</f>
        <v>5.14</v>
      </c>
      <c r="H14" s="4">
        <f>AVERAGE(Eix!G14)</f>
        <v>3.26</v>
      </c>
      <c r="I14" s="4">
        <f>AVERAGE(Eix!H14)</f>
        <v>25.46</v>
      </c>
      <c r="J14" s="4">
        <f>AVERAGE(Eix!I14)</f>
        <v>2.5499999999999998</v>
      </c>
      <c r="K14" s="4">
        <f>ABS(C14-Election_result!B$2)</f>
        <v>12.32</v>
      </c>
      <c r="L14" s="4">
        <f>ABS(D14-Election_result!C$2)</f>
        <v>6.6699999999999982</v>
      </c>
      <c r="M14" s="4">
        <f>ABS(E14-Election_result!D$2)</f>
        <v>2.08</v>
      </c>
      <c r="N14" s="4">
        <f>ABS(F14-Election_result!E$2)</f>
        <v>0.10000000000000053</v>
      </c>
      <c r="O14" s="4">
        <f>ABS(G14-Election_result!F$2)</f>
        <v>3.46</v>
      </c>
      <c r="P14" s="4">
        <f>ABS(H14-Election_result!G$2)</f>
        <v>1.0599999999999996</v>
      </c>
      <c r="Q14" s="4">
        <f>ABS(I14-Election_result!H$2)</f>
        <v>20.76</v>
      </c>
      <c r="R14" s="4">
        <f>ABS(J14-Election_result!I$2)</f>
        <v>1.5499999999999998</v>
      </c>
      <c r="S14" s="4">
        <f t="shared" si="0"/>
        <v>6</v>
      </c>
    </row>
    <row r="15" spans="1:19" ht="12.75" customHeight="1">
      <c r="A15" s="3">
        <v>41414</v>
      </c>
      <c r="B15" s="4">
        <v>1</v>
      </c>
      <c r="C15" s="4">
        <f>AVERAGE(Eix!B15,Prognosys!B1)</f>
        <v>29.18</v>
      </c>
      <c r="D15" s="4">
        <f>AVERAGE(Eix!C15,Prognosys!C1)</f>
        <v>19.03</v>
      </c>
      <c r="E15" s="4">
        <f>AVERAGE(Eix!D15,Prognosys!D1)</f>
        <v>10.48</v>
      </c>
      <c r="F15" s="4">
        <f>AVERAGE(Eix!E15,Prognosys!E1)</f>
        <v>4.9000000000000004</v>
      </c>
      <c r="G15" s="4">
        <f>AVERAGE(Eix!F15,Prognosys!F1)</f>
        <v>5.14</v>
      </c>
      <c r="H15" s="4">
        <f>AVERAGE(Eix!G15,Prognosys!G1)</f>
        <v>3.26</v>
      </c>
      <c r="I15" s="4">
        <f>AVERAGE(Eix!H15,Prognosys!H1)</f>
        <v>25.46</v>
      </c>
      <c r="J15" s="4">
        <f>AVERAGE(Eix!I15,Prognosys!I1)</f>
        <v>2.5499999999999998</v>
      </c>
      <c r="K15" s="4">
        <f>ABS(C15-Election_result!B$2)</f>
        <v>12.32</v>
      </c>
      <c r="L15" s="4">
        <f>ABS(D15-Election_result!C$2)</f>
        <v>6.6699999999999982</v>
      </c>
      <c r="M15" s="4">
        <f>ABS(E15-Election_result!D$2)</f>
        <v>2.08</v>
      </c>
      <c r="N15" s="4">
        <f>ABS(F15-Election_result!E$2)</f>
        <v>0.10000000000000053</v>
      </c>
      <c r="O15" s="4">
        <f>ABS(G15-Election_result!F$2)</f>
        <v>3.46</v>
      </c>
      <c r="P15" s="4">
        <f>ABS(H15-Election_result!G$2)</f>
        <v>1.0599999999999996</v>
      </c>
      <c r="Q15" s="4">
        <f>ABS(I15-Election_result!H$2)</f>
        <v>20.76</v>
      </c>
      <c r="R15" s="4">
        <f>ABS(J15-Election_result!I$2)</f>
        <v>1.5499999999999998</v>
      </c>
      <c r="S15" s="4">
        <f t="shared" si="0"/>
        <v>6</v>
      </c>
    </row>
    <row r="16" spans="1:19" ht="12.75" customHeight="1">
      <c r="A16" s="3">
        <v>41415</v>
      </c>
      <c r="B16" s="4">
        <v>1</v>
      </c>
      <c r="C16" s="4">
        <f>AVERAGE(Eix!B16,Prognosys!B2)</f>
        <v>29.18</v>
      </c>
      <c r="D16" s="4">
        <f>AVERAGE(Eix!C16,Prognosys!C2)</f>
        <v>19.03</v>
      </c>
      <c r="E16" s="4">
        <f>AVERAGE(Eix!D16,Prognosys!D2)</f>
        <v>10.48</v>
      </c>
      <c r="F16" s="4">
        <f>AVERAGE(Eix!E16,Prognosys!E2)</f>
        <v>4.9000000000000004</v>
      </c>
      <c r="G16" s="4">
        <f>AVERAGE(Eix!F16,Prognosys!F2)</f>
        <v>5.14</v>
      </c>
      <c r="H16" s="4">
        <f>AVERAGE(Eix!G16,Prognosys!G2)</f>
        <v>3.26</v>
      </c>
      <c r="I16" s="4">
        <f>AVERAGE(Eix!H16,Prognosys!H2)</f>
        <v>25.46</v>
      </c>
      <c r="J16" s="4">
        <f>AVERAGE(Eix!I16,Prognosys!I2)</f>
        <v>2.5499999999999998</v>
      </c>
      <c r="K16" s="4">
        <f>ABS(C16-Election_result!B$2)</f>
        <v>12.32</v>
      </c>
      <c r="L16" s="4">
        <f>ABS(D16-Election_result!C$2)</f>
        <v>6.6699999999999982</v>
      </c>
      <c r="M16" s="4">
        <f>ABS(E16-Election_result!D$2)</f>
        <v>2.08</v>
      </c>
      <c r="N16" s="4">
        <f>ABS(F16-Election_result!E$2)</f>
        <v>0.10000000000000053</v>
      </c>
      <c r="O16" s="4">
        <f>ABS(G16-Election_result!F$2)</f>
        <v>3.46</v>
      </c>
      <c r="P16" s="4">
        <f>ABS(H16-Election_result!G$2)</f>
        <v>1.0599999999999996</v>
      </c>
      <c r="Q16" s="4">
        <f>ABS(I16-Election_result!H$2)</f>
        <v>20.76</v>
      </c>
      <c r="R16" s="4">
        <f>ABS(J16-Election_result!I$2)</f>
        <v>1.5499999999999998</v>
      </c>
      <c r="S16" s="4">
        <f t="shared" si="0"/>
        <v>6</v>
      </c>
    </row>
    <row r="17" spans="1:19" ht="12.75" customHeight="1">
      <c r="A17" s="3">
        <v>41416</v>
      </c>
      <c r="B17" s="4">
        <v>2</v>
      </c>
      <c r="C17" s="4">
        <f>AVERAGE(Eix!B17,Prognosys!B3)</f>
        <v>33.57</v>
      </c>
      <c r="D17" s="4">
        <f>AVERAGE(Eix!C17,Prognosys!C3)</f>
        <v>22.64</v>
      </c>
      <c r="E17" s="4">
        <f>AVERAGE(Eix!D17,Prognosys!D3)</f>
        <v>11.705</v>
      </c>
      <c r="F17" s="4">
        <f>AVERAGE(Eix!E17,Prognosys!E3)</f>
        <v>6.6400000000000006</v>
      </c>
      <c r="G17" s="4">
        <f>AVERAGE(Eix!F17,Prognosys!F3)</f>
        <v>5.5350000000000001</v>
      </c>
      <c r="H17" s="4">
        <f>AVERAGE(Eix!G17,Prognosys!G3)</f>
        <v>3.1100000000000003</v>
      </c>
      <c r="I17" s="4">
        <f>AVERAGE(Eix!H17,Prognosys!H3)</f>
        <v>13.76</v>
      </c>
      <c r="J17" s="4">
        <f>AVERAGE(Eix!I17,Prognosys!I3)</f>
        <v>3.04</v>
      </c>
      <c r="K17" s="4">
        <f>ABS(C17-Election_result!B$2)</f>
        <v>7.93</v>
      </c>
      <c r="L17" s="4">
        <f>ABS(D17-Election_result!C$2)</f>
        <v>3.0599999999999987</v>
      </c>
      <c r="M17" s="4">
        <f>ABS(E17-Election_result!D$2)</f>
        <v>3.3049999999999997</v>
      </c>
      <c r="N17" s="4">
        <f>ABS(F17-Election_result!E$2)</f>
        <v>1.8400000000000007</v>
      </c>
      <c r="O17" s="4">
        <f>ABS(G17-Election_result!F$2)</f>
        <v>3.0649999999999995</v>
      </c>
      <c r="P17" s="4">
        <f>ABS(H17-Election_result!G$2)</f>
        <v>0.91000000000000014</v>
      </c>
      <c r="Q17" s="4">
        <f>ABS(I17-Election_result!H$2)</f>
        <v>9.0599999999999987</v>
      </c>
      <c r="R17" s="4">
        <f>ABS(J17-Election_result!I$2)</f>
        <v>1.0599999999999996</v>
      </c>
      <c r="S17" s="4">
        <f t="shared" si="0"/>
        <v>3.7787499999999992</v>
      </c>
    </row>
    <row r="18" spans="1:19" ht="12.75" customHeight="1">
      <c r="A18" s="3">
        <v>41417</v>
      </c>
      <c r="B18" s="4">
        <v>2</v>
      </c>
      <c r="C18" s="4">
        <f>AVERAGE(Eix!B18,Prognosys!B4)</f>
        <v>33.734999999999999</v>
      </c>
      <c r="D18" s="4">
        <f>AVERAGE(Eix!C18,Prognosys!C4)</f>
        <v>22.375</v>
      </c>
      <c r="E18" s="4">
        <f>AVERAGE(Eix!D18,Prognosys!D4)</f>
        <v>11.510000000000002</v>
      </c>
      <c r="F18" s="4">
        <f>AVERAGE(Eix!E18,Prognosys!E4)</f>
        <v>6.61</v>
      </c>
      <c r="G18" s="4">
        <f>AVERAGE(Eix!F18,Prognosys!F4)</f>
        <v>5.4649999999999999</v>
      </c>
      <c r="H18" s="4">
        <f>AVERAGE(Eix!G18,Prognosys!G4)</f>
        <v>3.0950000000000002</v>
      </c>
      <c r="I18" s="4">
        <f>AVERAGE(Eix!H18,Prognosys!H4)</f>
        <v>14.305</v>
      </c>
      <c r="J18" s="4">
        <f>AVERAGE(Eix!I18,Prognosys!I4)</f>
        <v>2.9000000000000004</v>
      </c>
      <c r="K18" s="4">
        <f>ABS(C18-Election_result!B$2)</f>
        <v>7.7650000000000006</v>
      </c>
      <c r="L18" s="4">
        <f>ABS(D18-Election_result!C$2)</f>
        <v>3.3249999999999993</v>
      </c>
      <c r="M18" s="4">
        <f>ABS(E18-Election_result!D$2)</f>
        <v>3.1100000000000012</v>
      </c>
      <c r="N18" s="4">
        <f>ABS(F18-Election_result!E$2)</f>
        <v>1.8100000000000005</v>
      </c>
      <c r="O18" s="4">
        <f>ABS(G18-Election_result!F$2)</f>
        <v>3.1349999999999998</v>
      </c>
      <c r="P18" s="4">
        <f>ABS(H18-Election_result!G$2)</f>
        <v>0.89500000000000002</v>
      </c>
      <c r="Q18" s="4">
        <f>ABS(I18-Election_result!H$2)</f>
        <v>9.6050000000000004</v>
      </c>
      <c r="R18" s="4">
        <f>ABS(J18-Election_result!I$2)</f>
        <v>1.1999999999999993</v>
      </c>
      <c r="S18" s="4">
        <f t="shared" si="0"/>
        <v>3.8556250000000003</v>
      </c>
    </row>
    <row r="19" spans="1:19" ht="12.75" customHeight="1">
      <c r="A19" s="3">
        <v>41418</v>
      </c>
      <c r="B19" s="4">
        <v>2</v>
      </c>
      <c r="C19" s="4">
        <f>AVERAGE(Eix!B19,Prognosys!B5)</f>
        <v>33.515000000000001</v>
      </c>
      <c r="D19" s="4">
        <f>AVERAGE(Eix!C19,Prognosys!C5)</f>
        <v>22.344999999999999</v>
      </c>
      <c r="E19" s="4">
        <f>AVERAGE(Eix!D19,Prognosys!D5)</f>
        <v>11.615</v>
      </c>
      <c r="F19" s="4">
        <f>AVERAGE(Eix!E19,Prognosys!E5)</f>
        <v>6.57</v>
      </c>
      <c r="G19" s="4">
        <f>AVERAGE(Eix!F19,Prognosys!F5)</f>
        <v>5.67</v>
      </c>
      <c r="H19" s="4">
        <f>AVERAGE(Eix!G19,Prognosys!G5)</f>
        <v>3.0449999999999999</v>
      </c>
      <c r="I19" s="4">
        <f>AVERAGE(Eix!H19,Prognosys!H5)</f>
        <v>14.315</v>
      </c>
      <c r="J19" s="4">
        <f>AVERAGE(Eix!I19,Prognosys!I5)</f>
        <v>2.9249999999999998</v>
      </c>
      <c r="K19" s="4">
        <f>ABS(C19-Election_result!B$2)</f>
        <v>7.9849999999999994</v>
      </c>
      <c r="L19" s="4">
        <f>ABS(D19-Election_result!C$2)</f>
        <v>3.3550000000000004</v>
      </c>
      <c r="M19" s="4">
        <f>ABS(E19-Election_result!D$2)</f>
        <v>3.2149999999999999</v>
      </c>
      <c r="N19" s="4">
        <f>ABS(F19-Election_result!E$2)</f>
        <v>1.7700000000000005</v>
      </c>
      <c r="O19" s="4">
        <f>ABS(G19-Election_result!F$2)</f>
        <v>2.9299999999999997</v>
      </c>
      <c r="P19" s="4">
        <f>ABS(H19-Election_result!G$2)</f>
        <v>0.84499999999999975</v>
      </c>
      <c r="Q19" s="4">
        <f>ABS(I19-Election_result!H$2)</f>
        <v>9.6149999999999984</v>
      </c>
      <c r="R19" s="4">
        <f>ABS(J19-Election_result!I$2)</f>
        <v>1.1749999999999998</v>
      </c>
      <c r="S19" s="4">
        <f t="shared" si="0"/>
        <v>3.8612499999999996</v>
      </c>
    </row>
    <row r="20" spans="1:19" ht="12.75" customHeight="1">
      <c r="A20" s="3">
        <v>41419</v>
      </c>
      <c r="B20" s="4">
        <v>2</v>
      </c>
      <c r="C20" s="4">
        <f>AVERAGE(Eix!B20,Prognosys!B6)</f>
        <v>33.53</v>
      </c>
      <c r="D20" s="4">
        <f>AVERAGE(Eix!C20,Prognosys!C6)</f>
        <v>22.35</v>
      </c>
      <c r="E20" s="4">
        <f>AVERAGE(Eix!D20,Prognosys!D6)</f>
        <v>11.5</v>
      </c>
      <c r="F20" s="4">
        <f>AVERAGE(Eix!E20,Prognosys!E6)</f>
        <v>6.5849999999999991</v>
      </c>
      <c r="G20" s="4">
        <f>AVERAGE(Eix!F20,Prognosys!F6)</f>
        <v>5.6199999999999992</v>
      </c>
      <c r="H20" s="4">
        <f>AVERAGE(Eix!G20,Prognosys!G6)</f>
        <v>2.64</v>
      </c>
      <c r="I20" s="4">
        <f>AVERAGE(Eix!H20,Prognosys!H6)</f>
        <v>14.805</v>
      </c>
      <c r="J20" s="4">
        <f>AVERAGE(Eix!I20,Prognosys!I6)</f>
        <v>2.9749999999999996</v>
      </c>
      <c r="K20" s="4">
        <f>ABS(C20-Election_result!B$2)</f>
        <v>7.9699999999999989</v>
      </c>
      <c r="L20" s="4">
        <f>ABS(D20-Election_result!C$2)</f>
        <v>3.3499999999999979</v>
      </c>
      <c r="M20" s="4">
        <f>ABS(E20-Election_result!D$2)</f>
        <v>3.0999999999999996</v>
      </c>
      <c r="N20" s="4">
        <f>ABS(F20-Election_result!E$2)</f>
        <v>1.7849999999999993</v>
      </c>
      <c r="O20" s="4">
        <f>ABS(G20-Election_result!F$2)</f>
        <v>2.9800000000000004</v>
      </c>
      <c r="P20" s="4">
        <f>ABS(H20-Election_result!G$2)</f>
        <v>0.43999999999999995</v>
      </c>
      <c r="Q20" s="4">
        <f>ABS(I20-Election_result!H$2)</f>
        <v>10.105</v>
      </c>
      <c r="R20" s="4">
        <f>ABS(J20-Election_result!I$2)</f>
        <v>1.125</v>
      </c>
      <c r="S20" s="4">
        <f t="shared" si="0"/>
        <v>3.8568749999999996</v>
      </c>
    </row>
    <row r="21" spans="1:19" ht="12.75" customHeight="1">
      <c r="A21" s="3">
        <v>41420</v>
      </c>
      <c r="B21" s="4">
        <v>2</v>
      </c>
      <c r="C21" s="4">
        <f>AVERAGE(Eix!B21,Prognosys!B7)</f>
        <v>33.81</v>
      </c>
      <c r="D21" s="4">
        <f>AVERAGE(Eix!C21,Prognosys!C7)</f>
        <v>22.515000000000001</v>
      </c>
      <c r="E21" s="4">
        <f>AVERAGE(Eix!D21,Prognosys!D7)</f>
        <v>11.455</v>
      </c>
      <c r="F21" s="4">
        <f>AVERAGE(Eix!E21,Prognosys!E7)</f>
        <v>6.625</v>
      </c>
      <c r="G21" s="4">
        <f>AVERAGE(Eix!F21,Prognosys!F7)</f>
        <v>5.79</v>
      </c>
      <c r="H21" s="4">
        <f>AVERAGE(Eix!G21,Prognosys!G7)</f>
        <v>2.6550000000000002</v>
      </c>
      <c r="I21" s="4">
        <f>AVERAGE(Eix!H21,Prognosys!H7)</f>
        <v>14.185</v>
      </c>
      <c r="J21" s="4">
        <f>AVERAGE(Eix!I21,Prognosys!I7)</f>
        <v>2.9649999999999999</v>
      </c>
      <c r="K21" s="4">
        <f>ABS(C21-Election_result!B$2)</f>
        <v>7.6899999999999977</v>
      </c>
      <c r="L21" s="4">
        <f>ABS(D21-Election_result!C$2)</f>
        <v>3.1849999999999987</v>
      </c>
      <c r="M21" s="4">
        <f>ABS(E21-Election_result!D$2)</f>
        <v>3.0549999999999997</v>
      </c>
      <c r="N21" s="4">
        <f>ABS(F21-Election_result!E$2)</f>
        <v>1.8250000000000002</v>
      </c>
      <c r="O21" s="4">
        <f>ABS(G21-Election_result!F$2)</f>
        <v>2.8099999999999996</v>
      </c>
      <c r="P21" s="4">
        <f>ABS(H21-Election_result!G$2)</f>
        <v>0.45500000000000007</v>
      </c>
      <c r="Q21" s="4">
        <f>ABS(I21-Election_result!H$2)</f>
        <v>9.4849999999999994</v>
      </c>
      <c r="R21" s="4">
        <f>ABS(J21-Election_result!I$2)</f>
        <v>1.1349999999999998</v>
      </c>
      <c r="S21" s="4">
        <f t="shared" si="0"/>
        <v>3.7049999999999992</v>
      </c>
    </row>
    <row r="22" spans="1:19" ht="12.75" customHeight="1">
      <c r="A22" s="3">
        <v>41421</v>
      </c>
      <c r="B22" s="4">
        <v>2</v>
      </c>
      <c r="C22" s="4">
        <f>AVERAGE(Eix!B22,Prognosys!B8)</f>
        <v>34.094999999999999</v>
      </c>
      <c r="D22" s="4">
        <f>AVERAGE(Eix!C22,Prognosys!C8)</f>
        <v>22.48</v>
      </c>
      <c r="E22" s="4">
        <f>AVERAGE(Eix!D22,Prognosys!D8)</f>
        <v>11.435</v>
      </c>
      <c r="F22" s="4">
        <f>AVERAGE(Eix!E22,Prognosys!E8)</f>
        <v>6.6749999999999998</v>
      </c>
      <c r="G22" s="4">
        <f>AVERAGE(Eix!F22,Prognosys!F8)</f>
        <v>5.52</v>
      </c>
      <c r="H22" s="4">
        <f>AVERAGE(Eix!G22,Prognosys!G8)</f>
        <v>2.81</v>
      </c>
      <c r="I22" s="4">
        <f>AVERAGE(Eix!H22,Prognosys!H8)</f>
        <v>14.09</v>
      </c>
      <c r="J22" s="4">
        <f>AVERAGE(Eix!I22,Prognosys!I8)</f>
        <v>2.9000000000000004</v>
      </c>
      <c r="K22" s="4">
        <f>ABS(C22-Election_result!B$2)</f>
        <v>7.4050000000000011</v>
      </c>
      <c r="L22" s="4">
        <f>ABS(D22-Election_result!C$2)</f>
        <v>3.2199999999999989</v>
      </c>
      <c r="M22" s="4">
        <f>ABS(E22-Election_result!D$2)</f>
        <v>3.0350000000000001</v>
      </c>
      <c r="N22" s="4">
        <f>ABS(F22-Election_result!E$2)</f>
        <v>1.875</v>
      </c>
      <c r="O22" s="4">
        <f>ABS(G22-Election_result!F$2)</f>
        <v>3.08</v>
      </c>
      <c r="P22" s="4">
        <f>ABS(H22-Election_result!G$2)</f>
        <v>0.60999999999999988</v>
      </c>
      <c r="Q22" s="4">
        <f>ABS(I22-Election_result!H$2)</f>
        <v>9.39</v>
      </c>
      <c r="R22" s="4">
        <f>ABS(J22-Election_result!I$2)</f>
        <v>1.1999999999999993</v>
      </c>
      <c r="S22" s="4">
        <f t="shared" si="0"/>
        <v>3.7268750000000002</v>
      </c>
    </row>
    <row r="23" spans="1:19" ht="12.75" customHeight="1">
      <c r="A23" s="3">
        <v>41422</v>
      </c>
      <c r="B23" s="4">
        <v>2</v>
      </c>
      <c r="C23" s="4">
        <f>AVERAGE(Eix!B23,Prognosys!B9)</f>
        <v>33.83</v>
      </c>
      <c r="D23" s="4">
        <f>AVERAGE(Eix!C23,Prognosys!C9)</f>
        <v>22.310000000000002</v>
      </c>
      <c r="E23" s="4">
        <f>AVERAGE(Eix!D23,Prognosys!D9)</f>
        <v>11.45</v>
      </c>
      <c r="F23" s="4">
        <f>AVERAGE(Eix!E23,Prognosys!E9)</f>
        <v>6.6899999999999995</v>
      </c>
      <c r="G23" s="4">
        <f>AVERAGE(Eix!F23,Prognosys!F9)</f>
        <v>5.54</v>
      </c>
      <c r="H23" s="4">
        <f>AVERAGE(Eix!G23,Prognosys!G9)</f>
        <v>2.9950000000000001</v>
      </c>
      <c r="I23" s="4">
        <f>AVERAGE(Eix!H23,Prognosys!H9)</f>
        <v>14.32</v>
      </c>
      <c r="J23" s="4">
        <f>AVERAGE(Eix!I23,Prognosys!I9)</f>
        <v>2.87</v>
      </c>
      <c r="K23" s="4">
        <f>ABS(C23-Election_result!B$2)</f>
        <v>7.6700000000000017</v>
      </c>
      <c r="L23" s="4">
        <f>ABS(D23-Election_result!C$2)</f>
        <v>3.389999999999997</v>
      </c>
      <c r="M23" s="4">
        <f>ABS(E23-Election_result!D$2)</f>
        <v>3.0499999999999989</v>
      </c>
      <c r="N23" s="4">
        <f>ABS(F23-Election_result!E$2)</f>
        <v>1.8899999999999997</v>
      </c>
      <c r="O23" s="4">
        <f>ABS(G23-Election_result!F$2)</f>
        <v>3.0599999999999996</v>
      </c>
      <c r="P23" s="4">
        <f>ABS(H23-Election_result!G$2)</f>
        <v>0.79499999999999993</v>
      </c>
      <c r="Q23" s="4">
        <f>ABS(I23-Election_result!H$2)</f>
        <v>9.620000000000001</v>
      </c>
      <c r="R23" s="4">
        <f>ABS(J23-Election_result!I$2)</f>
        <v>1.2299999999999995</v>
      </c>
      <c r="S23" s="4">
        <f t="shared" si="0"/>
        <v>3.8381249999999998</v>
      </c>
    </row>
    <row r="24" spans="1:19" ht="12.75" customHeight="1">
      <c r="A24" s="3">
        <v>41423</v>
      </c>
      <c r="B24" s="4">
        <v>2</v>
      </c>
      <c r="C24" s="4">
        <f>AVERAGE(Eix!B24,Prognosys!B10)</f>
        <v>33.85</v>
      </c>
      <c r="D24" s="4">
        <f>AVERAGE(Eix!C24,Prognosys!C10)</f>
        <v>22.395</v>
      </c>
      <c r="E24" s="4">
        <f>AVERAGE(Eix!D24,Prognosys!D10)</f>
        <v>11.56</v>
      </c>
      <c r="F24" s="4">
        <f>AVERAGE(Eix!E24,Prognosys!E10)</f>
        <v>6.7450000000000001</v>
      </c>
      <c r="G24" s="4">
        <f>AVERAGE(Eix!F24,Prognosys!F10)</f>
        <v>5.84</v>
      </c>
      <c r="H24" s="4">
        <f>AVERAGE(Eix!G24,Prognosys!G10)</f>
        <v>2.8449999999999998</v>
      </c>
      <c r="I24" s="4">
        <f>AVERAGE(Eix!H24,Prognosys!H10)</f>
        <v>13.82</v>
      </c>
      <c r="J24" s="4">
        <f>AVERAGE(Eix!I24,Prognosys!I10)</f>
        <v>2.95</v>
      </c>
      <c r="K24" s="4">
        <f>ABS(C24-Election_result!B$2)</f>
        <v>7.6499999999999986</v>
      </c>
      <c r="L24" s="4">
        <f>ABS(D24-Election_result!C$2)</f>
        <v>3.3049999999999997</v>
      </c>
      <c r="M24" s="4">
        <f>ABS(E24-Election_result!D$2)</f>
        <v>3.16</v>
      </c>
      <c r="N24" s="4">
        <f>ABS(F24-Election_result!E$2)</f>
        <v>1.9450000000000003</v>
      </c>
      <c r="O24" s="4">
        <f>ABS(G24-Election_result!F$2)</f>
        <v>2.76</v>
      </c>
      <c r="P24" s="4">
        <f>ABS(H24-Election_result!G$2)</f>
        <v>0.64499999999999957</v>
      </c>
      <c r="Q24" s="4">
        <f>ABS(I24-Election_result!H$2)</f>
        <v>9.120000000000001</v>
      </c>
      <c r="R24" s="4">
        <f>ABS(J24-Election_result!I$2)</f>
        <v>1.1499999999999995</v>
      </c>
      <c r="S24" s="4">
        <f t="shared" si="0"/>
        <v>3.7168749999999999</v>
      </c>
    </row>
    <row r="25" spans="1:19" ht="12.75" customHeight="1">
      <c r="A25" s="3">
        <v>41424</v>
      </c>
      <c r="B25" s="4">
        <v>2</v>
      </c>
      <c r="C25" s="4">
        <f>AVERAGE(Eix!B25,Prognosys!B11)</f>
        <v>33.865000000000002</v>
      </c>
      <c r="D25" s="4">
        <f>AVERAGE(Eix!C25,Prognosys!C11)</f>
        <v>22.234999999999999</v>
      </c>
      <c r="E25" s="4">
        <f>AVERAGE(Eix!D25,Prognosys!D11)</f>
        <v>11.51</v>
      </c>
      <c r="F25" s="4">
        <f>AVERAGE(Eix!E25,Prognosys!E11)</f>
        <v>6.8</v>
      </c>
      <c r="G25" s="4">
        <f>AVERAGE(Eix!F25,Prognosys!F11)</f>
        <v>5.7450000000000001</v>
      </c>
      <c r="H25" s="4">
        <f>AVERAGE(Eix!G25,Prognosys!G11)</f>
        <v>2.8450000000000002</v>
      </c>
      <c r="I25" s="4">
        <f>AVERAGE(Eix!H25,Prognosys!H11)</f>
        <v>14.045</v>
      </c>
      <c r="J25" s="4">
        <f>AVERAGE(Eix!I25,Prognosys!I11)</f>
        <v>2.96</v>
      </c>
      <c r="K25" s="4">
        <f>ABS(C25-Election_result!B$2)</f>
        <v>7.634999999999998</v>
      </c>
      <c r="L25" s="4">
        <f>ABS(D25-Election_result!C$2)</f>
        <v>3.4649999999999999</v>
      </c>
      <c r="M25" s="4">
        <f>ABS(E25-Election_result!D$2)</f>
        <v>3.1099999999999994</v>
      </c>
      <c r="N25" s="4">
        <f>ABS(F25-Election_result!E$2)</f>
        <v>2</v>
      </c>
      <c r="O25" s="4">
        <f>ABS(G25-Election_result!F$2)</f>
        <v>2.8549999999999995</v>
      </c>
      <c r="P25" s="4">
        <f>ABS(H25-Election_result!G$2)</f>
        <v>0.64500000000000002</v>
      </c>
      <c r="Q25" s="4">
        <f>ABS(I25-Election_result!H$2)</f>
        <v>9.3449999999999989</v>
      </c>
      <c r="R25" s="4">
        <f>ABS(J25-Election_result!I$2)</f>
        <v>1.1399999999999997</v>
      </c>
      <c r="S25" s="4">
        <f t="shared" si="0"/>
        <v>3.7743749999999996</v>
      </c>
    </row>
    <row r="26" spans="1:19" ht="12.75" customHeight="1">
      <c r="A26" s="3">
        <v>41425</v>
      </c>
      <c r="B26" s="4">
        <v>2</v>
      </c>
      <c r="C26" s="4">
        <f>AVERAGE(Eix!B26,Prognosys!B12)</f>
        <v>33.69</v>
      </c>
      <c r="D26" s="4">
        <f>AVERAGE(Eix!C26,Prognosys!C12)</f>
        <v>22.285</v>
      </c>
      <c r="E26" s="4">
        <f>AVERAGE(Eix!D26,Prognosys!D12)</f>
        <v>11.594999999999999</v>
      </c>
      <c r="F26" s="4">
        <f>AVERAGE(Eix!E26,Prognosys!E12)</f>
        <v>6.76</v>
      </c>
      <c r="G26" s="4">
        <f>AVERAGE(Eix!F26,Prognosys!F12)</f>
        <v>5.83</v>
      </c>
      <c r="H26" s="4">
        <f>AVERAGE(Eix!G26,Prognosys!G12)</f>
        <v>2.8250000000000002</v>
      </c>
      <c r="I26" s="4">
        <f>AVERAGE(Eix!H26,Prognosys!H12)</f>
        <v>14.170000000000002</v>
      </c>
      <c r="J26" s="4">
        <f>AVERAGE(Eix!I26,Prognosys!I12)</f>
        <v>2.84</v>
      </c>
      <c r="K26" s="4">
        <f>ABS(C26-Election_result!B$2)</f>
        <v>7.8100000000000023</v>
      </c>
      <c r="L26" s="4">
        <f>ABS(D26-Election_result!C$2)</f>
        <v>3.4149999999999991</v>
      </c>
      <c r="M26" s="4">
        <f>ABS(E26-Election_result!D$2)</f>
        <v>3.1949999999999985</v>
      </c>
      <c r="N26" s="4">
        <f>ABS(F26-Election_result!E$2)</f>
        <v>1.96</v>
      </c>
      <c r="O26" s="4">
        <f>ABS(G26-Election_result!F$2)</f>
        <v>2.7699999999999996</v>
      </c>
      <c r="P26" s="4">
        <f>ABS(H26-Election_result!G$2)</f>
        <v>0.625</v>
      </c>
      <c r="Q26" s="4">
        <f>ABS(I26-Election_result!H$2)</f>
        <v>9.4700000000000024</v>
      </c>
      <c r="R26" s="4">
        <f>ABS(J26-Election_result!I$2)</f>
        <v>1.2599999999999998</v>
      </c>
      <c r="S26" s="4">
        <f t="shared" si="0"/>
        <v>3.8131250000000003</v>
      </c>
    </row>
    <row r="27" spans="1:19" ht="12.75" customHeight="1">
      <c r="A27" s="3">
        <v>41426</v>
      </c>
      <c r="B27" s="4">
        <v>2</v>
      </c>
      <c r="C27" s="4">
        <f>AVERAGE(Eix!B27,Prognosys!B13)</f>
        <v>33.76</v>
      </c>
      <c r="D27" s="4">
        <f>AVERAGE(Eix!C27,Prognosys!C13)</f>
        <v>22.325000000000003</v>
      </c>
      <c r="E27" s="4">
        <f>AVERAGE(Eix!D27,Prognosys!D13)</f>
        <v>11.43</v>
      </c>
      <c r="F27" s="4">
        <f>AVERAGE(Eix!E27,Prognosys!E13)</f>
        <v>6.73</v>
      </c>
      <c r="G27" s="4">
        <f>AVERAGE(Eix!F27,Prognosys!F13)</f>
        <v>5.77</v>
      </c>
      <c r="H27" s="4">
        <f>AVERAGE(Eix!G27,Prognosys!G13)</f>
        <v>3.01</v>
      </c>
      <c r="I27" s="4">
        <f>AVERAGE(Eix!H27,Prognosys!H13)</f>
        <v>14.094999999999999</v>
      </c>
      <c r="J27" s="4">
        <f>AVERAGE(Eix!I27,Prognosys!I13)</f>
        <v>2.88</v>
      </c>
      <c r="K27" s="4">
        <f>ABS(C27-Election_result!B$2)</f>
        <v>7.740000000000002</v>
      </c>
      <c r="L27" s="4">
        <f>ABS(D27-Election_result!C$2)</f>
        <v>3.3749999999999964</v>
      </c>
      <c r="M27" s="4">
        <f>ABS(E27-Election_result!D$2)</f>
        <v>3.0299999999999994</v>
      </c>
      <c r="N27" s="4">
        <f>ABS(F27-Election_result!E$2)</f>
        <v>1.9300000000000006</v>
      </c>
      <c r="O27" s="4">
        <f>ABS(G27-Election_result!F$2)</f>
        <v>2.83</v>
      </c>
      <c r="P27" s="4">
        <f>ABS(H27-Election_result!G$2)</f>
        <v>0.80999999999999961</v>
      </c>
      <c r="Q27" s="4">
        <f>ABS(I27-Election_result!H$2)</f>
        <v>9.3949999999999996</v>
      </c>
      <c r="R27" s="4">
        <f>ABS(J27-Election_result!I$2)</f>
        <v>1.2199999999999998</v>
      </c>
      <c r="S27" s="4">
        <f t="shared" si="0"/>
        <v>3.7912499999999998</v>
      </c>
    </row>
    <row r="28" spans="1:19" ht="12.75" customHeight="1">
      <c r="A28" s="3">
        <v>41427</v>
      </c>
      <c r="B28" s="4">
        <v>2</v>
      </c>
      <c r="C28" s="4">
        <f>AVERAGE(Eix!B28,Prognosys!B14)</f>
        <v>33.825000000000003</v>
      </c>
      <c r="D28" s="4">
        <f>AVERAGE(Eix!C28,Prognosys!C14)</f>
        <v>22.32</v>
      </c>
      <c r="E28" s="4">
        <f>AVERAGE(Eix!D28,Prognosys!D14)</f>
        <v>11.414999999999999</v>
      </c>
      <c r="F28" s="4">
        <f>AVERAGE(Eix!E28,Prognosys!E14)</f>
        <v>6.7249999999999996</v>
      </c>
      <c r="G28" s="4">
        <f>AVERAGE(Eix!F28,Prognosys!F14)</f>
        <v>5.77</v>
      </c>
      <c r="H28" s="4">
        <f>AVERAGE(Eix!G28,Prognosys!G14)</f>
        <v>3.01</v>
      </c>
      <c r="I28" s="4">
        <f>AVERAGE(Eix!H28,Prognosys!H14)</f>
        <v>14.094999999999999</v>
      </c>
      <c r="J28" s="4">
        <f>AVERAGE(Eix!I28,Prognosys!I14)</f>
        <v>2.84</v>
      </c>
      <c r="K28" s="4">
        <f>ABS(C28-Election_result!B$2)</f>
        <v>7.6749999999999972</v>
      </c>
      <c r="L28" s="4">
        <f>ABS(D28-Election_result!C$2)</f>
        <v>3.379999999999999</v>
      </c>
      <c r="M28" s="4">
        <f>ABS(E28-Election_result!D$2)</f>
        <v>3.0149999999999988</v>
      </c>
      <c r="N28" s="4">
        <f>ABS(F28-Election_result!E$2)</f>
        <v>1.9249999999999998</v>
      </c>
      <c r="O28" s="4">
        <f>ABS(G28-Election_result!F$2)</f>
        <v>2.83</v>
      </c>
      <c r="P28" s="4">
        <f>ABS(H28-Election_result!G$2)</f>
        <v>0.80999999999999961</v>
      </c>
      <c r="Q28" s="4">
        <f>ABS(I28-Election_result!H$2)</f>
        <v>9.3949999999999996</v>
      </c>
      <c r="R28" s="4">
        <f>ABS(J28-Election_result!I$2)</f>
        <v>1.2599999999999998</v>
      </c>
      <c r="S28" s="4">
        <f t="shared" si="0"/>
        <v>3.786249999999999</v>
      </c>
    </row>
    <row r="29" spans="1:19" ht="12.75" customHeight="1">
      <c r="A29" s="3">
        <v>41428</v>
      </c>
      <c r="B29" s="4">
        <v>2</v>
      </c>
      <c r="C29" s="4">
        <f>AVERAGE(Eix!B29,Prognosys!B15)</f>
        <v>33.71</v>
      </c>
      <c r="D29" s="4">
        <f>AVERAGE(Eix!C29,Prognosys!C15)</f>
        <v>22.549999999999997</v>
      </c>
      <c r="E29" s="4">
        <f>AVERAGE(Eix!D29,Prognosys!D15)</f>
        <v>11.434999999999999</v>
      </c>
      <c r="F29" s="4">
        <f>AVERAGE(Eix!E29,Prognosys!E15)</f>
        <v>6.77</v>
      </c>
      <c r="G29" s="4">
        <f>AVERAGE(Eix!F29,Prognosys!F15)</f>
        <v>5.77</v>
      </c>
      <c r="H29" s="4">
        <f>AVERAGE(Eix!G29,Prognosys!G15)</f>
        <v>2.9550000000000001</v>
      </c>
      <c r="I29" s="4">
        <f>AVERAGE(Eix!H29,Prognosys!H15)</f>
        <v>13.879999999999999</v>
      </c>
      <c r="J29" s="4">
        <f>AVERAGE(Eix!I29,Prognosys!I15)</f>
        <v>2.9299999999999997</v>
      </c>
      <c r="K29" s="4">
        <f>ABS(C29-Election_result!B$2)</f>
        <v>7.7899999999999991</v>
      </c>
      <c r="L29" s="4">
        <f>ABS(D29-Election_result!C$2)</f>
        <v>3.1500000000000021</v>
      </c>
      <c r="M29" s="4">
        <f>ABS(E29-Election_result!D$2)</f>
        <v>3.0349999999999984</v>
      </c>
      <c r="N29" s="4">
        <f>ABS(F29-Election_result!E$2)</f>
        <v>1.9699999999999998</v>
      </c>
      <c r="O29" s="4">
        <f>ABS(G29-Election_result!F$2)</f>
        <v>2.83</v>
      </c>
      <c r="P29" s="4">
        <f>ABS(H29-Election_result!G$2)</f>
        <v>0.75499999999999989</v>
      </c>
      <c r="Q29" s="4">
        <f>ABS(I29-Election_result!H$2)</f>
        <v>9.18</v>
      </c>
      <c r="R29" s="4">
        <f>ABS(J29-Election_result!I$2)</f>
        <v>1.17</v>
      </c>
      <c r="S29" s="4">
        <f t="shared" si="0"/>
        <v>3.7349999999999994</v>
      </c>
    </row>
    <row r="30" spans="1:19" ht="12.75" customHeight="1">
      <c r="A30" s="3">
        <v>41429</v>
      </c>
      <c r="B30" s="4">
        <v>2</v>
      </c>
      <c r="C30" s="4">
        <f>AVERAGE(Eix!B30,Prognosys!B16)</f>
        <v>34.049999999999997</v>
      </c>
      <c r="D30" s="4">
        <f>AVERAGE(Eix!C30,Prognosys!C16)</f>
        <v>22.254999999999999</v>
      </c>
      <c r="E30" s="4">
        <f>AVERAGE(Eix!D30,Prognosys!D16)</f>
        <v>11.375</v>
      </c>
      <c r="F30" s="4">
        <f>AVERAGE(Eix!E30,Prognosys!E16)</f>
        <v>6.8699999999999992</v>
      </c>
      <c r="G30" s="4">
        <f>AVERAGE(Eix!F30,Prognosys!F16)</f>
        <v>5.8149999999999995</v>
      </c>
      <c r="H30" s="4">
        <f>AVERAGE(Eix!G30,Prognosys!G16)</f>
        <v>2.8049999999999997</v>
      </c>
      <c r="I30" s="4">
        <f>AVERAGE(Eix!H30,Prognosys!H16)</f>
        <v>13.9</v>
      </c>
      <c r="J30" s="4">
        <f>AVERAGE(Eix!I30,Prognosys!I16)</f>
        <v>2.9299999999999997</v>
      </c>
      <c r="K30" s="4">
        <f>ABS(C30-Election_result!B$2)</f>
        <v>7.4500000000000028</v>
      </c>
      <c r="L30" s="4">
        <f>ABS(D30-Election_result!C$2)</f>
        <v>3.4450000000000003</v>
      </c>
      <c r="M30" s="4">
        <f>ABS(E30-Election_result!D$2)</f>
        <v>2.9749999999999996</v>
      </c>
      <c r="N30" s="4">
        <f>ABS(F30-Election_result!E$2)</f>
        <v>2.0699999999999994</v>
      </c>
      <c r="O30" s="4">
        <f>ABS(G30-Election_result!F$2)</f>
        <v>2.7850000000000001</v>
      </c>
      <c r="P30" s="4">
        <f>ABS(H30-Election_result!G$2)</f>
        <v>0.60499999999999954</v>
      </c>
      <c r="Q30" s="4">
        <f>ABS(I30-Election_result!H$2)</f>
        <v>9.1999999999999993</v>
      </c>
      <c r="R30" s="4">
        <f>ABS(J30-Election_result!I$2)</f>
        <v>1.17</v>
      </c>
      <c r="S30" s="4">
        <f t="shared" si="0"/>
        <v>3.7125000000000004</v>
      </c>
    </row>
    <row r="31" spans="1:19" ht="12.75" customHeight="1">
      <c r="A31" s="3">
        <v>41430</v>
      </c>
      <c r="B31" s="4">
        <v>2</v>
      </c>
      <c r="C31" s="4">
        <f>AVERAGE(Eix!B31,Prognosys!B17)</f>
        <v>34.004999999999995</v>
      </c>
      <c r="D31" s="4">
        <f>AVERAGE(Eix!C31,Prognosys!C17)</f>
        <v>22.244999999999997</v>
      </c>
      <c r="E31" s="4">
        <f>AVERAGE(Eix!D31,Prognosys!D17)</f>
        <v>11.45</v>
      </c>
      <c r="F31" s="4">
        <f>AVERAGE(Eix!E31,Prognosys!E17)</f>
        <v>6.84</v>
      </c>
      <c r="G31" s="4">
        <f>AVERAGE(Eix!F31,Prognosys!F17)</f>
        <v>5.835</v>
      </c>
      <c r="H31" s="4">
        <f>AVERAGE(Eix!G31,Prognosys!G17)</f>
        <v>2.7</v>
      </c>
      <c r="I31" s="4">
        <f>AVERAGE(Eix!H31,Prognosys!H17)</f>
        <v>14</v>
      </c>
      <c r="J31" s="4">
        <f>AVERAGE(Eix!I31,Prognosys!I17)</f>
        <v>2.9249999999999998</v>
      </c>
      <c r="K31" s="4">
        <f>ABS(C31-Election_result!B$2)</f>
        <v>7.4950000000000045</v>
      </c>
      <c r="L31" s="4">
        <f>ABS(D31-Election_result!C$2)</f>
        <v>3.4550000000000018</v>
      </c>
      <c r="M31" s="4">
        <f>ABS(E31-Election_result!D$2)</f>
        <v>3.0499999999999989</v>
      </c>
      <c r="N31" s="4">
        <f>ABS(F31-Election_result!E$2)</f>
        <v>2.04</v>
      </c>
      <c r="O31" s="4">
        <f>ABS(G31-Election_result!F$2)</f>
        <v>2.7649999999999997</v>
      </c>
      <c r="P31" s="4">
        <f>ABS(H31-Election_result!G$2)</f>
        <v>0.5</v>
      </c>
      <c r="Q31" s="4">
        <f>ABS(I31-Election_result!H$2)</f>
        <v>9.3000000000000007</v>
      </c>
      <c r="R31" s="4">
        <f>ABS(J31-Election_result!I$2)</f>
        <v>1.1749999999999998</v>
      </c>
      <c r="S31" s="4">
        <f t="shared" si="0"/>
        <v>3.722500000000001</v>
      </c>
    </row>
    <row r="32" spans="1:19" ht="12.75" customHeight="1">
      <c r="A32" s="3">
        <v>41431</v>
      </c>
      <c r="B32" s="4">
        <v>2</v>
      </c>
      <c r="C32" s="4">
        <f>AVERAGE(Eix!B32,Prognosys!B18)</f>
        <v>33.75</v>
      </c>
      <c r="D32" s="4">
        <f>AVERAGE(Eix!C32,Prognosys!C18)</f>
        <v>22.115000000000002</v>
      </c>
      <c r="E32" s="4">
        <f>AVERAGE(Eix!D32,Prognosys!D18)</f>
        <v>11.4</v>
      </c>
      <c r="F32" s="4">
        <f>AVERAGE(Eix!E32,Prognosys!E18)</f>
        <v>6.8100000000000005</v>
      </c>
      <c r="G32" s="4">
        <f>AVERAGE(Eix!F32,Prognosys!F18)</f>
        <v>5.76</v>
      </c>
      <c r="H32" s="4">
        <f>AVERAGE(Eix!G32,Prognosys!G18)</f>
        <v>2.79</v>
      </c>
      <c r="I32" s="4">
        <f>AVERAGE(Eix!H32,Prognosys!H18)</f>
        <v>14.405000000000001</v>
      </c>
      <c r="J32" s="4">
        <f>AVERAGE(Eix!I32,Prognosys!I18)</f>
        <v>2.9750000000000001</v>
      </c>
      <c r="K32" s="4">
        <f>ABS(C32-Election_result!B$2)</f>
        <v>7.75</v>
      </c>
      <c r="L32" s="4">
        <f>ABS(D32-Election_result!C$2)</f>
        <v>3.5849999999999973</v>
      </c>
      <c r="M32" s="4">
        <f>ABS(E32-Election_result!D$2)</f>
        <v>3</v>
      </c>
      <c r="N32" s="4">
        <f>ABS(F32-Election_result!E$2)</f>
        <v>2.0100000000000007</v>
      </c>
      <c r="O32" s="4">
        <f>ABS(G32-Election_result!F$2)</f>
        <v>2.84</v>
      </c>
      <c r="P32" s="4">
        <f>ABS(H32-Election_result!G$2)</f>
        <v>0.58999999999999986</v>
      </c>
      <c r="Q32" s="4">
        <f>ABS(I32-Election_result!H$2)</f>
        <v>9.7050000000000018</v>
      </c>
      <c r="R32" s="4">
        <f>ABS(J32-Election_result!I$2)</f>
        <v>1.1249999999999996</v>
      </c>
      <c r="S32" s="4">
        <f t="shared" si="0"/>
        <v>3.8256250000000001</v>
      </c>
    </row>
    <row r="33" spans="1:19" ht="12.75" customHeight="1">
      <c r="A33" s="3">
        <v>41432</v>
      </c>
      <c r="B33" s="4">
        <v>2</v>
      </c>
      <c r="C33" s="4">
        <f>AVERAGE(Eix!B33,Prognosys!B19)</f>
        <v>33.76</v>
      </c>
      <c r="D33" s="4">
        <f>AVERAGE(Eix!C33,Prognosys!C19)</f>
        <v>22.125</v>
      </c>
      <c r="E33" s="4">
        <f>AVERAGE(Eix!D33,Prognosys!D19)</f>
        <v>11.379999999999999</v>
      </c>
      <c r="F33" s="4">
        <f>AVERAGE(Eix!E33,Prognosys!E19)</f>
        <v>6.8049999999999997</v>
      </c>
      <c r="G33" s="4">
        <f>AVERAGE(Eix!F33,Prognosys!F19)</f>
        <v>5.76</v>
      </c>
      <c r="H33" s="4">
        <f>AVERAGE(Eix!G33,Prognosys!G19)</f>
        <v>2.79</v>
      </c>
      <c r="I33" s="4">
        <f>AVERAGE(Eix!H33,Prognosys!H19)</f>
        <v>14.399999999999999</v>
      </c>
      <c r="J33" s="4">
        <f>AVERAGE(Eix!I33,Prognosys!I19)</f>
        <v>2.9750000000000001</v>
      </c>
      <c r="K33" s="4">
        <f>ABS(C33-Election_result!B$2)</f>
        <v>7.740000000000002</v>
      </c>
      <c r="L33" s="4">
        <f>ABS(D33-Election_result!C$2)</f>
        <v>3.5749999999999993</v>
      </c>
      <c r="M33" s="4">
        <f>ABS(E33-Election_result!D$2)</f>
        <v>2.9799999999999986</v>
      </c>
      <c r="N33" s="4">
        <f>ABS(F33-Election_result!E$2)</f>
        <v>2.0049999999999999</v>
      </c>
      <c r="O33" s="4">
        <f>ABS(G33-Election_result!F$2)</f>
        <v>2.84</v>
      </c>
      <c r="P33" s="4">
        <f>ABS(H33-Election_result!G$2)</f>
        <v>0.58999999999999986</v>
      </c>
      <c r="Q33" s="4">
        <f>ABS(I33-Election_result!H$2)</f>
        <v>9.6999999999999993</v>
      </c>
      <c r="R33" s="4">
        <f>ABS(J33-Election_result!I$2)</f>
        <v>1.1249999999999996</v>
      </c>
      <c r="S33" s="4">
        <f t="shared" si="0"/>
        <v>3.819375</v>
      </c>
    </row>
    <row r="34" spans="1:19" ht="12.75" customHeight="1">
      <c r="A34" s="3">
        <v>41433</v>
      </c>
      <c r="B34" s="4">
        <v>2</v>
      </c>
      <c r="C34" s="4">
        <f>AVERAGE(Eix!B34,Prognosys!B20)</f>
        <v>33.984999999999999</v>
      </c>
      <c r="D34" s="4">
        <f>AVERAGE(Eix!C34,Prognosys!C20)</f>
        <v>22.18</v>
      </c>
      <c r="E34" s="4">
        <f>AVERAGE(Eix!D34,Prognosys!D20)</f>
        <v>11.355</v>
      </c>
      <c r="F34" s="4">
        <f>AVERAGE(Eix!E34,Prognosys!E20)</f>
        <v>6.82</v>
      </c>
      <c r="G34" s="4">
        <f>AVERAGE(Eix!F34,Prognosys!F20)</f>
        <v>5.82</v>
      </c>
      <c r="H34" s="4">
        <f>AVERAGE(Eix!G34,Prognosys!G20)</f>
        <v>2.88</v>
      </c>
      <c r="I34" s="4">
        <f>AVERAGE(Eix!H34,Prognosys!H20)</f>
        <v>14.010000000000002</v>
      </c>
      <c r="J34" s="4">
        <f>AVERAGE(Eix!I34,Prognosys!I20)</f>
        <v>2.95</v>
      </c>
      <c r="K34" s="4">
        <f>ABS(C34-Election_result!B$2)</f>
        <v>7.5150000000000006</v>
      </c>
      <c r="L34" s="4">
        <f>ABS(D34-Election_result!C$2)</f>
        <v>3.5199999999999996</v>
      </c>
      <c r="M34" s="4">
        <f>ABS(E34-Election_result!D$2)</f>
        <v>2.9550000000000001</v>
      </c>
      <c r="N34" s="4">
        <f>ABS(F34-Election_result!E$2)</f>
        <v>2.0200000000000005</v>
      </c>
      <c r="O34" s="4">
        <f>ABS(G34-Election_result!F$2)</f>
        <v>2.7799999999999994</v>
      </c>
      <c r="P34" s="4">
        <f>ABS(H34-Election_result!G$2)</f>
        <v>0.67999999999999972</v>
      </c>
      <c r="Q34" s="4">
        <f>ABS(I34-Election_result!H$2)</f>
        <v>9.3100000000000023</v>
      </c>
      <c r="R34" s="4">
        <f>ABS(J34-Election_result!I$2)</f>
        <v>1.1499999999999995</v>
      </c>
      <c r="S34" s="4">
        <f t="shared" si="0"/>
        <v>3.74125</v>
      </c>
    </row>
    <row r="35" spans="1:19" ht="12.75" customHeight="1">
      <c r="A35" s="3">
        <v>41434</v>
      </c>
      <c r="B35" s="4">
        <v>2</v>
      </c>
      <c r="C35" s="4">
        <f>AVERAGE(Eix!B35,Prognosys!B21)</f>
        <v>33.754999999999995</v>
      </c>
      <c r="D35" s="4">
        <f>AVERAGE(Eix!C35,Prognosys!C21)</f>
        <v>22.38</v>
      </c>
      <c r="E35" s="4">
        <f>AVERAGE(Eix!D35,Prognosys!D21)</f>
        <v>11.36</v>
      </c>
      <c r="F35" s="4">
        <f>AVERAGE(Eix!E35,Prognosys!E21)</f>
        <v>6.8100000000000005</v>
      </c>
      <c r="G35" s="4">
        <f>AVERAGE(Eix!F35,Prognosys!F21)</f>
        <v>5.79</v>
      </c>
      <c r="H35" s="4">
        <f>AVERAGE(Eix!G35,Prognosys!G21)</f>
        <v>2.97</v>
      </c>
      <c r="I35" s="4">
        <f>AVERAGE(Eix!H35,Prognosys!H21)</f>
        <v>13.989999999999998</v>
      </c>
      <c r="J35" s="4">
        <f>AVERAGE(Eix!I35,Prognosys!I21)</f>
        <v>2.9449999999999998</v>
      </c>
      <c r="K35" s="4">
        <f>ABS(C35-Election_result!B$2)</f>
        <v>7.7450000000000045</v>
      </c>
      <c r="L35" s="4">
        <f>ABS(D35-Election_result!C$2)</f>
        <v>3.3200000000000003</v>
      </c>
      <c r="M35" s="4">
        <f>ABS(E35-Election_result!D$2)</f>
        <v>2.9599999999999991</v>
      </c>
      <c r="N35" s="4">
        <f>ABS(F35-Election_result!E$2)</f>
        <v>2.0100000000000007</v>
      </c>
      <c r="O35" s="4">
        <f>ABS(G35-Election_result!F$2)</f>
        <v>2.8099999999999996</v>
      </c>
      <c r="P35" s="4">
        <f>ABS(H35-Election_result!G$2)</f>
        <v>0.77</v>
      </c>
      <c r="Q35" s="4">
        <f>ABS(I35-Election_result!H$2)</f>
        <v>9.2899999999999991</v>
      </c>
      <c r="R35" s="4">
        <f>ABS(J35-Election_result!I$2)</f>
        <v>1.1549999999999998</v>
      </c>
      <c r="S35" s="4">
        <f t="shared" si="0"/>
        <v>3.7575000000000003</v>
      </c>
    </row>
    <row r="36" spans="1:19" ht="12.75" customHeight="1">
      <c r="A36" s="3">
        <v>41435</v>
      </c>
      <c r="B36" s="4">
        <v>2</v>
      </c>
      <c r="C36" s="4">
        <f>AVERAGE(Eix!B36,Prognosys!B22)</f>
        <v>33.844999999999999</v>
      </c>
      <c r="D36" s="4">
        <f>AVERAGE(Eix!C36,Prognosys!C22)</f>
        <v>22.259999999999998</v>
      </c>
      <c r="E36" s="4">
        <f>AVERAGE(Eix!D36,Prognosys!D22)</f>
        <v>11.48</v>
      </c>
      <c r="F36" s="4">
        <f>AVERAGE(Eix!E36,Prognosys!E22)</f>
        <v>6.7549999999999999</v>
      </c>
      <c r="G36" s="4">
        <f>AVERAGE(Eix!F36,Prognosys!F22)</f>
        <v>5.7949999999999999</v>
      </c>
      <c r="H36" s="4">
        <f>AVERAGE(Eix!G36,Prognosys!G22)</f>
        <v>2.7850000000000001</v>
      </c>
      <c r="I36" s="4">
        <f>AVERAGE(Eix!H36,Prognosys!H22)</f>
        <v>14.105</v>
      </c>
      <c r="J36" s="4">
        <f>AVERAGE(Eix!I36,Prognosys!I22)</f>
        <v>2.98</v>
      </c>
      <c r="K36" s="4">
        <f>ABS(C36-Election_result!B$2)</f>
        <v>7.6550000000000011</v>
      </c>
      <c r="L36" s="4">
        <f>ABS(D36-Election_result!C$2)</f>
        <v>3.4400000000000013</v>
      </c>
      <c r="M36" s="4">
        <f>ABS(E36-Election_result!D$2)</f>
        <v>3.08</v>
      </c>
      <c r="N36" s="4">
        <f>ABS(F36-Election_result!E$2)</f>
        <v>1.9550000000000001</v>
      </c>
      <c r="O36" s="4">
        <f>ABS(G36-Election_result!F$2)</f>
        <v>2.8049999999999997</v>
      </c>
      <c r="P36" s="4">
        <f>ABS(H36-Election_result!G$2)</f>
        <v>0.58499999999999996</v>
      </c>
      <c r="Q36" s="4">
        <f>ABS(I36-Election_result!H$2)</f>
        <v>9.4050000000000011</v>
      </c>
      <c r="R36" s="4">
        <f>ABS(J36-Election_result!I$2)</f>
        <v>1.1199999999999997</v>
      </c>
      <c r="S36" s="4">
        <f t="shared" si="0"/>
        <v>3.7556250000000007</v>
      </c>
    </row>
    <row r="37" spans="1:19" ht="12.75" customHeight="1">
      <c r="A37" s="3">
        <v>41436</v>
      </c>
      <c r="B37" s="4">
        <v>2</v>
      </c>
      <c r="C37" s="4">
        <f>AVERAGE(Eix!B37,Prognosys!B23)</f>
        <v>33.67</v>
      </c>
      <c r="D37" s="4">
        <f>AVERAGE(Eix!C37,Prognosys!C23)</f>
        <v>21.395</v>
      </c>
      <c r="E37" s="4">
        <f>AVERAGE(Eix!D37,Prognosys!D23)</f>
        <v>10.745000000000001</v>
      </c>
      <c r="F37" s="4">
        <f>AVERAGE(Eix!E37,Prognosys!E23)</f>
        <v>6.88</v>
      </c>
      <c r="G37" s="4">
        <f>AVERAGE(Eix!F37,Prognosys!F23)</f>
        <v>5.99</v>
      </c>
      <c r="H37" s="4">
        <f>AVERAGE(Eix!G37,Prognosys!G23)</f>
        <v>2.79</v>
      </c>
      <c r="I37" s="4">
        <f>AVERAGE(Eix!H37,Prognosys!H23)</f>
        <v>15.51</v>
      </c>
      <c r="J37" s="4">
        <f>AVERAGE(Eix!I37,Prognosys!I23)</f>
        <v>3.0149999999999997</v>
      </c>
      <c r="K37" s="4">
        <f>ABS(C37-Election_result!B$2)</f>
        <v>7.8299999999999983</v>
      </c>
      <c r="L37" s="4">
        <f>ABS(D37-Election_result!C$2)</f>
        <v>4.3049999999999997</v>
      </c>
      <c r="M37" s="4">
        <f>ABS(E37-Election_result!D$2)</f>
        <v>2.3450000000000006</v>
      </c>
      <c r="N37" s="4">
        <f>ABS(F37-Election_result!E$2)</f>
        <v>2.08</v>
      </c>
      <c r="O37" s="4">
        <f>ABS(G37-Election_result!F$2)</f>
        <v>2.6099999999999994</v>
      </c>
      <c r="P37" s="4">
        <f>ABS(H37-Election_result!G$2)</f>
        <v>0.58999999999999986</v>
      </c>
      <c r="Q37" s="4">
        <f>ABS(I37-Election_result!H$2)</f>
        <v>10.809999999999999</v>
      </c>
      <c r="R37" s="4">
        <f>ABS(J37-Election_result!I$2)</f>
        <v>1.085</v>
      </c>
      <c r="S37" s="4">
        <f t="shared" si="0"/>
        <v>3.9568749999999997</v>
      </c>
    </row>
    <row r="38" spans="1:19" ht="12.75" customHeight="1">
      <c r="A38" s="3">
        <v>41437</v>
      </c>
      <c r="B38" s="4">
        <v>2</v>
      </c>
      <c r="C38" s="4">
        <f>AVERAGE(Eix!B38,Prognosys!B24)</f>
        <v>33.724999999999994</v>
      </c>
      <c r="D38" s="4">
        <f>AVERAGE(Eix!C38,Prognosys!C24)</f>
        <v>22.1</v>
      </c>
      <c r="E38" s="4">
        <f>AVERAGE(Eix!D38,Prognosys!D24)</f>
        <v>10.565000000000001</v>
      </c>
      <c r="F38" s="4">
        <f>AVERAGE(Eix!E38,Prognosys!E24)</f>
        <v>6.95</v>
      </c>
      <c r="G38" s="4">
        <f>AVERAGE(Eix!F38,Prognosys!F24)</f>
        <v>5.7850000000000001</v>
      </c>
      <c r="H38" s="4">
        <f>AVERAGE(Eix!G38,Prognosys!G24)</f>
        <v>3.25</v>
      </c>
      <c r="I38" s="4">
        <f>AVERAGE(Eix!H38,Prognosys!H24)</f>
        <v>14.73</v>
      </c>
      <c r="J38" s="4">
        <f>AVERAGE(Eix!I38,Prognosys!I24)</f>
        <v>2.895</v>
      </c>
      <c r="K38" s="4">
        <f>ABS(C38-Election_result!B$2)</f>
        <v>7.7750000000000057</v>
      </c>
      <c r="L38" s="4">
        <f>ABS(D38-Election_result!C$2)</f>
        <v>3.5999999999999979</v>
      </c>
      <c r="M38" s="4">
        <f>ABS(E38-Election_result!D$2)</f>
        <v>2.1650000000000009</v>
      </c>
      <c r="N38" s="4">
        <f>ABS(F38-Election_result!E$2)</f>
        <v>2.1500000000000004</v>
      </c>
      <c r="O38" s="4">
        <f>ABS(G38-Election_result!F$2)</f>
        <v>2.8149999999999995</v>
      </c>
      <c r="P38" s="4">
        <f>ABS(H38-Election_result!G$2)</f>
        <v>1.0499999999999998</v>
      </c>
      <c r="Q38" s="4">
        <f>ABS(I38-Election_result!H$2)</f>
        <v>10.030000000000001</v>
      </c>
      <c r="R38" s="4">
        <f>ABS(J38-Election_result!I$2)</f>
        <v>1.2049999999999996</v>
      </c>
      <c r="S38" s="4">
        <f t="shared" si="0"/>
        <v>3.8487500000000003</v>
      </c>
    </row>
    <row r="39" spans="1:19" ht="12.75" customHeight="1">
      <c r="A39" s="3">
        <v>41438</v>
      </c>
      <c r="B39" s="4">
        <v>2</v>
      </c>
      <c r="C39" s="4">
        <f>AVERAGE(Eix!B39,Prognosys!B25)</f>
        <v>32.879999999999995</v>
      </c>
      <c r="D39" s="4">
        <f>AVERAGE(Eix!C39,Prognosys!C25)</f>
        <v>21.79</v>
      </c>
      <c r="E39" s="4">
        <f>AVERAGE(Eix!D39,Prognosys!D25)</f>
        <v>11.6</v>
      </c>
      <c r="F39" s="4">
        <f>AVERAGE(Eix!E39,Prognosys!E25)</f>
        <v>6.6349999999999998</v>
      </c>
      <c r="G39" s="4">
        <f>AVERAGE(Eix!F39,Prognosys!F25)</f>
        <v>5.66</v>
      </c>
      <c r="H39" s="4">
        <f>AVERAGE(Eix!G39,Prognosys!G25)</f>
        <v>3.1950000000000003</v>
      </c>
      <c r="I39" s="4">
        <f>AVERAGE(Eix!H39,Prognosys!H25)</f>
        <v>15.420000000000002</v>
      </c>
      <c r="J39" s="4">
        <f>AVERAGE(Eix!I39,Prognosys!I25)</f>
        <v>2.8200000000000003</v>
      </c>
      <c r="K39" s="4">
        <f>ABS(C39-Election_result!B$2)</f>
        <v>8.6200000000000045</v>
      </c>
      <c r="L39" s="4">
        <f>ABS(D39-Election_result!C$2)</f>
        <v>3.91</v>
      </c>
      <c r="M39" s="4">
        <f>ABS(E39-Election_result!D$2)</f>
        <v>3.1999999999999993</v>
      </c>
      <c r="N39" s="4">
        <f>ABS(F39-Election_result!E$2)</f>
        <v>1.835</v>
      </c>
      <c r="O39" s="4">
        <f>ABS(G39-Election_result!F$2)</f>
        <v>2.9399999999999995</v>
      </c>
      <c r="P39" s="4">
        <f>ABS(H39-Election_result!G$2)</f>
        <v>0.99500000000000011</v>
      </c>
      <c r="Q39" s="4">
        <f>ABS(I39-Election_result!H$2)</f>
        <v>10.720000000000002</v>
      </c>
      <c r="R39" s="4">
        <f>ABS(J39-Election_result!I$2)</f>
        <v>1.2799999999999994</v>
      </c>
      <c r="S39" s="4">
        <f t="shared" si="0"/>
        <v>4.1875000000000009</v>
      </c>
    </row>
    <row r="40" spans="1:19" ht="12.75" customHeight="1">
      <c r="A40" s="3">
        <v>41439</v>
      </c>
      <c r="B40" s="4">
        <v>2</v>
      </c>
      <c r="C40" s="4">
        <f>AVERAGE(Eix!B40,Prognosys!B26)</f>
        <v>33.730000000000004</v>
      </c>
      <c r="D40" s="4">
        <f>AVERAGE(Eix!C40,Prognosys!C26)</f>
        <v>22.285</v>
      </c>
      <c r="E40" s="4">
        <f>AVERAGE(Eix!D40,Prognosys!D26)</f>
        <v>10.879999999999999</v>
      </c>
      <c r="F40" s="4">
        <f>AVERAGE(Eix!E40,Prognosys!E26)</f>
        <v>6.3949999999999996</v>
      </c>
      <c r="G40" s="4">
        <f>AVERAGE(Eix!F40,Prognosys!F26)</f>
        <v>6</v>
      </c>
      <c r="H40" s="4">
        <f>AVERAGE(Eix!G40,Prognosys!G26)</f>
        <v>2.66</v>
      </c>
      <c r="I40" s="4">
        <f>AVERAGE(Eix!H40,Prognosys!H26)</f>
        <v>15.120000000000001</v>
      </c>
      <c r="J40" s="4">
        <f>AVERAGE(Eix!I40,Prognosys!I26)</f>
        <v>2.9249999999999998</v>
      </c>
      <c r="K40" s="4">
        <f>ABS(C40-Election_result!B$2)</f>
        <v>7.769999999999996</v>
      </c>
      <c r="L40" s="4">
        <f>ABS(D40-Election_result!C$2)</f>
        <v>3.4149999999999991</v>
      </c>
      <c r="M40" s="4">
        <f>ABS(E40-Election_result!D$2)</f>
        <v>2.4799999999999986</v>
      </c>
      <c r="N40" s="4">
        <f>ABS(F40-Election_result!E$2)</f>
        <v>1.5949999999999998</v>
      </c>
      <c r="O40" s="4">
        <f>ABS(G40-Election_result!F$2)</f>
        <v>2.5999999999999996</v>
      </c>
      <c r="P40" s="4">
        <f>ABS(H40-Election_result!G$2)</f>
        <v>0.45999999999999996</v>
      </c>
      <c r="Q40" s="4">
        <f>ABS(I40-Election_result!H$2)</f>
        <v>10.420000000000002</v>
      </c>
      <c r="R40" s="4">
        <f>ABS(J40-Election_result!I$2)</f>
        <v>1.1749999999999998</v>
      </c>
      <c r="S40" s="4">
        <f t="shared" si="0"/>
        <v>3.7393749999999994</v>
      </c>
    </row>
    <row r="41" spans="1:19" ht="12.75" customHeight="1">
      <c r="A41" s="3">
        <v>41440</v>
      </c>
      <c r="B41" s="4">
        <v>2</v>
      </c>
      <c r="C41" s="4">
        <f>AVERAGE(Eix!B41,Prognosys!B27)</f>
        <v>33.204999999999998</v>
      </c>
      <c r="D41" s="4">
        <f>AVERAGE(Eix!C41,Prognosys!C27)</f>
        <v>22.105</v>
      </c>
      <c r="E41" s="4">
        <f>AVERAGE(Eix!D41,Prognosys!D27)</f>
        <v>11.545</v>
      </c>
      <c r="F41" s="4">
        <f>AVERAGE(Eix!E41,Prognosys!E27)</f>
        <v>6.59</v>
      </c>
      <c r="G41" s="4">
        <f>AVERAGE(Eix!F41,Prognosys!F27)</f>
        <v>5.8149999999999995</v>
      </c>
      <c r="H41" s="4">
        <f>AVERAGE(Eix!G41,Prognosys!G27)</f>
        <v>2.7650000000000001</v>
      </c>
      <c r="I41" s="4">
        <f>AVERAGE(Eix!H41,Prognosys!H27)</f>
        <v>15.175000000000001</v>
      </c>
      <c r="J41" s="4">
        <f>AVERAGE(Eix!I41,Prognosys!I27)</f>
        <v>2.7949999999999999</v>
      </c>
      <c r="K41" s="4">
        <f>ABS(C41-Election_result!B$2)</f>
        <v>8.2950000000000017</v>
      </c>
      <c r="L41" s="4">
        <f>ABS(D41-Election_result!C$2)</f>
        <v>3.5949999999999989</v>
      </c>
      <c r="M41" s="4">
        <f>ABS(E41-Election_result!D$2)</f>
        <v>3.1449999999999996</v>
      </c>
      <c r="N41" s="4">
        <f>ABS(F41-Election_result!E$2)</f>
        <v>1.79</v>
      </c>
      <c r="O41" s="4">
        <f>ABS(G41-Election_result!F$2)</f>
        <v>2.7850000000000001</v>
      </c>
      <c r="P41" s="4">
        <f>ABS(H41-Election_result!G$2)</f>
        <v>0.56499999999999995</v>
      </c>
      <c r="Q41" s="4">
        <f>ABS(I41-Election_result!H$2)</f>
        <v>10.475000000000001</v>
      </c>
      <c r="R41" s="4">
        <f>ABS(J41-Election_result!I$2)</f>
        <v>1.3049999999999997</v>
      </c>
      <c r="S41" s="4">
        <f t="shared" si="0"/>
        <v>3.9943750000000002</v>
      </c>
    </row>
    <row r="42" spans="1:19" ht="12.75" customHeight="1">
      <c r="A42" s="3">
        <v>41441</v>
      </c>
      <c r="B42" s="4">
        <v>2</v>
      </c>
      <c r="C42" s="4">
        <f>AVERAGE(Eix!B42,Prognosys!B28)</f>
        <v>33.150000000000006</v>
      </c>
      <c r="D42" s="4">
        <f>AVERAGE(Eix!C42,Prognosys!C28)</f>
        <v>22.28</v>
      </c>
      <c r="E42" s="4">
        <f>AVERAGE(Eix!D42,Prognosys!D28)</f>
        <v>11.12</v>
      </c>
      <c r="F42" s="4">
        <f>AVERAGE(Eix!E42,Prognosys!E28)</f>
        <v>6.6</v>
      </c>
      <c r="G42" s="4">
        <f>AVERAGE(Eix!F42,Prognosys!F28)</f>
        <v>6.0449999999999999</v>
      </c>
      <c r="H42" s="4">
        <f>AVERAGE(Eix!G42,Prognosys!G28)</f>
        <v>3.19</v>
      </c>
      <c r="I42" s="4">
        <f>AVERAGE(Eix!H42,Prognosys!H28)</f>
        <v>14.7</v>
      </c>
      <c r="J42" s="4">
        <f>AVERAGE(Eix!I42,Prognosys!I28)</f>
        <v>2.915</v>
      </c>
      <c r="K42" s="4">
        <f>ABS(C42-Election_result!B$2)</f>
        <v>8.3499999999999943</v>
      </c>
      <c r="L42" s="4">
        <f>ABS(D42-Election_result!C$2)</f>
        <v>3.4199999999999982</v>
      </c>
      <c r="M42" s="4">
        <f>ABS(E42-Election_result!D$2)</f>
        <v>2.7199999999999989</v>
      </c>
      <c r="N42" s="4">
        <f>ABS(F42-Election_result!E$2)</f>
        <v>1.7999999999999998</v>
      </c>
      <c r="O42" s="4">
        <f>ABS(G42-Election_result!F$2)</f>
        <v>2.5549999999999997</v>
      </c>
      <c r="P42" s="4">
        <f>ABS(H42-Election_result!G$2)</f>
        <v>0.98999999999999977</v>
      </c>
      <c r="Q42" s="4">
        <f>ABS(I42-Election_result!H$2)</f>
        <v>10</v>
      </c>
      <c r="R42" s="4">
        <f>ABS(J42-Election_result!I$2)</f>
        <v>1.1849999999999996</v>
      </c>
      <c r="S42" s="4">
        <f t="shared" si="0"/>
        <v>3.8774999999999986</v>
      </c>
    </row>
    <row r="43" spans="1:19" ht="12.75" customHeight="1">
      <c r="A43" s="3">
        <v>41442</v>
      </c>
      <c r="B43" s="4">
        <v>2</v>
      </c>
      <c r="C43" s="4">
        <f>AVERAGE(Eix!B43,Prognosys!B29)</f>
        <v>33.585000000000001</v>
      </c>
      <c r="D43" s="4">
        <f>AVERAGE(Eix!C43,Prognosys!C29)</f>
        <v>22.29</v>
      </c>
      <c r="E43" s="4">
        <f>AVERAGE(Eix!D43,Prognosys!D29)</f>
        <v>11.015000000000001</v>
      </c>
      <c r="F43" s="4">
        <f>AVERAGE(Eix!E43,Prognosys!E29)</f>
        <v>6.375</v>
      </c>
      <c r="G43" s="4">
        <f>AVERAGE(Eix!F43,Prognosys!F29)</f>
        <v>6.2200000000000006</v>
      </c>
      <c r="H43" s="4">
        <f>AVERAGE(Eix!G43,Prognosys!G29)</f>
        <v>2.9299999999999997</v>
      </c>
      <c r="I43" s="4">
        <f>AVERAGE(Eix!H43,Prognosys!H29)</f>
        <v>14.69</v>
      </c>
      <c r="J43" s="4">
        <f>AVERAGE(Eix!I43,Prognosys!I29)</f>
        <v>2.895</v>
      </c>
      <c r="K43" s="4">
        <f>ABS(C43-Election_result!B$2)</f>
        <v>7.9149999999999991</v>
      </c>
      <c r="L43" s="4">
        <f>ABS(D43-Election_result!C$2)</f>
        <v>3.41</v>
      </c>
      <c r="M43" s="4">
        <f>ABS(E43-Election_result!D$2)</f>
        <v>2.6150000000000002</v>
      </c>
      <c r="N43" s="4">
        <f>ABS(F43-Election_result!E$2)</f>
        <v>1.5750000000000002</v>
      </c>
      <c r="O43" s="4">
        <f>ABS(G43-Election_result!F$2)</f>
        <v>2.379999999999999</v>
      </c>
      <c r="P43" s="4">
        <f>ABS(H43-Election_result!G$2)</f>
        <v>0.72999999999999954</v>
      </c>
      <c r="Q43" s="4">
        <f>ABS(I43-Election_result!H$2)</f>
        <v>9.9899999999999984</v>
      </c>
      <c r="R43" s="4">
        <f>ABS(J43-Election_result!I$2)</f>
        <v>1.2049999999999996</v>
      </c>
      <c r="S43" s="4">
        <f t="shared" si="0"/>
        <v>3.7274999999999996</v>
      </c>
    </row>
    <row r="44" spans="1:19" ht="12.75" customHeight="1">
      <c r="A44" s="3">
        <v>41443</v>
      </c>
      <c r="B44" s="4">
        <v>2</v>
      </c>
      <c r="C44" s="4">
        <f>AVERAGE(Eix!B44,Prognosys!B30)</f>
        <v>32.68</v>
      </c>
      <c r="D44" s="4">
        <f>AVERAGE(Eix!C44,Prognosys!C30)</f>
        <v>21.815000000000001</v>
      </c>
      <c r="E44" s="4">
        <f>AVERAGE(Eix!D44,Prognosys!D30)</f>
        <v>11.5</v>
      </c>
      <c r="F44" s="4">
        <f>AVERAGE(Eix!E44,Prognosys!E30)</f>
        <v>6.6999999999999993</v>
      </c>
      <c r="G44" s="4">
        <f>AVERAGE(Eix!F44,Prognosys!F30)</f>
        <v>5.96</v>
      </c>
      <c r="H44" s="4">
        <f>AVERAGE(Eix!G44,Prognosys!G30)</f>
        <v>3.52</v>
      </c>
      <c r="I44" s="4">
        <f>AVERAGE(Eix!H44,Prognosys!H30)</f>
        <v>15.07</v>
      </c>
      <c r="J44" s="4">
        <f>AVERAGE(Eix!I44,Prognosys!I30)</f>
        <v>2.75</v>
      </c>
      <c r="K44" s="4">
        <f>ABS(C44-Election_result!B$2)</f>
        <v>8.82</v>
      </c>
      <c r="L44" s="4">
        <f>ABS(D44-Election_result!C$2)</f>
        <v>3.884999999999998</v>
      </c>
      <c r="M44" s="4">
        <f>ABS(E44-Election_result!D$2)</f>
        <v>3.0999999999999996</v>
      </c>
      <c r="N44" s="4">
        <f>ABS(F44-Election_result!E$2)</f>
        <v>1.8999999999999995</v>
      </c>
      <c r="O44" s="4">
        <f>ABS(G44-Election_result!F$2)</f>
        <v>2.6399999999999997</v>
      </c>
      <c r="P44" s="4">
        <f>ABS(H44-Election_result!G$2)</f>
        <v>1.3199999999999998</v>
      </c>
      <c r="Q44" s="4">
        <f>ABS(I44-Election_result!H$2)</f>
        <v>10.370000000000001</v>
      </c>
      <c r="R44" s="4">
        <f>ABS(J44-Election_result!I$2)</f>
        <v>1.3499999999999996</v>
      </c>
      <c r="S44" s="4">
        <f t="shared" si="0"/>
        <v>4.1731249999999998</v>
      </c>
    </row>
    <row r="45" spans="1:19" ht="12.75" customHeight="1">
      <c r="A45" s="3">
        <v>41444</v>
      </c>
      <c r="B45" s="4">
        <v>2</v>
      </c>
      <c r="C45" s="4">
        <f>AVERAGE(Eix!B45,Prognosys!B31)</f>
        <v>32.725000000000001</v>
      </c>
      <c r="D45" s="4">
        <f>AVERAGE(Eix!C45,Prognosys!C31)</f>
        <v>21.914999999999999</v>
      </c>
      <c r="E45" s="4">
        <f>AVERAGE(Eix!D45,Prognosys!D31)</f>
        <v>11.45</v>
      </c>
      <c r="F45" s="4">
        <f>AVERAGE(Eix!E45,Prognosys!E31)</f>
        <v>6.6899999999999995</v>
      </c>
      <c r="G45" s="4">
        <f>AVERAGE(Eix!F45,Prognosys!F31)</f>
        <v>6.0750000000000002</v>
      </c>
      <c r="H45" s="4">
        <f>AVERAGE(Eix!G45,Prognosys!G31)</f>
        <v>3.4849999999999999</v>
      </c>
      <c r="I45" s="4">
        <f>AVERAGE(Eix!H45,Prognosys!H31)</f>
        <v>14.895000000000001</v>
      </c>
      <c r="J45" s="4">
        <f>AVERAGE(Eix!I45,Prognosys!I31)</f>
        <v>2.7649999999999997</v>
      </c>
      <c r="K45" s="4">
        <f>ABS(C45-Election_result!B$2)</f>
        <v>8.7749999999999986</v>
      </c>
      <c r="L45" s="4">
        <f>ABS(D45-Election_result!C$2)</f>
        <v>3.7850000000000001</v>
      </c>
      <c r="M45" s="4">
        <f>ABS(E45-Election_result!D$2)</f>
        <v>3.0499999999999989</v>
      </c>
      <c r="N45" s="4">
        <f>ABS(F45-Election_result!E$2)</f>
        <v>1.8899999999999997</v>
      </c>
      <c r="O45" s="4">
        <f>ABS(G45-Election_result!F$2)</f>
        <v>2.5249999999999995</v>
      </c>
      <c r="P45" s="4">
        <f>ABS(H45-Election_result!G$2)</f>
        <v>1.2849999999999997</v>
      </c>
      <c r="Q45" s="4">
        <f>ABS(I45-Election_result!H$2)</f>
        <v>10.195</v>
      </c>
      <c r="R45" s="4">
        <f>ABS(J45-Election_result!I$2)</f>
        <v>1.335</v>
      </c>
      <c r="S45" s="4">
        <f t="shared" si="0"/>
        <v>4.1049999999999995</v>
      </c>
    </row>
    <row r="46" spans="1:19" ht="12.75" customHeight="1">
      <c r="A46" s="3">
        <v>41445</v>
      </c>
      <c r="B46" s="4">
        <v>2</v>
      </c>
      <c r="C46" s="4">
        <f>AVERAGE(Eix!B46,Prognosys!B32)</f>
        <v>33.024999999999999</v>
      </c>
      <c r="D46" s="4">
        <f>AVERAGE(Eix!C46,Prognosys!C32)</f>
        <v>21.765000000000001</v>
      </c>
      <c r="E46" s="4">
        <f>AVERAGE(Eix!D46,Prognosys!D32)</f>
        <v>11.545</v>
      </c>
      <c r="F46" s="4">
        <f>AVERAGE(Eix!E46,Prognosys!E32)</f>
        <v>6.63</v>
      </c>
      <c r="G46" s="4">
        <f>AVERAGE(Eix!F46,Prognosys!F32)</f>
        <v>6.0650000000000004</v>
      </c>
      <c r="H46" s="4">
        <f>AVERAGE(Eix!G46,Prognosys!G32)</f>
        <v>3.3849999999999998</v>
      </c>
      <c r="I46" s="4">
        <f>AVERAGE(Eix!H46,Prognosys!H32)</f>
        <v>14.79</v>
      </c>
      <c r="J46" s="4">
        <f>AVERAGE(Eix!I46,Prognosys!I32)</f>
        <v>2.79</v>
      </c>
      <c r="K46" s="4">
        <f>ABS(C46-Election_result!B$2)</f>
        <v>8.4750000000000014</v>
      </c>
      <c r="L46" s="4">
        <f>ABS(D46-Election_result!C$2)</f>
        <v>3.9349999999999987</v>
      </c>
      <c r="M46" s="4">
        <f>ABS(E46-Election_result!D$2)</f>
        <v>3.1449999999999996</v>
      </c>
      <c r="N46" s="4">
        <f>ABS(F46-Election_result!E$2)</f>
        <v>1.83</v>
      </c>
      <c r="O46" s="4">
        <f>ABS(G46-Election_result!F$2)</f>
        <v>2.5349999999999993</v>
      </c>
      <c r="P46" s="4">
        <f>ABS(H46-Election_result!G$2)</f>
        <v>1.1849999999999996</v>
      </c>
      <c r="Q46" s="4">
        <f>ABS(I46-Election_result!H$2)</f>
        <v>10.09</v>
      </c>
      <c r="R46" s="4">
        <f>ABS(J46-Election_result!I$2)</f>
        <v>1.3099999999999996</v>
      </c>
      <c r="S46" s="4">
        <f t="shared" si="0"/>
        <v>4.0631249999999994</v>
      </c>
    </row>
    <row r="47" spans="1:19" ht="12.75" customHeight="1">
      <c r="A47" s="3">
        <v>41446</v>
      </c>
      <c r="B47" s="4">
        <v>2</v>
      </c>
      <c r="C47" s="4">
        <f>AVERAGE(Eix!B47,Prognosys!B33)</f>
        <v>33.164999999999999</v>
      </c>
      <c r="D47" s="4">
        <f>AVERAGE(Eix!C47,Prognosys!C33)</f>
        <v>21.86</v>
      </c>
      <c r="E47" s="4">
        <f>AVERAGE(Eix!D47,Prognosys!D33)</f>
        <v>11.559999999999999</v>
      </c>
      <c r="F47" s="4">
        <f>AVERAGE(Eix!E47,Prognosys!E33)</f>
        <v>6.5449999999999999</v>
      </c>
      <c r="G47" s="4">
        <f>AVERAGE(Eix!F47,Prognosys!F33)</f>
        <v>6.23</v>
      </c>
      <c r="H47" s="4">
        <f>AVERAGE(Eix!G47,Prognosys!G33)</f>
        <v>3.35</v>
      </c>
      <c r="I47" s="4">
        <f>AVERAGE(Eix!H47,Prognosys!H33)</f>
        <v>14.459999999999999</v>
      </c>
      <c r="J47" s="4">
        <f>AVERAGE(Eix!I47,Prognosys!I33)</f>
        <v>2.83</v>
      </c>
      <c r="K47" s="4">
        <f>ABS(C47-Election_result!B$2)</f>
        <v>8.3350000000000009</v>
      </c>
      <c r="L47" s="4">
        <f>ABS(D47-Election_result!C$2)</f>
        <v>3.84</v>
      </c>
      <c r="M47" s="4">
        <f>ABS(E47-Election_result!D$2)</f>
        <v>3.1599999999999984</v>
      </c>
      <c r="N47" s="4">
        <f>ABS(F47-Election_result!E$2)</f>
        <v>1.7450000000000001</v>
      </c>
      <c r="O47" s="4">
        <f>ABS(G47-Election_result!F$2)</f>
        <v>2.3699999999999992</v>
      </c>
      <c r="P47" s="4">
        <f>ABS(H47-Election_result!G$2)</f>
        <v>1.1499999999999999</v>
      </c>
      <c r="Q47" s="4">
        <f>ABS(I47-Election_result!H$2)</f>
        <v>9.759999999999998</v>
      </c>
      <c r="R47" s="4">
        <f>ABS(J47-Election_result!I$2)</f>
        <v>1.2699999999999996</v>
      </c>
      <c r="S47" s="4">
        <f t="shared" si="0"/>
        <v>3.953749999999999</v>
      </c>
    </row>
    <row r="48" spans="1:19" ht="12.75" customHeight="1">
      <c r="A48" s="3">
        <v>41447</v>
      </c>
      <c r="B48" s="4">
        <v>2</v>
      </c>
      <c r="C48" s="4">
        <f>AVERAGE(Eix!B48,Prognosys!B34)</f>
        <v>33.394999999999996</v>
      </c>
      <c r="D48" s="4">
        <f>AVERAGE(Eix!C48,Prognosys!C34)</f>
        <v>22.145</v>
      </c>
      <c r="E48" s="4">
        <f>AVERAGE(Eix!D48,Prognosys!D34)</f>
        <v>11.155000000000001</v>
      </c>
      <c r="F48" s="4">
        <f>AVERAGE(Eix!E48,Prognosys!E34)</f>
        <v>6.38</v>
      </c>
      <c r="G48" s="4">
        <f>AVERAGE(Eix!F48,Prognosys!F34)</f>
        <v>6.2149999999999999</v>
      </c>
      <c r="H48" s="4">
        <f>AVERAGE(Eix!G48,Prognosys!G34)</f>
        <v>3.3200000000000003</v>
      </c>
      <c r="I48" s="4">
        <f>AVERAGE(Eix!H48,Prognosys!H34)</f>
        <v>14.605</v>
      </c>
      <c r="J48" s="4">
        <f>AVERAGE(Eix!I48,Prognosys!I34)</f>
        <v>2.7850000000000001</v>
      </c>
      <c r="K48" s="4">
        <f>ABS(C48-Election_result!B$2)</f>
        <v>8.105000000000004</v>
      </c>
      <c r="L48" s="4">
        <f>ABS(D48-Election_result!C$2)</f>
        <v>3.5549999999999997</v>
      </c>
      <c r="M48" s="4">
        <f>ABS(E48-Election_result!D$2)</f>
        <v>2.7550000000000008</v>
      </c>
      <c r="N48" s="4">
        <f>ABS(F48-Election_result!E$2)</f>
        <v>1.58</v>
      </c>
      <c r="O48" s="4">
        <f>ABS(G48-Election_result!F$2)</f>
        <v>2.3849999999999998</v>
      </c>
      <c r="P48" s="4">
        <f>ABS(H48-Election_result!G$2)</f>
        <v>1.1200000000000001</v>
      </c>
      <c r="Q48" s="4">
        <f>ABS(I48-Election_result!H$2)</f>
        <v>9.9050000000000011</v>
      </c>
      <c r="R48" s="4">
        <f>ABS(J48-Election_result!I$2)</f>
        <v>1.3149999999999995</v>
      </c>
      <c r="S48" s="4">
        <f t="shared" si="0"/>
        <v>3.8400000000000007</v>
      </c>
    </row>
    <row r="49" spans="1:19" ht="12.75" customHeight="1">
      <c r="A49" s="3">
        <v>41448</v>
      </c>
      <c r="B49" s="4">
        <v>2</v>
      </c>
      <c r="C49" s="4">
        <f>AVERAGE(Eix!B49,Prognosys!B35)</f>
        <v>33.410000000000004</v>
      </c>
      <c r="D49" s="4">
        <f>AVERAGE(Eix!C49,Prognosys!C35)</f>
        <v>21.78</v>
      </c>
      <c r="E49" s="4">
        <f>AVERAGE(Eix!D49,Prognosys!D35)</f>
        <v>11.17</v>
      </c>
      <c r="F49" s="4">
        <f>AVERAGE(Eix!E49,Prognosys!E35)</f>
        <v>6.46</v>
      </c>
      <c r="G49" s="4">
        <f>AVERAGE(Eix!F49,Prognosys!F35)</f>
        <v>6.1099999999999994</v>
      </c>
      <c r="H49" s="4">
        <f>AVERAGE(Eix!G49,Prognosys!G35)</f>
        <v>3.2949999999999999</v>
      </c>
      <c r="I49" s="4">
        <f>AVERAGE(Eix!H49,Prognosys!H35)</f>
        <v>14.98</v>
      </c>
      <c r="J49" s="4">
        <f>AVERAGE(Eix!I49,Prognosys!I35)</f>
        <v>2.79</v>
      </c>
      <c r="K49" s="4">
        <f>ABS(C49-Election_result!B$2)</f>
        <v>8.0899999999999963</v>
      </c>
      <c r="L49" s="4">
        <f>ABS(D49-Election_result!C$2)</f>
        <v>3.9199999999999982</v>
      </c>
      <c r="M49" s="4">
        <f>ABS(E49-Election_result!D$2)</f>
        <v>2.7699999999999996</v>
      </c>
      <c r="N49" s="4">
        <f>ABS(F49-Election_result!E$2)</f>
        <v>1.6600000000000001</v>
      </c>
      <c r="O49" s="4">
        <f>ABS(G49-Election_result!F$2)</f>
        <v>2.4900000000000002</v>
      </c>
      <c r="P49" s="4">
        <f>ABS(H49-Election_result!G$2)</f>
        <v>1.0949999999999998</v>
      </c>
      <c r="Q49" s="4">
        <f>ABS(I49-Election_result!H$2)</f>
        <v>10.280000000000001</v>
      </c>
      <c r="R49" s="4">
        <f>ABS(J49-Election_result!I$2)</f>
        <v>1.3099999999999996</v>
      </c>
      <c r="S49" s="4">
        <f t="shared" si="0"/>
        <v>3.9518749999999989</v>
      </c>
    </row>
    <row r="50" spans="1:19" ht="12.75" customHeight="1">
      <c r="A50" s="3">
        <v>41449</v>
      </c>
      <c r="B50" s="4">
        <v>2</v>
      </c>
      <c r="C50" s="4">
        <f>AVERAGE(Eix!B50,Prognosys!B36)</f>
        <v>33.340000000000003</v>
      </c>
      <c r="D50" s="4">
        <f>AVERAGE(Eix!C50,Prognosys!C36)</f>
        <v>21.725000000000001</v>
      </c>
      <c r="E50" s="4">
        <f>AVERAGE(Eix!D50,Prognosys!D36)</f>
        <v>11.175000000000001</v>
      </c>
      <c r="F50" s="4">
        <f>AVERAGE(Eix!E50,Prognosys!E36)</f>
        <v>6.4649999999999999</v>
      </c>
      <c r="G50" s="4">
        <f>AVERAGE(Eix!F50,Prognosys!F36)</f>
        <v>6.125</v>
      </c>
      <c r="H50" s="4">
        <f>AVERAGE(Eix!G50,Prognosys!G36)</f>
        <v>3.3200000000000003</v>
      </c>
      <c r="I50" s="4">
        <f>AVERAGE(Eix!H50,Prognosys!H36)</f>
        <v>15.06</v>
      </c>
      <c r="J50" s="4">
        <f>AVERAGE(Eix!I50,Prognosys!I36)</f>
        <v>2.7850000000000001</v>
      </c>
      <c r="K50" s="4">
        <f>ABS(C50-Election_result!B$2)</f>
        <v>8.1599999999999966</v>
      </c>
      <c r="L50" s="4">
        <f>ABS(D50-Election_result!C$2)</f>
        <v>3.9749999999999979</v>
      </c>
      <c r="M50" s="4">
        <f>ABS(E50-Election_result!D$2)</f>
        <v>2.7750000000000004</v>
      </c>
      <c r="N50" s="4">
        <f>ABS(F50-Election_result!E$2)</f>
        <v>1.665</v>
      </c>
      <c r="O50" s="4">
        <f>ABS(G50-Election_result!F$2)</f>
        <v>2.4749999999999996</v>
      </c>
      <c r="P50" s="4">
        <f>ABS(H50-Election_result!G$2)</f>
        <v>1.1200000000000001</v>
      </c>
      <c r="Q50" s="4">
        <f>ABS(I50-Election_result!H$2)</f>
        <v>10.36</v>
      </c>
      <c r="R50" s="4">
        <f>ABS(J50-Election_result!I$2)</f>
        <v>1.3149999999999995</v>
      </c>
      <c r="S50" s="4">
        <f t="shared" si="0"/>
        <v>3.9806249999999999</v>
      </c>
    </row>
    <row r="51" spans="1:19" ht="12.75" customHeight="1">
      <c r="A51" s="3">
        <v>41450</v>
      </c>
      <c r="B51" s="4">
        <v>2</v>
      </c>
      <c r="C51" s="4">
        <f>AVERAGE(Eix!B51,Prognosys!B37)</f>
        <v>33.195</v>
      </c>
      <c r="D51" s="4">
        <f>AVERAGE(Eix!C51,Prognosys!C37)</f>
        <v>21.925000000000001</v>
      </c>
      <c r="E51" s="4">
        <f>AVERAGE(Eix!D51,Prognosys!D37)</f>
        <v>11.555</v>
      </c>
      <c r="F51" s="4">
        <f>AVERAGE(Eix!E51,Prognosys!E37)</f>
        <v>6.4700000000000006</v>
      </c>
      <c r="G51" s="4">
        <f>AVERAGE(Eix!F51,Prognosys!F37)</f>
        <v>6.2750000000000004</v>
      </c>
      <c r="H51" s="4">
        <f>AVERAGE(Eix!G51,Prognosys!G37)</f>
        <v>3.2800000000000002</v>
      </c>
      <c r="I51" s="4">
        <f>AVERAGE(Eix!H51,Prognosys!H37)</f>
        <v>14.445</v>
      </c>
      <c r="J51" s="4">
        <f>AVERAGE(Eix!I51,Prognosys!I37)</f>
        <v>2.8499999999999996</v>
      </c>
      <c r="K51" s="4">
        <f>ABS(C51-Election_result!B$2)</f>
        <v>8.3049999999999997</v>
      </c>
      <c r="L51" s="4">
        <f>ABS(D51-Election_result!C$2)</f>
        <v>3.7749999999999986</v>
      </c>
      <c r="M51" s="4">
        <f>ABS(E51-Election_result!D$2)</f>
        <v>3.1549999999999994</v>
      </c>
      <c r="N51" s="4">
        <f>ABS(F51-Election_result!E$2)</f>
        <v>1.6700000000000008</v>
      </c>
      <c r="O51" s="4">
        <f>ABS(G51-Election_result!F$2)</f>
        <v>2.3249999999999993</v>
      </c>
      <c r="P51" s="4">
        <f>ABS(H51-Election_result!G$2)</f>
        <v>1.08</v>
      </c>
      <c r="Q51" s="4">
        <f>ABS(I51-Election_result!H$2)</f>
        <v>9.745000000000001</v>
      </c>
      <c r="R51" s="4">
        <f>ABS(J51-Election_result!I$2)</f>
        <v>1.25</v>
      </c>
      <c r="S51" s="4">
        <f t="shared" si="0"/>
        <v>3.9131249999999995</v>
      </c>
    </row>
    <row r="52" spans="1:19" ht="12.75" customHeight="1">
      <c r="A52" s="3">
        <v>41451</v>
      </c>
      <c r="B52" s="4">
        <v>2</v>
      </c>
      <c r="C52" s="4">
        <f>AVERAGE(Eix!B52,Prognosys!B38)</f>
        <v>33.340000000000003</v>
      </c>
      <c r="D52" s="4">
        <f>AVERAGE(Eix!C52,Prognosys!C38)</f>
        <v>22</v>
      </c>
      <c r="E52" s="4">
        <f>AVERAGE(Eix!D52,Prognosys!D38)</f>
        <v>11.63</v>
      </c>
      <c r="F52" s="4">
        <f>AVERAGE(Eix!E52,Prognosys!E38)</f>
        <v>6.32</v>
      </c>
      <c r="G52" s="4">
        <f>AVERAGE(Eix!F52,Prognosys!F38)</f>
        <v>6.125</v>
      </c>
      <c r="H52" s="4">
        <f>AVERAGE(Eix!G52,Prognosys!G38)</f>
        <v>3.085</v>
      </c>
      <c r="I52" s="4">
        <f>AVERAGE(Eix!H52,Prognosys!H38)</f>
        <v>14.495000000000001</v>
      </c>
      <c r="J52" s="4">
        <f>AVERAGE(Eix!I52,Prognosys!I38)</f>
        <v>3</v>
      </c>
      <c r="K52" s="4">
        <f>ABS(C52-Election_result!B$2)</f>
        <v>8.1599999999999966</v>
      </c>
      <c r="L52" s="4">
        <f>ABS(D52-Election_result!C$2)</f>
        <v>3.6999999999999993</v>
      </c>
      <c r="M52" s="4">
        <f>ABS(E52-Election_result!D$2)</f>
        <v>3.2300000000000004</v>
      </c>
      <c r="N52" s="4">
        <f>ABS(F52-Election_result!E$2)</f>
        <v>1.5200000000000005</v>
      </c>
      <c r="O52" s="4">
        <f>ABS(G52-Election_result!F$2)</f>
        <v>2.4749999999999996</v>
      </c>
      <c r="P52" s="4">
        <f>ABS(H52-Election_result!G$2)</f>
        <v>0.88499999999999979</v>
      </c>
      <c r="Q52" s="4">
        <f>ABS(I52-Election_result!H$2)</f>
        <v>9.7950000000000017</v>
      </c>
      <c r="R52" s="4">
        <f>ABS(J52-Election_result!I$2)</f>
        <v>1.0999999999999996</v>
      </c>
      <c r="S52" s="4">
        <f t="shared" si="0"/>
        <v>3.8581249999999994</v>
      </c>
    </row>
    <row r="53" spans="1:19" ht="12.75" customHeight="1">
      <c r="A53" s="3">
        <v>41452</v>
      </c>
      <c r="B53" s="4">
        <v>2</v>
      </c>
      <c r="C53" s="4">
        <f>AVERAGE(Eix!B53,Prognosys!B39)</f>
        <v>33.31</v>
      </c>
      <c r="D53" s="4">
        <f>AVERAGE(Eix!C53,Prognosys!C39)</f>
        <v>21.934999999999999</v>
      </c>
      <c r="E53" s="4">
        <f>AVERAGE(Eix!D53,Prognosys!D39)</f>
        <v>11.615</v>
      </c>
      <c r="F53" s="4">
        <f>AVERAGE(Eix!E53,Prognosys!E39)</f>
        <v>6.48</v>
      </c>
      <c r="G53" s="4">
        <f>AVERAGE(Eix!F53,Prognosys!F39)</f>
        <v>6.1150000000000002</v>
      </c>
      <c r="H53" s="4">
        <f>AVERAGE(Eix!G53,Prognosys!G39)</f>
        <v>3.16</v>
      </c>
      <c r="I53" s="4">
        <f>AVERAGE(Eix!H53,Prognosys!H39)</f>
        <v>14.54</v>
      </c>
      <c r="J53" s="4">
        <f>AVERAGE(Eix!I53,Prognosys!I39)</f>
        <v>2.8449999999999998</v>
      </c>
      <c r="K53" s="4">
        <f>ABS(C53-Election_result!B$2)</f>
        <v>8.1899999999999977</v>
      </c>
      <c r="L53" s="4">
        <f>ABS(D53-Election_result!C$2)</f>
        <v>3.7650000000000006</v>
      </c>
      <c r="M53" s="4">
        <f>ABS(E53-Election_result!D$2)</f>
        <v>3.2149999999999999</v>
      </c>
      <c r="N53" s="4">
        <f>ABS(F53-Election_result!E$2)</f>
        <v>1.6800000000000006</v>
      </c>
      <c r="O53" s="4">
        <f>ABS(G53-Election_result!F$2)</f>
        <v>2.4849999999999994</v>
      </c>
      <c r="P53" s="4">
        <f>ABS(H53-Election_result!G$2)</f>
        <v>0.96</v>
      </c>
      <c r="Q53" s="4">
        <f>ABS(I53-Election_result!H$2)</f>
        <v>9.84</v>
      </c>
      <c r="R53" s="4">
        <f>ABS(J53-Election_result!I$2)</f>
        <v>1.2549999999999999</v>
      </c>
      <c r="S53" s="4">
        <f t="shared" si="0"/>
        <v>3.9237499999999996</v>
      </c>
    </row>
    <row r="54" spans="1:19" ht="12.75" customHeight="1">
      <c r="A54" s="3">
        <v>41453</v>
      </c>
      <c r="B54" s="4">
        <v>2</v>
      </c>
      <c r="C54" s="4">
        <f>AVERAGE(Eix!B54,Prognosys!B40)</f>
        <v>33.31</v>
      </c>
      <c r="D54" s="4">
        <f>AVERAGE(Eix!C54,Prognosys!C40)</f>
        <v>21.934999999999999</v>
      </c>
      <c r="E54" s="4">
        <f>AVERAGE(Eix!D54,Prognosys!D40)</f>
        <v>11.615</v>
      </c>
      <c r="F54" s="4">
        <f>AVERAGE(Eix!E54,Prognosys!E40)</f>
        <v>6.48</v>
      </c>
      <c r="G54" s="4">
        <f>AVERAGE(Eix!F54,Prognosys!F40)</f>
        <v>6.1150000000000002</v>
      </c>
      <c r="H54" s="4">
        <f>AVERAGE(Eix!G54,Prognosys!G40)</f>
        <v>3.16</v>
      </c>
      <c r="I54" s="4">
        <f>AVERAGE(Eix!H54,Prognosys!H40)</f>
        <v>14.54</v>
      </c>
      <c r="J54" s="4">
        <f>AVERAGE(Eix!I54,Prognosys!I40)</f>
        <v>2.8449999999999998</v>
      </c>
      <c r="K54" s="4">
        <f>ABS(C54-Election_result!B$2)</f>
        <v>8.1899999999999977</v>
      </c>
      <c r="L54" s="4">
        <f>ABS(D54-Election_result!C$2)</f>
        <v>3.7650000000000006</v>
      </c>
      <c r="M54" s="4">
        <f>ABS(E54-Election_result!D$2)</f>
        <v>3.2149999999999999</v>
      </c>
      <c r="N54" s="4">
        <f>ABS(F54-Election_result!E$2)</f>
        <v>1.6800000000000006</v>
      </c>
      <c r="O54" s="4">
        <f>ABS(G54-Election_result!F$2)</f>
        <v>2.4849999999999994</v>
      </c>
      <c r="P54" s="4">
        <f>ABS(H54-Election_result!G$2)</f>
        <v>0.96</v>
      </c>
      <c r="Q54" s="4">
        <f>ABS(I54-Election_result!H$2)</f>
        <v>9.84</v>
      </c>
      <c r="R54" s="4">
        <f>ABS(J54-Election_result!I$2)</f>
        <v>1.2549999999999999</v>
      </c>
      <c r="S54" s="4">
        <f t="shared" si="0"/>
        <v>3.9237499999999996</v>
      </c>
    </row>
    <row r="55" spans="1:19" ht="12.75" customHeight="1">
      <c r="A55" s="3">
        <v>41454</v>
      </c>
      <c r="B55" s="4">
        <v>2</v>
      </c>
      <c r="C55" s="4">
        <f>AVERAGE(Eix!B55,Prognosys!B41)</f>
        <v>33.980000000000004</v>
      </c>
      <c r="D55" s="4">
        <f>AVERAGE(Eix!C55,Prognosys!C41)</f>
        <v>22.08</v>
      </c>
      <c r="E55" s="4">
        <f>AVERAGE(Eix!D55,Prognosys!D41)</f>
        <v>11.364999999999998</v>
      </c>
      <c r="F55" s="4">
        <f>AVERAGE(Eix!E55,Prognosys!E41)</f>
        <v>5.875</v>
      </c>
      <c r="G55" s="4">
        <f>AVERAGE(Eix!F55,Prognosys!F41)</f>
        <v>6.27</v>
      </c>
      <c r="H55" s="4">
        <f>AVERAGE(Eix!G55,Prognosys!G41)</f>
        <v>2.82</v>
      </c>
      <c r="I55" s="4">
        <f>AVERAGE(Eix!H55,Prognosys!H41)</f>
        <v>14.83</v>
      </c>
      <c r="J55" s="4">
        <f>AVERAGE(Eix!I55,Prognosys!I41)</f>
        <v>2.7749999999999999</v>
      </c>
      <c r="K55" s="4">
        <f>ABS(C55-Election_result!B$2)</f>
        <v>7.519999999999996</v>
      </c>
      <c r="L55" s="4">
        <f>ABS(D55-Election_result!C$2)</f>
        <v>3.620000000000001</v>
      </c>
      <c r="M55" s="4">
        <f>ABS(E55-Election_result!D$2)</f>
        <v>2.9649999999999981</v>
      </c>
      <c r="N55" s="4">
        <f>ABS(F55-Election_result!E$2)</f>
        <v>1.0750000000000002</v>
      </c>
      <c r="O55" s="4">
        <f>ABS(G55-Election_result!F$2)</f>
        <v>2.33</v>
      </c>
      <c r="P55" s="4">
        <f>ABS(H55-Election_result!G$2)</f>
        <v>0.61999999999999966</v>
      </c>
      <c r="Q55" s="4">
        <f>ABS(I55-Election_result!H$2)</f>
        <v>10.129999999999999</v>
      </c>
      <c r="R55" s="4">
        <f>ABS(J55-Election_result!I$2)</f>
        <v>1.3249999999999997</v>
      </c>
      <c r="S55" s="4">
        <f t="shared" si="0"/>
        <v>3.6981249999999997</v>
      </c>
    </row>
    <row r="56" spans="1:19" ht="12.75" customHeight="1">
      <c r="A56" s="3">
        <v>41455</v>
      </c>
      <c r="B56" s="4">
        <v>2</v>
      </c>
      <c r="C56" s="4">
        <f>AVERAGE(Eix!B56,Prognosys!B42)</f>
        <v>33.980000000000004</v>
      </c>
      <c r="D56" s="4">
        <f>AVERAGE(Eix!C56,Prognosys!C42)</f>
        <v>22.08</v>
      </c>
      <c r="E56" s="4">
        <f>AVERAGE(Eix!D56,Prognosys!D42)</f>
        <v>11.364999999999998</v>
      </c>
      <c r="F56" s="4">
        <f>AVERAGE(Eix!E56,Prognosys!E42)</f>
        <v>5.875</v>
      </c>
      <c r="G56" s="4">
        <f>AVERAGE(Eix!F56,Prognosys!F42)</f>
        <v>6.27</v>
      </c>
      <c r="H56" s="4">
        <f>AVERAGE(Eix!G56,Prognosys!G42)</f>
        <v>2.82</v>
      </c>
      <c r="I56" s="4">
        <f>AVERAGE(Eix!H56,Prognosys!H42)</f>
        <v>14.83</v>
      </c>
      <c r="J56" s="4">
        <f>AVERAGE(Eix!I56,Prognosys!I42)</f>
        <v>2.7749999999999999</v>
      </c>
      <c r="K56" s="4">
        <f>ABS(C56-Election_result!B$2)</f>
        <v>7.519999999999996</v>
      </c>
      <c r="L56" s="4">
        <f>ABS(D56-Election_result!C$2)</f>
        <v>3.620000000000001</v>
      </c>
      <c r="M56" s="4">
        <f>ABS(E56-Election_result!D$2)</f>
        <v>2.9649999999999981</v>
      </c>
      <c r="N56" s="4">
        <f>ABS(F56-Election_result!E$2)</f>
        <v>1.0750000000000002</v>
      </c>
      <c r="O56" s="4">
        <f>ABS(G56-Election_result!F$2)</f>
        <v>2.33</v>
      </c>
      <c r="P56" s="4">
        <f>ABS(H56-Election_result!G$2)</f>
        <v>0.61999999999999966</v>
      </c>
      <c r="Q56" s="4">
        <f>ABS(I56-Election_result!H$2)</f>
        <v>10.129999999999999</v>
      </c>
      <c r="R56" s="4">
        <f>ABS(J56-Election_result!I$2)</f>
        <v>1.3249999999999997</v>
      </c>
      <c r="S56" s="4">
        <f t="shared" si="0"/>
        <v>3.6981249999999997</v>
      </c>
    </row>
    <row r="57" spans="1:19" ht="12.75" customHeight="1">
      <c r="A57" s="3">
        <v>41456</v>
      </c>
      <c r="B57" s="4">
        <v>2</v>
      </c>
      <c r="C57" s="4">
        <f>AVERAGE(Eix!B57,Prognosys!B43)</f>
        <v>33.594999999999999</v>
      </c>
      <c r="D57" s="4">
        <f>AVERAGE(Eix!C57,Prognosys!C43)</f>
        <v>22.134999999999998</v>
      </c>
      <c r="E57" s="4">
        <f>AVERAGE(Eix!D57,Prognosys!D43)</f>
        <v>11.43</v>
      </c>
      <c r="F57" s="4">
        <f>AVERAGE(Eix!E57,Prognosys!E43)</f>
        <v>5.92</v>
      </c>
      <c r="G57" s="4">
        <f>AVERAGE(Eix!F57,Prognosys!F43)</f>
        <v>5.91</v>
      </c>
      <c r="H57" s="4">
        <f>AVERAGE(Eix!G57,Prognosys!G43)</f>
        <v>2.8250000000000002</v>
      </c>
      <c r="I57" s="4">
        <f>AVERAGE(Eix!H57,Prognosys!H43)</f>
        <v>15.469999999999999</v>
      </c>
      <c r="J57" s="4">
        <f>AVERAGE(Eix!I57,Prognosys!I43)</f>
        <v>2.71</v>
      </c>
      <c r="K57" s="4">
        <f>ABS(C57-Election_result!B$2)</f>
        <v>7.9050000000000011</v>
      </c>
      <c r="L57" s="4">
        <f>ABS(D57-Election_result!C$2)</f>
        <v>3.5650000000000013</v>
      </c>
      <c r="M57" s="4">
        <f>ABS(E57-Election_result!D$2)</f>
        <v>3.0299999999999994</v>
      </c>
      <c r="N57" s="4">
        <f>ABS(F57-Election_result!E$2)</f>
        <v>1.1200000000000001</v>
      </c>
      <c r="O57" s="4">
        <f>ABS(G57-Election_result!F$2)</f>
        <v>2.6899999999999995</v>
      </c>
      <c r="P57" s="4">
        <f>ABS(H57-Election_result!G$2)</f>
        <v>0.625</v>
      </c>
      <c r="Q57" s="4">
        <f>ABS(I57-Election_result!H$2)</f>
        <v>10.77</v>
      </c>
      <c r="R57" s="4">
        <f>ABS(J57-Election_result!I$2)</f>
        <v>1.3899999999999997</v>
      </c>
      <c r="S57" s="4">
        <f t="shared" si="0"/>
        <v>3.8868750000000003</v>
      </c>
    </row>
    <row r="58" spans="1:19" ht="12.75" customHeight="1">
      <c r="A58" s="3">
        <v>41457</v>
      </c>
      <c r="B58" s="4">
        <v>2</v>
      </c>
      <c r="C58" s="4">
        <f>AVERAGE(Eix!B58,Prognosys!B44)</f>
        <v>33.475000000000001</v>
      </c>
      <c r="D58" s="4">
        <f>AVERAGE(Eix!C58,Prognosys!C44)</f>
        <v>21.96</v>
      </c>
      <c r="E58" s="4">
        <f>AVERAGE(Eix!D58,Prognosys!D44)</f>
        <v>11.475</v>
      </c>
      <c r="F58" s="4">
        <f>AVERAGE(Eix!E58,Prognosys!E44)</f>
        <v>6.2549999999999999</v>
      </c>
      <c r="G58" s="4">
        <f>AVERAGE(Eix!F58,Prognosys!F44)</f>
        <v>5.9349999999999996</v>
      </c>
      <c r="H58" s="4">
        <f>AVERAGE(Eix!G58,Prognosys!G44)</f>
        <v>2.895</v>
      </c>
      <c r="I58" s="4">
        <f>AVERAGE(Eix!H58,Prognosys!H44)</f>
        <v>15.275</v>
      </c>
      <c r="J58" s="4">
        <f>AVERAGE(Eix!I58,Prognosys!I44)</f>
        <v>2.7350000000000003</v>
      </c>
      <c r="K58" s="4">
        <f>ABS(C58-Election_result!B$2)</f>
        <v>8.0249999999999986</v>
      </c>
      <c r="L58" s="4">
        <f>ABS(D58-Election_result!C$2)</f>
        <v>3.7399999999999984</v>
      </c>
      <c r="M58" s="4">
        <f>ABS(E58-Election_result!D$2)</f>
        <v>3.0749999999999993</v>
      </c>
      <c r="N58" s="4">
        <f>ABS(F58-Election_result!E$2)</f>
        <v>1.4550000000000001</v>
      </c>
      <c r="O58" s="4">
        <f>ABS(G58-Election_result!F$2)</f>
        <v>2.665</v>
      </c>
      <c r="P58" s="4">
        <f>ABS(H58-Election_result!G$2)</f>
        <v>0.69499999999999984</v>
      </c>
      <c r="Q58" s="4">
        <f>ABS(I58-Election_result!H$2)</f>
        <v>10.574999999999999</v>
      </c>
      <c r="R58" s="4">
        <f>ABS(J58-Election_result!I$2)</f>
        <v>1.3649999999999993</v>
      </c>
      <c r="S58" s="4">
        <f t="shared" si="0"/>
        <v>3.949374999999999</v>
      </c>
    </row>
    <row r="59" spans="1:19" ht="12.75" customHeight="1">
      <c r="A59" s="3">
        <v>41458</v>
      </c>
      <c r="B59" s="4">
        <v>2</v>
      </c>
      <c r="C59" s="4">
        <f>AVERAGE(Eix!B59,Prognosys!B45)</f>
        <v>33.605000000000004</v>
      </c>
      <c r="D59" s="4">
        <f>AVERAGE(Eix!C59,Prognosys!C45)</f>
        <v>21.990000000000002</v>
      </c>
      <c r="E59" s="4">
        <f>AVERAGE(Eix!D59,Prognosys!D45)</f>
        <v>11.265000000000001</v>
      </c>
      <c r="F59" s="4">
        <f>AVERAGE(Eix!E59,Prognosys!E45)</f>
        <v>6.17</v>
      </c>
      <c r="G59" s="4">
        <f>AVERAGE(Eix!F59,Prognosys!F45)</f>
        <v>6.1549999999999994</v>
      </c>
      <c r="H59" s="4">
        <f>AVERAGE(Eix!G59,Prognosys!G45)</f>
        <v>2.835</v>
      </c>
      <c r="I59" s="4">
        <f>AVERAGE(Eix!H59,Prognosys!H45)</f>
        <v>15.03</v>
      </c>
      <c r="J59" s="4">
        <f>AVERAGE(Eix!I59,Prognosys!I45)</f>
        <v>2.95</v>
      </c>
      <c r="K59" s="4">
        <f>ABS(C59-Election_result!B$2)</f>
        <v>7.894999999999996</v>
      </c>
      <c r="L59" s="4">
        <f>ABS(D59-Election_result!C$2)</f>
        <v>3.7099999999999973</v>
      </c>
      <c r="M59" s="4">
        <f>ABS(E59-Election_result!D$2)</f>
        <v>2.8650000000000002</v>
      </c>
      <c r="N59" s="4">
        <f>ABS(F59-Election_result!E$2)</f>
        <v>1.37</v>
      </c>
      <c r="O59" s="4">
        <f>ABS(G59-Election_result!F$2)</f>
        <v>2.4450000000000003</v>
      </c>
      <c r="P59" s="4">
        <f>ABS(H59-Election_result!G$2)</f>
        <v>0.63499999999999979</v>
      </c>
      <c r="Q59" s="4">
        <f>ABS(I59-Election_result!H$2)</f>
        <v>10.329999999999998</v>
      </c>
      <c r="R59" s="4">
        <f>ABS(J59-Election_result!I$2)</f>
        <v>1.1499999999999995</v>
      </c>
      <c r="S59" s="4">
        <f t="shared" si="0"/>
        <v>3.7999999999999989</v>
      </c>
    </row>
    <row r="60" spans="1:19" ht="12.75" customHeight="1">
      <c r="A60" s="3">
        <v>41459</v>
      </c>
      <c r="B60" s="4">
        <v>2</v>
      </c>
      <c r="C60" s="4">
        <f>AVERAGE(Eix!B60,Prognosys!B46)</f>
        <v>33.64</v>
      </c>
      <c r="D60" s="4">
        <f>AVERAGE(Eix!C60,Prognosys!C46)</f>
        <v>22.18</v>
      </c>
      <c r="E60" s="4">
        <f>AVERAGE(Eix!D60,Prognosys!D46)</f>
        <v>11.54</v>
      </c>
      <c r="F60" s="4">
        <f>AVERAGE(Eix!E60,Prognosys!E46)</f>
        <v>6.16</v>
      </c>
      <c r="G60" s="4">
        <f>AVERAGE(Eix!F60,Prognosys!F46)</f>
        <v>6.1400000000000006</v>
      </c>
      <c r="H60" s="4">
        <f>AVERAGE(Eix!G60,Prognosys!G46)</f>
        <v>2.8600000000000003</v>
      </c>
      <c r="I60" s="4">
        <f>AVERAGE(Eix!H60,Prognosys!H46)</f>
        <v>14.7</v>
      </c>
      <c r="J60" s="4">
        <f>AVERAGE(Eix!I60,Prognosys!I46)</f>
        <v>2.7750000000000004</v>
      </c>
      <c r="K60" s="4">
        <f>ABS(C60-Election_result!B$2)</f>
        <v>7.8599999999999994</v>
      </c>
      <c r="L60" s="4">
        <f>ABS(D60-Election_result!C$2)</f>
        <v>3.5199999999999996</v>
      </c>
      <c r="M60" s="4">
        <f>ABS(E60-Election_result!D$2)</f>
        <v>3.1399999999999988</v>
      </c>
      <c r="N60" s="4">
        <f>ABS(F60-Election_result!E$2)</f>
        <v>1.3600000000000003</v>
      </c>
      <c r="O60" s="4">
        <f>ABS(G60-Election_result!F$2)</f>
        <v>2.4599999999999991</v>
      </c>
      <c r="P60" s="4">
        <f>ABS(H60-Election_result!G$2)</f>
        <v>0.66000000000000014</v>
      </c>
      <c r="Q60" s="4">
        <f>ABS(I60-Election_result!H$2)</f>
        <v>10</v>
      </c>
      <c r="R60" s="4">
        <f>ABS(J60-Election_result!I$2)</f>
        <v>1.3249999999999993</v>
      </c>
      <c r="S60" s="4">
        <f t="shared" si="0"/>
        <v>3.7906249999999995</v>
      </c>
    </row>
    <row r="61" spans="1:19" ht="12.75" customHeight="1">
      <c r="A61" s="3">
        <v>41460</v>
      </c>
      <c r="B61" s="4">
        <v>2</v>
      </c>
      <c r="C61" s="4">
        <f>AVERAGE(Eix!B61,Prognosys!B47)</f>
        <v>33.69</v>
      </c>
      <c r="D61" s="4">
        <f>AVERAGE(Eix!C61,Prognosys!C47)</f>
        <v>22.1</v>
      </c>
      <c r="E61" s="4">
        <f>AVERAGE(Eix!D61,Prognosys!D47)</f>
        <v>11.65</v>
      </c>
      <c r="F61" s="4">
        <f>AVERAGE(Eix!E61,Prognosys!E47)</f>
        <v>6.03</v>
      </c>
      <c r="G61" s="4">
        <f>AVERAGE(Eix!F61,Prognosys!F47)</f>
        <v>6.07</v>
      </c>
      <c r="H61" s="4">
        <f>AVERAGE(Eix!G61,Prognosys!G47)</f>
        <v>2.875</v>
      </c>
      <c r="I61" s="4">
        <f>AVERAGE(Eix!H61,Prognosys!H47)</f>
        <v>14.795</v>
      </c>
      <c r="J61" s="4">
        <f>AVERAGE(Eix!I61,Prognosys!I47)</f>
        <v>2.7949999999999999</v>
      </c>
      <c r="K61" s="4">
        <f>ABS(C61-Election_result!B$2)</f>
        <v>7.8100000000000023</v>
      </c>
      <c r="L61" s="4">
        <f>ABS(D61-Election_result!C$2)</f>
        <v>3.5999999999999979</v>
      </c>
      <c r="M61" s="4">
        <f>ABS(E61-Election_result!D$2)</f>
        <v>3.25</v>
      </c>
      <c r="N61" s="4">
        <f>ABS(F61-Election_result!E$2)</f>
        <v>1.2300000000000004</v>
      </c>
      <c r="O61" s="4">
        <f>ABS(G61-Election_result!F$2)</f>
        <v>2.5299999999999994</v>
      </c>
      <c r="P61" s="4">
        <f>ABS(H61-Election_result!G$2)</f>
        <v>0.67499999999999982</v>
      </c>
      <c r="Q61" s="4">
        <f>ABS(I61-Election_result!H$2)</f>
        <v>10.094999999999999</v>
      </c>
      <c r="R61" s="4">
        <f>ABS(J61-Election_result!I$2)</f>
        <v>1.3049999999999997</v>
      </c>
      <c r="S61" s="4">
        <f t="shared" si="0"/>
        <v>3.8118750000000001</v>
      </c>
    </row>
    <row r="62" spans="1:19" ht="12.75" customHeight="1">
      <c r="A62" s="3">
        <v>41461</v>
      </c>
      <c r="B62" s="4">
        <v>2</v>
      </c>
      <c r="C62" s="4">
        <f>AVERAGE(Eix!B62,Prognosys!B48,'Wahlfieber I'!B3)</f>
        <v>36.316666666666663</v>
      </c>
      <c r="D62" s="4">
        <f>AVERAGE(Eix!C62,Prognosys!C48,'Wahlfieber I'!C3)</f>
        <v>22.66</v>
      </c>
      <c r="E62" s="4">
        <f>AVERAGE(Eix!D62,Prognosys!D48,'Wahlfieber I'!D3)</f>
        <v>12.146666666666667</v>
      </c>
      <c r="F62" s="4">
        <f>AVERAGE(Eix!E62,Prognosys!E48,'Wahlfieber I'!E3)</f>
        <v>5.9266666666666667</v>
      </c>
      <c r="G62" s="4">
        <f>AVERAGE(Eix!F62,Prognosys!F48,'Wahlfieber I'!F3)</f>
        <v>6.086666666666666</v>
      </c>
      <c r="H62" s="4">
        <f>AVERAGE(Eix!G62,Prognosys!G48,'Wahlfieber I'!G3)</f>
        <v>2.4066666666666667</v>
      </c>
      <c r="I62" s="4">
        <f>AVERAGE(Eix!H62,Prognosys!H48,'Wahlfieber I'!H3)</f>
        <v>10.833333333333334</v>
      </c>
      <c r="J62" s="4">
        <f>AVERAGE(Eix!I62,Prognosys!I48,'Wahlfieber I'!I3)</f>
        <v>3.6266666666666665</v>
      </c>
      <c r="K62" s="4">
        <f>ABS(C62-Election_result!B$2)</f>
        <v>5.1833333333333371</v>
      </c>
      <c r="L62" s="4">
        <f>ABS(D62-Election_result!C$2)</f>
        <v>3.0399999999999991</v>
      </c>
      <c r="M62" s="4">
        <f>ABS(E62-Election_result!D$2)</f>
        <v>3.7466666666666661</v>
      </c>
      <c r="N62" s="4">
        <f>ABS(F62-Election_result!E$2)</f>
        <v>1.1266666666666669</v>
      </c>
      <c r="O62" s="4">
        <f>ABS(G62-Election_result!F$2)</f>
        <v>2.5133333333333336</v>
      </c>
      <c r="P62" s="4">
        <f>ABS(H62-Election_result!G$2)</f>
        <v>0.20666666666666655</v>
      </c>
      <c r="Q62" s="4">
        <f>ABS(I62-Election_result!H$2)</f>
        <v>6.1333333333333337</v>
      </c>
      <c r="R62" s="4">
        <f>ABS(J62-Election_result!I$2)</f>
        <v>0.47333333333333316</v>
      </c>
      <c r="S62" s="4">
        <f t="shared" si="0"/>
        <v>2.8029166666666669</v>
      </c>
    </row>
    <row r="63" spans="1:19" ht="12.75" customHeight="1">
      <c r="A63" s="3">
        <v>41462</v>
      </c>
      <c r="B63" s="4">
        <v>3</v>
      </c>
      <c r="C63" s="4">
        <f>AVERAGE(Eix!B63,Prognosys!B49,'Wahlfieber I'!B4)</f>
        <v>36.453333333333333</v>
      </c>
      <c r="D63" s="4">
        <f>AVERAGE(Eix!C63,Prognosys!C49,'Wahlfieber I'!C4)</f>
        <v>22.540000000000003</v>
      </c>
      <c r="E63" s="4">
        <f>AVERAGE(Eix!D63,Prognosys!D49,'Wahlfieber I'!D4)</f>
        <v>12.026666666666666</v>
      </c>
      <c r="F63" s="4">
        <f>AVERAGE(Eix!E63,Prognosys!E49,'Wahlfieber I'!E4)</f>
        <v>6.0233333333333334</v>
      </c>
      <c r="G63" s="4">
        <f>AVERAGE(Eix!F63,Prognosys!F49,'Wahlfieber I'!F4)</f>
        <v>6.07</v>
      </c>
      <c r="H63" s="4">
        <f>AVERAGE(Eix!G63,Prognosys!G49,'Wahlfieber I'!G4)</f>
        <v>2.7766666666666668</v>
      </c>
      <c r="I63" s="4">
        <f>AVERAGE(Eix!H63,Prognosys!H49,'Wahlfieber I'!H4)</f>
        <v>10.636666666666668</v>
      </c>
      <c r="J63" s="4">
        <f>AVERAGE(Eix!I63,Prognosys!I49,'Wahlfieber I'!I4)</f>
        <v>3.47</v>
      </c>
      <c r="K63" s="4">
        <f>ABS(C63-Election_result!B$2)</f>
        <v>5.0466666666666669</v>
      </c>
      <c r="L63" s="4">
        <f>ABS(D63-Election_result!C$2)</f>
        <v>3.1599999999999966</v>
      </c>
      <c r="M63" s="4">
        <f>ABS(E63-Election_result!D$2)</f>
        <v>3.6266666666666652</v>
      </c>
      <c r="N63" s="4">
        <f>ABS(F63-Election_result!E$2)</f>
        <v>1.2233333333333336</v>
      </c>
      <c r="O63" s="4">
        <f>ABS(G63-Election_result!F$2)</f>
        <v>2.5299999999999994</v>
      </c>
      <c r="P63" s="4">
        <f>ABS(H63-Election_result!G$2)</f>
        <v>0.57666666666666666</v>
      </c>
      <c r="Q63" s="4">
        <f>ABS(I63-Election_result!H$2)</f>
        <v>5.9366666666666683</v>
      </c>
      <c r="R63" s="4">
        <f>ABS(J63-Election_result!I$2)</f>
        <v>0.62999999999999945</v>
      </c>
      <c r="S63" s="4">
        <f t="shared" si="0"/>
        <v>2.8412499999999992</v>
      </c>
    </row>
    <row r="64" spans="1:19" ht="12.75" customHeight="1">
      <c r="A64" s="3">
        <v>41463</v>
      </c>
      <c r="B64" s="4">
        <v>3</v>
      </c>
      <c r="C64" s="4">
        <f>AVERAGE(Eix!B64,Prognosys!B50,'Wahlfieber I'!B5)</f>
        <v>36.199999999999996</v>
      </c>
      <c r="D64" s="4">
        <f>AVERAGE(Eix!C64,Prognosys!C50,'Wahlfieber I'!C5)</f>
        <v>22.42</v>
      </c>
      <c r="E64" s="4">
        <f>AVERAGE(Eix!D64,Prognosys!D50,'Wahlfieber I'!D5)</f>
        <v>12.063333333333333</v>
      </c>
      <c r="F64" s="4">
        <f>AVERAGE(Eix!E64,Prognosys!E50,'Wahlfieber I'!E5)</f>
        <v>6.09</v>
      </c>
      <c r="G64" s="4">
        <f>AVERAGE(Eix!F64,Prognosys!F50,'Wahlfieber I'!F5)</f>
        <v>6.25</v>
      </c>
      <c r="H64" s="4">
        <f>AVERAGE(Eix!G64,Prognosys!G50,'Wahlfieber I'!G5)</f>
        <v>2.7666666666666671</v>
      </c>
      <c r="I64" s="4">
        <f>AVERAGE(Eix!H64,Prognosys!H50,'Wahlfieber I'!H5)</f>
        <v>10.78</v>
      </c>
      <c r="J64" s="4">
        <f>AVERAGE(Eix!I64,Prognosys!I50,'Wahlfieber I'!I5)</f>
        <v>3.4333333333333336</v>
      </c>
      <c r="K64" s="4">
        <f>ABS(C64-Election_result!B$2)</f>
        <v>5.3000000000000043</v>
      </c>
      <c r="L64" s="4">
        <f>ABS(D64-Election_result!C$2)</f>
        <v>3.2799999999999976</v>
      </c>
      <c r="M64" s="4">
        <f>ABS(E64-Election_result!D$2)</f>
        <v>3.6633333333333322</v>
      </c>
      <c r="N64" s="4">
        <f>ABS(F64-Election_result!E$2)</f>
        <v>1.29</v>
      </c>
      <c r="O64" s="4">
        <f>ABS(G64-Election_result!F$2)</f>
        <v>2.3499999999999996</v>
      </c>
      <c r="P64" s="4">
        <f>ABS(H64-Election_result!G$2)</f>
        <v>0.56666666666666687</v>
      </c>
      <c r="Q64" s="4">
        <f>ABS(I64-Election_result!H$2)</f>
        <v>6.0799999999999992</v>
      </c>
      <c r="R64" s="4">
        <f>ABS(J64-Election_result!I$2)</f>
        <v>0.66666666666666607</v>
      </c>
      <c r="S64" s="4">
        <f t="shared" si="0"/>
        <v>2.8995833333333332</v>
      </c>
    </row>
    <row r="65" spans="1:19" ht="12.75" customHeight="1">
      <c r="A65" s="3">
        <v>41464</v>
      </c>
      <c r="B65" s="4">
        <v>3</v>
      </c>
      <c r="C65" s="4">
        <f>AVERAGE(Eix!B65,Prognosys!B51,'Wahlfieber I'!B6)</f>
        <v>36.359999999999992</v>
      </c>
      <c r="D65" s="4">
        <f>AVERAGE(Eix!C65,Prognosys!C51,'Wahlfieber I'!C6)</f>
        <v>22.433333333333334</v>
      </c>
      <c r="E65" s="4">
        <f>AVERAGE(Eix!D65,Prognosys!D51,'Wahlfieber I'!D6)</f>
        <v>12.063333333333333</v>
      </c>
      <c r="F65" s="4">
        <f>AVERAGE(Eix!E65,Prognosys!E51,'Wahlfieber I'!E6)</f>
        <v>6.169999999999999</v>
      </c>
      <c r="G65" s="4">
        <f>AVERAGE(Eix!F65,Prognosys!F51,'Wahlfieber I'!F6)</f>
        <v>6.169999999999999</v>
      </c>
      <c r="H65" s="4">
        <f>AVERAGE(Eix!G65,Prognosys!G51,'Wahlfieber I'!G6)</f>
        <v>2.7666666666666671</v>
      </c>
      <c r="I65" s="4">
        <f>AVERAGE(Eix!H65,Prognosys!H51,'Wahlfieber I'!H6)</f>
        <v>10.603333333333333</v>
      </c>
      <c r="J65" s="4">
        <f>AVERAGE(Eix!I65,Prognosys!I51,'Wahlfieber I'!I6)</f>
        <v>3.4333333333333336</v>
      </c>
      <c r="K65" s="4">
        <f>ABS(C65-Election_result!B$2)</f>
        <v>5.1400000000000077</v>
      </c>
      <c r="L65" s="4">
        <f>ABS(D65-Election_result!C$2)</f>
        <v>3.2666666666666657</v>
      </c>
      <c r="M65" s="4">
        <f>ABS(E65-Election_result!D$2)</f>
        <v>3.6633333333333322</v>
      </c>
      <c r="N65" s="4">
        <f>ABS(F65-Election_result!E$2)</f>
        <v>1.3699999999999992</v>
      </c>
      <c r="O65" s="4">
        <f>ABS(G65-Election_result!F$2)</f>
        <v>2.4300000000000006</v>
      </c>
      <c r="P65" s="4">
        <f>ABS(H65-Election_result!G$2)</f>
        <v>0.56666666666666687</v>
      </c>
      <c r="Q65" s="4">
        <f>ABS(I65-Election_result!H$2)</f>
        <v>5.9033333333333333</v>
      </c>
      <c r="R65" s="4">
        <f>ABS(J65-Election_result!I$2)</f>
        <v>0.66666666666666607</v>
      </c>
      <c r="S65" s="4">
        <f t="shared" si="0"/>
        <v>2.8758333333333335</v>
      </c>
    </row>
    <row r="66" spans="1:19" ht="12.75" customHeight="1">
      <c r="A66" s="3">
        <v>41465</v>
      </c>
      <c r="B66" s="4">
        <v>3</v>
      </c>
      <c r="C66" s="4">
        <f>AVERAGE(Eix!B66,Prognosys!B52,'Wahlfieber I'!B7)</f>
        <v>36.046666666666667</v>
      </c>
      <c r="D66" s="4">
        <f>AVERAGE(Eix!C66,Prognosys!C52,'Wahlfieber I'!C7)</f>
        <v>22.443333333333332</v>
      </c>
      <c r="E66" s="4">
        <f>AVERAGE(Eix!D66,Prognosys!D52,'Wahlfieber I'!D7)</f>
        <v>12.013333333333334</v>
      </c>
      <c r="F66" s="4">
        <f>AVERAGE(Eix!E66,Prognosys!E52,'Wahlfieber I'!E7)</f>
        <v>6.2866666666666662</v>
      </c>
      <c r="G66" s="4">
        <f>AVERAGE(Eix!F66,Prognosys!F52,'Wahlfieber I'!F7)</f>
        <v>6.31</v>
      </c>
      <c r="H66" s="4">
        <f>AVERAGE(Eix!G66,Prognosys!G52,'Wahlfieber I'!G7)</f>
        <v>2.6466666666666669</v>
      </c>
      <c r="I66" s="4">
        <f>AVERAGE(Eix!H66,Prognosys!H52,'Wahlfieber I'!H7)</f>
        <v>10.979999999999999</v>
      </c>
      <c r="J66" s="4">
        <f>AVERAGE(Eix!I66,Prognosys!I52,'Wahlfieber I'!I7)</f>
        <v>3.2733333333333334</v>
      </c>
      <c r="K66" s="4">
        <f>ABS(C66-Election_result!B$2)</f>
        <v>5.4533333333333331</v>
      </c>
      <c r="L66" s="4">
        <f>ABS(D66-Election_result!C$2)</f>
        <v>3.2566666666666677</v>
      </c>
      <c r="M66" s="4">
        <f>ABS(E66-Election_result!D$2)</f>
        <v>3.6133333333333333</v>
      </c>
      <c r="N66" s="4">
        <f>ABS(F66-Election_result!E$2)</f>
        <v>1.4866666666666664</v>
      </c>
      <c r="O66" s="4">
        <f>ABS(G66-Election_result!F$2)</f>
        <v>2.29</v>
      </c>
      <c r="P66" s="4">
        <f>ABS(H66-Election_result!G$2)</f>
        <v>0.44666666666666677</v>
      </c>
      <c r="Q66" s="4">
        <f>ABS(I66-Election_result!H$2)</f>
        <v>6.2799999999999985</v>
      </c>
      <c r="R66" s="4">
        <f>ABS(J66-Election_result!I$2)</f>
        <v>0.82666666666666622</v>
      </c>
      <c r="S66" s="4">
        <f t="shared" si="0"/>
        <v>2.9566666666666661</v>
      </c>
    </row>
    <row r="67" spans="1:19" ht="12.75" customHeight="1">
      <c r="A67" s="3">
        <v>41466</v>
      </c>
      <c r="B67" s="4">
        <v>3</v>
      </c>
      <c r="C67" s="4">
        <f>AVERAGE(Eix!B67,Prognosys!B53,'Wahlfieber I'!B8)</f>
        <v>36.133333333333333</v>
      </c>
      <c r="D67" s="4">
        <f>AVERAGE(Eix!C67,Prognosys!C53,'Wahlfieber I'!C8)</f>
        <v>22.27</v>
      </c>
      <c r="E67" s="4">
        <f>AVERAGE(Eix!D67,Prognosys!D53,'Wahlfieber I'!D8)</f>
        <v>12.073333333333332</v>
      </c>
      <c r="F67" s="4">
        <f>AVERAGE(Eix!E67,Prognosys!E53,'Wahlfieber I'!E8)</f>
        <v>6.3133333333333326</v>
      </c>
      <c r="G67" s="4">
        <f>AVERAGE(Eix!F67,Prognosys!F53,'Wahlfieber I'!F8)</f>
        <v>6.4666666666666659</v>
      </c>
      <c r="H67" s="4">
        <f>AVERAGE(Eix!G67,Prognosys!G53,'Wahlfieber I'!G8)</f>
        <v>2.6500000000000004</v>
      </c>
      <c r="I67" s="4">
        <f>AVERAGE(Eix!H67,Prognosys!H53,'Wahlfieber I'!H8)</f>
        <v>10.986666666666666</v>
      </c>
      <c r="J67" s="4">
        <f>AVERAGE(Eix!I67,Prognosys!I53,'Wahlfieber I'!I8)</f>
        <v>3.1066666666666669</v>
      </c>
      <c r="K67" s="4">
        <f>ABS(C67-Election_result!B$2)</f>
        <v>5.3666666666666671</v>
      </c>
      <c r="L67" s="4">
        <f>ABS(D67-Election_result!C$2)</f>
        <v>3.4299999999999997</v>
      </c>
      <c r="M67" s="4">
        <f>ABS(E67-Election_result!D$2)</f>
        <v>3.673333333333332</v>
      </c>
      <c r="N67" s="4">
        <f>ABS(F67-Election_result!E$2)</f>
        <v>1.5133333333333328</v>
      </c>
      <c r="O67" s="4">
        <f>ABS(G67-Election_result!F$2)</f>
        <v>2.1333333333333337</v>
      </c>
      <c r="P67" s="4">
        <f>ABS(H67-Election_result!G$2)</f>
        <v>0.45000000000000018</v>
      </c>
      <c r="Q67" s="4">
        <f>ABS(I67-Election_result!H$2)</f>
        <v>6.2866666666666662</v>
      </c>
      <c r="R67" s="4">
        <f>ABS(J67-Election_result!I$2)</f>
        <v>0.99333333333333274</v>
      </c>
      <c r="S67" s="4">
        <f t="shared" si="0"/>
        <v>2.9808333333333326</v>
      </c>
    </row>
    <row r="68" spans="1:19" ht="12.75" customHeight="1">
      <c r="A68" s="3">
        <v>41467</v>
      </c>
      <c r="B68" s="4">
        <v>3</v>
      </c>
      <c r="C68" s="4">
        <f>AVERAGE(Eix!B68,Prognosys!B54,'Wahlfieber I'!B9)</f>
        <v>36.25333333333333</v>
      </c>
      <c r="D68" s="4">
        <f>AVERAGE(Eix!C68,Prognosys!C54,'Wahlfieber I'!C9)</f>
        <v>22.373333333333335</v>
      </c>
      <c r="E68" s="4">
        <f>AVERAGE(Eix!D68,Prognosys!D54,'Wahlfieber I'!D9)</f>
        <v>12.316666666666668</v>
      </c>
      <c r="F68" s="4">
        <f>AVERAGE(Eix!E68,Prognosys!E54,'Wahlfieber I'!E9)</f>
        <v>6.02</v>
      </c>
      <c r="G68" s="4">
        <f>AVERAGE(Eix!F68,Prognosys!F54,'Wahlfieber I'!F9)</f>
        <v>6.666666666666667</v>
      </c>
      <c r="H68" s="4">
        <f>AVERAGE(Eix!G68,Prognosys!G54,'Wahlfieber I'!G9)</f>
        <v>2.66</v>
      </c>
      <c r="I68" s="4">
        <f>AVERAGE(Eix!H68,Prognosys!H54,'Wahlfieber I'!H9)</f>
        <v>10.536666666666667</v>
      </c>
      <c r="J68" s="4">
        <f>AVERAGE(Eix!I68,Prognosys!I54,'Wahlfieber I'!I9)</f>
        <v>3.1766666666666663</v>
      </c>
      <c r="K68" s="4">
        <f>ABS(C68-Election_result!B$2)</f>
        <v>5.2466666666666697</v>
      </c>
      <c r="L68" s="4">
        <f>ABS(D68-Election_result!C$2)</f>
        <v>3.3266666666666644</v>
      </c>
      <c r="M68" s="4">
        <f>ABS(E68-Election_result!D$2)</f>
        <v>3.9166666666666679</v>
      </c>
      <c r="N68" s="4">
        <f>ABS(F68-Election_result!E$2)</f>
        <v>1.2199999999999998</v>
      </c>
      <c r="O68" s="4">
        <f>ABS(G68-Election_result!F$2)</f>
        <v>1.9333333333333327</v>
      </c>
      <c r="P68" s="4">
        <f>ABS(H68-Election_result!G$2)</f>
        <v>0.45999999999999996</v>
      </c>
      <c r="Q68" s="4">
        <f>ABS(I68-Election_result!H$2)</f>
        <v>5.8366666666666669</v>
      </c>
      <c r="R68" s="4">
        <f>ABS(J68-Election_result!I$2)</f>
        <v>0.92333333333333334</v>
      </c>
      <c r="S68" s="4">
        <f t="shared" ref="S68:S131" si="1">AVERAGE(K68:R68)</f>
        <v>2.8579166666666667</v>
      </c>
    </row>
    <row r="69" spans="1:19" ht="12.75" customHeight="1">
      <c r="A69" s="3">
        <v>41468</v>
      </c>
      <c r="B69" s="4">
        <v>3</v>
      </c>
      <c r="C69" s="4">
        <f>AVERAGE(Eix!B69,Prognosys!B55,'Wahlfieber I'!B10)</f>
        <v>35.666666666666664</v>
      </c>
      <c r="D69" s="4">
        <f>AVERAGE(Eix!C69,Prognosys!C55,'Wahlfieber I'!C10)</f>
        <v>22.326666666666668</v>
      </c>
      <c r="E69" s="4">
        <f>AVERAGE(Eix!D69,Prognosys!D55,'Wahlfieber I'!D10)</f>
        <v>12.64</v>
      </c>
      <c r="F69" s="4">
        <f>AVERAGE(Eix!E69,Prognosys!E55,'Wahlfieber I'!E10)</f>
        <v>6.1333333333333329</v>
      </c>
      <c r="G69" s="4">
        <f>AVERAGE(Eix!F69,Prognosys!F55,'Wahlfieber I'!F10)</f>
        <v>6.8566666666666665</v>
      </c>
      <c r="H69" s="4">
        <f>AVERAGE(Eix!G69,Prognosys!G55,'Wahlfieber I'!G10)</f>
        <v>2.6433333333333331</v>
      </c>
      <c r="I69" s="4">
        <f>AVERAGE(Eix!H69,Prognosys!H55,'Wahlfieber I'!H10)</f>
        <v>10.626666666666667</v>
      </c>
      <c r="J69" s="4">
        <f>AVERAGE(Eix!I69,Prognosys!I55,'Wahlfieber I'!I10)</f>
        <v>3.1033333333333331</v>
      </c>
      <c r="K69" s="4">
        <f>ABS(C69-Election_result!B$2)</f>
        <v>5.8333333333333357</v>
      </c>
      <c r="L69" s="4">
        <f>ABS(D69-Election_result!C$2)</f>
        <v>3.3733333333333313</v>
      </c>
      <c r="M69" s="4">
        <f>ABS(E69-Election_result!D$2)</f>
        <v>4.24</v>
      </c>
      <c r="N69" s="4">
        <f>ABS(F69-Election_result!E$2)</f>
        <v>1.333333333333333</v>
      </c>
      <c r="O69" s="4">
        <f>ABS(G69-Election_result!F$2)</f>
        <v>1.7433333333333332</v>
      </c>
      <c r="P69" s="4">
        <f>ABS(H69-Election_result!G$2)</f>
        <v>0.44333333333333291</v>
      </c>
      <c r="Q69" s="4">
        <f>ABS(I69-Election_result!H$2)</f>
        <v>5.9266666666666667</v>
      </c>
      <c r="R69" s="4">
        <f>ABS(J69-Election_result!I$2)</f>
        <v>0.99666666666666659</v>
      </c>
      <c r="S69" s="4">
        <f t="shared" si="1"/>
        <v>2.9862499999999996</v>
      </c>
    </row>
    <row r="70" spans="1:19" ht="12.75" customHeight="1">
      <c r="A70" s="3">
        <v>41469</v>
      </c>
      <c r="B70" s="4">
        <v>3</v>
      </c>
      <c r="C70" s="4">
        <f>AVERAGE(Eix!B70,Prognosys!B56,'Wahlfieber I'!B11)</f>
        <v>35.803333333333335</v>
      </c>
      <c r="D70" s="4">
        <f>AVERAGE(Eix!C70,Prognosys!C56,'Wahlfieber I'!C11)</f>
        <v>22.326666666666664</v>
      </c>
      <c r="E70" s="4">
        <f>AVERAGE(Eix!D70,Prognosys!D56,'Wahlfieber I'!D11)</f>
        <v>12.443333333333333</v>
      </c>
      <c r="F70" s="4">
        <f>AVERAGE(Eix!E70,Prognosys!E56,'Wahlfieber I'!E11)</f>
        <v>6.2166666666666659</v>
      </c>
      <c r="G70" s="4">
        <f>AVERAGE(Eix!F70,Prognosys!F56,'Wahlfieber I'!F11)</f>
        <v>6.8033333333333337</v>
      </c>
      <c r="H70" s="4">
        <f>AVERAGE(Eix!G70,Prognosys!G56,'Wahlfieber I'!G11)</f>
        <v>2.5133333333333332</v>
      </c>
      <c r="I70" s="4">
        <f>AVERAGE(Eix!H70,Prognosys!H56,'Wahlfieber I'!H11)</f>
        <v>10.89</v>
      </c>
      <c r="J70" s="4">
        <f>AVERAGE(Eix!I70,Prognosys!I56,'Wahlfieber I'!I11)</f>
        <v>3.0066666666666664</v>
      </c>
      <c r="K70" s="4">
        <f>ABS(C70-Election_result!B$2)</f>
        <v>5.6966666666666654</v>
      </c>
      <c r="L70" s="4">
        <f>ABS(D70-Election_result!C$2)</f>
        <v>3.3733333333333348</v>
      </c>
      <c r="M70" s="4">
        <f>ABS(E70-Election_result!D$2)</f>
        <v>4.043333333333333</v>
      </c>
      <c r="N70" s="4">
        <f>ABS(F70-Election_result!E$2)</f>
        <v>1.4166666666666661</v>
      </c>
      <c r="O70" s="4">
        <f>ABS(G70-Election_result!F$2)</f>
        <v>1.796666666666666</v>
      </c>
      <c r="P70" s="4">
        <f>ABS(H70-Election_result!G$2)</f>
        <v>0.31333333333333302</v>
      </c>
      <c r="Q70" s="4">
        <f>ABS(I70-Election_result!H$2)</f>
        <v>6.19</v>
      </c>
      <c r="R70" s="4">
        <f>ABS(J70-Election_result!I$2)</f>
        <v>1.0933333333333333</v>
      </c>
      <c r="S70" s="4">
        <f t="shared" si="1"/>
        <v>2.9904166666666665</v>
      </c>
    </row>
    <row r="71" spans="1:19" ht="12.75" customHeight="1">
      <c r="A71" s="3">
        <v>41470</v>
      </c>
      <c r="B71" s="4">
        <v>3</v>
      </c>
      <c r="C71" s="4">
        <f>AVERAGE(Eix!B71,Prognosys!B57,'Wahlfieber I'!B12)</f>
        <v>35.619999999999997</v>
      </c>
      <c r="D71" s="4">
        <f>AVERAGE(Eix!C71,Prognosys!C57,'Wahlfieber I'!C12)</f>
        <v>22.303333333333331</v>
      </c>
      <c r="E71" s="4">
        <f>AVERAGE(Eix!D71,Prognosys!D57,'Wahlfieber I'!D12)</f>
        <v>12.530000000000001</v>
      </c>
      <c r="F71" s="4">
        <f>AVERAGE(Eix!E71,Prognosys!E57,'Wahlfieber I'!E12)</f>
        <v>6.5066666666666668</v>
      </c>
      <c r="G71" s="4">
        <f>AVERAGE(Eix!F71,Prognosys!F57,'Wahlfieber I'!F12)</f>
        <v>6.8499999999999988</v>
      </c>
      <c r="H71" s="4">
        <f>AVERAGE(Eix!G71,Prognosys!G57,'Wahlfieber I'!G12)</f>
        <v>2.5533333333333332</v>
      </c>
      <c r="I71" s="4">
        <f>AVERAGE(Eix!H71,Prognosys!H57,'Wahlfieber I'!H12)</f>
        <v>10.713333333333333</v>
      </c>
      <c r="J71" s="4">
        <f>AVERAGE(Eix!I71,Prognosys!I57,'Wahlfieber I'!I12)</f>
        <v>2.93</v>
      </c>
      <c r="K71" s="4">
        <f>ABS(C71-Election_result!B$2)</f>
        <v>5.8800000000000026</v>
      </c>
      <c r="L71" s="4">
        <f>ABS(D71-Election_result!C$2)</f>
        <v>3.3966666666666683</v>
      </c>
      <c r="M71" s="4">
        <f>ABS(E71-Election_result!D$2)</f>
        <v>4.1300000000000008</v>
      </c>
      <c r="N71" s="4">
        <f>ABS(F71-Election_result!E$2)</f>
        <v>1.706666666666667</v>
      </c>
      <c r="O71" s="4">
        <f>ABS(G71-Election_result!F$2)</f>
        <v>1.7500000000000009</v>
      </c>
      <c r="P71" s="4">
        <f>ABS(H71-Election_result!G$2)</f>
        <v>0.35333333333333306</v>
      </c>
      <c r="Q71" s="4">
        <f>ABS(I71-Election_result!H$2)</f>
        <v>6.0133333333333328</v>
      </c>
      <c r="R71" s="4">
        <f>ABS(J71-Election_result!I$2)</f>
        <v>1.1699999999999995</v>
      </c>
      <c r="S71" s="4">
        <f t="shared" si="1"/>
        <v>3.0500000000000003</v>
      </c>
    </row>
    <row r="72" spans="1:19" ht="12.75" customHeight="1">
      <c r="A72" s="3">
        <v>41471</v>
      </c>
      <c r="B72" s="4">
        <v>3</v>
      </c>
      <c r="C72" s="4">
        <f>AVERAGE(Eix!B72,Prognosys!B58,'Wahlfieber I'!B13)</f>
        <v>35.693333333333335</v>
      </c>
      <c r="D72" s="4">
        <f>AVERAGE(Eix!C72,Prognosys!C58,'Wahlfieber I'!C13)</f>
        <v>22.606666666666666</v>
      </c>
      <c r="E72" s="4">
        <f>AVERAGE(Eix!D72,Prognosys!D58,'Wahlfieber I'!D13)</f>
        <v>12.65</v>
      </c>
      <c r="F72" s="4">
        <f>AVERAGE(Eix!E72,Prognosys!E58,'Wahlfieber I'!E13)</f>
        <v>6.083333333333333</v>
      </c>
      <c r="G72" s="4">
        <f>AVERAGE(Eix!F72,Prognosys!F58,'Wahlfieber I'!F13)</f>
        <v>6.8066666666666658</v>
      </c>
      <c r="H72" s="4">
        <f>AVERAGE(Eix!G72,Prognosys!G58,'Wahlfieber I'!G13)</f>
        <v>2.6766666666666663</v>
      </c>
      <c r="I72" s="4">
        <f>AVERAGE(Eix!H72,Prognosys!H58,'Wahlfieber I'!H13)</f>
        <v>10.700000000000001</v>
      </c>
      <c r="J72" s="4">
        <f>AVERAGE(Eix!I72,Prognosys!I58,'Wahlfieber I'!I13)</f>
        <v>2.7833333333333332</v>
      </c>
      <c r="K72" s="4">
        <f>ABS(C72-Election_result!B$2)</f>
        <v>5.8066666666666649</v>
      </c>
      <c r="L72" s="4">
        <f>ABS(D72-Election_result!C$2)</f>
        <v>3.0933333333333337</v>
      </c>
      <c r="M72" s="4">
        <f>ABS(E72-Election_result!D$2)</f>
        <v>4.25</v>
      </c>
      <c r="N72" s="4">
        <f>ABS(F72-Election_result!E$2)</f>
        <v>1.2833333333333332</v>
      </c>
      <c r="O72" s="4">
        <f>ABS(G72-Election_result!F$2)</f>
        <v>1.7933333333333339</v>
      </c>
      <c r="P72" s="4">
        <f>ABS(H72-Election_result!G$2)</f>
        <v>0.47666666666666613</v>
      </c>
      <c r="Q72" s="4">
        <f>ABS(I72-Election_result!H$2)</f>
        <v>6.0000000000000009</v>
      </c>
      <c r="R72" s="4">
        <f>ABS(J72-Election_result!I$2)</f>
        <v>1.3166666666666664</v>
      </c>
      <c r="S72" s="4">
        <f t="shared" si="1"/>
        <v>3.0024999999999999</v>
      </c>
    </row>
    <row r="73" spans="1:19" ht="12.75" customHeight="1">
      <c r="A73" s="3">
        <v>41472</v>
      </c>
      <c r="B73" s="4">
        <v>3</v>
      </c>
      <c r="C73" s="4">
        <f>AVERAGE(Eix!B73,Prognosys!B59,'Wahlfieber I'!B14)</f>
        <v>36.226666666666667</v>
      </c>
      <c r="D73" s="4">
        <f>AVERAGE(Eix!C73,Prognosys!C59,'Wahlfieber I'!C14)</f>
        <v>22.153333333333336</v>
      </c>
      <c r="E73" s="4">
        <f>AVERAGE(Eix!D73,Prognosys!D59,'Wahlfieber I'!D14)</f>
        <v>12.573333333333332</v>
      </c>
      <c r="F73" s="4">
        <f>AVERAGE(Eix!E73,Prognosys!E59,'Wahlfieber I'!E14)</f>
        <v>6.7633333333333328</v>
      </c>
      <c r="G73" s="4">
        <f>AVERAGE(Eix!F73,Prognosys!F59,'Wahlfieber I'!F14)</f>
        <v>6.82</v>
      </c>
      <c r="H73" s="4">
        <f>AVERAGE(Eix!G73,Prognosys!G59,'Wahlfieber I'!G14)</f>
        <v>2.6533333333333338</v>
      </c>
      <c r="I73" s="4">
        <f>AVERAGE(Eix!H73,Prognosys!H59,'Wahlfieber I'!H14)</f>
        <v>10.036666666666667</v>
      </c>
      <c r="J73" s="4">
        <f>AVERAGE(Eix!I73,Prognosys!I59,'Wahlfieber I'!I14)</f>
        <v>2.7699999999999996</v>
      </c>
      <c r="K73" s="4">
        <f>ABS(C73-Election_result!B$2)</f>
        <v>5.2733333333333334</v>
      </c>
      <c r="L73" s="4">
        <f>ABS(D73-Election_result!C$2)</f>
        <v>3.5466666666666633</v>
      </c>
      <c r="M73" s="4">
        <f>ABS(E73-Election_result!D$2)</f>
        <v>4.173333333333332</v>
      </c>
      <c r="N73" s="4">
        <f>ABS(F73-Election_result!E$2)</f>
        <v>1.9633333333333329</v>
      </c>
      <c r="O73" s="4">
        <f>ABS(G73-Election_result!F$2)</f>
        <v>1.7799999999999994</v>
      </c>
      <c r="P73" s="4">
        <f>ABS(H73-Election_result!G$2)</f>
        <v>0.45333333333333359</v>
      </c>
      <c r="Q73" s="4">
        <f>ABS(I73-Election_result!H$2)</f>
        <v>5.3366666666666669</v>
      </c>
      <c r="R73" s="4">
        <f>ABS(J73-Election_result!I$2)</f>
        <v>1.33</v>
      </c>
      <c r="S73" s="4">
        <f t="shared" si="1"/>
        <v>2.9820833333333328</v>
      </c>
    </row>
    <row r="74" spans="1:19" ht="12.75" customHeight="1">
      <c r="A74" s="3">
        <v>41473</v>
      </c>
      <c r="B74" s="4">
        <v>3</v>
      </c>
      <c r="C74" s="4">
        <f>AVERAGE(Eix!B74,Prognosys!B60,'Wahlfieber I'!B15)</f>
        <v>35.910000000000004</v>
      </c>
      <c r="D74" s="4">
        <f>AVERAGE(Eix!C74,Prognosys!C60,'Wahlfieber I'!C15)</f>
        <v>23.236666666666668</v>
      </c>
      <c r="E74" s="4">
        <f>AVERAGE(Eix!D74,Prognosys!D60,'Wahlfieber I'!D15)</f>
        <v>12.729999999999999</v>
      </c>
      <c r="F74" s="4">
        <f>AVERAGE(Eix!E74,Prognosys!E60,'Wahlfieber I'!E15)</f>
        <v>6.2866666666666662</v>
      </c>
      <c r="G74" s="4">
        <f>AVERAGE(Eix!F74,Prognosys!F60,'Wahlfieber I'!F15)</f>
        <v>6.7033333333333331</v>
      </c>
      <c r="H74" s="4">
        <f>AVERAGE(Eix!G74,Prognosys!G60,'Wahlfieber I'!G15)</f>
        <v>2.8433333333333333</v>
      </c>
      <c r="I74" s="4">
        <f>AVERAGE(Eix!H74,Prognosys!H60,'Wahlfieber I'!H15)</f>
        <v>9.5300000000000011</v>
      </c>
      <c r="J74" s="4">
        <f>AVERAGE(Eix!I74,Prognosys!I60,'Wahlfieber I'!I15)</f>
        <v>2.76</v>
      </c>
      <c r="K74" s="4">
        <f>ABS(C74-Election_result!B$2)</f>
        <v>5.5899999999999963</v>
      </c>
      <c r="L74" s="4">
        <f>ABS(D74-Election_result!C$2)</f>
        <v>2.4633333333333312</v>
      </c>
      <c r="M74" s="4">
        <f>ABS(E74-Election_result!D$2)</f>
        <v>4.3299999999999983</v>
      </c>
      <c r="N74" s="4">
        <f>ABS(F74-Election_result!E$2)</f>
        <v>1.4866666666666664</v>
      </c>
      <c r="O74" s="4">
        <f>ABS(G74-Election_result!F$2)</f>
        <v>1.8966666666666665</v>
      </c>
      <c r="P74" s="4">
        <f>ABS(H74-Election_result!G$2)</f>
        <v>0.64333333333333309</v>
      </c>
      <c r="Q74" s="4">
        <f>ABS(I74-Election_result!H$2)</f>
        <v>4.830000000000001</v>
      </c>
      <c r="R74" s="4">
        <f>ABS(J74-Election_result!I$2)</f>
        <v>1.3399999999999999</v>
      </c>
      <c r="S74" s="4">
        <f t="shared" si="1"/>
        <v>2.8224999999999993</v>
      </c>
    </row>
    <row r="75" spans="1:19" ht="12.75" customHeight="1">
      <c r="A75" s="3">
        <v>41474</v>
      </c>
      <c r="B75" s="4">
        <v>3</v>
      </c>
      <c r="C75" s="4">
        <f>AVERAGE(Eix!B75,Prognosys!B61,'Wahlfieber I'!B16)</f>
        <v>35.723333333333336</v>
      </c>
      <c r="D75" s="4">
        <f>AVERAGE(Eix!C75,Prognosys!C61,'Wahlfieber I'!C16)</f>
        <v>22.340000000000003</v>
      </c>
      <c r="E75" s="4">
        <f>AVERAGE(Eix!D75,Prognosys!D61,'Wahlfieber I'!D16)</f>
        <v>12.08</v>
      </c>
      <c r="F75" s="4">
        <f>AVERAGE(Eix!E75,Prognosys!E61,'Wahlfieber I'!E16)</f>
        <v>6.1933333333333342</v>
      </c>
      <c r="G75" s="4">
        <f>AVERAGE(Eix!F75,Prognosys!F61,'Wahlfieber I'!F16)</f>
        <v>6.75</v>
      </c>
      <c r="H75" s="4">
        <f>AVERAGE(Eix!G75,Prognosys!G61,'Wahlfieber I'!G16)</f>
        <v>2.7633333333333336</v>
      </c>
      <c r="I75" s="4">
        <f>AVERAGE(Eix!H75,Prognosys!H61,'Wahlfieber I'!H16)</f>
        <v>11.399999999999999</v>
      </c>
      <c r="J75" s="4">
        <f>AVERAGE(Eix!I75,Prognosys!I61,'Wahlfieber I'!I16)</f>
        <v>2.7433333333333336</v>
      </c>
      <c r="K75" s="4">
        <f>ABS(C75-Election_result!B$2)</f>
        <v>5.7766666666666637</v>
      </c>
      <c r="L75" s="4">
        <f>ABS(D75-Election_result!C$2)</f>
        <v>3.3599999999999959</v>
      </c>
      <c r="M75" s="4">
        <f>ABS(E75-Election_result!D$2)</f>
        <v>3.6799999999999997</v>
      </c>
      <c r="N75" s="4">
        <f>ABS(F75-Election_result!E$2)</f>
        <v>1.3933333333333344</v>
      </c>
      <c r="O75" s="4">
        <f>ABS(G75-Election_result!F$2)</f>
        <v>1.8499999999999996</v>
      </c>
      <c r="P75" s="4">
        <f>ABS(H75-Election_result!G$2)</f>
        <v>0.56333333333333346</v>
      </c>
      <c r="Q75" s="4">
        <f>ABS(I75-Election_result!H$2)</f>
        <v>6.6999999999999984</v>
      </c>
      <c r="R75" s="4">
        <f>ABS(J75-Election_result!I$2)</f>
        <v>1.356666666666666</v>
      </c>
      <c r="S75" s="4">
        <f t="shared" si="1"/>
        <v>3.0849999999999991</v>
      </c>
    </row>
    <row r="76" spans="1:19" ht="12.75" customHeight="1">
      <c r="A76" s="3">
        <v>41475</v>
      </c>
      <c r="B76" s="4">
        <v>3</v>
      </c>
      <c r="C76" s="4">
        <f>AVERAGE(Eix!B76,Prognosys!B62,'Wahlfieber I'!B17)</f>
        <v>36.506666666666668</v>
      </c>
      <c r="D76" s="4">
        <f>AVERAGE(Eix!C76,Prognosys!C62,'Wahlfieber I'!C17)</f>
        <v>23.01</v>
      </c>
      <c r="E76" s="4">
        <f>AVERAGE(Eix!D76,Prognosys!D62,'Wahlfieber I'!D17)</f>
        <v>12.31</v>
      </c>
      <c r="F76" s="4">
        <f>AVERAGE(Eix!E76,Prognosys!E62,'Wahlfieber I'!E17)</f>
        <v>6.1466666666666656</v>
      </c>
      <c r="G76" s="4">
        <f>AVERAGE(Eix!F76,Prognosys!F62,'Wahlfieber I'!F17)</f>
        <v>6.78</v>
      </c>
      <c r="H76" s="4">
        <f>AVERAGE(Eix!G76,Prognosys!G62,'Wahlfieber I'!G17)</f>
        <v>2.7966666666666669</v>
      </c>
      <c r="I76" s="4">
        <f>AVERAGE(Eix!H76,Prognosys!H62,'Wahlfieber I'!H17)</f>
        <v>9.4633333333333329</v>
      </c>
      <c r="J76" s="4">
        <f>AVERAGE(Eix!I76,Prognosys!I62,'Wahlfieber I'!I17)</f>
        <v>2.99</v>
      </c>
      <c r="K76" s="4">
        <f>ABS(C76-Election_result!B$2)</f>
        <v>4.9933333333333323</v>
      </c>
      <c r="L76" s="4">
        <f>ABS(D76-Election_result!C$2)</f>
        <v>2.6899999999999977</v>
      </c>
      <c r="M76" s="4">
        <f>ABS(E76-Election_result!D$2)</f>
        <v>3.91</v>
      </c>
      <c r="N76" s="4">
        <f>ABS(F76-Election_result!E$2)</f>
        <v>1.3466666666666658</v>
      </c>
      <c r="O76" s="4">
        <f>ABS(G76-Election_result!F$2)</f>
        <v>1.8199999999999994</v>
      </c>
      <c r="P76" s="4">
        <f>ABS(H76-Election_result!G$2)</f>
        <v>0.59666666666666668</v>
      </c>
      <c r="Q76" s="4">
        <f>ABS(I76-Election_result!H$2)</f>
        <v>4.7633333333333328</v>
      </c>
      <c r="R76" s="4">
        <f>ABS(J76-Election_result!I$2)</f>
        <v>1.1099999999999994</v>
      </c>
      <c r="S76" s="4">
        <f t="shared" si="1"/>
        <v>2.6537499999999992</v>
      </c>
    </row>
    <row r="77" spans="1:19" ht="12.75" customHeight="1">
      <c r="A77" s="3">
        <v>41476</v>
      </c>
      <c r="B77" s="4">
        <v>3</v>
      </c>
      <c r="C77" s="4">
        <f>AVERAGE(Eix!B77,Prognosys!B63,'Wahlfieber I'!B18)</f>
        <v>36.369999999999997</v>
      </c>
      <c r="D77" s="4">
        <f>AVERAGE(Eix!C77,Prognosys!C63,'Wahlfieber I'!C18)</f>
        <v>22.906666666666666</v>
      </c>
      <c r="E77" s="4">
        <f>AVERAGE(Eix!D77,Prognosys!D63,'Wahlfieber I'!D18)</f>
        <v>12.5</v>
      </c>
      <c r="F77" s="4">
        <f>AVERAGE(Eix!E77,Prognosys!E63,'Wahlfieber I'!E18)</f>
        <v>6.1033333333333326</v>
      </c>
      <c r="G77" s="4">
        <f>AVERAGE(Eix!F77,Prognosys!F63,'Wahlfieber I'!F18)</f>
        <v>6.77</v>
      </c>
      <c r="H77" s="4">
        <f>AVERAGE(Eix!G77,Prognosys!G63,'Wahlfieber I'!G18)</f>
        <v>2.776666666666666</v>
      </c>
      <c r="I77" s="4">
        <f>AVERAGE(Eix!H77,Prognosys!H63,'Wahlfieber I'!H18)</f>
        <v>9.49</v>
      </c>
      <c r="J77" s="4">
        <f>AVERAGE(Eix!I77,Prognosys!I63,'Wahlfieber I'!I18)</f>
        <v>3.08</v>
      </c>
      <c r="K77" s="4">
        <f>ABS(C77-Election_result!B$2)</f>
        <v>5.1300000000000026</v>
      </c>
      <c r="L77" s="4">
        <f>ABS(D77-Election_result!C$2)</f>
        <v>2.793333333333333</v>
      </c>
      <c r="M77" s="4">
        <f>ABS(E77-Election_result!D$2)</f>
        <v>4.0999999999999996</v>
      </c>
      <c r="N77" s="4">
        <f>ABS(F77-Election_result!E$2)</f>
        <v>1.3033333333333328</v>
      </c>
      <c r="O77" s="4">
        <f>ABS(G77-Election_result!F$2)</f>
        <v>1.83</v>
      </c>
      <c r="P77" s="4">
        <f>ABS(H77-Election_result!G$2)</f>
        <v>0.57666666666666577</v>
      </c>
      <c r="Q77" s="4">
        <f>ABS(I77-Election_result!H$2)</f>
        <v>4.79</v>
      </c>
      <c r="R77" s="4">
        <f>ABS(J77-Election_result!I$2)</f>
        <v>1.0199999999999996</v>
      </c>
      <c r="S77" s="4">
        <f t="shared" si="1"/>
        <v>2.6929166666666666</v>
      </c>
    </row>
    <row r="78" spans="1:19" ht="12.75" customHeight="1">
      <c r="A78" s="3">
        <v>41477</v>
      </c>
      <c r="B78" s="4">
        <v>3</v>
      </c>
      <c r="C78" s="4">
        <f>AVERAGE(Eix!B78,Prognosys!B64,'Wahlfieber I'!B19)</f>
        <v>36.85</v>
      </c>
      <c r="D78" s="4">
        <f>AVERAGE(Eix!C78,Prognosys!C64,'Wahlfieber I'!C19)</f>
        <v>22.83</v>
      </c>
      <c r="E78" s="4">
        <f>AVERAGE(Eix!D78,Prognosys!D64,'Wahlfieber I'!D19)</f>
        <v>12.803333333333335</v>
      </c>
      <c r="F78" s="4">
        <f>AVERAGE(Eix!E78,Prognosys!E64,'Wahlfieber I'!E19)</f>
        <v>6.1966666666666663</v>
      </c>
      <c r="G78" s="4">
        <f>AVERAGE(Eix!F78,Prognosys!F64,'Wahlfieber I'!F19)</f>
        <v>6.41</v>
      </c>
      <c r="H78" s="4">
        <f>AVERAGE(Eix!G78,Prognosys!G64,'Wahlfieber I'!G19)</f>
        <v>2.4266666666666667</v>
      </c>
      <c r="I78" s="4">
        <f>AVERAGE(Eix!H78,Prognosys!H64,'Wahlfieber I'!H19)</f>
        <v>9.6533333333333342</v>
      </c>
      <c r="J78" s="4">
        <f>AVERAGE(Eix!I78,Prognosys!I64,'Wahlfieber I'!I19)</f>
        <v>2.8366666666666664</v>
      </c>
      <c r="K78" s="4">
        <f>ABS(C78-Election_result!B$2)</f>
        <v>4.6499999999999986</v>
      </c>
      <c r="L78" s="4">
        <f>ABS(D78-Election_result!C$2)</f>
        <v>2.870000000000001</v>
      </c>
      <c r="M78" s="4">
        <f>ABS(E78-Election_result!D$2)</f>
        <v>4.4033333333333342</v>
      </c>
      <c r="N78" s="4">
        <f>ABS(F78-Election_result!E$2)</f>
        <v>1.3966666666666665</v>
      </c>
      <c r="O78" s="4">
        <f>ABS(G78-Election_result!F$2)</f>
        <v>2.1899999999999995</v>
      </c>
      <c r="P78" s="4">
        <f>ABS(H78-Election_result!G$2)</f>
        <v>0.22666666666666657</v>
      </c>
      <c r="Q78" s="4">
        <f>ABS(I78-Election_result!H$2)</f>
        <v>4.953333333333334</v>
      </c>
      <c r="R78" s="4">
        <f>ABS(J78-Election_result!I$2)</f>
        <v>1.2633333333333332</v>
      </c>
      <c r="S78" s="4">
        <f t="shared" si="1"/>
        <v>2.7441666666666666</v>
      </c>
    </row>
    <row r="79" spans="1:19" ht="12.75" customHeight="1">
      <c r="A79" s="3">
        <v>41478</v>
      </c>
      <c r="B79" s="4">
        <v>3</v>
      </c>
      <c r="C79" s="4">
        <f>AVERAGE(Eix!B79,Prognosys!B65,'Wahlfieber I'!B20)</f>
        <v>36.973333333333336</v>
      </c>
      <c r="D79" s="4">
        <f>AVERAGE(Eix!C79,Prognosys!C65,'Wahlfieber I'!C20)</f>
        <v>22.743333333333336</v>
      </c>
      <c r="E79" s="4">
        <f>AVERAGE(Eix!D79,Prognosys!D65,'Wahlfieber I'!D20)</f>
        <v>12.25</v>
      </c>
      <c r="F79" s="4">
        <f>AVERAGE(Eix!E79,Prognosys!E65,'Wahlfieber I'!E20)</f>
        <v>6.3666666666666671</v>
      </c>
      <c r="G79" s="4">
        <f>AVERAGE(Eix!F79,Prognosys!F65,'Wahlfieber I'!F20)</f>
        <v>6.6233333333333322</v>
      </c>
      <c r="H79" s="4">
        <f>AVERAGE(Eix!G79,Prognosys!G65,'Wahlfieber I'!G20)</f>
        <v>2.75</v>
      </c>
      <c r="I79" s="4">
        <f>AVERAGE(Eix!H79,Prognosys!H65,'Wahlfieber I'!H20)</f>
        <v>9.1733333333333338</v>
      </c>
      <c r="J79" s="4">
        <f>AVERAGE(Eix!I79,Prognosys!I65,'Wahlfieber I'!I20)</f>
        <v>3.1233333333333335</v>
      </c>
      <c r="K79" s="4">
        <f>ABS(C79-Election_result!B$2)</f>
        <v>4.5266666666666637</v>
      </c>
      <c r="L79" s="4">
        <f>ABS(D79-Election_result!C$2)</f>
        <v>2.9566666666666634</v>
      </c>
      <c r="M79" s="4">
        <f>ABS(E79-Election_result!D$2)</f>
        <v>3.8499999999999996</v>
      </c>
      <c r="N79" s="4">
        <f>ABS(F79-Election_result!E$2)</f>
        <v>1.5666666666666673</v>
      </c>
      <c r="O79" s="4">
        <f>ABS(G79-Election_result!F$2)</f>
        <v>1.9766666666666675</v>
      </c>
      <c r="P79" s="4">
        <f>ABS(H79-Election_result!G$2)</f>
        <v>0.54999999999999982</v>
      </c>
      <c r="Q79" s="4">
        <f>ABS(I79-Election_result!H$2)</f>
        <v>4.4733333333333336</v>
      </c>
      <c r="R79" s="4">
        <f>ABS(J79-Election_result!I$2)</f>
        <v>0.97666666666666613</v>
      </c>
      <c r="S79" s="4">
        <f t="shared" si="1"/>
        <v>2.6095833333333327</v>
      </c>
    </row>
    <row r="80" spans="1:19" ht="12.75" customHeight="1">
      <c r="A80" s="3">
        <v>41479</v>
      </c>
      <c r="B80" s="4">
        <v>3</v>
      </c>
      <c r="C80" s="4">
        <f>AVERAGE(Eix!B80,Prognosys!B66,'Wahlfieber I'!B21)</f>
        <v>37.183333333333337</v>
      </c>
      <c r="D80" s="4">
        <f>AVERAGE(Eix!C80,Prognosys!C66,'Wahlfieber I'!C21)</f>
        <v>23.183333333333334</v>
      </c>
      <c r="E80" s="4">
        <f>AVERAGE(Eix!D80,Prognosys!D66,'Wahlfieber I'!D21)</f>
        <v>12.073333333333332</v>
      </c>
      <c r="F80" s="4">
        <f>AVERAGE(Eix!E80,Prognosys!E66,'Wahlfieber I'!E21)</f>
        <v>6.4366666666666674</v>
      </c>
      <c r="G80" s="4">
        <f>AVERAGE(Eix!F80,Prognosys!F66,'Wahlfieber I'!F21)</f>
        <v>6.4966666666666661</v>
      </c>
      <c r="H80" s="4">
        <f>AVERAGE(Eix!G80,Prognosys!G66,'Wahlfieber I'!G21)</f>
        <v>2.58</v>
      </c>
      <c r="I80" s="4">
        <f>AVERAGE(Eix!H80,Prognosys!H66,'Wahlfieber I'!H21)</f>
        <v>9.3366666666666678</v>
      </c>
      <c r="J80" s="4">
        <f>AVERAGE(Eix!I80,Prognosys!I66,'Wahlfieber I'!I21)</f>
        <v>2.7100000000000004</v>
      </c>
      <c r="K80" s="4">
        <f>ABS(C80-Election_result!B$2)</f>
        <v>4.3166666666666629</v>
      </c>
      <c r="L80" s="4">
        <f>ABS(D80-Election_result!C$2)</f>
        <v>2.5166666666666657</v>
      </c>
      <c r="M80" s="4">
        <f>ABS(E80-Election_result!D$2)</f>
        <v>3.673333333333332</v>
      </c>
      <c r="N80" s="4">
        <f>ABS(F80-Election_result!E$2)</f>
        <v>1.6366666666666676</v>
      </c>
      <c r="O80" s="4">
        <f>ABS(G80-Election_result!F$2)</f>
        <v>2.1033333333333335</v>
      </c>
      <c r="P80" s="4">
        <f>ABS(H80-Election_result!G$2)</f>
        <v>0.37999999999999989</v>
      </c>
      <c r="Q80" s="4">
        <f>ABS(I80-Election_result!H$2)</f>
        <v>4.6366666666666676</v>
      </c>
      <c r="R80" s="4">
        <f>ABS(J80-Election_result!I$2)</f>
        <v>1.3899999999999992</v>
      </c>
      <c r="S80" s="4">
        <f t="shared" si="1"/>
        <v>2.5816666666666661</v>
      </c>
    </row>
    <row r="81" spans="1:19" ht="12.75" customHeight="1">
      <c r="A81" s="3">
        <v>41480</v>
      </c>
      <c r="B81" s="4">
        <v>3</v>
      </c>
      <c r="C81" s="4">
        <f>AVERAGE(Eix!B81,Prognosys!B67,'Wahlfieber I'!B22)</f>
        <v>36.793333333333329</v>
      </c>
      <c r="D81" s="4">
        <f>AVERAGE(Eix!C81,Prognosys!C67,'Wahlfieber I'!C22)</f>
        <v>22.863333333333333</v>
      </c>
      <c r="E81" s="4">
        <f>AVERAGE(Eix!D81,Prognosys!D67,'Wahlfieber I'!D22)</f>
        <v>12.336666666666666</v>
      </c>
      <c r="F81" s="4">
        <f>AVERAGE(Eix!E81,Prognosys!E67,'Wahlfieber I'!E22)</f>
        <v>6.36</v>
      </c>
      <c r="G81" s="4">
        <f>AVERAGE(Eix!F81,Prognosys!F67,'Wahlfieber I'!F22)</f>
        <v>6.7566666666666668</v>
      </c>
      <c r="H81" s="4">
        <f>AVERAGE(Eix!G81,Prognosys!G67,'Wahlfieber I'!G22)</f>
        <v>2.813333333333333</v>
      </c>
      <c r="I81" s="4">
        <f>AVERAGE(Eix!H81,Prognosys!H67,'Wahlfieber I'!H22)</f>
        <v>9.163333333333334</v>
      </c>
      <c r="J81" s="4">
        <f>AVERAGE(Eix!I81,Prognosys!I67,'Wahlfieber I'!I22)</f>
        <v>2.9133333333333336</v>
      </c>
      <c r="K81" s="4">
        <f>ABS(C81-Election_result!B$2)</f>
        <v>4.7066666666666706</v>
      </c>
      <c r="L81" s="4">
        <f>ABS(D81-Election_result!C$2)</f>
        <v>2.836666666666666</v>
      </c>
      <c r="M81" s="4">
        <f>ABS(E81-Election_result!D$2)</f>
        <v>3.9366666666666656</v>
      </c>
      <c r="N81" s="4">
        <f>ABS(F81-Election_result!E$2)</f>
        <v>1.5600000000000005</v>
      </c>
      <c r="O81" s="4">
        <f>ABS(G81-Election_result!F$2)</f>
        <v>1.8433333333333328</v>
      </c>
      <c r="P81" s="4">
        <f>ABS(H81-Election_result!G$2)</f>
        <v>0.61333333333333284</v>
      </c>
      <c r="Q81" s="4">
        <f>ABS(I81-Election_result!H$2)</f>
        <v>4.4633333333333338</v>
      </c>
      <c r="R81" s="4">
        <f>ABS(J81-Election_result!I$2)</f>
        <v>1.1866666666666661</v>
      </c>
      <c r="S81" s="4">
        <f t="shared" si="1"/>
        <v>2.643333333333334</v>
      </c>
    </row>
    <row r="82" spans="1:19" ht="12.75" customHeight="1">
      <c r="A82" s="3">
        <v>41481</v>
      </c>
      <c r="B82" s="4">
        <v>3</v>
      </c>
      <c r="C82" s="4">
        <f>AVERAGE(Eix!B82,Prognosys!B68,'Wahlfieber I'!B23)</f>
        <v>37.216666666666669</v>
      </c>
      <c r="D82" s="4">
        <f>AVERAGE(Eix!C82,Prognosys!C68,'Wahlfieber I'!C23)</f>
        <v>22.819999999999997</v>
      </c>
      <c r="E82" s="4">
        <f>AVERAGE(Eix!D82,Prognosys!D68,'Wahlfieber I'!D23)</f>
        <v>12.15</v>
      </c>
      <c r="F82" s="4">
        <f>AVERAGE(Eix!E82,Prognosys!E68,'Wahlfieber I'!E23)</f>
        <v>6.4533333333333331</v>
      </c>
      <c r="G82" s="4">
        <f>AVERAGE(Eix!F82,Prognosys!F68,'Wahlfieber I'!F23)</f>
        <v>6.7233333333333327</v>
      </c>
      <c r="H82" s="4">
        <f>AVERAGE(Eix!G82,Prognosys!G68,'Wahlfieber I'!G23)</f>
        <v>2.67</v>
      </c>
      <c r="I82" s="4">
        <f>AVERAGE(Eix!H82,Prognosys!H68,'Wahlfieber I'!H23)</f>
        <v>9.0666666666666664</v>
      </c>
      <c r="J82" s="4">
        <f>AVERAGE(Eix!I82,Prognosys!I68,'Wahlfieber I'!I23)</f>
        <v>2.9</v>
      </c>
      <c r="K82" s="4">
        <f>ABS(C82-Election_result!B$2)</f>
        <v>4.2833333333333314</v>
      </c>
      <c r="L82" s="4">
        <f>ABS(D82-Election_result!C$2)</f>
        <v>2.8800000000000026</v>
      </c>
      <c r="M82" s="4">
        <f>ABS(E82-Election_result!D$2)</f>
        <v>3.75</v>
      </c>
      <c r="N82" s="4">
        <f>ABS(F82-Election_result!E$2)</f>
        <v>1.6533333333333333</v>
      </c>
      <c r="O82" s="4">
        <f>ABS(G82-Election_result!F$2)</f>
        <v>1.8766666666666669</v>
      </c>
      <c r="P82" s="4">
        <f>ABS(H82-Election_result!G$2)</f>
        <v>0.46999999999999975</v>
      </c>
      <c r="Q82" s="4">
        <f>ABS(I82-Election_result!H$2)</f>
        <v>4.3666666666666663</v>
      </c>
      <c r="R82" s="4">
        <f>ABS(J82-Election_result!I$2)</f>
        <v>1.1999999999999997</v>
      </c>
      <c r="S82" s="4">
        <f t="shared" si="1"/>
        <v>2.56</v>
      </c>
    </row>
    <row r="83" spans="1:19" ht="12.75" customHeight="1">
      <c r="A83" s="3">
        <v>41482</v>
      </c>
      <c r="B83" s="4">
        <v>3</v>
      </c>
      <c r="C83" s="4">
        <f>AVERAGE(Eix!B83,Prognosys!B69,'Wahlfieber I'!B24)</f>
        <v>36.430000000000007</v>
      </c>
      <c r="D83" s="4">
        <f>AVERAGE(Eix!C83,Prognosys!C69,'Wahlfieber I'!C24)</f>
        <v>22.790000000000003</v>
      </c>
      <c r="E83" s="4">
        <f>AVERAGE(Eix!D83,Prognosys!D69,'Wahlfieber I'!D24)</f>
        <v>12.14</v>
      </c>
      <c r="F83" s="4">
        <f>AVERAGE(Eix!E83,Prognosys!E69,'Wahlfieber I'!E24)</f>
        <v>6.3233333333333333</v>
      </c>
      <c r="G83" s="4">
        <f>AVERAGE(Eix!F83,Prognosys!F69,'Wahlfieber I'!F24)</f>
        <v>6.8233333333333333</v>
      </c>
      <c r="H83" s="4">
        <f>AVERAGE(Eix!G83,Prognosys!G69,'Wahlfieber I'!G24)</f>
        <v>3.5666666666666664</v>
      </c>
      <c r="I83" s="4">
        <f>AVERAGE(Eix!H83,Prognosys!H69,'Wahlfieber I'!H24)</f>
        <v>8.8966666666666665</v>
      </c>
      <c r="J83" s="4">
        <f>AVERAGE(Eix!I83,Prognosys!I69,'Wahlfieber I'!I24)</f>
        <v>3.03</v>
      </c>
      <c r="K83" s="4">
        <f>ABS(C83-Election_result!B$2)</f>
        <v>5.0699999999999932</v>
      </c>
      <c r="L83" s="4">
        <f>ABS(D83-Election_result!C$2)</f>
        <v>2.9099999999999966</v>
      </c>
      <c r="M83" s="4">
        <f>ABS(E83-Election_result!D$2)</f>
        <v>3.74</v>
      </c>
      <c r="N83" s="4">
        <f>ABS(F83-Election_result!E$2)</f>
        <v>1.5233333333333334</v>
      </c>
      <c r="O83" s="4">
        <f>ABS(G83-Election_result!F$2)</f>
        <v>1.7766666666666664</v>
      </c>
      <c r="P83" s="4">
        <f>ABS(H83-Election_result!G$2)</f>
        <v>1.3666666666666663</v>
      </c>
      <c r="Q83" s="4">
        <f>ABS(I83-Election_result!H$2)</f>
        <v>4.1966666666666663</v>
      </c>
      <c r="R83" s="4">
        <f>ABS(J83-Election_result!I$2)</f>
        <v>1.0699999999999998</v>
      </c>
      <c r="S83" s="4">
        <f t="shared" si="1"/>
        <v>2.7066666666666652</v>
      </c>
    </row>
    <row r="84" spans="1:19" ht="12.75" customHeight="1">
      <c r="A84" s="3">
        <v>41483</v>
      </c>
      <c r="B84" s="4">
        <v>3</v>
      </c>
      <c r="C84" s="4">
        <f>AVERAGE(Eix!B84,Prognosys!B70,'Wahlfieber I'!B25)</f>
        <v>36.5</v>
      </c>
      <c r="D84" s="4">
        <f>AVERAGE(Eix!C84,Prognosys!C70,'Wahlfieber I'!C25)</f>
        <v>22.723333333333333</v>
      </c>
      <c r="E84" s="4">
        <f>AVERAGE(Eix!D84,Prognosys!D70,'Wahlfieber I'!D25)</f>
        <v>12.170000000000002</v>
      </c>
      <c r="F84" s="4">
        <f>AVERAGE(Eix!E84,Prognosys!E70,'Wahlfieber I'!E25)</f>
        <v>6.2566666666666677</v>
      </c>
      <c r="G84" s="4">
        <f>AVERAGE(Eix!F84,Prognosys!F70,'Wahlfieber I'!F25)</f>
        <v>6.88</v>
      </c>
      <c r="H84" s="4">
        <f>AVERAGE(Eix!G84,Prognosys!G70,'Wahlfieber I'!G25)</f>
        <v>3.5733333333333328</v>
      </c>
      <c r="I84" s="4">
        <f>AVERAGE(Eix!H84,Prognosys!H70,'Wahlfieber I'!H25)</f>
        <v>8.8766666666666669</v>
      </c>
      <c r="J84" s="4">
        <f>AVERAGE(Eix!I84,Prognosys!I70,'Wahlfieber I'!I25)</f>
        <v>3.0133333333333332</v>
      </c>
      <c r="K84" s="4">
        <f>ABS(C84-Election_result!B$2)</f>
        <v>5</v>
      </c>
      <c r="L84" s="4">
        <f>ABS(D84-Election_result!C$2)</f>
        <v>2.9766666666666666</v>
      </c>
      <c r="M84" s="4">
        <f>ABS(E84-Election_result!D$2)</f>
        <v>3.7700000000000014</v>
      </c>
      <c r="N84" s="4">
        <f>ABS(F84-Election_result!E$2)</f>
        <v>1.4566666666666679</v>
      </c>
      <c r="O84" s="4">
        <f>ABS(G84-Election_result!F$2)</f>
        <v>1.7199999999999998</v>
      </c>
      <c r="P84" s="4">
        <f>ABS(H84-Election_result!G$2)</f>
        <v>1.3733333333333326</v>
      </c>
      <c r="Q84" s="4">
        <f>ABS(I84-Election_result!H$2)</f>
        <v>4.1766666666666667</v>
      </c>
      <c r="R84" s="4">
        <f>ABS(J84-Election_result!I$2)</f>
        <v>1.0866666666666664</v>
      </c>
      <c r="S84" s="4">
        <f t="shared" si="1"/>
        <v>2.6949999999999998</v>
      </c>
    </row>
    <row r="85" spans="1:19" ht="12.75" customHeight="1">
      <c r="A85" s="3">
        <v>41484</v>
      </c>
      <c r="B85" s="4">
        <v>3</v>
      </c>
      <c r="C85" s="4">
        <f>AVERAGE(Eix!B85,Prognosys!B71,'Wahlfieber I'!B26)</f>
        <v>36.706666666666671</v>
      </c>
      <c r="D85" s="4">
        <f>AVERAGE(Eix!C85,Prognosys!C71,'Wahlfieber I'!C26)</f>
        <v>22.75</v>
      </c>
      <c r="E85" s="4">
        <f>AVERAGE(Eix!D85,Prognosys!D71,'Wahlfieber I'!D26)</f>
        <v>12.07</v>
      </c>
      <c r="F85" s="4">
        <f>AVERAGE(Eix!E85,Prognosys!E71,'Wahlfieber I'!E26)</f>
        <v>6.373333333333334</v>
      </c>
      <c r="G85" s="4">
        <f>AVERAGE(Eix!F85,Prognosys!F71,'Wahlfieber I'!F26)</f>
        <v>6.9666666666666677</v>
      </c>
      <c r="H85" s="4">
        <f>AVERAGE(Eix!G85,Prognosys!G71,'Wahlfieber I'!G26)</f>
        <v>2.9233333333333333</v>
      </c>
      <c r="I85" s="4">
        <f>AVERAGE(Eix!H85,Prognosys!H71,'Wahlfieber I'!H26)</f>
        <v>9.14</v>
      </c>
      <c r="J85" s="4">
        <f>AVERAGE(Eix!I85,Prognosys!I71,'Wahlfieber I'!I26)</f>
        <v>3.0700000000000003</v>
      </c>
      <c r="K85" s="4">
        <f>ABS(C85-Election_result!B$2)</f>
        <v>4.7933333333333294</v>
      </c>
      <c r="L85" s="4">
        <f>ABS(D85-Election_result!C$2)</f>
        <v>2.9499999999999993</v>
      </c>
      <c r="M85" s="4">
        <f>ABS(E85-Election_result!D$2)</f>
        <v>3.67</v>
      </c>
      <c r="N85" s="4">
        <f>ABS(F85-Election_result!E$2)</f>
        <v>1.5733333333333341</v>
      </c>
      <c r="O85" s="4">
        <f>ABS(G85-Election_result!F$2)</f>
        <v>1.633333333333332</v>
      </c>
      <c r="P85" s="4">
        <f>ABS(H85-Election_result!G$2)</f>
        <v>0.72333333333333316</v>
      </c>
      <c r="Q85" s="4">
        <f>ABS(I85-Election_result!H$2)</f>
        <v>4.4400000000000004</v>
      </c>
      <c r="R85" s="4">
        <f>ABS(J85-Election_result!I$2)</f>
        <v>1.0299999999999994</v>
      </c>
      <c r="S85" s="4">
        <f t="shared" si="1"/>
        <v>2.6016666666666657</v>
      </c>
    </row>
    <row r="86" spans="1:19" ht="12.75" customHeight="1">
      <c r="A86" s="3">
        <v>41485</v>
      </c>
      <c r="B86" s="4">
        <v>3</v>
      </c>
      <c r="C86" s="4">
        <f>AVERAGE(Eix!B86,Prognosys!B72,'Wahlfieber I'!B27)</f>
        <v>37</v>
      </c>
      <c r="D86" s="4">
        <f>AVERAGE(Eix!C86,Prognosys!C72,'Wahlfieber I'!C27)</f>
        <v>23.076666666666664</v>
      </c>
      <c r="E86" s="4">
        <f>AVERAGE(Eix!D86,Prognosys!D72,'Wahlfieber I'!D27)</f>
        <v>12.623333333333333</v>
      </c>
      <c r="F86" s="4">
        <f>AVERAGE(Eix!E86,Prognosys!E72,'Wahlfieber I'!E27)</f>
        <v>6.45</v>
      </c>
      <c r="G86" s="4">
        <f>AVERAGE(Eix!F86,Prognosys!F72,'Wahlfieber I'!F27)</f>
        <v>6.8833333333333329</v>
      </c>
      <c r="H86" s="4">
        <f>AVERAGE(Eix!G86,Prognosys!G72,'Wahlfieber I'!G27)</f>
        <v>3.0500000000000003</v>
      </c>
      <c r="I86" s="4">
        <f>AVERAGE(Eix!H86,Prognosys!H72,'Wahlfieber I'!H27)</f>
        <v>7.8566666666666665</v>
      </c>
      <c r="J86" s="4">
        <f>AVERAGE(Eix!I86,Prognosys!I72,'Wahlfieber I'!I27)</f>
        <v>3.0566666666666666</v>
      </c>
      <c r="K86" s="4">
        <f>ABS(C86-Election_result!B$2)</f>
        <v>4.5</v>
      </c>
      <c r="L86" s="4">
        <f>ABS(D86-Election_result!C$2)</f>
        <v>2.6233333333333348</v>
      </c>
      <c r="M86" s="4">
        <f>ABS(E86-Election_result!D$2)</f>
        <v>4.2233333333333327</v>
      </c>
      <c r="N86" s="4">
        <f>ABS(F86-Election_result!E$2)</f>
        <v>1.6500000000000004</v>
      </c>
      <c r="O86" s="4">
        <f>ABS(G86-Election_result!F$2)</f>
        <v>1.7166666666666668</v>
      </c>
      <c r="P86" s="4">
        <f>ABS(H86-Election_result!G$2)</f>
        <v>0.85000000000000009</v>
      </c>
      <c r="Q86" s="4">
        <f>ABS(I86-Election_result!H$2)</f>
        <v>3.1566666666666663</v>
      </c>
      <c r="R86" s="4">
        <f>ABS(J86-Election_result!I$2)</f>
        <v>1.043333333333333</v>
      </c>
      <c r="S86" s="4">
        <f t="shared" si="1"/>
        <v>2.4704166666666665</v>
      </c>
    </row>
    <row r="87" spans="1:19" ht="12.75" customHeight="1">
      <c r="A87" s="3">
        <v>41486</v>
      </c>
      <c r="B87" s="4">
        <v>3</v>
      </c>
      <c r="C87" s="4">
        <f>AVERAGE(Eix!B87,Prognosys!B73,'Wahlfieber I'!B28)</f>
        <v>37.406666666666666</v>
      </c>
      <c r="D87" s="4">
        <f>AVERAGE(Eix!C87,Prognosys!C73,'Wahlfieber I'!C28)</f>
        <v>22.316666666666666</v>
      </c>
      <c r="E87" s="4">
        <f>AVERAGE(Eix!D87,Prognosys!D73,'Wahlfieber I'!D28)</f>
        <v>11.81</v>
      </c>
      <c r="F87" s="4">
        <f>AVERAGE(Eix!E87,Prognosys!E73,'Wahlfieber I'!E28)</f>
        <v>6.3500000000000005</v>
      </c>
      <c r="G87" s="4">
        <f>AVERAGE(Eix!F87,Prognosys!F73,'Wahlfieber I'!F28)</f>
        <v>6.8233333333333333</v>
      </c>
      <c r="H87" s="4">
        <f>AVERAGE(Eix!G87,Prognosys!G73,'Wahlfieber I'!G28)</f>
        <v>3.1633333333333336</v>
      </c>
      <c r="I87" s="4">
        <f>AVERAGE(Eix!H87,Prognosys!H73,'Wahlfieber I'!H28)</f>
        <v>9.1666666666666661</v>
      </c>
      <c r="J87" s="4">
        <f>AVERAGE(Eix!I87,Prognosys!I73,'Wahlfieber I'!I28)</f>
        <v>2.9666666666666668</v>
      </c>
      <c r="K87" s="4">
        <f>ABS(C87-Election_result!B$2)</f>
        <v>4.0933333333333337</v>
      </c>
      <c r="L87" s="4">
        <f>ABS(D87-Election_result!C$2)</f>
        <v>3.3833333333333329</v>
      </c>
      <c r="M87" s="4">
        <f>ABS(E87-Election_result!D$2)</f>
        <v>3.41</v>
      </c>
      <c r="N87" s="4">
        <f>ABS(F87-Election_result!E$2)</f>
        <v>1.5500000000000007</v>
      </c>
      <c r="O87" s="4">
        <f>ABS(G87-Election_result!F$2)</f>
        <v>1.7766666666666664</v>
      </c>
      <c r="P87" s="4">
        <f>ABS(H87-Election_result!G$2)</f>
        <v>0.96333333333333337</v>
      </c>
      <c r="Q87" s="4">
        <f>ABS(I87-Election_result!H$2)</f>
        <v>4.4666666666666659</v>
      </c>
      <c r="R87" s="4">
        <f>ABS(J87-Election_result!I$2)</f>
        <v>1.1333333333333329</v>
      </c>
      <c r="S87" s="4">
        <f t="shared" si="1"/>
        <v>2.5970833333333334</v>
      </c>
    </row>
    <row r="88" spans="1:19" ht="12.75" customHeight="1">
      <c r="A88" s="3">
        <v>41487</v>
      </c>
      <c r="B88" s="4">
        <v>3</v>
      </c>
      <c r="C88" s="4">
        <f>AVERAGE(Eix!B88,Prognosys!B74,'Wahlfieber I'!B29)</f>
        <v>36.813333333333333</v>
      </c>
      <c r="D88" s="4">
        <f>AVERAGE(Eix!C88,Prognosys!C74,'Wahlfieber I'!C29)</f>
        <v>22.693333333333332</v>
      </c>
      <c r="E88" s="4">
        <f>AVERAGE(Eix!D88,Prognosys!D74,'Wahlfieber I'!D29)</f>
        <v>12.233333333333334</v>
      </c>
      <c r="F88" s="4">
        <f>AVERAGE(Eix!E88,Prognosys!E74,'Wahlfieber I'!E29)</f>
        <v>6.2633333333333328</v>
      </c>
      <c r="G88" s="4">
        <f>AVERAGE(Eix!F88,Prognosys!F74,'Wahlfieber I'!F29)</f>
        <v>6.7866666666666662</v>
      </c>
      <c r="H88" s="4">
        <f>AVERAGE(Eix!G88,Prognosys!G74,'Wahlfieber I'!G29)</f>
        <v>3.3366666666666664</v>
      </c>
      <c r="I88" s="4">
        <f>AVERAGE(Eix!H88,Prognosys!H74,'Wahlfieber I'!H29)</f>
        <v>8.9566666666666688</v>
      </c>
      <c r="J88" s="4">
        <f>AVERAGE(Eix!I88,Prognosys!I74,'Wahlfieber I'!I29)</f>
        <v>2.9133333333333336</v>
      </c>
      <c r="K88" s="4">
        <f>ABS(C88-Election_result!B$2)</f>
        <v>4.6866666666666674</v>
      </c>
      <c r="L88" s="4">
        <f>ABS(D88-Election_result!C$2)</f>
        <v>3.0066666666666677</v>
      </c>
      <c r="M88" s="4">
        <f>ABS(E88-Election_result!D$2)</f>
        <v>3.8333333333333339</v>
      </c>
      <c r="N88" s="4">
        <f>ABS(F88-Election_result!E$2)</f>
        <v>1.4633333333333329</v>
      </c>
      <c r="O88" s="4">
        <f>ABS(G88-Election_result!F$2)</f>
        <v>1.8133333333333335</v>
      </c>
      <c r="P88" s="4">
        <f>ABS(H88-Election_result!G$2)</f>
        <v>1.1366666666666663</v>
      </c>
      <c r="Q88" s="4">
        <f>ABS(I88-Election_result!H$2)</f>
        <v>4.2566666666666686</v>
      </c>
      <c r="R88" s="4">
        <f>ABS(J88-Election_result!I$2)</f>
        <v>1.1866666666666661</v>
      </c>
      <c r="S88" s="4">
        <f t="shared" si="1"/>
        <v>2.6729166666666671</v>
      </c>
    </row>
    <row r="89" spans="1:19" ht="12.75" customHeight="1">
      <c r="A89" s="3">
        <v>41488</v>
      </c>
      <c r="B89" s="4">
        <v>3</v>
      </c>
      <c r="C89" s="4">
        <f>AVERAGE(Eix!B89,Prognosys!B75,'Wahlfieber I'!B30)</f>
        <v>37.556666666666665</v>
      </c>
      <c r="D89" s="4">
        <f>AVERAGE(Eix!C89,Prognosys!C75,'Wahlfieber I'!C30)</f>
        <v>22.663333333333338</v>
      </c>
      <c r="E89" s="4">
        <f>AVERAGE(Eix!D89,Prognosys!D75,'Wahlfieber I'!D30)</f>
        <v>12.146666666666667</v>
      </c>
      <c r="F89" s="4">
        <f>AVERAGE(Eix!E89,Prognosys!E75,'Wahlfieber I'!E30)</f>
        <v>6.376666666666666</v>
      </c>
      <c r="G89" s="4">
        <f>AVERAGE(Eix!F89,Prognosys!F75,'Wahlfieber I'!F30)</f>
        <v>6.7399999999999993</v>
      </c>
      <c r="H89" s="4">
        <f>AVERAGE(Eix!G89,Prognosys!G75,'Wahlfieber I'!G30)</f>
        <v>3.4633333333333334</v>
      </c>
      <c r="I89" s="4">
        <f>AVERAGE(Eix!H89,Prognosys!H75,'Wahlfieber I'!H30)</f>
        <v>8.1166666666666654</v>
      </c>
      <c r="J89" s="4">
        <f>AVERAGE(Eix!I89,Prognosys!I75,'Wahlfieber I'!I30)</f>
        <v>2.9333333333333336</v>
      </c>
      <c r="K89" s="4">
        <f>ABS(C89-Election_result!B$2)</f>
        <v>3.9433333333333351</v>
      </c>
      <c r="L89" s="4">
        <f>ABS(D89-Election_result!C$2)</f>
        <v>3.0366666666666617</v>
      </c>
      <c r="M89" s="4">
        <f>ABS(E89-Election_result!D$2)</f>
        <v>3.7466666666666661</v>
      </c>
      <c r="N89" s="4">
        <f>ABS(F89-Election_result!E$2)</f>
        <v>1.5766666666666662</v>
      </c>
      <c r="O89" s="4">
        <f>ABS(G89-Election_result!F$2)</f>
        <v>1.8600000000000003</v>
      </c>
      <c r="P89" s="4">
        <f>ABS(H89-Election_result!G$2)</f>
        <v>1.2633333333333332</v>
      </c>
      <c r="Q89" s="4">
        <f>ABS(I89-Election_result!H$2)</f>
        <v>3.4166666666666652</v>
      </c>
      <c r="R89" s="4">
        <f>ABS(J89-Election_result!I$2)</f>
        <v>1.1666666666666661</v>
      </c>
      <c r="S89" s="4">
        <f t="shared" si="1"/>
        <v>2.5012499999999998</v>
      </c>
    </row>
    <row r="90" spans="1:19" ht="12.75" customHeight="1">
      <c r="A90" s="3">
        <v>41489</v>
      </c>
      <c r="B90" s="4">
        <v>3</v>
      </c>
      <c r="C90" s="4">
        <f>AVERAGE(Eix!B90,Prognosys!B76,'Wahlfieber I'!B31,Politikprognosen!B1)</f>
        <v>37.636666666666663</v>
      </c>
      <c r="D90" s="4">
        <f>AVERAGE(Eix!C90,Prognosys!C76,'Wahlfieber I'!C31,Politikprognosen!C1)</f>
        <v>22.733333333333334</v>
      </c>
      <c r="E90" s="4">
        <f>AVERAGE(Eix!D90,Prognosys!D76,'Wahlfieber I'!D31,Politikprognosen!D1)</f>
        <v>12.323333333333332</v>
      </c>
      <c r="F90" s="4">
        <f>AVERAGE(Eix!E90,Prognosys!E76,'Wahlfieber I'!E31,Politikprognosen!E1)</f>
        <v>6.206666666666667</v>
      </c>
      <c r="G90" s="4">
        <f>AVERAGE(Eix!F90,Prognosys!F76,'Wahlfieber I'!F31,Politikprognosen!F1)</f>
        <v>6.7233333333333336</v>
      </c>
      <c r="H90" s="4">
        <f>AVERAGE(Eix!G90,Prognosys!G76,'Wahlfieber I'!G31,Politikprognosen!G1)</f>
        <v>3.4966666666666666</v>
      </c>
      <c r="I90" s="4">
        <f>AVERAGE(Eix!H90,Prognosys!H76,'Wahlfieber I'!H31,Politikprognosen!H1)</f>
        <v>7.9966666666666661</v>
      </c>
      <c r="J90" s="4">
        <f>AVERAGE(Eix!I90,Prognosys!I76,'Wahlfieber I'!I31,Politikprognosen!I1)</f>
        <v>2.89</v>
      </c>
      <c r="K90" s="4">
        <f>ABS(C90-Election_result!B$2)</f>
        <v>3.8633333333333368</v>
      </c>
      <c r="L90" s="4">
        <f>ABS(D90-Election_result!C$2)</f>
        <v>2.966666666666665</v>
      </c>
      <c r="M90" s="4">
        <f>ABS(E90-Election_result!D$2)</f>
        <v>3.923333333333332</v>
      </c>
      <c r="N90" s="4">
        <f>ABS(F90-Election_result!E$2)</f>
        <v>1.4066666666666672</v>
      </c>
      <c r="O90" s="4">
        <f>ABS(G90-Election_result!F$2)</f>
        <v>1.876666666666666</v>
      </c>
      <c r="P90" s="4">
        <f>ABS(H90-Election_result!G$2)</f>
        <v>1.2966666666666664</v>
      </c>
      <c r="Q90" s="4">
        <f>ABS(I90-Election_result!H$2)</f>
        <v>3.296666666666666</v>
      </c>
      <c r="R90" s="4">
        <f>ABS(J90-Election_result!I$2)</f>
        <v>1.2099999999999995</v>
      </c>
      <c r="S90" s="4">
        <f t="shared" si="1"/>
        <v>2.48</v>
      </c>
    </row>
    <row r="91" spans="1:19" ht="12.75" customHeight="1">
      <c r="A91" s="3">
        <v>41490</v>
      </c>
      <c r="B91" s="4">
        <v>3</v>
      </c>
      <c r="C91" s="4">
        <f>AVERAGE(Eix!B91,Prognosys!B77,'Wahlfieber I'!B32,Politikprognosen!B2,Spiegel!B1)</f>
        <v>37.75333333333333</v>
      </c>
      <c r="D91" s="4">
        <f>AVERAGE(Eix!C91,Prognosys!C77,'Wahlfieber I'!C32,Politikprognosen!C2,Spiegel!C1)</f>
        <v>22.676666666666666</v>
      </c>
      <c r="E91" s="4">
        <f>AVERAGE(Eix!D91,Prognosys!D77,'Wahlfieber I'!D32,Politikprognosen!D2,Spiegel!D1)</f>
        <v>12.686666666666667</v>
      </c>
      <c r="F91" s="4">
        <f>AVERAGE(Eix!E91,Prognosys!E77,'Wahlfieber I'!E32,Politikprognosen!E2,Spiegel!E1)</f>
        <v>6.2466666666666661</v>
      </c>
      <c r="G91" s="4">
        <f>AVERAGE(Eix!F91,Prognosys!F77,'Wahlfieber I'!F32,Politikprognosen!F2,Spiegel!F1)</f>
        <v>6.706666666666667</v>
      </c>
      <c r="H91" s="4">
        <f>AVERAGE(Eix!G91,Prognosys!G77,'Wahlfieber I'!G32,Politikprognosen!G2,Spiegel!G1)</f>
        <v>3.5066666666666664</v>
      </c>
      <c r="I91" s="4">
        <f>AVERAGE(Eix!H91,Prognosys!H77,'Wahlfieber I'!H32,Politikprognosen!H2,Spiegel!H1)</f>
        <v>7.6133333333333333</v>
      </c>
      <c r="J91" s="4">
        <f>AVERAGE(Eix!I91,Prognosys!I77,'Wahlfieber I'!I32,Politikprognosen!I2,Spiegel!I1)</f>
        <v>2.81</v>
      </c>
      <c r="K91" s="4">
        <f>ABS(C91-Election_result!B$2)</f>
        <v>3.7466666666666697</v>
      </c>
      <c r="L91" s="4">
        <f>ABS(D91-Election_result!C$2)</f>
        <v>3.0233333333333334</v>
      </c>
      <c r="M91" s="4">
        <f>ABS(E91-Election_result!D$2)</f>
        <v>4.2866666666666671</v>
      </c>
      <c r="N91" s="4">
        <f>ABS(F91-Election_result!E$2)</f>
        <v>1.4466666666666663</v>
      </c>
      <c r="O91" s="4">
        <f>ABS(G91-Election_result!F$2)</f>
        <v>1.8933333333333326</v>
      </c>
      <c r="P91" s="4">
        <f>ABS(H91-Election_result!G$2)</f>
        <v>1.3066666666666662</v>
      </c>
      <c r="Q91" s="4">
        <f>ABS(I91-Election_result!H$2)</f>
        <v>2.9133333333333331</v>
      </c>
      <c r="R91" s="4">
        <f>ABS(J91-Election_result!I$2)</f>
        <v>1.2899999999999996</v>
      </c>
      <c r="S91" s="4">
        <f t="shared" si="1"/>
        <v>2.4883333333333337</v>
      </c>
    </row>
    <row r="92" spans="1:19" ht="12.75" customHeight="1">
      <c r="A92" s="3">
        <v>41491</v>
      </c>
      <c r="B92" s="4">
        <v>3</v>
      </c>
      <c r="C92" s="4">
        <f>AVERAGE(Eix!B92,Prognosys!B78,'Wahlfieber I'!B33,'Wahlfieber II'!B1,Politikprognosen!B3,Spiegel!B2)</f>
        <v>37.907499999999999</v>
      </c>
      <c r="D92" s="4">
        <f>AVERAGE(Eix!C92,Prognosys!C78,'Wahlfieber I'!C33,'Wahlfieber II'!C1,Politikprognosen!C3,Spiegel!C2)</f>
        <v>23.962500000000002</v>
      </c>
      <c r="E92" s="4">
        <f>AVERAGE(Eix!D92,Prognosys!D78,'Wahlfieber I'!D33,'Wahlfieber II'!D1,Politikprognosen!D3,Spiegel!D2)</f>
        <v>12.645000000000001</v>
      </c>
      <c r="F92" s="4">
        <f>AVERAGE(Eix!E92,Prognosys!E78,'Wahlfieber I'!E33,'Wahlfieber II'!E1,Politikprognosen!E3,Spiegel!E2)</f>
        <v>6.3149999999999995</v>
      </c>
      <c r="G92" s="4">
        <f>AVERAGE(Eix!F92,Prognosys!F78,'Wahlfieber I'!F33,'Wahlfieber II'!F1,Politikprognosen!F3,Spiegel!F2)</f>
        <v>6.1349999999999998</v>
      </c>
      <c r="H92" s="4">
        <f>AVERAGE(Eix!G92,Prognosys!G78,'Wahlfieber I'!G33,'Wahlfieber II'!G1,Politikprognosen!G3,Spiegel!G2)</f>
        <v>3.1325000000000003</v>
      </c>
      <c r="I92" s="4">
        <f>AVERAGE(Eix!H92,Prognosys!H78,'Wahlfieber I'!H33,'Wahlfieber II'!H1,Politikprognosen!H3,Spiegel!H2)</f>
        <v>6.7134136926587615</v>
      </c>
      <c r="J92" s="4">
        <f>AVERAGE(Eix!I92,Prognosys!I78,'Wahlfieber I'!I33,'Wahlfieber II'!I1,Politikprognosen!I3,Spiegel!I2)</f>
        <v>3.1865863073412379</v>
      </c>
      <c r="K92" s="4">
        <f>ABS(C92-Election_result!B$2)</f>
        <v>3.5925000000000011</v>
      </c>
      <c r="L92" s="4">
        <f>ABS(D92-Election_result!C$2)</f>
        <v>1.7374999999999972</v>
      </c>
      <c r="M92" s="4">
        <f>ABS(E92-Election_result!D$2)</f>
        <v>4.245000000000001</v>
      </c>
      <c r="N92" s="4">
        <f>ABS(F92-Election_result!E$2)</f>
        <v>1.5149999999999997</v>
      </c>
      <c r="O92" s="4">
        <f>ABS(G92-Election_result!F$2)</f>
        <v>2.4649999999999999</v>
      </c>
      <c r="P92" s="4">
        <f>ABS(H92-Election_result!G$2)</f>
        <v>0.93250000000000011</v>
      </c>
      <c r="Q92" s="4">
        <f>ABS(I92-Election_result!H$2)</f>
        <v>2.0134136926587614</v>
      </c>
      <c r="R92" s="4">
        <f>ABS(J92-Election_result!I$2)</f>
        <v>0.91341369265876171</v>
      </c>
      <c r="S92" s="4">
        <f t="shared" si="1"/>
        <v>2.1767909231646905</v>
      </c>
    </row>
    <row r="93" spans="1:19" ht="12.75" customHeight="1">
      <c r="A93" s="3">
        <v>41492</v>
      </c>
      <c r="B93" s="4">
        <v>3</v>
      </c>
      <c r="C93" s="4">
        <f>AVERAGE(Eix!B93,Prognosys!B79,'Wahlfieber I'!B34,'Wahlfieber II'!B2,Politikprognosen!B4,Spiegel!B3)</f>
        <v>37.714000000000006</v>
      </c>
      <c r="D93" s="4">
        <f>AVERAGE(Eix!C93,Prognosys!C79,'Wahlfieber I'!C34,'Wahlfieber II'!C2,Politikprognosen!C4,Spiegel!C3)</f>
        <v>24.439999999999998</v>
      </c>
      <c r="E93" s="4">
        <f>AVERAGE(Eix!D93,Prognosys!D79,'Wahlfieber I'!D34,'Wahlfieber II'!D2,Politikprognosen!D4,Spiegel!D3)</f>
        <v>12.625999999999999</v>
      </c>
      <c r="F93" s="4">
        <f>AVERAGE(Eix!E93,Prognosys!E79,'Wahlfieber I'!E34,'Wahlfieber II'!E2,Politikprognosen!E4,Spiegel!E3)</f>
        <v>6.4980000000000002</v>
      </c>
      <c r="G93" s="4">
        <f>AVERAGE(Eix!F93,Prognosys!F79,'Wahlfieber I'!F34,'Wahlfieber II'!F2,Politikprognosen!F4,Spiegel!F3)</f>
        <v>6.5860000000000003</v>
      </c>
      <c r="H93" s="4">
        <f>AVERAGE(Eix!G93,Prognosys!G79,'Wahlfieber I'!G34,'Wahlfieber II'!G2,Politikprognosen!G4,Spiegel!G3)</f>
        <v>3.2320000000000002</v>
      </c>
      <c r="I93" s="4">
        <f>AVERAGE(Eix!H93,Prognosys!H79,'Wahlfieber I'!H34,'Wahlfieber II'!H2,Politikprognosen!H4,Spiegel!H3)</f>
        <v>5.7786078597065478</v>
      </c>
      <c r="J93" s="4">
        <f>AVERAGE(Eix!I93,Prognosys!I79,'Wahlfieber I'!I34,'Wahlfieber II'!I2,Politikprognosen!I4,Spiegel!I3)</f>
        <v>3.1313921402934528</v>
      </c>
      <c r="K93" s="4">
        <f>ABS(C93-Election_result!B$2)</f>
        <v>3.7859999999999943</v>
      </c>
      <c r="L93" s="4">
        <f>ABS(D93-Election_result!C$2)</f>
        <v>1.2600000000000016</v>
      </c>
      <c r="M93" s="4">
        <f>ABS(E93-Election_result!D$2)</f>
        <v>4.2259999999999991</v>
      </c>
      <c r="N93" s="4">
        <f>ABS(F93-Election_result!E$2)</f>
        <v>1.6980000000000004</v>
      </c>
      <c r="O93" s="4">
        <f>ABS(G93-Election_result!F$2)</f>
        <v>2.0139999999999993</v>
      </c>
      <c r="P93" s="4">
        <f>ABS(H93-Election_result!G$2)</f>
        <v>1.032</v>
      </c>
      <c r="Q93" s="4">
        <f>ABS(I93-Election_result!H$2)</f>
        <v>1.0786078597065476</v>
      </c>
      <c r="R93" s="4">
        <f>ABS(J93-Election_result!I$2)</f>
        <v>0.96860785970654684</v>
      </c>
      <c r="S93" s="4">
        <f t="shared" si="1"/>
        <v>2.0079019649266363</v>
      </c>
    </row>
    <row r="94" spans="1:19" ht="12.75" customHeight="1">
      <c r="A94" s="3">
        <v>41493</v>
      </c>
      <c r="B94" s="4">
        <v>5</v>
      </c>
      <c r="C94" s="4">
        <f>AVERAGE(Eix!B94,Prognosys!B80,'Wahlfieber I'!B35,'Wahlfieber II'!B3,Politikprognosen!B5,Spiegel!B4)</f>
        <v>37.823333333333338</v>
      </c>
      <c r="D94" s="4">
        <f>AVERAGE(Eix!C94,Prognosys!C80,'Wahlfieber I'!C35,'Wahlfieber II'!C3,Politikprognosen!C5,Spiegel!C4)</f>
        <v>24.168333333333333</v>
      </c>
      <c r="E94" s="4">
        <f>AVERAGE(Eix!D94,Prognosys!D80,'Wahlfieber I'!D35,'Wahlfieber II'!D3,Politikprognosen!D5,Spiegel!D4)</f>
        <v>12.893333333333333</v>
      </c>
      <c r="F94" s="4">
        <f>AVERAGE(Eix!E94,Prognosys!E80,'Wahlfieber I'!E35,'Wahlfieber II'!E3,Politikprognosen!E5,Spiegel!E4)</f>
        <v>6.2149999999999999</v>
      </c>
      <c r="G94" s="4">
        <f>AVERAGE(Eix!F94,Prognosys!F80,'Wahlfieber I'!F35,'Wahlfieber II'!F3,Politikprognosen!F5,Spiegel!F4)</f>
        <v>6.5799999999999992</v>
      </c>
      <c r="H94" s="4">
        <f>AVERAGE(Eix!G94,Prognosys!G80,'Wahlfieber I'!G35,'Wahlfieber II'!G3,Politikprognosen!G5,Spiegel!G4)</f>
        <v>2.9916666666666671</v>
      </c>
      <c r="I94" s="4">
        <f>AVERAGE(Eix!H94,Prognosys!H80,'Wahlfieber I'!H35,'Wahlfieber II'!H3,Politikprognosen!H5,Spiegel!H4)</f>
        <v>6.2744036282005986</v>
      </c>
      <c r="J94" s="4">
        <f>AVERAGE(Eix!I94,Prognosys!I80,'Wahlfieber I'!I35,'Wahlfieber II'!I3,Politikprognosen!I5,Spiegel!I4)</f>
        <v>3.0555963717994015</v>
      </c>
      <c r="K94" s="4">
        <f>ABS(C94-Election_result!B$2)</f>
        <v>3.6766666666666623</v>
      </c>
      <c r="L94" s="4">
        <f>ABS(D94-Election_result!C$2)</f>
        <v>1.5316666666666663</v>
      </c>
      <c r="M94" s="4">
        <f>ABS(E94-Election_result!D$2)</f>
        <v>4.4933333333333323</v>
      </c>
      <c r="N94" s="4">
        <f>ABS(F94-Election_result!E$2)</f>
        <v>1.415</v>
      </c>
      <c r="O94" s="4">
        <f>ABS(G94-Election_result!F$2)</f>
        <v>2.0200000000000005</v>
      </c>
      <c r="P94" s="4">
        <f>ABS(H94-Election_result!G$2)</f>
        <v>0.79166666666666696</v>
      </c>
      <c r="Q94" s="4">
        <f>ABS(I94-Election_result!H$2)</f>
        <v>1.5744036282005984</v>
      </c>
      <c r="R94" s="4">
        <f>ABS(J94-Election_result!I$2)</f>
        <v>1.0444036282005982</v>
      </c>
      <c r="S94" s="4">
        <f t="shared" si="1"/>
        <v>2.0683925737168156</v>
      </c>
    </row>
    <row r="95" spans="1:19" ht="12.75" customHeight="1">
      <c r="A95" s="3">
        <v>41494</v>
      </c>
      <c r="B95" s="4">
        <v>5</v>
      </c>
      <c r="C95" s="4">
        <f>AVERAGE(Eix!B95,Prognosys!B81,'Wahlfieber I'!B36,'Wahlfieber II'!B4,Politikprognosen!B6,Spiegel!B5)</f>
        <v>37.369999999999997</v>
      </c>
      <c r="D95" s="4">
        <f>AVERAGE(Eix!C95,Prognosys!C81,'Wahlfieber I'!C36,'Wahlfieber II'!C4,Politikprognosen!C6,Spiegel!C5)</f>
        <v>23.974999999999998</v>
      </c>
      <c r="E95" s="4">
        <f>AVERAGE(Eix!D95,Prognosys!D81,'Wahlfieber I'!D36,'Wahlfieber II'!D4,Politikprognosen!D6,Spiegel!D5)</f>
        <v>12.833333333333334</v>
      </c>
      <c r="F95" s="4">
        <f>AVERAGE(Eix!E95,Prognosys!E81,'Wahlfieber I'!E36,'Wahlfieber II'!E4,Politikprognosen!E6,Spiegel!E5)</f>
        <v>6.1466666666666674</v>
      </c>
      <c r="G95" s="4">
        <f>AVERAGE(Eix!F95,Prognosys!F81,'Wahlfieber I'!F36,'Wahlfieber II'!F4,Politikprognosen!F6,Spiegel!F5)</f>
        <v>6.5516666666666667</v>
      </c>
      <c r="H95" s="4">
        <f>AVERAGE(Eix!G95,Prognosys!G81,'Wahlfieber I'!G36,'Wahlfieber II'!G4,Politikprognosen!G6,Spiegel!G5)</f>
        <v>3.1566666666666667</v>
      </c>
      <c r="I95" s="4">
        <f>AVERAGE(Eix!H95,Prognosys!H81,'Wahlfieber I'!H36,'Wahlfieber II'!H4,Politikprognosen!H6,Spiegel!H5)</f>
        <v>6.9061601246839963</v>
      </c>
      <c r="J95" s="4">
        <f>AVERAGE(Eix!I95,Prognosys!I81,'Wahlfieber I'!I36,'Wahlfieber II'!I4,Politikprognosen!I6,Spiegel!I5)</f>
        <v>3.0588398753160053</v>
      </c>
      <c r="K95" s="4">
        <f>ABS(C95-Election_result!B$2)</f>
        <v>4.1300000000000026</v>
      </c>
      <c r="L95" s="4">
        <f>ABS(D95-Election_result!C$2)</f>
        <v>1.7250000000000014</v>
      </c>
      <c r="M95" s="4">
        <f>ABS(E95-Election_result!D$2)</f>
        <v>4.4333333333333336</v>
      </c>
      <c r="N95" s="4">
        <f>ABS(F95-Election_result!E$2)</f>
        <v>1.3466666666666676</v>
      </c>
      <c r="O95" s="4">
        <f>ABS(G95-Election_result!F$2)</f>
        <v>2.0483333333333329</v>
      </c>
      <c r="P95" s="4">
        <f>ABS(H95-Election_result!G$2)</f>
        <v>0.95666666666666655</v>
      </c>
      <c r="Q95" s="4">
        <f>ABS(I95-Election_result!H$2)</f>
        <v>2.2061601246839961</v>
      </c>
      <c r="R95" s="4">
        <f>ABS(J95-Election_result!I$2)</f>
        <v>1.0411601246839943</v>
      </c>
      <c r="S95" s="4">
        <f t="shared" si="1"/>
        <v>2.2359150311709994</v>
      </c>
    </row>
    <row r="96" spans="1:19" ht="12.75" customHeight="1">
      <c r="A96" s="3">
        <v>41495</v>
      </c>
      <c r="B96" s="4">
        <v>5</v>
      </c>
      <c r="C96" s="4">
        <f>AVERAGE(Eix!B96,Prognosys!B82,'Wahlfieber I'!B37,'Wahlfieber II'!B5,Politikprognosen!B7,Spiegel!B6)</f>
        <v>37.623333333333335</v>
      </c>
      <c r="D96" s="4">
        <f>AVERAGE(Eix!C96,Prognosys!C82,'Wahlfieber I'!C37,'Wahlfieber II'!C5,Politikprognosen!C7,Spiegel!C6)</f>
        <v>23.946666666666669</v>
      </c>
      <c r="E96" s="4">
        <f>AVERAGE(Eix!D96,Prognosys!D82,'Wahlfieber I'!D37,'Wahlfieber II'!D5,Politikprognosen!D7,Spiegel!D6)</f>
        <v>13.174999999999999</v>
      </c>
      <c r="F96" s="4">
        <f>AVERAGE(Eix!E96,Prognosys!E82,'Wahlfieber I'!E37,'Wahlfieber II'!E5,Politikprognosen!E7,Spiegel!E6)</f>
        <v>6.123333333333334</v>
      </c>
      <c r="G96" s="4">
        <f>AVERAGE(Eix!F96,Prognosys!F82,'Wahlfieber I'!F37,'Wahlfieber II'!F5,Politikprognosen!F7,Spiegel!F6)</f>
        <v>6.57</v>
      </c>
      <c r="H96" s="4">
        <f>AVERAGE(Eix!G96,Prognosys!G82,'Wahlfieber I'!G37,'Wahlfieber II'!G5,Politikprognosen!G7,Spiegel!G6)</f>
        <v>3.2149999999999999</v>
      </c>
      <c r="I96" s="4">
        <f>AVERAGE(Eix!H96,Prognosys!H82,'Wahlfieber I'!H37,'Wahlfieber II'!H5,Politikprognosen!H7,Spiegel!H6)</f>
        <v>6.4615277509383837</v>
      </c>
      <c r="J96" s="4">
        <f>AVERAGE(Eix!I96,Prognosys!I82,'Wahlfieber I'!I37,'Wahlfieber II'!I5,Politikprognosen!I7,Spiegel!I6)</f>
        <v>2.8834722490616165</v>
      </c>
      <c r="K96" s="4">
        <f>ABS(C96-Election_result!B$2)</f>
        <v>3.8766666666666652</v>
      </c>
      <c r="L96" s="4">
        <f>ABS(D96-Election_result!C$2)</f>
        <v>1.7533333333333303</v>
      </c>
      <c r="M96" s="4">
        <f>ABS(E96-Election_result!D$2)</f>
        <v>4.7749999999999986</v>
      </c>
      <c r="N96" s="4">
        <f>ABS(F96-Election_result!E$2)</f>
        <v>1.3233333333333341</v>
      </c>
      <c r="O96" s="4">
        <f>ABS(G96-Election_result!F$2)</f>
        <v>2.0299999999999994</v>
      </c>
      <c r="P96" s="4">
        <f>ABS(H96-Election_result!G$2)</f>
        <v>1.0149999999999997</v>
      </c>
      <c r="Q96" s="4">
        <f>ABS(I96-Election_result!H$2)</f>
        <v>1.7615277509383835</v>
      </c>
      <c r="R96" s="4">
        <f>ABS(J96-Election_result!I$2)</f>
        <v>1.2165277509383832</v>
      </c>
      <c r="S96" s="4">
        <f t="shared" si="1"/>
        <v>2.2189236044012617</v>
      </c>
    </row>
    <row r="97" spans="1:19" ht="12.75" customHeight="1">
      <c r="A97" s="3">
        <v>41496</v>
      </c>
      <c r="B97" s="4">
        <v>5</v>
      </c>
      <c r="C97" s="4">
        <f>AVERAGE(Eix!B97,Prognosys!B83,'Wahlfieber I'!B38,'Wahlfieber II'!B6,Politikprognosen!B8,Spiegel!B7)</f>
        <v>37.406666666666666</v>
      </c>
      <c r="D97" s="4">
        <f>AVERAGE(Eix!C97,Prognosys!C83,'Wahlfieber I'!C38,'Wahlfieber II'!C6,Politikprognosen!C8,Spiegel!C7)</f>
        <v>24.008333333333336</v>
      </c>
      <c r="E97" s="4">
        <f>AVERAGE(Eix!D97,Prognosys!D83,'Wahlfieber I'!D38,'Wahlfieber II'!D6,Politikprognosen!D8,Spiegel!D7)</f>
        <v>13.15</v>
      </c>
      <c r="F97" s="4">
        <f>AVERAGE(Eix!E97,Prognosys!E83,'Wahlfieber I'!E38,'Wahlfieber II'!E6,Politikprognosen!E8,Spiegel!E7)</f>
        <v>6.2299999999999995</v>
      </c>
      <c r="G97" s="4">
        <f>AVERAGE(Eix!F97,Prognosys!F83,'Wahlfieber I'!F38,'Wahlfieber II'!F6,Politikprognosen!F8,Spiegel!F7)</f>
        <v>6.6349999999999989</v>
      </c>
      <c r="H97" s="4">
        <f>AVERAGE(Eix!G97,Prognosys!G83,'Wahlfieber I'!G38,'Wahlfieber II'!G6,Politikprognosen!G8,Spiegel!G7)</f>
        <v>3.1616666666666671</v>
      </c>
      <c r="I97" s="4">
        <f>AVERAGE(Eix!H97,Prognosys!H83,'Wahlfieber I'!H38,'Wahlfieber II'!H6,Politikprognosen!H8,Spiegel!H7)</f>
        <v>6.3951868633967317</v>
      </c>
      <c r="J97" s="4">
        <f>AVERAGE(Eix!I97,Prognosys!I83,'Wahlfieber I'!I38,'Wahlfieber II'!I6,Politikprognosen!I8,Spiegel!I7)</f>
        <v>3.016479803269934</v>
      </c>
      <c r="K97" s="4">
        <f>ABS(C97-Election_result!B$2)</f>
        <v>4.0933333333333337</v>
      </c>
      <c r="L97" s="4">
        <f>ABS(D97-Election_result!C$2)</f>
        <v>1.6916666666666629</v>
      </c>
      <c r="M97" s="4">
        <f>ABS(E97-Election_result!D$2)</f>
        <v>4.75</v>
      </c>
      <c r="N97" s="4">
        <f>ABS(F97-Election_result!E$2)</f>
        <v>1.4299999999999997</v>
      </c>
      <c r="O97" s="4">
        <f>ABS(G97-Election_result!F$2)</f>
        <v>1.9650000000000007</v>
      </c>
      <c r="P97" s="4">
        <f>ABS(H97-Election_result!G$2)</f>
        <v>0.96166666666666689</v>
      </c>
      <c r="Q97" s="4">
        <f>ABS(I97-Election_result!H$2)</f>
        <v>1.6951868633967315</v>
      </c>
      <c r="R97" s="4">
        <f>ABS(J97-Election_result!I$2)</f>
        <v>1.0835201967300656</v>
      </c>
      <c r="S97" s="4">
        <f t="shared" si="1"/>
        <v>2.2087967158491826</v>
      </c>
    </row>
    <row r="98" spans="1:19" ht="12.75" customHeight="1">
      <c r="A98" s="3">
        <v>41497</v>
      </c>
      <c r="B98" s="4">
        <v>5</v>
      </c>
      <c r="C98" s="4">
        <f>AVERAGE(Eix!B98,Prognosys!B84,'Wahlfieber I'!B39,'Wahlfieber II'!B7,Politikprognosen!B9,Spiegel!B8)</f>
        <v>37.36333333333333</v>
      </c>
      <c r="D98" s="4">
        <f>AVERAGE(Eix!C98,Prognosys!C84,'Wahlfieber I'!C39,'Wahlfieber II'!C7,Politikprognosen!C9,Spiegel!C8)</f>
        <v>23.88</v>
      </c>
      <c r="E98" s="4">
        <f>AVERAGE(Eix!D98,Prognosys!D84,'Wahlfieber I'!D39,'Wahlfieber II'!D7,Politikprognosen!D9,Spiegel!D8)</f>
        <v>13.003333333333332</v>
      </c>
      <c r="F98" s="4">
        <f>AVERAGE(Eix!E98,Prognosys!E84,'Wahlfieber I'!E39,'Wahlfieber II'!E7,Politikprognosen!E9,Spiegel!E8)</f>
        <v>6.1149999999999993</v>
      </c>
      <c r="G98" s="4">
        <f>AVERAGE(Eix!F98,Prognosys!F84,'Wahlfieber I'!F39,'Wahlfieber II'!F7,Politikprognosen!F9,Spiegel!F8)</f>
        <v>6.6549999999999985</v>
      </c>
      <c r="H98" s="4">
        <f>AVERAGE(Eix!G98,Prognosys!G84,'Wahlfieber I'!G39,'Wahlfieber II'!G7,Politikprognosen!G9,Spiegel!G8)</f>
        <v>3.4266666666666672</v>
      </c>
      <c r="I98" s="4">
        <f>AVERAGE(Eix!H98,Prognosys!H84,'Wahlfieber I'!H39,'Wahlfieber II'!H7,Politikprognosen!H9,Spiegel!H8)</f>
        <v>6.700096410479758</v>
      </c>
      <c r="J98" s="4">
        <f>AVERAGE(Eix!I98,Prognosys!I84,'Wahlfieber I'!I39,'Wahlfieber II'!I7,Politikprognosen!I9,Spiegel!I8)</f>
        <v>2.8599035895202429</v>
      </c>
      <c r="K98" s="4">
        <f>ABS(C98-Election_result!B$2)</f>
        <v>4.1366666666666703</v>
      </c>
      <c r="L98" s="4">
        <f>ABS(D98-Election_result!C$2)</f>
        <v>1.8200000000000003</v>
      </c>
      <c r="M98" s="4">
        <f>ABS(E98-Election_result!D$2)</f>
        <v>4.6033333333333317</v>
      </c>
      <c r="N98" s="4">
        <f>ABS(F98-Election_result!E$2)</f>
        <v>1.3149999999999995</v>
      </c>
      <c r="O98" s="4">
        <f>ABS(G98-Election_result!F$2)</f>
        <v>1.9450000000000012</v>
      </c>
      <c r="P98" s="4">
        <f>ABS(H98-Election_result!G$2)</f>
        <v>1.226666666666667</v>
      </c>
      <c r="Q98" s="4">
        <f>ABS(I98-Election_result!H$2)</f>
        <v>2.0000964104797578</v>
      </c>
      <c r="R98" s="4">
        <f>ABS(J98-Election_result!I$2)</f>
        <v>1.2400964104797567</v>
      </c>
      <c r="S98" s="4">
        <f t="shared" si="1"/>
        <v>2.2858574359532735</v>
      </c>
    </row>
    <row r="99" spans="1:19" ht="12.75" customHeight="1">
      <c r="A99" s="3">
        <v>41498</v>
      </c>
      <c r="B99" s="4">
        <v>5</v>
      </c>
      <c r="C99" s="4">
        <f>AVERAGE(Eix!B99,Prognosys!B85,'Wahlfieber I'!B40,'Wahlfieber II'!B8,Politikprognosen!B10,Spiegel!B9)</f>
        <v>37.331666666666671</v>
      </c>
      <c r="D99" s="4">
        <f>AVERAGE(Eix!C99,Prognosys!C85,'Wahlfieber I'!C40,'Wahlfieber II'!C8,Politikprognosen!C10,Spiegel!C9)</f>
        <v>24.21166666666667</v>
      </c>
      <c r="E99" s="4">
        <f>AVERAGE(Eix!D99,Prognosys!D85,'Wahlfieber I'!D40,'Wahlfieber II'!D8,Politikprognosen!D10,Spiegel!D9)</f>
        <v>13.136666666666665</v>
      </c>
      <c r="F99" s="4">
        <f>AVERAGE(Eix!E99,Prognosys!E85,'Wahlfieber I'!E40,'Wahlfieber II'!E8,Politikprognosen!E10,Spiegel!E9)</f>
        <v>6.1383333333333328</v>
      </c>
      <c r="G99" s="4">
        <f>AVERAGE(Eix!F99,Prognosys!F85,'Wahlfieber I'!F40,'Wahlfieber II'!F8,Politikprognosen!F10,Spiegel!F9)</f>
        <v>6.69</v>
      </c>
      <c r="H99" s="4">
        <f>AVERAGE(Eix!G99,Prognosys!G85,'Wahlfieber I'!G40,'Wahlfieber II'!G8,Politikprognosen!G10,Spiegel!G9)</f>
        <v>3.436666666666667</v>
      </c>
      <c r="I99" s="4">
        <f>AVERAGE(Eix!H99,Prognosys!H85,'Wahlfieber I'!H40,'Wahlfieber II'!H8,Politikprognosen!H10,Spiegel!H9)</f>
        <v>6.1899414166227622</v>
      </c>
      <c r="J99" s="4">
        <f>AVERAGE(Eix!I99,Prognosys!I85,'Wahlfieber I'!I40,'Wahlfieber II'!I8,Politikprognosen!I10,Spiegel!I9)</f>
        <v>2.866725250043904</v>
      </c>
      <c r="K99" s="4">
        <f>ABS(C99-Election_result!B$2)</f>
        <v>4.1683333333333294</v>
      </c>
      <c r="L99" s="4">
        <f>ABS(D99-Election_result!C$2)</f>
        <v>1.4883333333333297</v>
      </c>
      <c r="M99" s="4">
        <f>ABS(E99-Election_result!D$2)</f>
        <v>4.7366666666666646</v>
      </c>
      <c r="N99" s="4">
        <f>ABS(F99-Election_result!E$2)</f>
        <v>1.3383333333333329</v>
      </c>
      <c r="O99" s="4">
        <f>ABS(G99-Election_result!F$2)</f>
        <v>1.9099999999999993</v>
      </c>
      <c r="P99" s="4">
        <f>ABS(H99-Election_result!G$2)</f>
        <v>1.2366666666666668</v>
      </c>
      <c r="Q99" s="4">
        <f>ABS(I99-Election_result!H$2)</f>
        <v>1.489941416622762</v>
      </c>
      <c r="R99" s="4">
        <f>ABS(J99-Election_result!I$2)</f>
        <v>1.2332747499560957</v>
      </c>
      <c r="S99" s="4">
        <f t="shared" si="1"/>
        <v>2.2001936874890222</v>
      </c>
    </row>
    <row r="100" spans="1:19" ht="12.75" customHeight="1">
      <c r="A100" s="3">
        <v>41499</v>
      </c>
      <c r="B100" s="4">
        <v>5</v>
      </c>
      <c r="C100" s="4">
        <f>AVERAGE(Eix!B100,Prognosys!B86,'Wahlfieber I'!B41,'Wahlfieber II'!B9,Politikprognosen!B11,Spiegel!B10)</f>
        <v>37.238333333333337</v>
      </c>
      <c r="D100" s="4">
        <f>AVERAGE(Eix!C100,Prognosys!C86,'Wahlfieber I'!C41,'Wahlfieber II'!C9,Politikprognosen!C11,Spiegel!C10)</f>
        <v>24.088333333333335</v>
      </c>
      <c r="E100" s="4">
        <f>AVERAGE(Eix!D100,Prognosys!D86,'Wahlfieber I'!D41,'Wahlfieber II'!D9,Politikprognosen!D11,Spiegel!D10)</f>
        <v>13.065</v>
      </c>
      <c r="F100" s="4">
        <f>AVERAGE(Eix!E100,Prognosys!E86,'Wahlfieber I'!E41,'Wahlfieber II'!E9,Politikprognosen!E11,Spiegel!E10)</f>
        <v>6.1416666666666657</v>
      </c>
      <c r="G100" s="4">
        <f>AVERAGE(Eix!F100,Prognosys!F86,'Wahlfieber I'!F41,'Wahlfieber II'!F9,Politikprognosen!F11,Spiegel!F10)</f>
        <v>6.72</v>
      </c>
      <c r="H100" s="4">
        <f>AVERAGE(Eix!G100,Prognosys!G86,'Wahlfieber I'!G41,'Wahlfieber II'!G9,Politikprognosen!G11,Spiegel!G10)</f>
        <v>3.105</v>
      </c>
      <c r="I100" s="4">
        <f>AVERAGE(Eix!H100,Prognosys!H86,'Wahlfieber I'!H41,'Wahlfieber II'!H9,Politikprognosen!H11,Spiegel!H10)</f>
        <v>6.5910087378201831</v>
      </c>
      <c r="J100" s="4">
        <f>AVERAGE(Eix!I100,Prognosys!I86,'Wahlfieber I'!I41,'Wahlfieber II'!I9,Politikprognosen!I11,Spiegel!I10)</f>
        <v>3.053991262179816</v>
      </c>
      <c r="K100" s="4">
        <f>ABS(C100-Election_result!B$2)</f>
        <v>4.2616666666666632</v>
      </c>
      <c r="L100" s="4">
        <f>ABS(D100-Election_result!C$2)</f>
        <v>1.6116666666666646</v>
      </c>
      <c r="M100" s="4">
        <f>ABS(E100-Election_result!D$2)</f>
        <v>4.6649999999999991</v>
      </c>
      <c r="N100" s="4">
        <f>ABS(F100-Election_result!E$2)</f>
        <v>1.3416666666666659</v>
      </c>
      <c r="O100" s="4">
        <f>ABS(G100-Election_result!F$2)</f>
        <v>1.88</v>
      </c>
      <c r="P100" s="4">
        <f>ABS(H100-Election_result!G$2)</f>
        <v>0.9049999999999998</v>
      </c>
      <c r="Q100" s="4">
        <f>ABS(I100-Election_result!H$2)</f>
        <v>1.891008737820183</v>
      </c>
      <c r="R100" s="4">
        <f>ABS(J100-Election_result!I$2)</f>
        <v>1.0460087378201837</v>
      </c>
      <c r="S100" s="4">
        <f t="shared" si="1"/>
        <v>2.2002521844550444</v>
      </c>
    </row>
    <row r="101" spans="1:19" ht="12.75" customHeight="1">
      <c r="A101" s="3">
        <v>41500</v>
      </c>
      <c r="B101" s="4">
        <v>5</v>
      </c>
      <c r="C101" s="4">
        <f>AVERAGE(Eix!B101,Prognosys!B87,'Wahlfieber I'!B42,'Wahlfieber II'!B10,Politikprognosen!B12,Spiegel!B11)</f>
        <v>37.408333333333339</v>
      </c>
      <c r="D101" s="4">
        <f>AVERAGE(Eix!C101,Prognosys!C87,'Wahlfieber I'!C42,'Wahlfieber II'!C10,Politikprognosen!C12,Spiegel!C11)</f>
        <v>24.174999999999997</v>
      </c>
      <c r="E101" s="4">
        <f>AVERAGE(Eix!D101,Prognosys!D87,'Wahlfieber I'!D42,'Wahlfieber II'!D10,Politikprognosen!D12,Spiegel!D11)</f>
        <v>13.135</v>
      </c>
      <c r="F101" s="4">
        <f>AVERAGE(Eix!E101,Prognosys!E87,'Wahlfieber I'!E42,'Wahlfieber II'!E10,Politikprognosen!E12,Spiegel!E11)</f>
        <v>6.0516666666666667</v>
      </c>
      <c r="G101" s="4">
        <f>AVERAGE(Eix!F101,Prognosys!F87,'Wahlfieber I'!F42,'Wahlfieber II'!F10,Politikprognosen!F12,Spiegel!F11)</f>
        <v>6.6566666666666663</v>
      </c>
      <c r="H101" s="4">
        <f>AVERAGE(Eix!G101,Prognosys!G87,'Wahlfieber I'!G42,'Wahlfieber II'!G10,Politikprognosen!G12,Spiegel!G11)</f>
        <v>3.1233333333333331</v>
      </c>
      <c r="I101" s="4">
        <f>AVERAGE(Eix!H101,Prognosys!H87,'Wahlfieber I'!H42,'Wahlfieber II'!H10,Politikprognosen!H12,Spiegel!H11)</f>
        <v>6.3436800720362596</v>
      </c>
      <c r="J101" s="4">
        <f>AVERAGE(Eix!I101,Prognosys!I87,'Wahlfieber I'!I42,'Wahlfieber II'!I10,Politikprognosen!I12,Spiegel!I11)</f>
        <v>3.1046532612970741</v>
      </c>
      <c r="K101" s="4">
        <f>ABS(C101-Election_result!B$2)</f>
        <v>4.0916666666666615</v>
      </c>
      <c r="L101" s="4">
        <f>ABS(D101-Election_result!C$2)</f>
        <v>1.5250000000000021</v>
      </c>
      <c r="M101" s="4">
        <f>ABS(E101-Election_result!D$2)</f>
        <v>4.7349999999999994</v>
      </c>
      <c r="N101" s="4">
        <f>ABS(F101-Election_result!E$2)</f>
        <v>1.2516666666666669</v>
      </c>
      <c r="O101" s="4">
        <f>ABS(G101-Election_result!F$2)</f>
        <v>1.9433333333333334</v>
      </c>
      <c r="P101" s="4">
        <f>ABS(H101-Election_result!G$2)</f>
        <v>0.9233333333333329</v>
      </c>
      <c r="Q101" s="4">
        <f>ABS(I101-Election_result!H$2)</f>
        <v>1.6436800720362594</v>
      </c>
      <c r="R101" s="4">
        <f>ABS(J101-Election_result!I$2)</f>
        <v>0.99534673870292556</v>
      </c>
      <c r="S101" s="4">
        <f t="shared" si="1"/>
        <v>2.1386283513423971</v>
      </c>
    </row>
    <row r="102" spans="1:19" ht="12.75" customHeight="1">
      <c r="A102" s="3">
        <v>41501</v>
      </c>
      <c r="B102" s="4">
        <v>5</v>
      </c>
      <c r="C102" s="4">
        <f>AVERAGE(Eix!B102,Prognosys!B88,'Wahlfieber I'!B43,'Wahlfieber II'!B11,Politikprognosen!B13,Spiegel!B12)</f>
        <v>37.333333333333336</v>
      </c>
      <c r="D102" s="4">
        <f>AVERAGE(Eix!C102,Prognosys!C88,'Wahlfieber I'!C43,'Wahlfieber II'!C11,Politikprognosen!C13,Spiegel!C12)</f>
        <v>24.096666666666664</v>
      </c>
      <c r="E102" s="4">
        <f>AVERAGE(Eix!D102,Prognosys!D88,'Wahlfieber I'!D43,'Wahlfieber II'!D11,Politikprognosen!D13,Spiegel!D12)</f>
        <v>12.991666666666667</v>
      </c>
      <c r="F102" s="4">
        <f>AVERAGE(Eix!E102,Prognosys!E88,'Wahlfieber I'!E43,'Wahlfieber II'!E11,Politikprognosen!E13,Spiegel!E12)</f>
        <v>6.0650000000000004</v>
      </c>
      <c r="G102" s="4">
        <f>AVERAGE(Eix!F102,Prognosys!F88,'Wahlfieber I'!F43,'Wahlfieber II'!F11,Politikprognosen!F13,Spiegel!F12)</f>
        <v>6.6966666666666663</v>
      </c>
      <c r="H102" s="4">
        <f>AVERAGE(Eix!G102,Prognosys!G88,'Wahlfieber I'!G43,'Wahlfieber II'!G11,Politikprognosen!G13,Spiegel!G12)</f>
        <v>3.3849999999999998</v>
      </c>
      <c r="I102" s="4">
        <f>AVERAGE(Eix!H102,Prognosys!H88,'Wahlfieber I'!H43,'Wahlfieber II'!H11,Politikprognosen!H13,Spiegel!H12)</f>
        <v>6.279533452631938</v>
      </c>
      <c r="J102" s="4">
        <f>AVERAGE(Eix!I102,Prognosys!I88,'Wahlfieber I'!I43,'Wahlfieber II'!I11,Politikprognosen!I13,Spiegel!I12)</f>
        <v>3.1487998807013953</v>
      </c>
      <c r="K102" s="4">
        <f>ABS(C102-Election_result!B$2)</f>
        <v>4.1666666666666643</v>
      </c>
      <c r="L102" s="4">
        <f>ABS(D102-Election_result!C$2)</f>
        <v>1.6033333333333353</v>
      </c>
      <c r="M102" s="4">
        <f>ABS(E102-Election_result!D$2)</f>
        <v>4.5916666666666668</v>
      </c>
      <c r="N102" s="4">
        <f>ABS(F102-Election_result!E$2)</f>
        <v>1.2650000000000006</v>
      </c>
      <c r="O102" s="4">
        <f>ABS(G102-Election_result!F$2)</f>
        <v>1.9033333333333333</v>
      </c>
      <c r="P102" s="4">
        <f>ABS(H102-Election_result!G$2)</f>
        <v>1.1849999999999996</v>
      </c>
      <c r="Q102" s="4">
        <f>ABS(I102-Election_result!H$2)</f>
        <v>1.5795334526319378</v>
      </c>
      <c r="R102" s="4">
        <f>ABS(J102-Election_result!I$2)</f>
        <v>0.95120011929860437</v>
      </c>
      <c r="S102" s="4">
        <f t="shared" si="1"/>
        <v>2.1557166964913179</v>
      </c>
    </row>
    <row r="103" spans="1:19" ht="12.75" customHeight="1">
      <c r="A103" s="3">
        <v>41502</v>
      </c>
      <c r="B103" s="4">
        <v>5</v>
      </c>
      <c r="C103" s="4">
        <f>AVERAGE(Eix!B103,Prognosys!B89,'Wahlfieber I'!B44,'Wahlfieber II'!B12,Politikprognosen!B14,Spiegel!B13)</f>
        <v>37.463333333333331</v>
      </c>
      <c r="D103" s="4">
        <f>AVERAGE(Eix!C103,Prognosys!C89,'Wahlfieber I'!C44,'Wahlfieber II'!C12,Politikprognosen!C14,Spiegel!C13)</f>
        <v>24.031666666666663</v>
      </c>
      <c r="E103" s="4">
        <f>AVERAGE(Eix!D103,Prognosys!D89,'Wahlfieber I'!D44,'Wahlfieber II'!D12,Politikprognosen!D14,Spiegel!D13)</f>
        <v>12.896666666666668</v>
      </c>
      <c r="F103" s="4">
        <f>AVERAGE(Eix!E103,Prognosys!E89,'Wahlfieber I'!E44,'Wahlfieber II'!E12,Politikprognosen!E14,Spiegel!E13)</f>
        <v>6.1366666666666667</v>
      </c>
      <c r="G103" s="4">
        <f>AVERAGE(Eix!F103,Prognosys!F89,'Wahlfieber I'!F44,'Wahlfieber II'!F12,Politikprognosen!F14,Spiegel!F13)</f>
        <v>6.7566666666666668</v>
      </c>
      <c r="H103" s="4">
        <f>AVERAGE(Eix!G103,Prognosys!G89,'Wahlfieber I'!G44,'Wahlfieber II'!G12,Politikprognosen!G14,Spiegel!G13)</f>
        <v>3.2050000000000001</v>
      </c>
      <c r="I103" s="4">
        <f>AVERAGE(Eix!H103,Prognosys!H89,'Wahlfieber I'!H44,'Wahlfieber II'!H12,Politikprognosen!H14,Spiegel!H13)</f>
        <v>6.3188632842623234</v>
      </c>
      <c r="J103" s="4">
        <f>AVERAGE(Eix!I103,Prognosys!I89,'Wahlfieber I'!I44,'Wahlfieber II'!I12,Politikprognosen!I14,Spiegel!I13)</f>
        <v>3.1944700490710098</v>
      </c>
      <c r="K103" s="4">
        <f>ABS(C103-Election_result!B$2)</f>
        <v>4.0366666666666688</v>
      </c>
      <c r="L103" s="4">
        <f>ABS(D103-Election_result!C$2)</f>
        <v>1.6683333333333366</v>
      </c>
      <c r="M103" s="4">
        <f>ABS(E103-Election_result!D$2)</f>
        <v>4.4966666666666679</v>
      </c>
      <c r="N103" s="4">
        <f>ABS(F103-Election_result!E$2)</f>
        <v>1.3366666666666669</v>
      </c>
      <c r="O103" s="4">
        <f>ABS(G103-Election_result!F$2)</f>
        <v>1.8433333333333328</v>
      </c>
      <c r="P103" s="4">
        <f>ABS(H103-Election_result!G$2)</f>
        <v>1.0049999999999999</v>
      </c>
      <c r="Q103" s="4">
        <f>ABS(I103-Election_result!H$2)</f>
        <v>1.6188632842623232</v>
      </c>
      <c r="R103" s="4">
        <f>ABS(J103-Election_result!I$2)</f>
        <v>0.9055299509289898</v>
      </c>
      <c r="S103" s="4">
        <f t="shared" si="1"/>
        <v>2.1138824877322482</v>
      </c>
    </row>
    <row r="104" spans="1:19" ht="12.75" customHeight="1">
      <c r="A104" s="3">
        <v>41503</v>
      </c>
      <c r="B104" s="4">
        <v>5</v>
      </c>
      <c r="C104" s="4">
        <f>AVERAGE(Eix!B104,Prognosys!B90,'Wahlfieber I'!B45,'Wahlfieber II'!B13,Politikprognosen!B15,Spiegel!B14)</f>
        <v>37.466666666666669</v>
      </c>
      <c r="D104" s="4">
        <f>AVERAGE(Eix!C104,Prognosys!C90,'Wahlfieber I'!C45,'Wahlfieber II'!C13,Politikprognosen!C15,Spiegel!C14)</f>
        <v>23.978333333333335</v>
      </c>
      <c r="E104" s="4">
        <f>AVERAGE(Eix!D104,Prognosys!D90,'Wahlfieber I'!D45,'Wahlfieber II'!D13,Politikprognosen!D15,Spiegel!D14)</f>
        <v>12.785000000000002</v>
      </c>
      <c r="F104" s="4">
        <f>AVERAGE(Eix!E104,Prognosys!E90,'Wahlfieber I'!E45,'Wahlfieber II'!E13,Politikprognosen!E15,Spiegel!E14)</f>
        <v>6.1183333333333332</v>
      </c>
      <c r="G104" s="4">
        <f>AVERAGE(Eix!F104,Prognosys!F90,'Wahlfieber I'!F45,'Wahlfieber II'!F13,Politikprognosen!F15,Spiegel!F14)</f>
        <v>6.754999999999999</v>
      </c>
      <c r="H104" s="4">
        <f>AVERAGE(Eix!G104,Prognosys!G90,'Wahlfieber I'!G45,'Wahlfieber II'!G13,Politikprognosen!G15,Spiegel!G14)</f>
        <v>3.2866666666666671</v>
      </c>
      <c r="I104" s="4">
        <f>AVERAGE(Eix!H104,Prognosys!H90,'Wahlfieber I'!H45,'Wahlfieber II'!H13,Politikprognosen!H15,Spiegel!H14)</f>
        <v>6.3873227392762786</v>
      </c>
      <c r="J104" s="4">
        <f>AVERAGE(Eix!I104,Prognosys!I90,'Wahlfieber I'!I45,'Wahlfieber II'!I13,Politikprognosen!I15,Spiegel!I14)</f>
        <v>3.2243439273903873</v>
      </c>
      <c r="K104" s="4">
        <f>ABS(C104-Election_result!B$2)</f>
        <v>4.0333333333333314</v>
      </c>
      <c r="L104" s="4">
        <f>ABS(D104-Election_result!C$2)</f>
        <v>1.721666666666664</v>
      </c>
      <c r="M104" s="4">
        <f>ABS(E104-Election_result!D$2)</f>
        <v>4.3850000000000016</v>
      </c>
      <c r="N104" s="4">
        <f>ABS(F104-Election_result!E$2)</f>
        <v>1.3183333333333334</v>
      </c>
      <c r="O104" s="4">
        <f>ABS(G104-Election_result!F$2)</f>
        <v>1.8450000000000006</v>
      </c>
      <c r="P104" s="4">
        <f>ABS(H104-Election_result!G$2)</f>
        <v>1.0866666666666669</v>
      </c>
      <c r="Q104" s="4">
        <f>ABS(I104-Election_result!H$2)</f>
        <v>1.6873227392762784</v>
      </c>
      <c r="R104" s="4">
        <f>ABS(J104-Election_result!I$2)</f>
        <v>0.87565607260961231</v>
      </c>
      <c r="S104" s="4">
        <f t="shared" si="1"/>
        <v>2.119122351485736</v>
      </c>
    </row>
    <row r="105" spans="1:19" ht="12.75" customHeight="1">
      <c r="A105" s="3">
        <v>41504</v>
      </c>
      <c r="B105" s="4">
        <v>5</v>
      </c>
      <c r="C105" s="4">
        <f>AVERAGE(Eix!B105,Prognosys!B91,'Wahlfieber I'!B46,'Wahlfieber II'!B14,Politikprognosen!B16,Spiegel!B15)</f>
        <v>37.523333333333333</v>
      </c>
      <c r="D105" s="4">
        <f>AVERAGE(Eix!C105,Prognosys!C91,'Wahlfieber I'!C46,'Wahlfieber II'!C14,Politikprognosen!C16,Spiegel!C15)</f>
        <v>23.99</v>
      </c>
      <c r="E105" s="4">
        <f>AVERAGE(Eix!D105,Prognosys!D91,'Wahlfieber I'!D46,'Wahlfieber II'!D14,Politikprognosen!D16,Spiegel!D15)</f>
        <v>12.808333333333332</v>
      </c>
      <c r="F105" s="4">
        <f>AVERAGE(Eix!E105,Prognosys!E91,'Wahlfieber I'!E46,'Wahlfieber II'!E14,Politikprognosen!E16,Spiegel!E15)</f>
        <v>6.1400000000000006</v>
      </c>
      <c r="G105" s="4">
        <f>AVERAGE(Eix!F105,Prognosys!F91,'Wahlfieber I'!F46,'Wahlfieber II'!F14,Politikprognosen!F16,Spiegel!F15)</f>
        <v>6.75</v>
      </c>
      <c r="H105" s="4">
        <f>AVERAGE(Eix!G105,Prognosys!G91,'Wahlfieber I'!G46,'Wahlfieber II'!G14,Politikprognosen!G16,Spiegel!G15)</f>
        <v>3.2750000000000004</v>
      </c>
      <c r="I105" s="4">
        <f>AVERAGE(Eix!H105,Prognosys!H91,'Wahlfieber I'!H46,'Wahlfieber II'!H14,Politikprognosen!H16,Spiegel!H15)</f>
        <v>6.3581367025733551</v>
      </c>
      <c r="J105" s="4">
        <f>AVERAGE(Eix!I105,Prognosys!I91,'Wahlfieber I'!I46,'Wahlfieber II'!I14,Politikprognosen!I16,Spiegel!I15)</f>
        <v>3.1585299640933102</v>
      </c>
      <c r="K105" s="4">
        <f>ABS(C105-Election_result!B$2)</f>
        <v>3.9766666666666666</v>
      </c>
      <c r="L105" s="4">
        <f>ABS(D105-Election_result!C$2)</f>
        <v>1.7100000000000009</v>
      </c>
      <c r="M105" s="4">
        <f>ABS(E105-Election_result!D$2)</f>
        <v>4.4083333333333314</v>
      </c>
      <c r="N105" s="4">
        <f>ABS(F105-Election_result!E$2)</f>
        <v>1.3400000000000007</v>
      </c>
      <c r="O105" s="4">
        <f>ABS(G105-Election_result!F$2)</f>
        <v>1.8499999999999996</v>
      </c>
      <c r="P105" s="4">
        <f>ABS(H105-Election_result!G$2)</f>
        <v>1.0750000000000002</v>
      </c>
      <c r="Q105" s="4">
        <f>ABS(I105-Election_result!H$2)</f>
        <v>1.6581367025733549</v>
      </c>
      <c r="R105" s="4">
        <f>ABS(J105-Election_result!I$2)</f>
        <v>0.94147003590668943</v>
      </c>
      <c r="S105" s="4">
        <f t="shared" si="1"/>
        <v>2.1199508423100055</v>
      </c>
    </row>
    <row r="106" spans="1:19" ht="12.75" customHeight="1">
      <c r="A106" s="3">
        <v>41505</v>
      </c>
      <c r="B106" s="4">
        <v>5</v>
      </c>
      <c r="C106" s="4">
        <f>AVERAGE(Eix!B106,Prognosys!B92,'Wahlfieber I'!B47,'Wahlfieber II'!B15,Politikprognosen!B17,Spiegel!B16)</f>
        <v>37.198333333333331</v>
      </c>
      <c r="D106" s="4">
        <f>AVERAGE(Eix!C106,Prognosys!C92,'Wahlfieber I'!C47,'Wahlfieber II'!C15,Politikprognosen!C17,Spiegel!C16)</f>
        <v>24.018333333333331</v>
      </c>
      <c r="E106" s="4">
        <f>AVERAGE(Eix!D106,Prognosys!D92,'Wahlfieber I'!D47,'Wahlfieber II'!D15,Politikprognosen!D17,Spiegel!D16)</f>
        <v>12.719999999999999</v>
      </c>
      <c r="F106" s="4">
        <f>AVERAGE(Eix!E106,Prognosys!E92,'Wahlfieber I'!E47,'Wahlfieber II'!E15,Politikprognosen!E17,Spiegel!E16)</f>
        <v>6.1033333333333344</v>
      </c>
      <c r="G106" s="4">
        <f>AVERAGE(Eix!F106,Prognosys!F92,'Wahlfieber I'!F47,'Wahlfieber II'!F15,Politikprognosen!F17,Spiegel!F16)</f>
        <v>6.8316666666666661</v>
      </c>
      <c r="H106" s="4">
        <f>AVERAGE(Eix!G106,Prognosys!G92,'Wahlfieber I'!G47,'Wahlfieber II'!G15,Politikprognosen!G17,Spiegel!G16)</f>
        <v>3.7166666666666668</v>
      </c>
      <c r="I106" s="4">
        <f>AVERAGE(Eix!H106,Prognosys!H92,'Wahlfieber I'!H47,'Wahlfieber II'!H15,Politikprognosen!H17,Spiegel!H16)</f>
        <v>6.1448098339799273</v>
      </c>
      <c r="J106" s="4">
        <f>AVERAGE(Eix!I106,Prognosys!I92,'Wahlfieber I'!I47,'Wahlfieber II'!I15,Politikprognosen!I17,Spiegel!I16)</f>
        <v>3.2685234993534062</v>
      </c>
      <c r="K106" s="4">
        <f>ABS(C106-Election_result!B$2)</f>
        <v>4.3016666666666694</v>
      </c>
      <c r="L106" s="4">
        <f>ABS(D106-Election_result!C$2)</f>
        <v>1.6816666666666684</v>
      </c>
      <c r="M106" s="4">
        <f>ABS(E106-Election_result!D$2)</f>
        <v>4.3199999999999985</v>
      </c>
      <c r="N106" s="4">
        <f>ABS(F106-Election_result!E$2)</f>
        <v>1.3033333333333346</v>
      </c>
      <c r="O106" s="4">
        <f>ABS(G106-Election_result!F$2)</f>
        <v>1.7683333333333335</v>
      </c>
      <c r="P106" s="4">
        <f>ABS(H106-Election_result!G$2)</f>
        <v>1.5166666666666666</v>
      </c>
      <c r="Q106" s="4">
        <f>ABS(I106-Election_result!H$2)</f>
        <v>1.4448098339799271</v>
      </c>
      <c r="R106" s="4">
        <f>ABS(J106-Election_result!I$2)</f>
        <v>0.8314765006465934</v>
      </c>
      <c r="S106" s="4">
        <f t="shared" si="1"/>
        <v>2.145994125161649</v>
      </c>
    </row>
    <row r="107" spans="1:19" ht="12.75" customHeight="1">
      <c r="A107" s="3">
        <v>41506</v>
      </c>
      <c r="B107" s="4">
        <v>5</v>
      </c>
      <c r="C107" s="4">
        <f>AVERAGE(Eix!B107,Prognosys!B93,'Wahlfieber I'!B48,'Wahlfieber II'!B16,Politikprognosen!B18,Spiegel!B17)</f>
        <v>37.548333333333332</v>
      </c>
      <c r="D107" s="4">
        <f>AVERAGE(Eix!C107,Prognosys!C93,'Wahlfieber I'!C48,'Wahlfieber II'!C16,Politikprognosen!C18,Spiegel!C17)</f>
        <v>23.926666666666666</v>
      </c>
      <c r="E107" s="4">
        <f>AVERAGE(Eix!D107,Prognosys!D93,'Wahlfieber I'!D48,'Wahlfieber II'!D16,Politikprognosen!D18,Spiegel!D17)</f>
        <v>12.863333333333335</v>
      </c>
      <c r="F107" s="4">
        <f>AVERAGE(Eix!E107,Prognosys!E93,'Wahlfieber I'!E48,'Wahlfieber II'!E16,Politikprognosen!E18,Spiegel!E17)</f>
        <v>6.1350000000000007</v>
      </c>
      <c r="G107" s="4">
        <f>AVERAGE(Eix!F107,Prognosys!F93,'Wahlfieber I'!F48,'Wahlfieber II'!F16,Politikprognosen!F18,Spiegel!F17)</f>
        <v>6.9016666666666673</v>
      </c>
      <c r="H107" s="4">
        <f>AVERAGE(Eix!G107,Prognosys!G93,'Wahlfieber I'!G48,'Wahlfieber II'!G16,Politikprognosen!G18,Spiegel!G17)</f>
        <v>3.5266666666666668</v>
      </c>
      <c r="I107" s="4">
        <f>AVERAGE(Eix!H107,Prognosys!H93,'Wahlfieber I'!H48,'Wahlfieber II'!H16,Politikprognosen!H18,Spiegel!H17)</f>
        <v>5.9248588761034204</v>
      </c>
      <c r="J107" s="4">
        <f>AVERAGE(Eix!I107,Prognosys!I93,'Wahlfieber I'!I48,'Wahlfieber II'!I16,Politikprognosen!I18,Spiegel!I17)</f>
        <v>3.1768077905632457</v>
      </c>
      <c r="K107" s="4">
        <f>ABS(C107-Election_result!B$2)</f>
        <v>3.951666666666668</v>
      </c>
      <c r="L107" s="4">
        <f>ABS(D107-Election_result!C$2)</f>
        <v>1.7733333333333334</v>
      </c>
      <c r="M107" s="4">
        <f>ABS(E107-Election_result!D$2)</f>
        <v>4.4633333333333347</v>
      </c>
      <c r="N107" s="4">
        <f>ABS(F107-Election_result!E$2)</f>
        <v>1.3350000000000009</v>
      </c>
      <c r="O107" s="4">
        <f>ABS(G107-Election_result!F$2)</f>
        <v>1.6983333333333324</v>
      </c>
      <c r="P107" s="4">
        <f>ABS(H107-Election_result!G$2)</f>
        <v>1.3266666666666667</v>
      </c>
      <c r="Q107" s="4">
        <f>ABS(I107-Election_result!H$2)</f>
        <v>1.2248588761034203</v>
      </c>
      <c r="R107" s="4">
        <f>ABS(J107-Election_result!I$2)</f>
        <v>0.92319220943675395</v>
      </c>
      <c r="S107" s="4">
        <f t="shared" si="1"/>
        <v>2.0870480523591888</v>
      </c>
    </row>
    <row r="108" spans="1:19" ht="12.75" customHeight="1">
      <c r="A108" s="3">
        <v>41507</v>
      </c>
      <c r="B108" s="4">
        <v>5</v>
      </c>
      <c r="C108" s="4">
        <f>AVERAGE(Eix!B108,Prognosys!B94,'Wahlfieber I'!B49,'Wahlfieber II'!B17,Politikprognosen!B19,Spiegel!B18)</f>
        <v>37.344999999999992</v>
      </c>
      <c r="D108" s="4">
        <f>AVERAGE(Eix!C108,Prognosys!C94,'Wahlfieber I'!C49,'Wahlfieber II'!C17,Politikprognosen!C19,Spiegel!C18)</f>
        <v>23.925000000000001</v>
      </c>
      <c r="E108" s="4">
        <f>AVERAGE(Eix!D108,Prognosys!D94,'Wahlfieber I'!D49,'Wahlfieber II'!D17,Politikprognosen!D19,Spiegel!D18)</f>
        <v>12.786666666666667</v>
      </c>
      <c r="F108" s="4">
        <f>AVERAGE(Eix!E108,Prognosys!E94,'Wahlfieber I'!E49,'Wahlfieber II'!E17,Politikprognosen!E19,Spiegel!E18)</f>
        <v>6.0716666666666663</v>
      </c>
      <c r="G108" s="4">
        <f>AVERAGE(Eix!F108,Prognosys!F94,'Wahlfieber I'!F49,'Wahlfieber II'!F17,Politikprognosen!F19,Spiegel!F18)</f>
        <v>6.8233333333333333</v>
      </c>
      <c r="H108" s="4">
        <f>AVERAGE(Eix!G108,Prognosys!G94,'Wahlfieber I'!G49,'Wahlfieber II'!G17,Politikprognosen!G19,Spiegel!G18)</f>
        <v>3.3916666666666671</v>
      </c>
      <c r="I108" s="4">
        <f>AVERAGE(Eix!H108,Prognosys!H94,'Wahlfieber I'!H49,'Wahlfieber II'!H17,Politikprognosen!H19,Spiegel!H18)</f>
        <v>6.4150767099746453</v>
      </c>
      <c r="J108" s="4">
        <f>AVERAGE(Eix!I108,Prognosys!I94,'Wahlfieber I'!I49,'Wahlfieber II'!I17,Politikprognosen!I19,Spiegel!I18)</f>
        <v>3.2432566233586879</v>
      </c>
      <c r="K108" s="4">
        <f>ABS(C108-Election_result!B$2)</f>
        <v>4.1550000000000082</v>
      </c>
      <c r="L108" s="4">
        <f>ABS(D108-Election_result!C$2)</f>
        <v>1.7749999999999986</v>
      </c>
      <c r="M108" s="4">
        <f>ABS(E108-Election_result!D$2)</f>
        <v>4.3866666666666667</v>
      </c>
      <c r="N108" s="4">
        <f>ABS(F108-Election_result!E$2)</f>
        <v>1.2716666666666665</v>
      </c>
      <c r="O108" s="4">
        <f>ABS(G108-Election_result!F$2)</f>
        <v>1.7766666666666664</v>
      </c>
      <c r="P108" s="4">
        <f>ABS(H108-Election_result!G$2)</f>
        <v>1.1916666666666669</v>
      </c>
      <c r="Q108" s="4">
        <f>ABS(I108-Election_result!H$2)</f>
        <v>1.7150767099746451</v>
      </c>
      <c r="R108" s="4">
        <f>ABS(J108-Election_result!I$2)</f>
        <v>0.85674337664131173</v>
      </c>
      <c r="S108" s="4">
        <f t="shared" si="1"/>
        <v>2.1410608441603287</v>
      </c>
    </row>
    <row r="109" spans="1:19" ht="12.75" customHeight="1">
      <c r="A109" s="3">
        <v>41508</v>
      </c>
      <c r="B109" s="4">
        <v>5</v>
      </c>
      <c r="C109" s="4">
        <f>AVERAGE(Eix!B109,Prognosys!B95,'Wahlfieber I'!B50,'Wahlfieber II'!B18,Politikprognosen!B20,Spiegel!B19)</f>
        <v>37.783333333333331</v>
      </c>
      <c r="D109" s="4">
        <f>AVERAGE(Eix!C109,Prognosys!C95,'Wahlfieber I'!C50,'Wahlfieber II'!C18,Politikprognosen!C20,Spiegel!C19)</f>
        <v>23.823333333333334</v>
      </c>
      <c r="E109" s="4">
        <f>AVERAGE(Eix!D109,Prognosys!D95,'Wahlfieber I'!D50,'Wahlfieber II'!D18,Politikprognosen!D20,Spiegel!D19)</f>
        <v>12.836666666666666</v>
      </c>
      <c r="F109" s="4">
        <f>AVERAGE(Eix!E109,Prognosys!E95,'Wahlfieber I'!E50,'Wahlfieber II'!E18,Politikprognosen!E20,Spiegel!E19)</f>
        <v>6.0766666666666671</v>
      </c>
      <c r="G109" s="4">
        <f>AVERAGE(Eix!F109,Prognosys!F95,'Wahlfieber I'!F50,'Wahlfieber II'!F18,Politikprognosen!F20,Spiegel!F19)</f>
        <v>6.8983333333333334</v>
      </c>
      <c r="H109" s="4">
        <f>AVERAGE(Eix!G109,Prognosys!G95,'Wahlfieber I'!G50,'Wahlfieber II'!G18,Politikprognosen!G20,Spiegel!G19)</f>
        <v>3.355</v>
      </c>
      <c r="I109" s="4">
        <f>AVERAGE(Eix!H109,Prognosys!H95,'Wahlfieber I'!H50,'Wahlfieber II'!H18,Politikprognosen!H20,Spiegel!H19)</f>
        <v>6.1648359115075122</v>
      </c>
      <c r="J109" s="4">
        <f>AVERAGE(Eix!I109,Prognosys!I95,'Wahlfieber I'!I50,'Wahlfieber II'!I18,Politikprognosen!I20,Spiegel!I19)</f>
        <v>3.0601640884924883</v>
      </c>
      <c r="K109" s="4">
        <f>ABS(C109-Election_result!B$2)</f>
        <v>3.7166666666666686</v>
      </c>
      <c r="L109" s="4">
        <f>ABS(D109-Election_result!C$2)</f>
        <v>1.8766666666666652</v>
      </c>
      <c r="M109" s="4">
        <f>ABS(E109-Election_result!D$2)</f>
        <v>4.4366666666666656</v>
      </c>
      <c r="N109" s="4">
        <f>ABS(F109-Election_result!E$2)</f>
        <v>1.2766666666666673</v>
      </c>
      <c r="O109" s="4">
        <f>ABS(G109-Election_result!F$2)</f>
        <v>1.7016666666666662</v>
      </c>
      <c r="P109" s="4">
        <f>ABS(H109-Election_result!G$2)</f>
        <v>1.1549999999999998</v>
      </c>
      <c r="Q109" s="4">
        <f>ABS(I109-Election_result!H$2)</f>
        <v>1.464835911507512</v>
      </c>
      <c r="R109" s="4">
        <f>ABS(J109-Election_result!I$2)</f>
        <v>1.0398359115075113</v>
      </c>
      <c r="S109" s="4">
        <f t="shared" si="1"/>
        <v>2.0835006445435447</v>
      </c>
    </row>
    <row r="110" spans="1:19" ht="12.75" customHeight="1">
      <c r="A110" s="3">
        <v>41509</v>
      </c>
      <c r="B110" s="4">
        <v>5</v>
      </c>
      <c r="C110" s="4">
        <f>AVERAGE(Eix!B110,Prognosys!B96,'Wahlfieber I'!B51,'Wahlfieber II'!B19,Politikprognosen!B21,Spiegel!B20)</f>
        <v>37.693333333333335</v>
      </c>
      <c r="D110" s="4">
        <f>AVERAGE(Eix!C110,Prognosys!C96,'Wahlfieber I'!C51,'Wahlfieber II'!C19,Politikprognosen!C21,Spiegel!C20)</f>
        <v>23.915000000000003</v>
      </c>
      <c r="E110" s="4">
        <f>AVERAGE(Eix!D110,Prognosys!D96,'Wahlfieber I'!D51,'Wahlfieber II'!D19,Politikprognosen!D21,Spiegel!D20)</f>
        <v>12.916666666666666</v>
      </c>
      <c r="F110" s="4">
        <f>AVERAGE(Eix!E110,Prognosys!E96,'Wahlfieber I'!E51,'Wahlfieber II'!E19,Politikprognosen!E21,Spiegel!E20)</f>
        <v>6.0566666666666658</v>
      </c>
      <c r="G110" s="4">
        <f>AVERAGE(Eix!F110,Prognosys!F96,'Wahlfieber I'!F51,'Wahlfieber II'!F19,Politikprognosen!F21,Spiegel!F20)</f>
        <v>6.915</v>
      </c>
      <c r="H110" s="4">
        <f>AVERAGE(Eix!G110,Prognosys!G96,'Wahlfieber I'!G51,'Wahlfieber II'!G19,Politikprognosen!G21,Spiegel!G20)</f>
        <v>3.1300000000000003</v>
      </c>
      <c r="I110" s="4">
        <f>AVERAGE(Eix!H110,Prognosys!H96,'Wahlfieber I'!H51,'Wahlfieber II'!H19,Politikprognosen!H21,Spiegel!H20)</f>
        <v>6.30527409182507</v>
      </c>
      <c r="J110" s="4">
        <f>AVERAGE(Eix!I110,Prognosys!I96,'Wahlfieber I'!I51,'Wahlfieber II'!I19,Politikprognosen!I21,Spiegel!I20)</f>
        <v>3.0747259081749294</v>
      </c>
      <c r="K110" s="4">
        <f>ABS(C110-Election_result!B$2)</f>
        <v>3.8066666666666649</v>
      </c>
      <c r="L110" s="4">
        <f>ABS(D110-Election_result!C$2)</f>
        <v>1.7849999999999966</v>
      </c>
      <c r="M110" s="4">
        <f>ABS(E110-Election_result!D$2)</f>
        <v>4.5166666666666657</v>
      </c>
      <c r="N110" s="4">
        <f>ABS(F110-Election_result!E$2)</f>
        <v>1.2566666666666659</v>
      </c>
      <c r="O110" s="4">
        <f>ABS(G110-Election_result!F$2)</f>
        <v>1.6849999999999996</v>
      </c>
      <c r="P110" s="4">
        <f>ABS(H110-Election_result!G$2)</f>
        <v>0.93000000000000016</v>
      </c>
      <c r="Q110" s="4">
        <f>ABS(I110-Election_result!H$2)</f>
        <v>1.6052740918250699</v>
      </c>
      <c r="R110" s="4">
        <f>ABS(J110-Election_result!I$2)</f>
        <v>1.0252740918250702</v>
      </c>
      <c r="S110" s="4">
        <f t="shared" si="1"/>
        <v>2.0763185229562668</v>
      </c>
    </row>
    <row r="111" spans="1:19" ht="12.75" customHeight="1">
      <c r="A111" s="3">
        <v>41510</v>
      </c>
      <c r="B111" s="4">
        <v>5</v>
      </c>
      <c r="C111" s="4">
        <f>AVERAGE(Eix!B111,Prognosys!B97,'Wahlfieber I'!B52,'Wahlfieber II'!B20,Politikprognosen!B22,Spiegel!B21)</f>
        <v>37.478333333333332</v>
      </c>
      <c r="D111" s="4">
        <f>AVERAGE(Eix!C111,Prognosys!C97,'Wahlfieber I'!C52,'Wahlfieber II'!C20,Politikprognosen!C22,Spiegel!C21)</f>
        <v>23.974999999999998</v>
      </c>
      <c r="E111" s="4">
        <f>AVERAGE(Eix!D111,Prognosys!D97,'Wahlfieber I'!D52,'Wahlfieber II'!D20,Politikprognosen!D22,Spiegel!D21)</f>
        <v>12.846666666666666</v>
      </c>
      <c r="F111" s="4">
        <f>AVERAGE(Eix!E111,Prognosys!E97,'Wahlfieber I'!E52,'Wahlfieber II'!E20,Politikprognosen!E22,Spiegel!E21)</f>
        <v>6.0249999999999995</v>
      </c>
      <c r="G111" s="4">
        <f>AVERAGE(Eix!F111,Prognosys!F97,'Wahlfieber I'!F52,'Wahlfieber II'!F20,Politikprognosen!F22,Spiegel!F21)</f>
        <v>7.03</v>
      </c>
      <c r="H111" s="4">
        <f>AVERAGE(Eix!G111,Prognosys!G97,'Wahlfieber I'!G52,'Wahlfieber II'!G20,Politikprognosen!G22,Spiegel!G21)</f>
        <v>3.1566666666666663</v>
      </c>
      <c r="I111" s="4">
        <f>AVERAGE(Eix!H111,Prognosys!H97,'Wahlfieber I'!H52,'Wahlfieber II'!H20,Politikprognosen!H22,Spiegel!H21)</f>
        <v>6.3294502363070118</v>
      </c>
      <c r="J111" s="4">
        <f>AVERAGE(Eix!I111,Prognosys!I97,'Wahlfieber I'!I52,'Wahlfieber II'!I20,Politikprognosen!I22,Spiegel!I21)</f>
        <v>3.160549763692988</v>
      </c>
      <c r="K111" s="4">
        <f>ABS(C111-Election_result!B$2)</f>
        <v>4.0216666666666683</v>
      </c>
      <c r="L111" s="4">
        <f>ABS(D111-Election_result!C$2)</f>
        <v>1.7250000000000014</v>
      </c>
      <c r="M111" s="4">
        <f>ABS(E111-Election_result!D$2)</f>
        <v>4.4466666666666654</v>
      </c>
      <c r="N111" s="4">
        <f>ABS(F111-Election_result!E$2)</f>
        <v>1.2249999999999996</v>
      </c>
      <c r="O111" s="4">
        <f>ABS(G111-Election_result!F$2)</f>
        <v>1.5699999999999994</v>
      </c>
      <c r="P111" s="4">
        <f>ABS(H111-Election_result!G$2)</f>
        <v>0.95666666666666611</v>
      </c>
      <c r="Q111" s="4">
        <f>ABS(I111-Election_result!H$2)</f>
        <v>1.6294502363070116</v>
      </c>
      <c r="R111" s="4">
        <f>ABS(J111-Election_result!I$2)</f>
        <v>0.93945023630701163</v>
      </c>
      <c r="S111" s="4">
        <f t="shared" si="1"/>
        <v>2.0642375590767528</v>
      </c>
    </row>
    <row r="112" spans="1:19" ht="12.75" customHeight="1">
      <c r="A112" s="3">
        <v>41511</v>
      </c>
      <c r="B112" s="4">
        <v>5</v>
      </c>
      <c r="C112" s="4">
        <f>AVERAGE(Eix!B112,Prognosys!B98,'Wahlfieber I'!B53,'Wahlfieber II'!B21,Politikprognosen!B23,Spiegel!B22)</f>
        <v>37.338333333333331</v>
      </c>
      <c r="D112" s="4">
        <f>AVERAGE(Eix!C112,Prognosys!C98,'Wahlfieber I'!C53,'Wahlfieber II'!C21,Politikprognosen!C23,Spiegel!C22)</f>
        <v>24.159999999999997</v>
      </c>
      <c r="E112" s="4">
        <f>AVERAGE(Eix!D112,Prognosys!D98,'Wahlfieber I'!D53,'Wahlfieber II'!D21,Politikprognosen!D23,Spiegel!D22)</f>
        <v>12.87</v>
      </c>
      <c r="F112" s="4">
        <f>AVERAGE(Eix!E112,Prognosys!E98,'Wahlfieber I'!E53,'Wahlfieber II'!E21,Politikprognosen!E23,Spiegel!E22)</f>
        <v>5.9866666666666672</v>
      </c>
      <c r="G112" s="4">
        <f>AVERAGE(Eix!F112,Prognosys!F98,'Wahlfieber I'!F53,'Wahlfieber II'!F21,Politikprognosen!F23,Spiegel!F22)</f>
        <v>6.915</v>
      </c>
      <c r="H112" s="4">
        <f>AVERAGE(Eix!G112,Prognosys!G98,'Wahlfieber I'!G53,'Wahlfieber II'!G21,Politikprognosen!G23,Spiegel!G22)</f>
        <v>3.1433333333333331</v>
      </c>
      <c r="I112" s="4">
        <f>AVERAGE(Eix!H112,Prognosys!H98,'Wahlfieber I'!H53,'Wahlfieber II'!H21,Politikprognosen!H23,Spiegel!H22)</f>
        <v>6.4615756138651586</v>
      </c>
      <c r="J112" s="4">
        <f>AVERAGE(Eix!I112,Prognosys!I98,'Wahlfieber I'!I53,'Wahlfieber II'!I21,Politikprognosen!I23,Spiegel!I22)</f>
        <v>3.1267577194681739</v>
      </c>
      <c r="K112" s="4">
        <f>ABS(C112-Election_result!B$2)</f>
        <v>4.1616666666666688</v>
      </c>
      <c r="L112" s="4">
        <f>ABS(D112-Election_result!C$2)</f>
        <v>1.5400000000000027</v>
      </c>
      <c r="M112" s="4">
        <f>ABS(E112-Election_result!D$2)</f>
        <v>4.4699999999999989</v>
      </c>
      <c r="N112" s="4">
        <f>ABS(F112-Election_result!E$2)</f>
        <v>1.1866666666666674</v>
      </c>
      <c r="O112" s="4">
        <f>ABS(G112-Election_result!F$2)</f>
        <v>1.6849999999999996</v>
      </c>
      <c r="P112" s="4">
        <f>ABS(H112-Election_result!G$2)</f>
        <v>0.94333333333333291</v>
      </c>
      <c r="Q112" s="4">
        <f>ABS(I112-Election_result!H$2)</f>
        <v>1.7615756138651584</v>
      </c>
      <c r="R112" s="4">
        <f>ABS(J112-Election_result!I$2)</f>
        <v>0.97324228053182571</v>
      </c>
      <c r="S112" s="4">
        <f t="shared" si="1"/>
        <v>2.0901855701329568</v>
      </c>
    </row>
    <row r="113" spans="1:19" ht="12.75" customHeight="1">
      <c r="A113" s="3">
        <v>41512</v>
      </c>
      <c r="B113" s="4">
        <v>5</v>
      </c>
      <c r="C113" s="4">
        <f>AVERAGE(Eix!B113,Prognosys!B99,'Wahlfieber I'!B54,'Wahlfieber II'!B22,Politikprognosen!B24,Spiegel!B23)</f>
        <v>37.414999999999999</v>
      </c>
      <c r="D113" s="4">
        <f>AVERAGE(Eix!C113,Prognosys!C99,'Wahlfieber I'!C54,'Wahlfieber II'!C22,Politikprognosen!C24,Spiegel!C23)</f>
        <v>24.018333333333334</v>
      </c>
      <c r="E113" s="4">
        <f>AVERAGE(Eix!D113,Prognosys!D99,'Wahlfieber I'!D54,'Wahlfieber II'!D22,Politikprognosen!D24,Spiegel!D23)</f>
        <v>12.795</v>
      </c>
      <c r="F113" s="4">
        <f>AVERAGE(Eix!E113,Prognosys!E99,'Wahlfieber I'!E54,'Wahlfieber II'!E22,Politikprognosen!E24,Spiegel!E23)</f>
        <v>6.0883333333333338</v>
      </c>
      <c r="G113" s="4">
        <f>AVERAGE(Eix!F113,Prognosys!F99,'Wahlfieber I'!F54,'Wahlfieber II'!F22,Politikprognosen!F24,Spiegel!F23)</f>
        <v>6.8366666666666669</v>
      </c>
      <c r="H113" s="4">
        <f>AVERAGE(Eix!G113,Prognosys!G99,'Wahlfieber I'!G54,'Wahlfieber II'!G22,Politikprognosen!G24,Spiegel!G23)</f>
        <v>3.1216666666666661</v>
      </c>
      <c r="I113" s="4">
        <f>AVERAGE(Eix!H113,Prognosys!H99,'Wahlfieber I'!H54,'Wahlfieber II'!H22,Politikprognosen!H24,Spiegel!H23)</f>
        <v>6.5847228305389018</v>
      </c>
      <c r="J113" s="4">
        <f>AVERAGE(Eix!I113,Prognosys!I99,'Wahlfieber I'!I54,'Wahlfieber II'!I22,Politikprognosen!I24,Spiegel!I23)</f>
        <v>3.1402771694610987</v>
      </c>
      <c r="K113" s="4">
        <f>ABS(C113-Election_result!B$2)</f>
        <v>4.0850000000000009</v>
      </c>
      <c r="L113" s="4">
        <f>ABS(D113-Election_result!C$2)</f>
        <v>1.6816666666666649</v>
      </c>
      <c r="M113" s="4">
        <f>ABS(E113-Election_result!D$2)</f>
        <v>4.3949999999999996</v>
      </c>
      <c r="N113" s="4">
        <f>ABS(F113-Election_result!E$2)</f>
        <v>1.288333333333334</v>
      </c>
      <c r="O113" s="4">
        <f>ABS(G113-Election_result!F$2)</f>
        <v>1.7633333333333328</v>
      </c>
      <c r="P113" s="4">
        <f>ABS(H113-Election_result!G$2)</f>
        <v>0.92166666666666597</v>
      </c>
      <c r="Q113" s="4">
        <f>ABS(I113-Election_result!H$2)</f>
        <v>1.8847228305389017</v>
      </c>
      <c r="R113" s="4">
        <f>ABS(J113-Election_result!I$2)</f>
        <v>0.95972283053890095</v>
      </c>
      <c r="S113" s="4">
        <f t="shared" si="1"/>
        <v>2.1224307076347251</v>
      </c>
    </row>
    <row r="114" spans="1:19" ht="12.75" customHeight="1">
      <c r="A114" s="3">
        <v>41513</v>
      </c>
      <c r="B114" s="4">
        <v>5</v>
      </c>
      <c r="C114" s="4">
        <f>AVERAGE(Eix!B114,Prognosys!B100,'Wahlfieber I'!B55,'Wahlfieber II'!B23,Politikprognosen!B25,Spiegel!B24)</f>
        <v>37.405000000000001</v>
      </c>
      <c r="D114" s="4">
        <f>AVERAGE(Eix!C114,Prognosys!C100,'Wahlfieber I'!C55,'Wahlfieber II'!C23,Politikprognosen!C25,Spiegel!C24)</f>
        <v>23.984999999999999</v>
      </c>
      <c r="E114" s="4">
        <f>AVERAGE(Eix!D114,Prognosys!D100,'Wahlfieber I'!D55,'Wahlfieber II'!D23,Politikprognosen!D25,Spiegel!D24)</f>
        <v>12.841666666666663</v>
      </c>
      <c r="F114" s="4">
        <f>AVERAGE(Eix!E114,Prognosys!E100,'Wahlfieber I'!E55,'Wahlfieber II'!E23,Politikprognosen!E25,Spiegel!E24)</f>
        <v>6.2183333333333337</v>
      </c>
      <c r="G114" s="4">
        <f>AVERAGE(Eix!F114,Prognosys!F100,'Wahlfieber I'!F55,'Wahlfieber II'!F23,Politikprognosen!F25,Spiegel!F24)</f>
        <v>6.9066666666666672</v>
      </c>
      <c r="H114" s="4">
        <f>AVERAGE(Eix!G114,Prognosys!G100,'Wahlfieber I'!G55,'Wahlfieber II'!G23,Politikprognosen!G25,Spiegel!G24)</f>
        <v>3.02</v>
      </c>
      <c r="I114" s="4">
        <f>AVERAGE(Eix!H114,Prognosys!H100,'Wahlfieber I'!H55,'Wahlfieber II'!H23,Politikprognosen!H25,Spiegel!H24)</f>
        <v>6.5727024419299171</v>
      </c>
      <c r="J114" s="4">
        <f>AVERAGE(Eix!I114,Prognosys!I100,'Wahlfieber I'!I55,'Wahlfieber II'!I23,Politikprognosen!I25,Spiegel!I24)</f>
        <v>3.0506308914034173</v>
      </c>
      <c r="K114" s="4">
        <f>ABS(C114-Election_result!B$2)</f>
        <v>4.0949999999999989</v>
      </c>
      <c r="L114" s="4">
        <f>ABS(D114-Election_result!C$2)</f>
        <v>1.7149999999999999</v>
      </c>
      <c r="M114" s="4">
        <f>ABS(E114-Election_result!D$2)</f>
        <v>4.4416666666666629</v>
      </c>
      <c r="N114" s="4">
        <f>ABS(F114-Election_result!E$2)</f>
        <v>1.4183333333333339</v>
      </c>
      <c r="O114" s="4">
        <f>ABS(G114-Election_result!F$2)</f>
        <v>1.6933333333333325</v>
      </c>
      <c r="P114" s="4">
        <f>ABS(H114-Election_result!G$2)</f>
        <v>0.81999999999999984</v>
      </c>
      <c r="Q114" s="4">
        <f>ABS(I114-Election_result!H$2)</f>
        <v>1.872702441929917</v>
      </c>
      <c r="R114" s="4">
        <f>ABS(J114-Election_result!I$2)</f>
        <v>1.0493691085965824</v>
      </c>
      <c r="S114" s="4">
        <f t="shared" si="1"/>
        <v>2.1381756104824783</v>
      </c>
    </row>
    <row r="115" spans="1:19" ht="12.75" customHeight="1">
      <c r="A115" s="3">
        <v>41514</v>
      </c>
      <c r="B115" s="4">
        <v>5</v>
      </c>
      <c r="C115" s="4">
        <f>AVERAGE(Eix!B115,Prognosys!B101,'Wahlfieber I'!B56,'Wahlfieber II'!B24,Politikprognosen!B26,Spiegel!B25)</f>
        <v>36.928333333333335</v>
      </c>
      <c r="D115" s="4">
        <f>AVERAGE(Eix!C115,Prognosys!C101,'Wahlfieber I'!C56,'Wahlfieber II'!C24,Politikprognosen!C26,Spiegel!C25)</f>
        <v>23.945000000000004</v>
      </c>
      <c r="E115" s="4">
        <f>AVERAGE(Eix!D115,Prognosys!D101,'Wahlfieber I'!D56,'Wahlfieber II'!D24,Politikprognosen!D26,Spiegel!D25)</f>
        <v>12.954999999999998</v>
      </c>
      <c r="F115" s="4">
        <f>AVERAGE(Eix!E115,Prognosys!E101,'Wahlfieber I'!E56,'Wahlfieber II'!E24,Politikprognosen!E26,Spiegel!E25)</f>
        <v>6.22</v>
      </c>
      <c r="G115" s="4">
        <f>AVERAGE(Eix!F115,Prognosys!F101,'Wahlfieber I'!F56,'Wahlfieber II'!F24,Politikprognosen!F26,Spiegel!F25)</f>
        <v>6.9366666666666674</v>
      </c>
      <c r="H115" s="4">
        <f>AVERAGE(Eix!G115,Prognosys!G101,'Wahlfieber I'!G56,'Wahlfieber II'!G24,Politikprognosen!G26,Spiegel!G25)</f>
        <v>3.1066666666666669</v>
      </c>
      <c r="I115" s="4">
        <f>AVERAGE(Eix!H115,Prognosys!H101,'Wahlfieber I'!H56,'Wahlfieber II'!H24,Politikprognosen!H26,Spiegel!H25)</f>
        <v>6.7313626383409568</v>
      </c>
      <c r="J115" s="4">
        <f>AVERAGE(Eix!I115,Prognosys!I101,'Wahlfieber I'!I56,'Wahlfieber II'!I24,Politikprognosen!I26,Spiegel!I25)</f>
        <v>3.1753040283257121</v>
      </c>
      <c r="K115" s="4">
        <f>ABS(C115-Election_result!B$2)</f>
        <v>4.5716666666666654</v>
      </c>
      <c r="L115" s="4">
        <f>ABS(D115-Election_result!C$2)</f>
        <v>1.7549999999999955</v>
      </c>
      <c r="M115" s="4">
        <f>ABS(E115-Election_result!D$2)</f>
        <v>4.5549999999999979</v>
      </c>
      <c r="N115" s="4">
        <f>ABS(F115-Election_result!E$2)</f>
        <v>1.42</v>
      </c>
      <c r="O115" s="4">
        <f>ABS(G115-Election_result!F$2)</f>
        <v>1.6633333333333322</v>
      </c>
      <c r="P115" s="4">
        <f>ABS(H115-Election_result!G$2)</f>
        <v>0.90666666666666673</v>
      </c>
      <c r="Q115" s="4">
        <f>ABS(I115-Election_result!H$2)</f>
        <v>2.0313626383409567</v>
      </c>
      <c r="R115" s="4">
        <f>ABS(J115-Election_result!I$2)</f>
        <v>0.92469597167428752</v>
      </c>
      <c r="S115" s="4">
        <f t="shared" si="1"/>
        <v>2.2284656595852379</v>
      </c>
    </row>
    <row r="116" spans="1:19" ht="12.75" customHeight="1">
      <c r="A116" s="3">
        <v>41515</v>
      </c>
      <c r="B116" s="4">
        <v>5</v>
      </c>
      <c r="C116" s="4">
        <f>AVERAGE(Eix!B116,Prognosys!B102,'Wahlfieber I'!B57,'Wahlfieber II'!B25,Politikprognosen!B27,Spiegel!B26)</f>
        <v>37.05833333333333</v>
      </c>
      <c r="D116" s="4">
        <f>AVERAGE(Eix!C116,Prognosys!C102,'Wahlfieber I'!C57,'Wahlfieber II'!C25,Politikprognosen!C27,Spiegel!C26)</f>
        <v>23.971666666666668</v>
      </c>
      <c r="E116" s="4">
        <f>AVERAGE(Eix!D116,Prognosys!D102,'Wahlfieber I'!D57,'Wahlfieber II'!D25,Politikprognosen!D27,Spiegel!D26)</f>
        <v>12.738333333333332</v>
      </c>
      <c r="F116" s="4">
        <f>AVERAGE(Eix!E116,Prognosys!E102,'Wahlfieber I'!E57,'Wahlfieber II'!E25,Politikprognosen!E27,Spiegel!E26)</f>
        <v>6.1616666666666662</v>
      </c>
      <c r="G116" s="4">
        <f>AVERAGE(Eix!F116,Prognosys!F102,'Wahlfieber I'!F57,'Wahlfieber II'!F25,Politikprognosen!F27,Spiegel!F26)</f>
        <v>7.0116666666666676</v>
      </c>
      <c r="H116" s="4">
        <f>AVERAGE(Eix!G116,Prognosys!G102,'Wahlfieber I'!G57,'Wahlfieber II'!G25,Politikprognosen!G27,Spiegel!G26)</f>
        <v>3.1366666666666667</v>
      </c>
      <c r="I116" s="4">
        <f>AVERAGE(Eix!H116,Prognosys!H102,'Wahlfieber I'!H57,'Wahlfieber II'!H25,Politikprognosen!H27,Spiegel!H26)</f>
        <v>6.8978962107577004</v>
      </c>
      <c r="J116" s="4">
        <f>AVERAGE(Eix!I116,Prognosys!I102,'Wahlfieber I'!I57,'Wahlfieber II'!I25,Politikprognosen!I27,Spiegel!I26)</f>
        <v>3.0254371225756338</v>
      </c>
      <c r="K116" s="4">
        <f>ABS(C116-Election_result!B$2)</f>
        <v>4.44166666666667</v>
      </c>
      <c r="L116" s="4">
        <f>ABS(D116-Election_result!C$2)</f>
        <v>1.7283333333333317</v>
      </c>
      <c r="M116" s="4">
        <f>ABS(E116-Election_result!D$2)</f>
        <v>4.3383333333333312</v>
      </c>
      <c r="N116" s="4">
        <f>ABS(F116-Election_result!E$2)</f>
        <v>1.3616666666666664</v>
      </c>
      <c r="O116" s="4">
        <f>ABS(G116-Election_result!F$2)</f>
        <v>1.588333333333332</v>
      </c>
      <c r="P116" s="4">
        <f>ABS(H116-Election_result!G$2)</f>
        <v>0.93666666666666654</v>
      </c>
      <c r="Q116" s="4">
        <f>ABS(I116-Election_result!H$2)</f>
        <v>2.1978962107577003</v>
      </c>
      <c r="R116" s="4">
        <f>ABS(J116-Election_result!I$2)</f>
        <v>1.0745628774243658</v>
      </c>
      <c r="S116" s="4">
        <f t="shared" si="1"/>
        <v>2.2084323860227584</v>
      </c>
    </row>
    <row r="117" spans="1:19" ht="12.75" customHeight="1">
      <c r="A117" s="3">
        <v>41516</v>
      </c>
      <c r="B117" s="4">
        <v>5</v>
      </c>
      <c r="C117" s="4">
        <f>AVERAGE(Eix!B117,Prognosys!B103,'Wahlfieber I'!B58,'Wahlfieber II'!B26,Politikprognosen!B28,Spiegel!B27)</f>
        <v>37.103333333333332</v>
      </c>
      <c r="D117" s="4">
        <f>AVERAGE(Eix!C117,Prognosys!C103,'Wahlfieber I'!C58,'Wahlfieber II'!C26,Politikprognosen!C28,Spiegel!C27)</f>
        <v>24.011666666666667</v>
      </c>
      <c r="E117" s="4">
        <f>AVERAGE(Eix!D117,Prognosys!D103,'Wahlfieber I'!D58,'Wahlfieber II'!D26,Politikprognosen!D28,Spiegel!D27)</f>
        <v>12.678333333333335</v>
      </c>
      <c r="F117" s="4">
        <f>AVERAGE(Eix!E117,Prognosys!E103,'Wahlfieber I'!E58,'Wahlfieber II'!E26,Politikprognosen!E28,Spiegel!E27)</f>
        <v>6.0383333333333331</v>
      </c>
      <c r="G117" s="4">
        <f>AVERAGE(Eix!F117,Prognosys!F103,'Wahlfieber I'!F58,'Wahlfieber II'!F26,Politikprognosen!F28,Spiegel!F27)</f>
        <v>7.0983333333333336</v>
      </c>
      <c r="H117" s="4">
        <f>AVERAGE(Eix!G117,Prognosys!G103,'Wahlfieber I'!G58,'Wahlfieber II'!G26,Politikprognosen!G28,Spiegel!G27)</f>
        <v>3.2866666666666671</v>
      </c>
      <c r="I117" s="4">
        <f>AVERAGE(Eix!H117,Prognosys!H103,'Wahlfieber I'!H58,'Wahlfieber II'!H26,Politikprognosen!H28,Spiegel!H27)</f>
        <v>6.6837620619752007</v>
      </c>
      <c r="J117" s="4">
        <f>AVERAGE(Eix!I117,Prognosys!I103,'Wahlfieber I'!I58,'Wahlfieber II'!I26,Politikprognosen!I28,Spiegel!I27)</f>
        <v>3.0962379380248</v>
      </c>
      <c r="K117" s="4">
        <f>ABS(C117-Election_result!B$2)</f>
        <v>4.3966666666666683</v>
      </c>
      <c r="L117" s="4">
        <f>ABS(D117-Election_result!C$2)</f>
        <v>1.6883333333333326</v>
      </c>
      <c r="M117" s="4">
        <f>ABS(E117-Election_result!D$2)</f>
        <v>4.2783333333333342</v>
      </c>
      <c r="N117" s="4">
        <f>ABS(F117-Election_result!E$2)</f>
        <v>1.2383333333333333</v>
      </c>
      <c r="O117" s="4">
        <f>ABS(G117-Election_result!F$2)</f>
        <v>1.501666666666666</v>
      </c>
      <c r="P117" s="4">
        <f>ABS(H117-Election_result!G$2)</f>
        <v>1.0866666666666669</v>
      </c>
      <c r="Q117" s="4">
        <f>ABS(I117-Election_result!H$2)</f>
        <v>1.9837620619752006</v>
      </c>
      <c r="R117" s="4">
        <f>ABS(J117-Election_result!I$2)</f>
        <v>1.0037620619751997</v>
      </c>
      <c r="S117" s="4">
        <f t="shared" si="1"/>
        <v>2.1471905154938002</v>
      </c>
    </row>
    <row r="118" spans="1:19" ht="12.75" customHeight="1">
      <c r="A118" s="3">
        <v>41517</v>
      </c>
      <c r="B118" s="4">
        <v>5</v>
      </c>
      <c r="C118" s="4">
        <f>AVERAGE(Eix!B118,Prognosys!B104,'Wahlfieber I'!B59,'Wahlfieber II'!B27,Politikprognosen!B29,Spiegel!B28)</f>
        <v>37.023333333333333</v>
      </c>
      <c r="D118" s="4">
        <f>AVERAGE(Eix!C118,Prognosys!C104,'Wahlfieber I'!C59,'Wahlfieber II'!C27,Politikprognosen!C29,Spiegel!C28)</f>
        <v>23.91</v>
      </c>
      <c r="E118" s="4">
        <f>AVERAGE(Eix!D118,Prognosys!D104,'Wahlfieber I'!D59,'Wahlfieber II'!D27,Politikprognosen!D29,Spiegel!D28)</f>
        <v>12.604999999999999</v>
      </c>
      <c r="F118" s="4">
        <f>AVERAGE(Eix!E118,Prognosys!E104,'Wahlfieber I'!E59,'Wahlfieber II'!E27,Politikprognosen!E29,Spiegel!E28)</f>
        <v>6.0366666666666662</v>
      </c>
      <c r="G118" s="4">
        <f>AVERAGE(Eix!F118,Prognosys!F104,'Wahlfieber I'!F59,'Wahlfieber II'!F27,Politikprognosen!F29,Spiegel!F28)</f>
        <v>7.043333333333333</v>
      </c>
      <c r="H118" s="4">
        <f>AVERAGE(Eix!G118,Prognosys!G104,'Wahlfieber I'!G59,'Wahlfieber II'!G27,Politikprognosen!G29,Spiegel!G28)</f>
        <v>3.1766666666666663</v>
      </c>
      <c r="I118" s="4">
        <f>AVERAGE(Eix!H118,Prognosys!H104,'Wahlfieber I'!H59,'Wahlfieber II'!H27,Politikprognosen!H29,Spiegel!H28)</f>
        <v>7.1808031245758208</v>
      </c>
      <c r="J118" s="4">
        <f>AVERAGE(Eix!I118,Prognosys!I104,'Wahlfieber I'!I59,'Wahlfieber II'!I27,Politikprognosen!I29,Spiegel!I28)</f>
        <v>3.0225302087575137</v>
      </c>
      <c r="K118" s="4">
        <f>ABS(C118-Election_result!B$2)</f>
        <v>4.4766666666666666</v>
      </c>
      <c r="L118" s="4">
        <f>ABS(D118-Election_result!C$2)</f>
        <v>1.7899999999999991</v>
      </c>
      <c r="M118" s="4">
        <f>ABS(E118-Election_result!D$2)</f>
        <v>4.2049999999999983</v>
      </c>
      <c r="N118" s="4">
        <f>ABS(F118-Election_result!E$2)</f>
        <v>1.2366666666666664</v>
      </c>
      <c r="O118" s="4">
        <f>ABS(G118-Election_result!F$2)</f>
        <v>1.5566666666666666</v>
      </c>
      <c r="P118" s="4">
        <f>ABS(H118-Election_result!G$2)</f>
        <v>0.97666666666666613</v>
      </c>
      <c r="Q118" s="4">
        <f>ABS(I118-Election_result!H$2)</f>
        <v>2.4808031245758206</v>
      </c>
      <c r="R118" s="4">
        <f>ABS(J118-Election_result!I$2)</f>
        <v>1.077469791242486</v>
      </c>
      <c r="S118" s="4">
        <f t="shared" si="1"/>
        <v>2.2249924478106213</v>
      </c>
    </row>
    <row r="119" spans="1:19" ht="12.75" customHeight="1">
      <c r="A119" s="3">
        <v>41518</v>
      </c>
      <c r="B119" s="4">
        <v>5</v>
      </c>
      <c r="C119" s="4">
        <f>AVERAGE(Eix!B119,Prognosys!B105,'Wahlfieber I'!B60,'Wahlfieber II'!B28,Politikprognosen!B30,Spiegel!B29)</f>
        <v>37.123333333333335</v>
      </c>
      <c r="D119" s="4">
        <f>AVERAGE(Eix!C119,Prognosys!C105,'Wahlfieber I'!C60,'Wahlfieber II'!C28,Politikprognosen!C30,Spiegel!C29)</f>
        <v>23.84</v>
      </c>
      <c r="E119" s="4">
        <f>AVERAGE(Eix!D119,Prognosys!D105,'Wahlfieber I'!D60,'Wahlfieber II'!D28,Politikprognosen!D30,Spiegel!D29)</f>
        <v>12.633333333333333</v>
      </c>
      <c r="F119" s="4">
        <f>AVERAGE(Eix!E119,Prognosys!E105,'Wahlfieber I'!E60,'Wahlfieber II'!E28,Politikprognosen!E30,Spiegel!E29)</f>
        <v>6.0149999999999997</v>
      </c>
      <c r="G119" s="4">
        <f>AVERAGE(Eix!F119,Prognosys!F105,'Wahlfieber I'!F60,'Wahlfieber II'!F28,Politikprognosen!F30,Spiegel!F29)</f>
        <v>7.1433333333333335</v>
      </c>
      <c r="H119" s="4">
        <f>AVERAGE(Eix!G119,Prognosys!G105,'Wahlfieber I'!G60,'Wahlfieber II'!G28,Politikprognosen!G30,Spiegel!G29)</f>
        <v>3.1733333333333333</v>
      </c>
      <c r="I119" s="4">
        <f>AVERAGE(Eix!H119,Prognosys!H105,'Wahlfieber I'!H60,'Wahlfieber II'!H28,Politikprognosen!H30,Spiegel!H29)</f>
        <v>7.0183505463912716</v>
      </c>
      <c r="J119" s="4">
        <f>AVERAGE(Eix!I119,Prognosys!I105,'Wahlfieber I'!I60,'Wahlfieber II'!I28,Politikprognosen!I30,Spiegel!I29)</f>
        <v>3.0516494536087309</v>
      </c>
      <c r="K119" s="4">
        <f>ABS(C119-Election_result!B$2)</f>
        <v>4.3766666666666652</v>
      </c>
      <c r="L119" s="4">
        <f>ABS(D119-Election_result!C$2)</f>
        <v>1.8599999999999994</v>
      </c>
      <c r="M119" s="4">
        <f>ABS(E119-Election_result!D$2)</f>
        <v>4.2333333333333325</v>
      </c>
      <c r="N119" s="4">
        <f>ABS(F119-Election_result!E$2)</f>
        <v>1.2149999999999999</v>
      </c>
      <c r="O119" s="4">
        <f>ABS(G119-Election_result!F$2)</f>
        <v>1.4566666666666661</v>
      </c>
      <c r="P119" s="4">
        <f>ABS(H119-Election_result!G$2)</f>
        <v>0.97333333333333316</v>
      </c>
      <c r="Q119" s="4">
        <f>ABS(I119-Election_result!H$2)</f>
        <v>2.3183505463912715</v>
      </c>
      <c r="R119" s="4">
        <f>ABS(J119-Election_result!I$2)</f>
        <v>1.0483505463912688</v>
      </c>
      <c r="S119" s="4">
        <f t="shared" si="1"/>
        <v>2.1852126365978171</v>
      </c>
    </row>
    <row r="120" spans="1:19" ht="12.75" customHeight="1">
      <c r="A120" s="3">
        <v>41519</v>
      </c>
      <c r="B120" s="4">
        <v>5</v>
      </c>
      <c r="C120" s="4">
        <f>AVERAGE(Eix!B120,Prognosys!B106,'Wahlfieber I'!B61,'Wahlfieber II'!B29,Politikprognosen!B31,Spiegel!B30)</f>
        <v>36.081666666666671</v>
      </c>
      <c r="D120" s="4">
        <f>AVERAGE(Eix!C120,Prognosys!C106,'Wahlfieber I'!C61,'Wahlfieber II'!C29,Politikprognosen!C31,Spiegel!C30)</f>
        <v>24.515000000000001</v>
      </c>
      <c r="E120" s="4">
        <f>AVERAGE(Eix!D120,Prognosys!D106,'Wahlfieber I'!D61,'Wahlfieber II'!D29,Politikprognosen!D31,Spiegel!D30)</f>
        <v>13.15</v>
      </c>
      <c r="F120" s="4">
        <f>AVERAGE(Eix!E120,Prognosys!E106,'Wahlfieber I'!E61,'Wahlfieber II'!E29,Politikprognosen!E31,Spiegel!E30)</f>
        <v>6.0983333333333327</v>
      </c>
      <c r="G120" s="4">
        <f>AVERAGE(Eix!F120,Prognosys!F106,'Wahlfieber I'!F61,'Wahlfieber II'!F29,Politikprognosen!F31,Spiegel!F30)</f>
        <v>7.2450000000000001</v>
      </c>
      <c r="H120" s="4">
        <f>AVERAGE(Eix!G120,Prognosys!G106,'Wahlfieber I'!G61,'Wahlfieber II'!G29,Politikprognosen!G31,Spiegel!G30)</f>
        <v>3.206666666666667</v>
      </c>
      <c r="I120" s="4">
        <f>AVERAGE(Eix!H120,Prognosys!H106,'Wahlfieber I'!H61,'Wahlfieber II'!H29,Politikprognosen!H31,Spiegel!H30)</f>
        <v>6.6217082534824092</v>
      </c>
      <c r="J120" s="4">
        <f>AVERAGE(Eix!I120,Prognosys!I106,'Wahlfieber I'!I61,'Wahlfieber II'!I29,Politikprognosen!I31,Spiegel!I30)</f>
        <v>3.0816250798509244</v>
      </c>
      <c r="K120" s="4">
        <f>ABS(C120-Election_result!B$2)</f>
        <v>5.4183333333333294</v>
      </c>
      <c r="L120" s="4">
        <f>ABS(D120-Election_result!C$2)</f>
        <v>1.1849999999999987</v>
      </c>
      <c r="M120" s="4">
        <f>ABS(E120-Election_result!D$2)</f>
        <v>4.75</v>
      </c>
      <c r="N120" s="4">
        <f>ABS(F120-Election_result!E$2)</f>
        <v>1.2983333333333329</v>
      </c>
      <c r="O120" s="4">
        <f>ABS(G120-Election_result!F$2)</f>
        <v>1.3549999999999995</v>
      </c>
      <c r="P120" s="4">
        <f>ABS(H120-Election_result!G$2)</f>
        <v>1.0066666666666668</v>
      </c>
      <c r="Q120" s="4">
        <f>ABS(I120-Election_result!H$2)</f>
        <v>1.921708253482409</v>
      </c>
      <c r="R120" s="4">
        <f>ABS(J120-Election_result!I$2)</f>
        <v>1.0183749201490753</v>
      </c>
      <c r="S120" s="4">
        <f t="shared" si="1"/>
        <v>2.2441770633706013</v>
      </c>
    </row>
    <row r="121" spans="1:19" ht="12.75" customHeight="1">
      <c r="A121" s="3">
        <v>41520</v>
      </c>
      <c r="B121" s="4">
        <v>5</v>
      </c>
      <c r="C121" s="4">
        <f>AVERAGE(Eix!B121,Prognosys!B107,'Wahlfieber I'!B62,'Wahlfieber II'!B30,Politikprognosen!B32,Spiegel!B31)</f>
        <v>36.618333333333332</v>
      </c>
      <c r="D121" s="4">
        <f>AVERAGE(Eix!C121,Prognosys!C107,'Wahlfieber I'!C62,'Wahlfieber II'!C30,Politikprognosen!C32,Spiegel!C31)</f>
        <v>24.319999999999997</v>
      </c>
      <c r="E121" s="4">
        <f>AVERAGE(Eix!D121,Prognosys!D107,'Wahlfieber I'!D62,'Wahlfieber II'!D30,Politikprognosen!D32,Spiegel!D31)</f>
        <v>12.693333333333333</v>
      </c>
      <c r="F121" s="4">
        <f>AVERAGE(Eix!E121,Prognosys!E107,'Wahlfieber I'!E62,'Wahlfieber II'!E30,Politikprognosen!E32,Spiegel!E31)</f>
        <v>6.0949999999999998</v>
      </c>
      <c r="G121" s="4">
        <f>AVERAGE(Eix!F121,Prognosys!F107,'Wahlfieber I'!F62,'Wahlfieber II'!F30,Politikprognosen!F32,Spiegel!F31)</f>
        <v>7.166666666666667</v>
      </c>
      <c r="H121" s="4">
        <f>AVERAGE(Eix!G121,Prognosys!G107,'Wahlfieber I'!G62,'Wahlfieber II'!G30,Politikprognosen!G32,Spiegel!G31)</f>
        <v>3.09</v>
      </c>
      <c r="I121" s="4">
        <f>AVERAGE(Eix!H121,Prognosys!H107,'Wahlfieber I'!H62,'Wahlfieber II'!H30,Politikprognosen!H32,Spiegel!H31)</f>
        <v>6.8204702957176524</v>
      </c>
      <c r="J121" s="4">
        <f>AVERAGE(Eix!I121,Prognosys!I107,'Wahlfieber I'!I62,'Wahlfieber II'!I30,Politikprognosen!I32,Spiegel!I31)</f>
        <v>3.1961963709490147</v>
      </c>
      <c r="K121" s="4">
        <f>ABS(C121-Election_result!B$2)</f>
        <v>4.8816666666666677</v>
      </c>
      <c r="L121" s="4">
        <f>ABS(D121-Election_result!C$2)</f>
        <v>1.3800000000000026</v>
      </c>
      <c r="M121" s="4">
        <f>ABS(E121-Election_result!D$2)</f>
        <v>4.293333333333333</v>
      </c>
      <c r="N121" s="4">
        <f>ABS(F121-Election_result!E$2)</f>
        <v>1.2949999999999999</v>
      </c>
      <c r="O121" s="4">
        <f>ABS(G121-Election_result!F$2)</f>
        <v>1.4333333333333327</v>
      </c>
      <c r="P121" s="4">
        <f>ABS(H121-Election_result!G$2)</f>
        <v>0.88999999999999968</v>
      </c>
      <c r="Q121" s="4">
        <f>ABS(I121-Election_result!H$2)</f>
        <v>2.1204702957176522</v>
      </c>
      <c r="R121" s="4">
        <f>ABS(J121-Election_result!I$2)</f>
        <v>0.90380362905098499</v>
      </c>
      <c r="S121" s="4">
        <f t="shared" si="1"/>
        <v>2.1497009072627464</v>
      </c>
    </row>
    <row r="122" spans="1:19" ht="12.75" customHeight="1">
      <c r="A122" s="3">
        <v>41521</v>
      </c>
      <c r="B122" s="4">
        <v>5</v>
      </c>
      <c r="C122" s="4">
        <f>AVERAGE(Eix!B122,Prognosys!B108,'Wahlfieber I'!B63,'Wahlfieber II'!B31,Politikprognosen!B33,Spiegel!B32)</f>
        <v>36.72</v>
      </c>
      <c r="D122" s="4">
        <f>AVERAGE(Eix!C122,Prognosys!C108,'Wahlfieber I'!C63,'Wahlfieber II'!C31,Politikprognosen!C33,Spiegel!C32)</f>
        <v>23.953333333333333</v>
      </c>
      <c r="E122" s="4">
        <f>AVERAGE(Eix!D122,Prognosys!D108,'Wahlfieber I'!D63,'Wahlfieber II'!D31,Politikprognosen!D33,Spiegel!D32)</f>
        <v>12.625</v>
      </c>
      <c r="F122" s="4">
        <f>AVERAGE(Eix!E122,Prognosys!E108,'Wahlfieber I'!E63,'Wahlfieber II'!E31,Politikprognosen!E33,Spiegel!E32)</f>
        <v>6.2049999999999992</v>
      </c>
      <c r="G122" s="4">
        <f>AVERAGE(Eix!F122,Prognosys!F108,'Wahlfieber I'!F63,'Wahlfieber II'!F31,Politikprognosen!F33,Spiegel!F32)</f>
        <v>7.0633333333333326</v>
      </c>
      <c r="H122" s="4">
        <f>AVERAGE(Eix!G122,Prognosys!G108,'Wahlfieber I'!G63,'Wahlfieber II'!G31,Politikprognosen!G33,Spiegel!G32)</f>
        <v>3.0266666666666668</v>
      </c>
      <c r="I122" s="4">
        <f>AVERAGE(Eix!H122,Prognosys!H108,'Wahlfieber I'!H63,'Wahlfieber II'!H31,Politikprognosen!H33,Spiegel!H32)</f>
        <v>6.821472643884043</v>
      </c>
      <c r="J122" s="4">
        <f>AVERAGE(Eix!I122,Prognosys!I108,'Wahlfieber I'!I63,'Wahlfieber II'!I31,Politikprognosen!I33,Spiegel!I32)</f>
        <v>3.5835273561159577</v>
      </c>
      <c r="K122" s="4">
        <f>ABS(C122-Election_result!B$2)</f>
        <v>4.7800000000000011</v>
      </c>
      <c r="L122" s="4">
        <f>ABS(D122-Election_result!C$2)</f>
        <v>1.7466666666666661</v>
      </c>
      <c r="M122" s="4">
        <f>ABS(E122-Election_result!D$2)</f>
        <v>4.2249999999999996</v>
      </c>
      <c r="N122" s="4">
        <f>ABS(F122-Election_result!E$2)</f>
        <v>1.4049999999999994</v>
      </c>
      <c r="O122" s="4">
        <f>ABS(G122-Election_result!F$2)</f>
        <v>1.5366666666666671</v>
      </c>
      <c r="P122" s="4">
        <f>ABS(H122-Election_result!G$2)</f>
        <v>0.82666666666666666</v>
      </c>
      <c r="Q122" s="4">
        <f>ABS(I122-Election_result!H$2)</f>
        <v>2.1214726438840428</v>
      </c>
      <c r="R122" s="4">
        <f>ABS(J122-Election_result!I$2)</f>
        <v>0.5164726438840419</v>
      </c>
      <c r="S122" s="4">
        <f t="shared" si="1"/>
        <v>2.1447431609710108</v>
      </c>
    </row>
    <row r="123" spans="1:19" ht="12.75" customHeight="1">
      <c r="A123" s="3">
        <v>41522</v>
      </c>
      <c r="B123" s="4">
        <v>5</v>
      </c>
      <c r="C123" s="4">
        <f>AVERAGE(Eix!B123,Prognosys!B109,'Wahlfieber I'!B64,'Wahlfieber II'!B32,Politikprognosen!B34,Spiegel!B33)</f>
        <v>36.978333333333332</v>
      </c>
      <c r="D123" s="4">
        <f>AVERAGE(Eix!C123,Prognosys!C109,'Wahlfieber I'!C64,'Wahlfieber II'!C32,Politikprognosen!C34,Spiegel!C33)</f>
        <v>24.195000000000004</v>
      </c>
      <c r="E123" s="4">
        <f>AVERAGE(Eix!D123,Prognosys!D109,'Wahlfieber I'!D64,'Wahlfieber II'!D32,Politikprognosen!D34,Spiegel!D33)</f>
        <v>11.946666666666665</v>
      </c>
      <c r="F123" s="4">
        <f>AVERAGE(Eix!E123,Prognosys!E109,'Wahlfieber I'!E64,'Wahlfieber II'!E32,Politikprognosen!E34,Spiegel!E33)</f>
        <v>6.125</v>
      </c>
      <c r="G123" s="4">
        <f>AVERAGE(Eix!F123,Prognosys!F109,'Wahlfieber I'!F64,'Wahlfieber II'!F32,Politikprognosen!F34,Spiegel!F33)</f>
        <v>7.2016666666666653</v>
      </c>
      <c r="H123" s="4">
        <f>AVERAGE(Eix!G123,Prognosys!G109,'Wahlfieber I'!G64,'Wahlfieber II'!G32,Politikprognosen!G34,Spiegel!G33)</f>
        <v>3.2149999999999999</v>
      </c>
      <c r="I123" s="4">
        <f>AVERAGE(Eix!H123,Prognosys!H109,'Wahlfieber I'!H64,'Wahlfieber II'!H32,Politikprognosen!H34,Spiegel!H33)</f>
        <v>6.8580391764336319</v>
      </c>
      <c r="J123" s="4">
        <f>AVERAGE(Eix!I123,Prognosys!I109,'Wahlfieber I'!I64,'Wahlfieber II'!I32,Politikprognosen!I34,Spiegel!I33)</f>
        <v>3.4802941568997023</v>
      </c>
      <c r="K123" s="4">
        <f>ABS(C123-Election_result!B$2)</f>
        <v>4.5216666666666683</v>
      </c>
      <c r="L123" s="4">
        <f>ABS(D123-Election_result!C$2)</f>
        <v>1.5049999999999955</v>
      </c>
      <c r="M123" s="4">
        <f>ABS(E123-Election_result!D$2)</f>
        <v>3.5466666666666651</v>
      </c>
      <c r="N123" s="4">
        <f>ABS(F123-Election_result!E$2)</f>
        <v>1.3250000000000002</v>
      </c>
      <c r="O123" s="4">
        <f>ABS(G123-Election_result!F$2)</f>
        <v>1.3983333333333343</v>
      </c>
      <c r="P123" s="4">
        <f>ABS(H123-Election_result!G$2)</f>
        <v>1.0149999999999997</v>
      </c>
      <c r="Q123" s="4">
        <f>ABS(I123-Election_result!H$2)</f>
        <v>2.1580391764336317</v>
      </c>
      <c r="R123" s="4">
        <f>ABS(J123-Election_result!I$2)</f>
        <v>0.6197058431002973</v>
      </c>
      <c r="S123" s="4">
        <f t="shared" si="1"/>
        <v>2.0111764607750744</v>
      </c>
    </row>
    <row r="124" spans="1:19" ht="12.75" customHeight="1">
      <c r="A124" s="3">
        <v>41523</v>
      </c>
      <c r="B124" s="4">
        <v>5</v>
      </c>
      <c r="C124" s="4">
        <f>AVERAGE(Eix!B124,Prognosys!B110,'Wahlfieber I'!B65,'Wahlfieber II'!B33,Politikprognosen!B35,Spiegel!B34)</f>
        <v>36.743333333333332</v>
      </c>
      <c r="D124" s="4">
        <f>AVERAGE(Eix!C124,Prognosys!C110,'Wahlfieber I'!C65,'Wahlfieber II'!C33,Politikprognosen!C35,Spiegel!C34)</f>
        <v>24.188333333333333</v>
      </c>
      <c r="E124" s="4">
        <f>AVERAGE(Eix!D124,Prognosys!D110,'Wahlfieber I'!D65,'Wahlfieber II'!D33,Politikprognosen!D35,Spiegel!D34)</f>
        <v>11.88</v>
      </c>
      <c r="F124" s="4">
        <f>AVERAGE(Eix!E124,Prognosys!E110,'Wahlfieber I'!E65,'Wahlfieber II'!E33,Politikprognosen!E35,Spiegel!E34)</f>
        <v>6.1250000000000009</v>
      </c>
      <c r="G124" s="4">
        <f>AVERAGE(Eix!F124,Prognosys!F110,'Wahlfieber I'!F65,'Wahlfieber II'!F33,Politikprognosen!F35,Spiegel!F34)</f>
        <v>7.3766666666666678</v>
      </c>
      <c r="H124" s="4">
        <f>AVERAGE(Eix!G124,Prognosys!G110,'Wahlfieber I'!G65,'Wahlfieber II'!G33,Politikprognosen!G35,Spiegel!G34)</f>
        <v>3.2766666666666668</v>
      </c>
      <c r="I124" s="4">
        <f>AVERAGE(Eix!H124,Prognosys!H110,'Wahlfieber I'!H65,'Wahlfieber II'!H33,Politikprognosen!H35,Spiegel!H34)</f>
        <v>6.7269378328881926</v>
      </c>
      <c r="J124" s="4">
        <f>AVERAGE(Eix!I124,Prognosys!I110,'Wahlfieber I'!I65,'Wahlfieber II'!I33,Politikprognosen!I35,Spiegel!I34)</f>
        <v>3.683062167111808</v>
      </c>
      <c r="K124" s="4">
        <f>ABS(C124-Election_result!B$2)</f>
        <v>4.7566666666666677</v>
      </c>
      <c r="L124" s="4">
        <f>ABS(D124-Election_result!C$2)</f>
        <v>1.5116666666666667</v>
      </c>
      <c r="M124" s="4">
        <f>ABS(E124-Election_result!D$2)</f>
        <v>3.4800000000000004</v>
      </c>
      <c r="N124" s="4">
        <f>ABS(F124-Election_result!E$2)</f>
        <v>1.3250000000000011</v>
      </c>
      <c r="O124" s="4">
        <f>ABS(G124-Election_result!F$2)</f>
        <v>1.2233333333333318</v>
      </c>
      <c r="P124" s="4">
        <f>ABS(H124-Election_result!G$2)</f>
        <v>1.0766666666666667</v>
      </c>
      <c r="Q124" s="4">
        <f>ABS(I124-Election_result!H$2)</f>
        <v>2.0269378328881924</v>
      </c>
      <c r="R124" s="4">
        <f>ABS(J124-Election_result!I$2)</f>
        <v>0.41693783288819164</v>
      </c>
      <c r="S124" s="4">
        <f t="shared" si="1"/>
        <v>1.9771511248887146</v>
      </c>
    </row>
    <row r="125" spans="1:19" ht="12.75" customHeight="1">
      <c r="A125" s="3">
        <v>41524</v>
      </c>
      <c r="B125" s="4">
        <v>5</v>
      </c>
      <c r="C125" s="4">
        <f>AVERAGE(Eix!B125,Prognosys!B111,'Wahlfieber I'!B66,'Wahlfieber II'!B34,Politikprognosen!B36,Spiegel!B35)</f>
        <v>36.898333333333333</v>
      </c>
      <c r="D125" s="4">
        <f>AVERAGE(Eix!C125,Prognosys!C111,'Wahlfieber I'!C66,'Wahlfieber II'!C34,Politikprognosen!C36,Spiegel!C35)</f>
        <v>24.408333333333335</v>
      </c>
      <c r="E125" s="4">
        <f>AVERAGE(Eix!D125,Prognosys!D111,'Wahlfieber I'!D66,'Wahlfieber II'!D34,Politikprognosen!D36,Spiegel!D35)</f>
        <v>11.82</v>
      </c>
      <c r="F125" s="4">
        <f>AVERAGE(Eix!E125,Prognosys!E111,'Wahlfieber I'!E66,'Wahlfieber II'!E34,Politikprognosen!E36,Spiegel!E35)</f>
        <v>6.0033333333333339</v>
      </c>
      <c r="G125" s="4">
        <f>AVERAGE(Eix!F125,Prognosys!F111,'Wahlfieber I'!F66,'Wahlfieber II'!F34,Politikprognosen!F36,Spiegel!F35)</f>
        <v>7.4716666666666667</v>
      </c>
      <c r="H125" s="4">
        <f>AVERAGE(Eix!G125,Prognosys!G111,'Wahlfieber I'!G66,'Wahlfieber II'!G34,Politikprognosen!G36,Spiegel!G35)</f>
        <v>3.3316666666666666</v>
      </c>
      <c r="I125" s="4">
        <f>AVERAGE(Eix!H125,Prognosys!H111,'Wahlfieber I'!H66,'Wahlfieber II'!H34,Politikprognosen!H36,Spiegel!H35)</f>
        <v>6.4407482638585547</v>
      </c>
      <c r="J125" s="4">
        <f>AVERAGE(Eix!I125,Prognosys!I111,'Wahlfieber I'!I66,'Wahlfieber II'!I34,Politikprognosen!I36,Spiegel!I35)</f>
        <v>3.6292517361414447</v>
      </c>
      <c r="K125" s="4">
        <f>ABS(C125-Election_result!B$2)</f>
        <v>4.6016666666666666</v>
      </c>
      <c r="L125" s="4">
        <f>ABS(D125-Election_result!C$2)</f>
        <v>1.2916666666666643</v>
      </c>
      <c r="M125" s="4">
        <f>ABS(E125-Election_result!D$2)</f>
        <v>3.42</v>
      </c>
      <c r="N125" s="4">
        <f>ABS(F125-Election_result!E$2)</f>
        <v>1.203333333333334</v>
      </c>
      <c r="O125" s="4">
        <f>ABS(G125-Election_result!F$2)</f>
        <v>1.128333333333333</v>
      </c>
      <c r="P125" s="4">
        <f>ABS(H125-Election_result!G$2)</f>
        <v>1.1316666666666664</v>
      </c>
      <c r="Q125" s="4">
        <f>ABS(I125-Election_result!H$2)</f>
        <v>1.7407482638585545</v>
      </c>
      <c r="R125" s="4">
        <f>ABS(J125-Election_result!I$2)</f>
        <v>0.47074826385855495</v>
      </c>
      <c r="S125" s="4">
        <f t="shared" si="1"/>
        <v>1.8735203992979719</v>
      </c>
    </row>
    <row r="126" spans="1:19" ht="12.75" customHeight="1">
      <c r="A126" s="3">
        <v>41525</v>
      </c>
      <c r="B126" s="4">
        <v>5</v>
      </c>
      <c r="C126" s="4">
        <f>AVERAGE(Eix!B126,Prognosys!B112,'Wahlfieber I'!B67,'Wahlfieber II'!B35,Politikprognosen!B37,Spiegel!B36)</f>
        <v>36.986666666666672</v>
      </c>
      <c r="D126" s="4">
        <f>AVERAGE(Eix!C126,Prognosys!C112,'Wahlfieber I'!C67,'Wahlfieber II'!C35,Politikprognosen!C37,Spiegel!C36)</f>
        <v>24.438333333333333</v>
      </c>
      <c r="E126" s="4">
        <f>AVERAGE(Eix!D126,Prognosys!D112,'Wahlfieber I'!D67,'Wahlfieber II'!D35,Politikprognosen!D37,Spiegel!D36)</f>
        <v>11.716666666666669</v>
      </c>
      <c r="F126" s="4">
        <f>AVERAGE(Eix!E126,Prognosys!E112,'Wahlfieber I'!E67,'Wahlfieber II'!E35,Politikprognosen!E37,Spiegel!E36)</f>
        <v>6.05</v>
      </c>
      <c r="G126" s="4">
        <f>AVERAGE(Eix!F126,Prognosys!F112,'Wahlfieber I'!F67,'Wahlfieber II'!F35,Politikprognosen!F37,Spiegel!F36)</f>
        <v>7.6050000000000004</v>
      </c>
      <c r="H126" s="4">
        <f>AVERAGE(Eix!G126,Prognosys!G112,'Wahlfieber I'!G67,'Wahlfieber II'!G35,Politikprognosen!G37,Spiegel!G36)</f>
        <v>3.3266666666666667</v>
      </c>
      <c r="I126" s="4">
        <f>AVERAGE(Eix!H126,Prognosys!H112,'Wahlfieber I'!H67,'Wahlfieber II'!H35,Politikprognosen!H37,Spiegel!H36)</f>
        <v>6.2491839230637511</v>
      </c>
      <c r="J126" s="4">
        <f>AVERAGE(Eix!I126,Prognosys!I112,'Wahlfieber I'!I67,'Wahlfieber II'!I35,Politikprognosen!I37,Spiegel!I36)</f>
        <v>3.6308160769362483</v>
      </c>
      <c r="K126" s="4">
        <f>ABS(C126-Election_result!B$2)</f>
        <v>4.5133333333333283</v>
      </c>
      <c r="L126" s="4">
        <f>ABS(D126-Election_result!C$2)</f>
        <v>1.2616666666666667</v>
      </c>
      <c r="M126" s="4">
        <f>ABS(E126-Election_result!D$2)</f>
        <v>3.3166666666666682</v>
      </c>
      <c r="N126" s="4">
        <f>ABS(F126-Election_result!E$2)</f>
        <v>1.25</v>
      </c>
      <c r="O126" s="4">
        <f>ABS(G126-Election_result!F$2)</f>
        <v>0.99499999999999922</v>
      </c>
      <c r="P126" s="4">
        <f>ABS(H126-Election_result!G$2)</f>
        <v>1.1266666666666665</v>
      </c>
      <c r="Q126" s="4">
        <f>ABS(I126-Election_result!H$2)</f>
        <v>1.549183923063751</v>
      </c>
      <c r="R126" s="4">
        <f>ABS(J126-Election_result!I$2)</f>
        <v>0.46918392306375134</v>
      </c>
      <c r="S126" s="4">
        <f t="shared" si="1"/>
        <v>1.8102126474326039</v>
      </c>
    </row>
    <row r="127" spans="1:19" ht="12.75" customHeight="1">
      <c r="A127" s="3">
        <v>41526</v>
      </c>
      <c r="B127" s="4">
        <v>5</v>
      </c>
      <c r="C127" s="4">
        <f>AVERAGE(Eix!B127,Prognosys!B113,'Wahlfieber I'!B68,'Wahlfieber II'!B36,Politikprognosen!B38,Spiegel!B37)</f>
        <v>36.96</v>
      </c>
      <c r="D127" s="4">
        <f>AVERAGE(Eix!C127,Prognosys!C113,'Wahlfieber I'!C68,'Wahlfieber II'!C36,Politikprognosen!C38,Spiegel!C37)</f>
        <v>24.643333333333331</v>
      </c>
      <c r="E127" s="4">
        <f>AVERAGE(Eix!D127,Prognosys!D113,'Wahlfieber I'!D68,'Wahlfieber II'!D36,Politikprognosen!D38,Spiegel!D37)</f>
        <v>11.881666666666666</v>
      </c>
      <c r="F127" s="4">
        <f>AVERAGE(Eix!E127,Prognosys!E113,'Wahlfieber I'!E68,'Wahlfieber II'!E36,Politikprognosen!E38,Spiegel!E37)</f>
        <v>5.9899999999999993</v>
      </c>
      <c r="G127" s="4">
        <f>AVERAGE(Eix!F127,Prognosys!F113,'Wahlfieber I'!F68,'Wahlfieber II'!F36,Politikprognosen!F38,Spiegel!F37)</f>
        <v>7.6816666666666658</v>
      </c>
      <c r="H127" s="4">
        <f>AVERAGE(Eix!G127,Prognosys!G113,'Wahlfieber I'!G68,'Wahlfieber II'!G36,Politikprognosen!G38,Spiegel!G37)</f>
        <v>3.2266666666666666</v>
      </c>
      <c r="I127" s="4">
        <f>AVERAGE(Eix!H127,Prognosys!H113,'Wahlfieber I'!H68,'Wahlfieber II'!H36,Politikprognosen!H38,Spiegel!H37)</f>
        <v>6.0004878645703341</v>
      </c>
      <c r="J127" s="4">
        <f>AVERAGE(Eix!I127,Prognosys!I113,'Wahlfieber I'!I68,'Wahlfieber II'!I36,Politikprognosen!I38,Spiegel!I37)</f>
        <v>3.6211788020963325</v>
      </c>
      <c r="K127" s="4">
        <f>ABS(C127-Election_result!B$2)</f>
        <v>4.5399999999999991</v>
      </c>
      <c r="L127" s="4">
        <f>ABS(D127-Election_result!C$2)</f>
        <v>1.0566666666666684</v>
      </c>
      <c r="M127" s="4">
        <f>ABS(E127-Election_result!D$2)</f>
        <v>3.4816666666666656</v>
      </c>
      <c r="N127" s="4">
        <f>ABS(F127-Election_result!E$2)</f>
        <v>1.1899999999999995</v>
      </c>
      <c r="O127" s="4">
        <f>ABS(G127-Election_result!F$2)</f>
        <v>0.91833333333333389</v>
      </c>
      <c r="P127" s="4">
        <f>ABS(H127-Election_result!G$2)</f>
        <v>1.0266666666666664</v>
      </c>
      <c r="Q127" s="4">
        <f>ABS(I127-Election_result!H$2)</f>
        <v>1.3004878645703339</v>
      </c>
      <c r="R127" s="4">
        <f>ABS(J127-Election_result!I$2)</f>
        <v>0.47882119790366717</v>
      </c>
      <c r="S127" s="4">
        <f t="shared" si="1"/>
        <v>1.7490802994759169</v>
      </c>
    </row>
    <row r="128" spans="1:19" ht="12.75" customHeight="1">
      <c r="A128" s="3">
        <v>41527</v>
      </c>
      <c r="B128" s="4">
        <v>5</v>
      </c>
      <c r="C128" s="4">
        <f>AVERAGE(Eix!B128,Prognosys!B114,'Wahlfieber I'!B69,'Wahlfieber II'!B37,Politikprognosen!B39,Spiegel!B38)</f>
        <v>36.81166666666666</v>
      </c>
      <c r="D128" s="4">
        <f>AVERAGE(Eix!C128,Prognosys!C114,'Wahlfieber I'!C69,'Wahlfieber II'!C37,Politikprognosen!C39,Spiegel!C38)</f>
        <v>24.669999999999998</v>
      </c>
      <c r="E128" s="4">
        <f>AVERAGE(Eix!D128,Prognosys!D114,'Wahlfieber I'!D69,'Wahlfieber II'!D37,Politikprognosen!D39,Spiegel!D38)</f>
        <v>11.873333333333333</v>
      </c>
      <c r="F128" s="4">
        <f>AVERAGE(Eix!E128,Prognosys!E114,'Wahlfieber I'!E69,'Wahlfieber II'!E37,Politikprognosen!E39,Spiegel!E38)</f>
        <v>6.52</v>
      </c>
      <c r="G128" s="4">
        <f>AVERAGE(Eix!F128,Prognosys!F114,'Wahlfieber I'!F69,'Wahlfieber II'!F37,Politikprognosen!F39,Spiegel!F38)</f>
        <v>7.7450000000000001</v>
      </c>
      <c r="H128" s="4">
        <f>AVERAGE(Eix!G128,Prognosys!G114,'Wahlfieber I'!G69,'Wahlfieber II'!G37,Politikprognosen!G39,Spiegel!G38)</f>
        <v>3.206666666666667</v>
      </c>
      <c r="I128" s="4">
        <f>AVERAGE(Eix!H128,Prognosys!H114,'Wahlfieber I'!H69,'Wahlfieber II'!H37,Politikprognosen!H39,Spiegel!H38)</f>
        <v>5.8984930818768566</v>
      </c>
      <c r="J128" s="4">
        <f>AVERAGE(Eix!I128,Prognosys!I114,'Wahlfieber I'!I69,'Wahlfieber II'!I37,Politikprognosen!I39,Spiegel!I38)</f>
        <v>3.2698402514564759</v>
      </c>
      <c r="K128" s="4">
        <f>ABS(C128-Election_result!B$2)</f>
        <v>4.6883333333333397</v>
      </c>
      <c r="L128" s="4">
        <f>ABS(D128-Election_result!C$2)</f>
        <v>1.0300000000000011</v>
      </c>
      <c r="M128" s="4">
        <f>ABS(E128-Election_result!D$2)</f>
        <v>3.4733333333333327</v>
      </c>
      <c r="N128" s="4">
        <f>ABS(F128-Election_result!E$2)</f>
        <v>1.7199999999999998</v>
      </c>
      <c r="O128" s="4">
        <f>ABS(G128-Election_result!F$2)</f>
        <v>0.85499999999999954</v>
      </c>
      <c r="P128" s="4">
        <f>ABS(H128-Election_result!G$2)</f>
        <v>1.0066666666666668</v>
      </c>
      <c r="Q128" s="4">
        <f>ABS(I128-Election_result!H$2)</f>
        <v>1.1984930818768564</v>
      </c>
      <c r="R128" s="4">
        <f>ABS(J128-Election_result!I$2)</f>
        <v>0.8301597485435237</v>
      </c>
      <c r="S128" s="4">
        <f t="shared" si="1"/>
        <v>1.8502482704692151</v>
      </c>
    </row>
    <row r="129" spans="1:19" ht="12.75" customHeight="1">
      <c r="A129" s="3">
        <v>41528</v>
      </c>
      <c r="B129" s="4">
        <v>5</v>
      </c>
      <c r="C129" s="4">
        <f>AVERAGE(Eix!B129,Prognosys!B115,'Wahlfieber I'!B70,'Wahlfieber II'!B38,Politikprognosen!B40,Spiegel!B39)</f>
        <v>36.881666666666668</v>
      </c>
      <c r="D129" s="4">
        <f>AVERAGE(Eix!C129,Prognosys!C115,'Wahlfieber I'!C70,'Wahlfieber II'!C38,Politikprognosen!C40,Spiegel!C39)</f>
        <v>24.58</v>
      </c>
      <c r="E129" s="4">
        <f>AVERAGE(Eix!D129,Prognosys!D115,'Wahlfieber I'!D70,'Wahlfieber II'!D38,Politikprognosen!D40,Spiegel!D39)</f>
        <v>11.858333333333334</v>
      </c>
      <c r="F129" s="4">
        <f>AVERAGE(Eix!E129,Prognosys!E115,'Wahlfieber I'!E70,'Wahlfieber II'!E38,Politikprognosen!E40,Spiegel!E39)</f>
        <v>6.4033333333333333</v>
      </c>
      <c r="G129" s="4">
        <f>AVERAGE(Eix!F129,Prognosys!F115,'Wahlfieber I'!F70,'Wahlfieber II'!F38,Politikprognosen!F40,Spiegel!F39)</f>
        <v>7.7849999999999993</v>
      </c>
      <c r="H129" s="4">
        <f>AVERAGE(Eix!G129,Prognosys!G115,'Wahlfieber I'!G70,'Wahlfieber II'!G38,Politikprognosen!G40,Spiegel!G39)</f>
        <v>3.1033333333333335</v>
      </c>
      <c r="I129" s="4">
        <f>AVERAGE(Eix!H129,Prognosys!H115,'Wahlfieber I'!H70,'Wahlfieber II'!H38,Politikprognosen!H40,Spiegel!H39)</f>
        <v>5.9006624312866061</v>
      </c>
      <c r="J129" s="4">
        <f>AVERAGE(Eix!I129,Prognosys!I115,'Wahlfieber I'!I70,'Wahlfieber II'!I38,Politikprognosen!I40,Spiegel!I39)</f>
        <v>3.4843375687133928</v>
      </c>
      <c r="K129" s="4">
        <f>ABS(C129-Election_result!B$2)</f>
        <v>4.6183333333333323</v>
      </c>
      <c r="L129" s="4">
        <f>ABS(D129-Election_result!C$2)</f>
        <v>1.120000000000001</v>
      </c>
      <c r="M129" s="4">
        <f>ABS(E129-Election_result!D$2)</f>
        <v>3.4583333333333339</v>
      </c>
      <c r="N129" s="4">
        <f>ABS(F129-Election_result!E$2)</f>
        <v>1.6033333333333335</v>
      </c>
      <c r="O129" s="4">
        <f>ABS(G129-Election_result!F$2)</f>
        <v>0.81500000000000039</v>
      </c>
      <c r="P129" s="4">
        <f>ABS(H129-Election_result!G$2)</f>
        <v>0.90333333333333332</v>
      </c>
      <c r="Q129" s="4">
        <f>ABS(I129-Election_result!H$2)</f>
        <v>1.2006624312866059</v>
      </c>
      <c r="R129" s="4">
        <f>ABS(J129-Election_result!I$2)</f>
        <v>0.6156624312866068</v>
      </c>
      <c r="S129" s="4">
        <f t="shared" si="1"/>
        <v>1.7918322744883184</v>
      </c>
    </row>
    <row r="130" spans="1:19" ht="12.75" customHeight="1">
      <c r="A130" s="3">
        <v>41529</v>
      </c>
      <c r="B130" s="4">
        <v>5</v>
      </c>
      <c r="C130" s="4">
        <f>AVERAGE(Eix!B130,Prognosys!B116,'Wahlfieber I'!B71,'Wahlfieber II'!B39,Politikprognosen!B41,Spiegel!B40)</f>
        <v>36.808333333333337</v>
      </c>
      <c r="D130" s="4">
        <f>AVERAGE(Eix!C130,Prognosys!C116,'Wahlfieber I'!C71,'Wahlfieber II'!C39,Politikprognosen!C41,Spiegel!C40)</f>
        <v>24.995000000000001</v>
      </c>
      <c r="E130" s="4">
        <f>AVERAGE(Eix!D130,Prognosys!D116,'Wahlfieber I'!D71,'Wahlfieber II'!D39,Politikprognosen!D41,Spiegel!D40)</f>
        <v>11.753333333333332</v>
      </c>
      <c r="F130" s="4">
        <f>AVERAGE(Eix!E130,Prognosys!E116,'Wahlfieber I'!E71,'Wahlfieber II'!E39,Politikprognosen!E41,Spiegel!E40)</f>
        <v>6.3216666666666663</v>
      </c>
      <c r="G130" s="4">
        <f>AVERAGE(Eix!F130,Prognosys!F116,'Wahlfieber I'!F71,'Wahlfieber II'!F39,Politikprognosen!F41,Spiegel!F40)</f>
        <v>7.7833333333333341</v>
      </c>
      <c r="H130" s="4">
        <f>AVERAGE(Eix!G130,Prognosys!G116,'Wahlfieber I'!G71,'Wahlfieber II'!G39,Politikprognosen!G41,Spiegel!G40)</f>
        <v>3.0883333333333334</v>
      </c>
      <c r="I130" s="4">
        <f>AVERAGE(Eix!H130,Prognosys!H116,'Wahlfieber I'!H71,'Wahlfieber II'!H39,Politikprognosen!H41,Spiegel!H40)</f>
        <v>5.8272292789647215</v>
      </c>
      <c r="J130" s="4">
        <f>AVERAGE(Eix!I130,Prognosys!I116,'Wahlfieber I'!I71,'Wahlfieber II'!I39,Politikprognosen!I41,Spiegel!I40)</f>
        <v>3.4244373877019445</v>
      </c>
      <c r="K130" s="4">
        <f>ABS(C130-Election_result!B$2)</f>
        <v>4.6916666666666629</v>
      </c>
      <c r="L130" s="4">
        <f>ABS(D130-Election_result!C$2)</f>
        <v>0.70499999999999829</v>
      </c>
      <c r="M130" s="4">
        <f>ABS(E130-Election_result!D$2)</f>
        <v>3.3533333333333317</v>
      </c>
      <c r="N130" s="4">
        <f>ABS(F130-Election_result!E$2)</f>
        <v>1.5216666666666665</v>
      </c>
      <c r="O130" s="4">
        <f>ABS(G130-Election_result!F$2)</f>
        <v>0.81666666666666554</v>
      </c>
      <c r="P130" s="4">
        <f>ABS(H130-Election_result!G$2)</f>
        <v>0.8883333333333332</v>
      </c>
      <c r="Q130" s="4">
        <f>ABS(I130-Election_result!H$2)</f>
        <v>1.1272292789647214</v>
      </c>
      <c r="R130" s="4">
        <f>ABS(J130-Election_result!I$2)</f>
        <v>0.67556261229805514</v>
      </c>
      <c r="S130" s="4">
        <f t="shared" si="1"/>
        <v>1.7224323197411793</v>
      </c>
    </row>
    <row r="131" spans="1:19" ht="12.75" customHeight="1">
      <c r="A131" s="3">
        <v>41530</v>
      </c>
      <c r="B131" s="4">
        <v>5</v>
      </c>
      <c r="C131" s="4">
        <f>AVERAGE(Eix!B131,Prognosys!B117,'Wahlfieber I'!B72,'Wahlfieber II'!B40,Politikprognosen!B42,Spiegel!B41)</f>
        <v>36.696666666666665</v>
      </c>
      <c r="D131" s="4">
        <f>AVERAGE(Eix!C131,Prognosys!C117,'Wahlfieber I'!C72,'Wahlfieber II'!C40,Politikprognosen!C42,Spiegel!C41)</f>
        <v>24.955000000000002</v>
      </c>
      <c r="E131" s="4">
        <f>AVERAGE(Eix!D131,Prognosys!D117,'Wahlfieber I'!D72,'Wahlfieber II'!D40,Politikprognosen!D42,Spiegel!D41)</f>
        <v>11.793333333333331</v>
      </c>
      <c r="F131" s="4">
        <f>AVERAGE(Eix!E131,Prognosys!E117,'Wahlfieber I'!E72,'Wahlfieber II'!E40,Politikprognosen!E42,Spiegel!E41)</f>
        <v>6.2549999999999999</v>
      </c>
      <c r="G131" s="4">
        <f>AVERAGE(Eix!F131,Prognosys!F117,'Wahlfieber I'!F72,'Wahlfieber II'!F40,Politikprognosen!F42,Spiegel!F41)</f>
        <v>7.5866666666666669</v>
      </c>
      <c r="H131" s="4">
        <f>AVERAGE(Eix!G131,Prognosys!G117,'Wahlfieber I'!G72,'Wahlfieber II'!G40,Politikprognosen!G42,Spiegel!G41)</f>
        <v>2.9000000000000004</v>
      </c>
      <c r="I131" s="4">
        <f>AVERAGE(Eix!H131,Prognosys!H117,'Wahlfieber I'!H72,'Wahlfieber II'!H40,Politikprognosen!H42,Spiegel!H41)</f>
        <v>6.0260787054512663</v>
      </c>
      <c r="J131" s="4">
        <f>AVERAGE(Eix!I131,Prognosys!I117,'Wahlfieber I'!I72,'Wahlfieber II'!I40,Politikprognosen!I42,Spiegel!I41)</f>
        <v>3.7872546278820671</v>
      </c>
      <c r="K131" s="4">
        <f>ABS(C131-Election_result!B$2)</f>
        <v>4.8033333333333346</v>
      </c>
      <c r="L131" s="4">
        <f>ABS(D131-Election_result!C$2)</f>
        <v>0.74499999999999744</v>
      </c>
      <c r="M131" s="4">
        <f>ABS(E131-Election_result!D$2)</f>
        <v>3.3933333333333309</v>
      </c>
      <c r="N131" s="4">
        <f>ABS(F131-Election_result!E$2)</f>
        <v>1.4550000000000001</v>
      </c>
      <c r="O131" s="4">
        <f>ABS(G131-Election_result!F$2)</f>
        <v>1.0133333333333328</v>
      </c>
      <c r="P131" s="4">
        <f>ABS(H131-Election_result!G$2)</f>
        <v>0.70000000000000018</v>
      </c>
      <c r="Q131" s="4">
        <f>ABS(I131-Election_result!H$2)</f>
        <v>1.3260787054512662</v>
      </c>
      <c r="R131" s="4">
        <f>ABS(J131-Election_result!I$2)</f>
        <v>0.31274537211793252</v>
      </c>
      <c r="S131" s="4">
        <f t="shared" si="1"/>
        <v>1.7186030096961493</v>
      </c>
    </row>
    <row r="132" spans="1:19" ht="12.75" customHeight="1">
      <c r="A132" s="3">
        <v>41531</v>
      </c>
      <c r="B132" s="4">
        <v>5</v>
      </c>
      <c r="C132" s="4">
        <f>AVERAGE(Eix!B132,Prognosys!B118,'Wahlfieber I'!B73,'Wahlfieber II'!B41,Politikprognosen!B43,Spiegel!B42)</f>
        <v>36.875</v>
      </c>
      <c r="D132" s="4">
        <f>AVERAGE(Eix!C132,Prognosys!C118,'Wahlfieber I'!C73,'Wahlfieber II'!C41,Politikprognosen!C43,Spiegel!C42)</f>
        <v>25.205000000000002</v>
      </c>
      <c r="E132" s="4">
        <f>AVERAGE(Eix!D132,Prognosys!D118,'Wahlfieber I'!D73,'Wahlfieber II'!D41,Politikprognosen!D43,Spiegel!D42)</f>
        <v>11.766666666666666</v>
      </c>
      <c r="F132" s="4">
        <f>AVERAGE(Eix!E132,Prognosys!E118,'Wahlfieber I'!E73,'Wahlfieber II'!E41,Politikprognosen!E43,Spiegel!E42)</f>
        <v>6.3233333333333333</v>
      </c>
      <c r="G132" s="4">
        <f>AVERAGE(Eix!F132,Prognosys!F118,'Wahlfieber I'!F73,'Wahlfieber II'!F41,Politikprognosen!F43,Spiegel!F42)</f>
        <v>7.825000000000002</v>
      </c>
      <c r="H132" s="4">
        <f>AVERAGE(Eix!G132,Prognosys!G118,'Wahlfieber I'!G73,'Wahlfieber II'!G41,Politikprognosen!G43,Spiegel!G42)</f>
        <v>3.0033333333333339</v>
      </c>
      <c r="I132" s="4">
        <f>AVERAGE(Eix!H132,Prognosys!H118,'Wahlfieber I'!H73,'Wahlfieber II'!H41,Politikprognosen!H43,Spiegel!H42)</f>
        <v>5.536397753025831</v>
      </c>
      <c r="J132" s="4">
        <f>AVERAGE(Eix!I132,Prognosys!I118,'Wahlfieber I'!I73,'Wahlfieber II'!I41,Politikprognosen!I43,Spiegel!I42)</f>
        <v>3.4686022469741693</v>
      </c>
      <c r="K132" s="4">
        <f>ABS(C132-Election_result!B$2)</f>
        <v>4.625</v>
      </c>
      <c r="L132" s="4">
        <f>ABS(D132-Election_result!C$2)</f>
        <v>0.49499999999999744</v>
      </c>
      <c r="M132" s="4">
        <f>ABS(E132-Election_result!D$2)</f>
        <v>3.3666666666666654</v>
      </c>
      <c r="N132" s="4">
        <f>ABS(F132-Election_result!E$2)</f>
        <v>1.5233333333333334</v>
      </c>
      <c r="O132" s="4">
        <f>ABS(G132-Election_result!F$2)</f>
        <v>0.77499999999999769</v>
      </c>
      <c r="P132" s="4">
        <f>ABS(H132-Election_result!G$2)</f>
        <v>0.80333333333333368</v>
      </c>
      <c r="Q132" s="4">
        <f>ABS(I132-Election_result!H$2)</f>
        <v>0.83639775302583086</v>
      </c>
      <c r="R132" s="4">
        <f>ABS(J132-Election_result!I$2)</f>
        <v>0.63139775302583034</v>
      </c>
      <c r="S132" s="4">
        <f t="shared" ref="S132:S139" si="2">AVERAGE(K132:R132)</f>
        <v>1.6320161049231237</v>
      </c>
    </row>
    <row r="133" spans="1:19" ht="12.75" customHeight="1">
      <c r="A133" s="3">
        <v>41532</v>
      </c>
      <c r="B133" s="4">
        <v>5</v>
      </c>
      <c r="C133" s="4">
        <f>AVERAGE(Eix!B133,Prognosys!B119,'Wahlfieber I'!B74,'Wahlfieber II'!B42,Politikprognosen!B44,Spiegel!B43)</f>
        <v>36.901666666666664</v>
      </c>
      <c r="D133" s="4">
        <f>AVERAGE(Eix!C133,Prognosys!C119,'Wahlfieber I'!C74,'Wahlfieber II'!C42,Politikprognosen!C44,Spiegel!C43)</f>
        <v>25.216666666666669</v>
      </c>
      <c r="E133" s="4">
        <f>AVERAGE(Eix!D133,Prognosys!D119,'Wahlfieber I'!D74,'Wahlfieber II'!D42,Politikprognosen!D44,Spiegel!D43)</f>
        <v>11.695</v>
      </c>
      <c r="F133" s="4">
        <f>AVERAGE(Eix!E133,Prognosys!E119,'Wahlfieber I'!E74,'Wahlfieber II'!E42,Politikprognosen!E44,Spiegel!E43)</f>
        <v>6.213333333333332</v>
      </c>
      <c r="G133" s="4">
        <f>AVERAGE(Eix!F133,Prognosys!F119,'Wahlfieber I'!F74,'Wahlfieber II'!F42,Politikprognosen!F44,Spiegel!F43)</f>
        <v>7.831666666666667</v>
      </c>
      <c r="H133" s="4">
        <f>AVERAGE(Eix!G133,Prognosys!G119,'Wahlfieber I'!G74,'Wahlfieber II'!G42,Politikprognosen!G44,Spiegel!G43)</f>
        <v>2.9866666666666664</v>
      </c>
      <c r="I133" s="4">
        <f>AVERAGE(Eix!H133,Prognosys!H119,'Wahlfieber I'!H74,'Wahlfieber II'!H42,Politikprognosen!H44,Spiegel!H43)</f>
        <v>5.6357560650107841</v>
      </c>
      <c r="J133" s="4">
        <f>AVERAGE(Eix!I133,Prognosys!I119,'Wahlfieber I'!I74,'Wahlfieber II'!I42,Politikprognosen!I44,Spiegel!I43)</f>
        <v>3.5192439349892144</v>
      </c>
      <c r="K133" s="4">
        <f>ABS(C133-Election_result!B$2)</f>
        <v>4.5983333333333363</v>
      </c>
      <c r="L133" s="4">
        <f>ABS(D133-Election_result!C$2)</f>
        <v>0.48333333333333073</v>
      </c>
      <c r="M133" s="4">
        <f>ABS(E133-Election_result!D$2)</f>
        <v>3.2949999999999999</v>
      </c>
      <c r="N133" s="4">
        <f>ABS(F133-Election_result!E$2)</f>
        <v>1.4133333333333322</v>
      </c>
      <c r="O133" s="4">
        <f>ABS(G133-Election_result!F$2)</f>
        <v>0.76833333333333265</v>
      </c>
      <c r="P133" s="4">
        <f>ABS(H133-Election_result!G$2)</f>
        <v>0.78666666666666618</v>
      </c>
      <c r="Q133" s="4">
        <f>ABS(I133-Election_result!H$2)</f>
        <v>0.9357560650107839</v>
      </c>
      <c r="R133" s="4">
        <f>ABS(J133-Election_result!I$2)</f>
        <v>0.58075606501078525</v>
      </c>
      <c r="S133" s="4">
        <f t="shared" si="2"/>
        <v>1.607689016252696</v>
      </c>
    </row>
    <row r="134" spans="1:19" ht="12.75" customHeight="1">
      <c r="A134" s="3">
        <v>41533</v>
      </c>
      <c r="B134" s="4">
        <v>5</v>
      </c>
      <c r="C134" s="4">
        <f>AVERAGE(Eix!B134,Prognosys!B120,'Wahlfieber I'!B75,'Wahlfieber II'!B43,Politikprognosen!B45,Spiegel!B44)</f>
        <v>37.346666666666671</v>
      </c>
      <c r="D134" s="4">
        <f>AVERAGE(Eix!C134,Prognosys!C120,'Wahlfieber I'!C75,'Wahlfieber II'!C43,Politikprognosen!C45,Spiegel!C44)</f>
        <v>25.256666666666671</v>
      </c>
      <c r="E134" s="4">
        <f>AVERAGE(Eix!D134,Prognosys!D120,'Wahlfieber I'!D75,'Wahlfieber II'!D43,Politikprognosen!D45,Spiegel!D44)</f>
        <v>11.188333333333334</v>
      </c>
      <c r="F134" s="4">
        <f>AVERAGE(Eix!E134,Prognosys!E120,'Wahlfieber I'!E75,'Wahlfieber II'!E43,Politikprognosen!E45,Spiegel!E44)</f>
        <v>6.2499999999999991</v>
      </c>
      <c r="G134" s="4">
        <f>AVERAGE(Eix!F134,Prognosys!F120,'Wahlfieber I'!F75,'Wahlfieber II'!F43,Politikprognosen!F45,Spiegel!F44)</f>
        <v>7.9233333333333329</v>
      </c>
      <c r="H134" s="4">
        <f>AVERAGE(Eix!G134,Prognosys!G120,'Wahlfieber I'!G75,'Wahlfieber II'!G43,Politikprognosen!G45,Spiegel!G44)</f>
        <v>2.9449999999999998</v>
      </c>
      <c r="I134" s="4">
        <f>AVERAGE(Eix!H134,Prognosys!H120,'Wahlfieber I'!H75,'Wahlfieber II'!H43,Politikprognosen!H45,Spiegel!H44)</f>
        <v>5.5041040882191661</v>
      </c>
      <c r="J134" s="4">
        <f>AVERAGE(Eix!I134,Prognosys!I120,'Wahlfieber I'!I75,'Wahlfieber II'!I43,Politikprognosen!I45,Spiegel!I44)</f>
        <v>3.5842292451141664</v>
      </c>
      <c r="K134" s="4">
        <f>ABS(C134-Election_result!B$2)</f>
        <v>4.1533333333333289</v>
      </c>
      <c r="L134" s="4">
        <f>ABS(D134-Election_result!C$2)</f>
        <v>0.44333333333332803</v>
      </c>
      <c r="M134" s="4">
        <f>ABS(E134-Election_result!D$2)</f>
        <v>2.788333333333334</v>
      </c>
      <c r="N134" s="4">
        <f>ABS(F134-Election_result!E$2)</f>
        <v>1.4499999999999993</v>
      </c>
      <c r="O134" s="4">
        <f>ABS(G134-Election_result!F$2)</f>
        <v>0.67666666666666675</v>
      </c>
      <c r="P134" s="4">
        <f>ABS(H134-Election_result!G$2)</f>
        <v>0.74499999999999966</v>
      </c>
      <c r="Q134" s="4">
        <f>ABS(I134-Election_result!H$2)</f>
        <v>0.8041040882191659</v>
      </c>
      <c r="R134" s="4">
        <f>ABS(J134-Election_result!I$2)</f>
        <v>0.51577075488583324</v>
      </c>
      <c r="S134" s="4">
        <f t="shared" si="2"/>
        <v>1.4470676887214569</v>
      </c>
    </row>
    <row r="135" spans="1:19" ht="12.75" customHeight="1">
      <c r="A135" s="3">
        <v>41534</v>
      </c>
      <c r="B135" s="4">
        <v>5</v>
      </c>
      <c r="C135" s="4">
        <f>AVERAGE(Eix!B135,Prognosys!B121,'Wahlfieber I'!B76,'Wahlfieber II'!B44,Politikprognosen!B46,Spiegel!B45)</f>
        <v>36.968333333333334</v>
      </c>
      <c r="D135" s="4">
        <f>AVERAGE(Eix!C135,Prognosys!C121,'Wahlfieber I'!C76,'Wahlfieber II'!C44,Politikprognosen!C46,Spiegel!C45)</f>
        <v>25.351666666666663</v>
      </c>
      <c r="E135" s="4">
        <f>AVERAGE(Eix!D135,Prognosys!D121,'Wahlfieber I'!D76,'Wahlfieber II'!D44,Politikprognosen!D46,Spiegel!D45)</f>
        <v>10.908333333333333</v>
      </c>
      <c r="F135" s="4">
        <f>AVERAGE(Eix!E135,Prognosys!E121,'Wahlfieber I'!E76,'Wahlfieber II'!E44,Politikprognosen!E46,Spiegel!E45)</f>
        <v>6.03</v>
      </c>
      <c r="G135" s="4">
        <f>AVERAGE(Eix!F135,Prognosys!F121,'Wahlfieber I'!F76,'Wahlfieber II'!F44,Politikprognosen!F46,Spiegel!F45)</f>
        <v>8.0200000000000014</v>
      </c>
      <c r="H135" s="4">
        <f>AVERAGE(Eix!G135,Prognosys!G121,'Wahlfieber I'!G76,'Wahlfieber II'!G44,Politikprognosen!G46,Spiegel!G45)</f>
        <v>3.0216666666666669</v>
      </c>
      <c r="I135" s="4">
        <f>AVERAGE(Eix!H135,Prognosys!H121,'Wahlfieber I'!H76,'Wahlfieber II'!H44,Politikprognosen!H46,Spiegel!H45)</f>
        <v>5.9217120417205606</v>
      </c>
      <c r="J135" s="4">
        <f>AVERAGE(Eix!I135,Prognosys!I121,'Wahlfieber I'!I76,'Wahlfieber II'!I44,Politikprognosen!I46,Spiegel!I45)</f>
        <v>3.7732879582794383</v>
      </c>
      <c r="K135" s="4">
        <f>ABS(C135-Election_result!B$2)</f>
        <v>4.5316666666666663</v>
      </c>
      <c r="L135" s="4">
        <f>ABS(D135-Election_result!C$2)</f>
        <v>0.34833333333333627</v>
      </c>
      <c r="M135" s="4">
        <f>ABS(E135-Election_result!D$2)</f>
        <v>2.5083333333333329</v>
      </c>
      <c r="N135" s="4">
        <f>ABS(F135-Election_result!E$2)</f>
        <v>1.2300000000000004</v>
      </c>
      <c r="O135" s="4">
        <f>ABS(G135-Election_result!F$2)</f>
        <v>0.57999999999999829</v>
      </c>
      <c r="P135" s="4">
        <f>ABS(H135-Election_result!G$2)</f>
        <v>0.82166666666666677</v>
      </c>
      <c r="Q135" s="4">
        <f>ABS(I135-Election_result!H$2)</f>
        <v>1.2217120417205605</v>
      </c>
      <c r="R135" s="4">
        <f>ABS(J135-Election_result!I$2)</f>
        <v>0.32671204172056134</v>
      </c>
      <c r="S135" s="4">
        <f t="shared" si="2"/>
        <v>1.4460530104301403</v>
      </c>
    </row>
    <row r="136" spans="1:19" ht="12.75" customHeight="1">
      <c r="A136" s="3">
        <v>41535</v>
      </c>
      <c r="B136" s="4">
        <v>5</v>
      </c>
      <c r="C136" s="4">
        <f>AVERAGE(Eix!B136,Prognosys!B122,'Wahlfieber I'!B77,'Wahlfieber II'!B45,Politikprognosen!B47,Spiegel!B46)</f>
        <v>36.923333333333339</v>
      </c>
      <c r="D136" s="4">
        <f>AVERAGE(Eix!C136,Prognosys!C122,'Wahlfieber I'!C77,'Wahlfieber II'!C45,Politikprognosen!C47,Spiegel!C46)</f>
        <v>25.458333333333332</v>
      </c>
      <c r="E136" s="4">
        <f>AVERAGE(Eix!D136,Prognosys!D122,'Wahlfieber I'!D77,'Wahlfieber II'!D45,Politikprognosen!D47,Spiegel!D46)</f>
        <v>10.756666666666666</v>
      </c>
      <c r="F136" s="4">
        <f>AVERAGE(Eix!E136,Prognosys!E122,'Wahlfieber I'!E77,'Wahlfieber II'!E45,Politikprognosen!E47,Spiegel!E46)</f>
        <v>6.0616666666666665</v>
      </c>
      <c r="G136" s="4">
        <f>AVERAGE(Eix!F136,Prognosys!F122,'Wahlfieber I'!F77,'Wahlfieber II'!F45,Politikprognosen!F47,Spiegel!F46)</f>
        <v>8.1316666666666677</v>
      </c>
      <c r="H136" s="4">
        <f>AVERAGE(Eix!G136,Prognosys!G122,'Wahlfieber I'!G77,'Wahlfieber II'!G45,Politikprognosen!G47,Spiegel!G46)</f>
        <v>3.0350000000000001</v>
      </c>
      <c r="I136" s="4">
        <f>AVERAGE(Eix!H136,Prognosys!H122,'Wahlfieber I'!H77,'Wahlfieber II'!H45,Politikprognosen!H47,Spiegel!H46)</f>
        <v>5.6679407969299724</v>
      </c>
      <c r="J136" s="4">
        <f>AVERAGE(Eix!I136,Prognosys!I122,'Wahlfieber I'!I77,'Wahlfieber II'!I45,Politikprognosen!I47,Spiegel!I46)</f>
        <v>3.9637258697366935</v>
      </c>
      <c r="K136" s="4">
        <f>ABS(C136-Election_result!B$2)</f>
        <v>4.5766666666666609</v>
      </c>
      <c r="L136" s="4">
        <f>ABS(D136-Election_result!C$2)</f>
        <v>0.24166666666666714</v>
      </c>
      <c r="M136" s="4">
        <f>ABS(E136-Election_result!D$2)</f>
        <v>2.3566666666666656</v>
      </c>
      <c r="N136" s="4">
        <f>ABS(F136-Election_result!E$2)</f>
        <v>1.2616666666666667</v>
      </c>
      <c r="O136" s="4">
        <f>ABS(G136-Election_result!F$2)</f>
        <v>0.46833333333333194</v>
      </c>
      <c r="P136" s="4">
        <f>ABS(H136-Election_result!G$2)</f>
        <v>0.83499999999999996</v>
      </c>
      <c r="Q136" s="4">
        <f>ABS(I136-Election_result!H$2)</f>
        <v>0.96794079692997226</v>
      </c>
      <c r="R136" s="4">
        <f>ABS(J136-Election_result!I$2)</f>
        <v>0.13627413026330615</v>
      </c>
      <c r="S136" s="4">
        <f t="shared" si="2"/>
        <v>1.3555268658991588</v>
      </c>
    </row>
    <row r="137" spans="1:19" ht="12.75" customHeight="1">
      <c r="A137" s="3">
        <v>41536</v>
      </c>
      <c r="B137" s="4">
        <v>5</v>
      </c>
      <c r="C137" s="4">
        <f>AVERAGE(Eix!B137,Prognosys!B123,'Wahlfieber I'!B78,'Wahlfieber II'!B46,Politikprognosen!B48,Spiegel!B47)</f>
        <v>36.951666666666661</v>
      </c>
      <c r="D137" s="4">
        <f>AVERAGE(Eix!C137,Prognosys!C123,'Wahlfieber I'!C78,'Wahlfieber II'!C46,Politikprognosen!C48,Spiegel!C47)</f>
        <v>25.233333333333334</v>
      </c>
      <c r="E137" s="4">
        <f>AVERAGE(Eix!D137,Prognosys!D123,'Wahlfieber I'!D78,'Wahlfieber II'!D46,Politikprognosen!D48,Spiegel!D47)</f>
        <v>10.685</v>
      </c>
      <c r="F137" s="4">
        <f>AVERAGE(Eix!E137,Prognosys!E123,'Wahlfieber I'!E78,'Wahlfieber II'!E46,Politikprognosen!E48,Spiegel!E47)</f>
        <v>6.123333333333334</v>
      </c>
      <c r="G137" s="4">
        <f>AVERAGE(Eix!F137,Prognosys!F123,'Wahlfieber I'!F78,'Wahlfieber II'!F46,Politikprognosen!F48,Spiegel!F47)</f>
        <v>8.0783333333333331</v>
      </c>
      <c r="H137" s="4">
        <f>AVERAGE(Eix!G137,Prognosys!G123,'Wahlfieber I'!G78,'Wahlfieber II'!G46,Politikprognosen!G48,Spiegel!G47)</f>
        <v>3</v>
      </c>
      <c r="I137" s="4">
        <f>AVERAGE(Eix!H137,Prognosys!H123,'Wahlfieber I'!H78,'Wahlfieber II'!H46,Politikprognosen!H48,Spiegel!H47)</f>
        <v>6.0338956457009845</v>
      </c>
      <c r="J137" s="4">
        <f>AVERAGE(Eix!I137,Prognosys!I123,'Wahlfieber I'!I78,'Wahlfieber II'!I46,Politikprognosen!I48,Spiegel!I47)</f>
        <v>3.8911043542990149</v>
      </c>
      <c r="K137" s="4">
        <f>ABS(C137-Election_result!B$2)</f>
        <v>4.5483333333333391</v>
      </c>
      <c r="L137" s="4">
        <f>ABS(D137-Election_result!C$2)</f>
        <v>0.46666666666666501</v>
      </c>
      <c r="M137" s="4">
        <f>ABS(E137-Election_result!D$2)</f>
        <v>2.2850000000000001</v>
      </c>
      <c r="N137" s="4">
        <f>ABS(F137-Election_result!E$2)</f>
        <v>1.3233333333333341</v>
      </c>
      <c r="O137" s="4">
        <f>ABS(G137-Election_result!F$2)</f>
        <v>0.5216666666666665</v>
      </c>
      <c r="P137" s="4">
        <f>ABS(H137-Election_result!G$2)</f>
        <v>0.79999999999999982</v>
      </c>
      <c r="Q137" s="4">
        <f>ABS(I137-Election_result!H$2)</f>
        <v>1.3338956457009843</v>
      </c>
      <c r="R137" s="4">
        <f>ABS(J137-Election_result!I$2)</f>
        <v>0.20889564570098473</v>
      </c>
      <c r="S137" s="4">
        <f t="shared" si="2"/>
        <v>1.4359739114252466</v>
      </c>
    </row>
    <row r="138" spans="1:19" ht="12.75" customHeight="1">
      <c r="A138" s="3">
        <v>41537</v>
      </c>
      <c r="B138" s="4">
        <v>5</v>
      </c>
      <c r="C138" s="4">
        <f>AVERAGE(Eix!B138,Prognosys!B124,'Wahlfieber I'!B79,'Wahlfieber II'!B47,Politikprognosen!B49,Spiegel!B48)</f>
        <v>36.914999999999999</v>
      </c>
      <c r="D138" s="4">
        <f>AVERAGE(Eix!C138,Prognosys!C124,'Wahlfieber I'!C79,'Wahlfieber II'!C47,Politikprognosen!C49,Spiegel!C48)</f>
        <v>25.398333333333337</v>
      </c>
      <c r="E138" s="4">
        <f>AVERAGE(Eix!D138,Prognosys!D124,'Wahlfieber I'!D79,'Wahlfieber II'!D47,Politikprognosen!D49,Spiegel!D48)</f>
        <v>10.635</v>
      </c>
      <c r="F138" s="4">
        <f>AVERAGE(Eix!E138,Prognosys!E124,'Wahlfieber I'!E79,'Wahlfieber II'!E47,Politikprognosen!E49,Spiegel!E48)</f>
        <v>6.2433333333333332</v>
      </c>
      <c r="G138" s="4">
        <f>AVERAGE(Eix!F138,Prognosys!F124,'Wahlfieber I'!F79,'Wahlfieber II'!F47,Politikprognosen!F49,Spiegel!F48)</f>
        <v>8.2866666666666671</v>
      </c>
      <c r="H138" s="4">
        <f>AVERAGE(Eix!G138,Prognosys!G124,'Wahlfieber I'!G79,'Wahlfieber II'!G47,Politikprognosen!G49,Spiegel!G48)</f>
        <v>2.9733333333333332</v>
      </c>
      <c r="I138" s="4">
        <f>AVERAGE(Eix!H138,Prognosys!H124,'Wahlfieber I'!H79,'Wahlfieber II'!H47,Politikprognosen!H49,Spiegel!H48)</f>
        <v>5.9490652529187171</v>
      </c>
      <c r="J138" s="4">
        <f>AVERAGE(Eix!I138,Prognosys!I124,'Wahlfieber I'!I79,'Wahlfieber II'!I47,Politikprognosen!I49,Spiegel!I48)</f>
        <v>3.6026014137479501</v>
      </c>
      <c r="K138" s="4">
        <f>ABS(C138-Election_result!B$2)</f>
        <v>4.5850000000000009</v>
      </c>
      <c r="L138" s="4">
        <f>ABS(D138-Election_result!C$2)</f>
        <v>0.30166666666666231</v>
      </c>
      <c r="M138" s="4">
        <f>ABS(E138-Election_result!D$2)</f>
        <v>2.2349999999999994</v>
      </c>
      <c r="N138" s="4">
        <f>ABS(F138-Election_result!E$2)</f>
        <v>1.4433333333333334</v>
      </c>
      <c r="O138" s="4">
        <f>ABS(G138-Election_result!F$2)</f>
        <v>0.31333333333333258</v>
      </c>
      <c r="P138" s="4">
        <f>ABS(H138-Election_result!G$2)</f>
        <v>0.77333333333333298</v>
      </c>
      <c r="Q138" s="4">
        <f>ABS(I138-Election_result!H$2)</f>
        <v>1.249065252918717</v>
      </c>
      <c r="R138" s="4">
        <f>ABS(J138-Election_result!I$2)</f>
        <v>0.49739858625204958</v>
      </c>
      <c r="S138" s="4">
        <f t="shared" si="2"/>
        <v>1.4247663132296786</v>
      </c>
    </row>
    <row r="139" spans="1:19" ht="12.75" customHeight="1">
      <c r="A139" s="3">
        <v>41538</v>
      </c>
      <c r="B139" s="4">
        <v>5</v>
      </c>
      <c r="C139" s="4">
        <f>AVERAGE(Eix!B139,Prognosys!B125,'Wahlfieber I'!B80,'Wahlfieber II'!B48,Politikprognosen!B50,Spiegel!B49)</f>
        <v>37.048333333333339</v>
      </c>
      <c r="D139" s="4">
        <f>AVERAGE(Eix!C139,Prognosys!C125,'Wahlfieber I'!C80,'Wahlfieber II'!C48,Politikprognosen!C50,Spiegel!C49)</f>
        <v>25.851666666666663</v>
      </c>
      <c r="E139" s="4">
        <f>AVERAGE(Eix!D139,Prognosys!D125,'Wahlfieber I'!D80,'Wahlfieber II'!D48,Politikprognosen!D50,Spiegel!D49)</f>
        <v>10.391666666666666</v>
      </c>
      <c r="F139" s="4">
        <f>AVERAGE(Eix!E139,Prognosys!E125,'Wahlfieber I'!E80,'Wahlfieber II'!E48,Politikprognosen!E50,Spiegel!E49)</f>
        <v>6.03</v>
      </c>
      <c r="G139" s="4">
        <f>AVERAGE(Eix!F139,Prognosys!F125,'Wahlfieber I'!F80,'Wahlfieber II'!F48,Politikprognosen!F50,Spiegel!F49)</f>
        <v>8.3733333333333331</v>
      </c>
      <c r="H139" s="4">
        <f>AVERAGE(Eix!G139,Prognosys!G125,'Wahlfieber I'!G80,'Wahlfieber II'!G48,Politikprognosen!G50,Spiegel!G49)</f>
        <v>2.8183333333333334</v>
      </c>
      <c r="I139" s="4">
        <f>AVERAGE(Eix!H139,Prognosys!H125,'Wahlfieber I'!H80,'Wahlfieber II'!H48,Politikprognosen!H50,Spiegel!H49)</f>
        <v>5.8977797709055331</v>
      </c>
      <c r="J139" s="4">
        <f>AVERAGE(Eix!I139,Prognosys!I125,'Wahlfieber I'!I80,'Wahlfieber II'!I48,Politikprognosen!I50,Spiegel!I49)</f>
        <v>3.5938868957611327</v>
      </c>
      <c r="K139" s="4">
        <f>ABS(C139-Election_result!B$2)</f>
        <v>4.4516666666666609</v>
      </c>
      <c r="L139" s="4">
        <f>ABS(D139-Election_result!C$2)</f>
        <v>0.15166666666666373</v>
      </c>
      <c r="M139" s="4">
        <f>ABS(E139-Election_result!D$2)</f>
        <v>1.9916666666666654</v>
      </c>
      <c r="N139" s="4">
        <f>ABS(F139-Election_result!E$2)</f>
        <v>1.2300000000000004</v>
      </c>
      <c r="O139" s="4">
        <f>ABS(G139-Election_result!F$2)</f>
        <v>0.22666666666666657</v>
      </c>
      <c r="P139" s="4">
        <f>ABS(H139-Election_result!G$2)</f>
        <v>0.61833333333333318</v>
      </c>
      <c r="Q139" s="4">
        <f>ABS(I139-Election_result!H$2)</f>
        <v>1.1977797709055329</v>
      </c>
      <c r="R139" s="4">
        <f>ABS(J139-Election_result!I$2)</f>
        <v>0.50611310423886691</v>
      </c>
      <c r="S139" s="4">
        <f t="shared" si="2"/>
        <v>1.296736609393049</v>
      </c>
    </row>
    <row r="140" spans="1:19" ht="12.75" customHeight="1">
      <c r="A140" s="3">
        <v>41539</v>
      </c>
      <c r="B140" s="4">
        <v>5</v>
      </c>
      <c r="C140" s="4">
        <f>AVERAGE(Eix!B140,Prognosys!B126,'Wahlfieber I'!B81,'Wahlfieber II'!B49,Politikprognosen!B51,Spiegel!B50)</f>
        <v>36.866666666666667</v>
      </c>
      <c r="D140" s="4">
        <f>AVERAGE(Eix!C140,Prognosys!C126,'Wahlfieber I'!C81,'Wahlfieber II'!C49,Politikprognosen!C51,Spiegel!C50)</f>
        <v>25.78</v>
      </c>
      <c r="E140" s="4">
        <f>AVERAGE(Eix!D140,Prognosys!D126,'Wahlfieber I'!D81,'Wahlfieber II'!D49,Politikprognosen!D51,Spiegel!D50)</f>
        <v>10.318333333333333</v>
      </c>
      <c r="F140" s="4">
        <f>AVERAGE(Eix!E140,Prognosys!E126,'Wahlfieber I'!E81,'Wahlfieber II'!E49,Politikprognosen!E51,Spiegel!E50)</f>
        <v>6.0116666666666667</v>
      </c>
      <c r="G140" s="4">
        <f>AVERAGE(Eix!F140,Prognosys!F126,'Wahlfieber I'!F81,'Wahlfieber II'!F49,Politikprognosen!F51,Spiegel!F50)</f>
        <v>8.4183333333333312</v>
      </c>
      <c r="H140" s="4">
        <f>AVERAGE(Eix!G140,Prognosys!G126,'Wahlfieber I'!G81,'Wahlfieber II'!G49,Politikprognosen!G51,Spiegel!G50)</f>
        <v>2.7666666666666671</v>
      </c>
      <c r="I140" s="4">
        <f>AVERAGE(Eix!H140,Prognosys!H126,'Wahlfieber I'!H81,'Wahlfieber II'!H49,Politikprognosen!H51,Spiegel!H50)</f>
        <v>6.2231107227940612</v>
      </c>
      <c r="J140" s="4">
        <f>AVERAGE(Eix!I140,Prognosys!I126,'Wahlfieber I'!I81,'Wahlfieber II'!I49,Politikprognosen!I51,Spiegel!I50)</f>
        <v>3.6185559438726056</v>
      </c>
      <c r="K140" s="4">
        <f>ABS(C140-Election_result!B$2)</f>
        <v>4.6333333333333329</v>
      </c>
      <c r="L140" s="4">
        <f>ABS(D140-Election_result!C$2)</f>
        <v>8.0000000000001847E-2</v>
      </c>
      <c r="M140" s="4">
        <f>ABS(E140-Election_result!D$2)</f>
        <v>1.918333333333333</v>
      </c>
      <c r="N140" s="4">
        <f>ABS(F140-Election_result!E$2)</f>
        <v>1.2116666666666669</v>
      </c>
      <c r="O140" s="4">
        <f>ABS(G140-Election_result!F$2)</f>
        <v>0.18166666666666842</v>
      </c>
      <c r="P140" s="4">
        <f>ABS(H140-Election_result!G$2)</f>
        <v>0.56666666666666687</v>
      </c>
      <c r="Q140" s="4">
        <f>ABS(I140-Election_result!H$2)</f>
        <v>1.523110722794061</v>
      </c>
      <c r="R140" s="4">
        <f>ABS(J140-Election_result!I$2)</f>
        <v>0.48144405612739405</v>
      </c>
      <c r="S140" s="4">
        <f t="shared" ref="S140" si="3">AVERAGE(K140:R140)</f>
        <v>1.3245276806985156</v>
      </c>
    </row>
    <row r="141" spans="1:19" ht="12.75" customHeight="1">
      <c r="A141" s="3"/>
      <c r="B141" s="4"/>
      <c r="C141" s="4"/>
      <c r="D141" s="4"/>
      <c r="E141" s="4"/>
      <c r="F141" s="4"/>
      <c r="G141" s="4"/>
      <c r="H141" s="4"/>
      <c r="I141" s="4"/>
      <c r="J141" s="4"/>
    </row>
    <row r="142" spans="1:19" ht="12.75" customHeight="1">
      <c r="A142" s="3"/>
      <c r="B142" s="4"/>
      <c r="C142" s="4"/>
      <c r="D142" s="4"/>
      <c r="E142" s="4"/>
      <c r="F142" s="4"/>
      <c r="G142" s="4"/>
      <c r="H142" s="4"/>
      <c r="I142" s="4"/>
      <c r="J142" s="4"/>
    </row>
    <row r="143" spans="1:19" ht="12.75" customHeight="1">
      <c r="A143" s="3"/>
      <c r="B143" s="4"/>
      <c r="C143" s="4"/>
      <c r="D143" s="4"/>
      <c r="E143" s="4"/>
      <c r="F143" s="4"/>
      <c r="G143" s="4"/>
      <c r="H143" s="4"/>
      <c r="I143" s="4"/>
      <c r="J143" s="4"/>
    </row>
    <row r="144" spans="1:19" ht="12.75" customHeight="1">
      <c r="A144" s="3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2.75" customHeight="1">
      <c r="A145" s="3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2.75" customHeight="1">
      <c r="A146" s="3"/>
      <c r="B146" s="4"/>
      <c r="C146" s="4"/>
      <c r="D146" s="4"/>
      <c r="E146" s="4"/>
      <c r="F146" s="4"/>
      <c r="G146" s="4"/>
      <c r="H146" s="4"/>
      <c r="I146" s="4"/>
      <c r="J146" s="4"/>
    </row>
    <row r="147" spans="1:10" ht="12.75" customHeight="1">
      <c r="A147" s="3"/>
      <c r="B147" s="4"/>
      <c r="C147" s="4"/>
      <c r="D147" s="4"/>
      <c r="E147" s="4"/>
      <c r="F147" s="4"/>
      <c r="G147" s="4"/>
      <c r="H147" s="4"/>
      <c r="I147" s="4"/>
      <c r="J147" s="4"/>
    </row>
    <row r="148" spans="1:10" ht="12.75" customHeight="1">
      <c r="A148" s="3"/>
      <c r="B148" s="4"/>
      <c r="C148" s="4"/>
      <c r="D148" s="4"/>
      <c r="E148" s="4"/>
      <c r="F148" s="4"/>
      <c r="G148" s="4"/>
      <c r="H148" s="4"/>
      <c r="I148" s="4"/>
      <c r="J148" s="4"/>
    </row>
    <row r="149" spans="1:10" ht="12.75" customHeight="1">
      <c r="A149" s="3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2.75" customHeight="1">
      <c r="A150" s="3"/>
      <c r="B150" s="4"/>
      <c r="C150" s="4"/>
      <c r="D150" s="4"/>
      <c r="E150" s="4"/>
      <c r="F150" s="4"/>
      <c r="G150" s="4"/>
      <c r="H150" s="4"/>
      <c r="I150" s="4"/>
      <c r="J150" s="4"/>
    </row>
    <row r="151" spans="1:10" ht="12.75" customHeight="1">
      <c r="A151" s="3"/>
      <c r="B151" s="4"/>
      <c r="C151" s="4"/>
      <c r="D151" s="4"/>
      <c r="E151" s="4"/>
      <c r="F151" s="4"/>
      <c r="G151" s="4"/>
      <c r="H151" s="4"/>
      <c r="I151" s="4"/>
      <c r="J151" s="4"/>
    </row>
    <row r="152" spans="1:10" ht="12.75" customHeight="1">
      <c r="A152" s="3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2.75" customHeight="1">
      <c r="A153" s="3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2.75" customHeight="1">
      <c r="A154" s="3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2.75" customHeight="1">
      <c r="A155" s="3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2.75" customHeight="1">
      <c r="A156" s="3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2.75" customHeight="1">
      <c r="A157" s="3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2.75" customHeight="1">
      <c r="A158" s="3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2.75" customHeight="1">
      <c r="A159" s="3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2.75" customHeight="1">
      <c r="A160" s="3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2.75" customHeight="1">
      <c r="A161" s="3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2.75" customHeight="1">
      <c r="A162" s="3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2.75" customHeight="1">
      <c r="A163" s="3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2.75" customHeight="1">
      <c r="A164" s="3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2.75" customHeight="1">
      <c r="A165" s="3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2.75" customHeight="1">
      <c r="A166" s="3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2.75" customHeight="1">
      <c r="A167" s="3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2.75" customHeight="1">
      <c r="A168" s="3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2.75" customHeight="1">
      <c r="A169" s="3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2.75" customHeight="1">
      <c r="A170" s="3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2.75" customHeight="1">
      <c r="A171" s="3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2.75" customHeight="1">
      <c r="A172" s="3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2.75" customHeight="1">
      <c r="A173" s="3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2.75" customHeight="1">
      <c r="A174" s="3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2.75" customHeight="1">
      <c r="A175" s="3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2.75" customHeight="1">
      <c r="A176" s="3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2.75" customHeight="1">
      <c r="A177" s="3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2.75" customHeight="1">
      <c r="A178" s="3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2.75" customHeight="1">
      <c r="A179" s="3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2.75" customHeight="1">
      <c r="A180" s="3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2.75" customHeight="1">
      <c r="A181" s="3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2.75" customHeight="1">
      <c r="A182" s="3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2.75" customHeight="1">
      <c r="A183" s="3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2.75" customHeight="1">
      <c r="A184" s="3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2.75" customHeight="1">
      <c r="A185" s="3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2.75" customHeight="1">
      <c r="A186" s="3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2.75" customHeight="1">
      <c r="A187" s="3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2.75" customHeight="1">
      <c r="A188" s="3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2.75" customHeight="1">
      <c r="A189" s="3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2.75" customHeight="1">
      <c r="A190" s="3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2.75" customHeight="1">
      <c r="A191" s="3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2.75" customHeight="1">
      <c r="A192" s="3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2.75" customHeight="1">
      <c r="A193" s="3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2.75" customHeight="1">
      <c r="A194" s="3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2.75" customHeight="1">
      <c r="A195" s="3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2.75" customHeight="1">
      <c r="A196" s="3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2.75" customHeight="1">
      <c r="A197" s="3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2.75" customHeight="1">
      <c r="A198" s="3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2.75" customHeight="1">
      <c r="A199" s="3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2.75" customHeight="1">
      <c r="A200" s="3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2.75" customHeight="1">
      <c r="A201" s="3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2.75" customHeight="1">
      <c r="A202" s="3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2.75" customHeight="1">
      <c r="A203" s="3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2.75" customHeight="1">
      <c r="A204" s="3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2.75" customHeight="1">
      <c r="A205" s="3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2.75" customHeight="1">
      <c r="A206" s="3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2.75" customHeight="1">
      <c r="A207" s="3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2.75" customHeight="1">
      <c r="A208" s="3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2.75" customHeight="1">
      <c r="A209" s="3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2.75" customHeight="1">
      <c r="A210" s="3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2.75" customHeight="1">
      <c r="A211" s="3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2.75" customHeight="1">
      <c r="A212" s="3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2.75" customHeight="1">
      <c r="A213" s="3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2.75" customHeight="1">
      <c r="A214" s="3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2.75" customHeight="1">
      <c r="A215" s="3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2.75" customHeight="1">
      <c r="A216" s="3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2.75" customHeight="1">
      <c r="A217" s="3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2.75" customHeight="1">
      <c r="A218" s="3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2.75" customHeight="1">
      <c r="A219" s="3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2.75" customHeight="1">
      <c r="A220" s="3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2.75" customHeight="1">
      <c r="A221" s="3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2.75" customHeight="1">
      <c r="A222" s="3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2.75" customHeight="1">
      <c r="A223" s="3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2.75" customHeight="1">
      <c r="A224" s="3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2.75" customHeight="1">
      <c r="A225" s="3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2.75" customHeight="1">
      <c r="A226" s="3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2.75" customHeight="1">
      <c r="A227" s="3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2.75" customHeight="1">
      <c r="A228" s="3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2.75" customHeight="1">
      <c r="A229" s="3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2.75" customHeight="1">
      <c r="A230" s="3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2.75" customHeight="1">
      <c r="A231" s="3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2.75" customHeight="1">
      <c r="A232" s="3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2.75" customHeight="1">
      <c r="A233" s="3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2.75" customHeight="1">
      <c r="A234" s="3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2.75" customHeight="1">
      <c r="A235" s="3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2.75" customHeight="1">
      <c r="A236" s="3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2.75" customHeight="1">
      <c r="A237" s="3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2.75" customHeight="1">
      <c r="A238" s="3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2.75" customHeight="1">
      <c r="A239" s="3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2.75" customHeight="1">
      <c r="A240" s="3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2.75" customHeight="1">
      <c r="A241" s="3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2.75" customHeight="1">
      <c r="A242" s="3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2.75" customHeight="1">
      <c r="A243" s="3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2.75" customHeight="1">
      <c r="A244" s="3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2.75" customHeight="1">
      <c r="A245" s="3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2.75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2.75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2.75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2.75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2.75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2.75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2.75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2.75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2.75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2.75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2.75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2.75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2.75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2.75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2.75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2.75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2.7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2.75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2.75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2.75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2.75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2.75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2.75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2.75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2.75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2.75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2.75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2.75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2.75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2.75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2.75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2.75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2.75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2.75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2.75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2.75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2.75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2.75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2.75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2.75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2.75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2.75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2.75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2.75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2.75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2.75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2.75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2.75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2.75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2.75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2.75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2.75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2.75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2.75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2.75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2.75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2.75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2.75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2.75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2.75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2.75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2.75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2.75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2.75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2.75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2.75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2.75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2.75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2.75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2.75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2.75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2.75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2.75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2.75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2.75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2.75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2.75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2.75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2.75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2.75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2.75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2.75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2.75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2.75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2.75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2.75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2.75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2.75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2.75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2.75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2.75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2.75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2.75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2.75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2.75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2.75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2.75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2.75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2.75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2.75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2.75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2.75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2.75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2.75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2.75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2.75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2.75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2.75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2.75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2.75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2.75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2.75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2.75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2.75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2.75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2.75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2.75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2.75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2.75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2.75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2.75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2.75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2.75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2.75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2.75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2.75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2.75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2.75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2.75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2.75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2.75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2.75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2.75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2.75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2.75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2.75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2.75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2.75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2.75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2.75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2.75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2.75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2.75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2.75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2.75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2.75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2.75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2.75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2.75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2.75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2.75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2.75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2.75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2.75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2.75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2.75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2.75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2.75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2.75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2.75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2.75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2.75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2.75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2.75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2.75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2.75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2.75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2.75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2.75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2.75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2.75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2.75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2.75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2.75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2.75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2.75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2.75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2.75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2.75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2.75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2.75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2.75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2.75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2.75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2.75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2.75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2.75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2.75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2.75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2.75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2.75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2.75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2.75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2.75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2.75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2.75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2.75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2.75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2.75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2.75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2.75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2.75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2.75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2.75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2.75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2.75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2.75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2.75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2.75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2.75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2.75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2.75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2.75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2.75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2.75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2.75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2.75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2.75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2.75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2.75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2.75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2.75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2.75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2.75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2.75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2.75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2.75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2.75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2.75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2.75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2.75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2.75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2.75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2.75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2.75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2.75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2.75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2.75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2.75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2.75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2.75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2.75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2.75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2.75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2.75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2.75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2.75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2.75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2.75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2.75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2.75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2.75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2.75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2.75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2.75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2.75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2.75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2.75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2.75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2.75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2.75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2.75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2.75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2.75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2.75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2.75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2.75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2.75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2.75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2.75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2.75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2.75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2.75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2.75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2.75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2.75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2.75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2.75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2.75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2.75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2.75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2.75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2.75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2.75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2.75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2.75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2.75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2.75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2.75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2.75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2.75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2.75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2.75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2.75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2.75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2.75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2.75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2.75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2.75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2.75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2.75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2.75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2.75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2.75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2.75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2.75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2.75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2.75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2.75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2.75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2.75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2.75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2.75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2.75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2.75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2.75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2.75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2.75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2.75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2.75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2.75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2.75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2.75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2.75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2.75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2.75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2.75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2.75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2.75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2.75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2.75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2.75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2.75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2.75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2.75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2.75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2.75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2.75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2.75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2.75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2.75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2.75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2.75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2.75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R589"/>
  <sheetViews>
    <sheetView workbookViewId="0">
      <pane xSplit="1" ySplit="2" topLeftCell="B3" activePane="bottomRight" state="frozen"/>
      <selection activeCell="K3" sqref="K3:R140"/>
      <selection pane="topRight" activeCell="K3" sqref="K3:R140"/>
      <selection pane="bottomLeft" activeCell="K3" sqref="K3:R140"/>
      <selection pane="bottomRight" activeCell="B1" sqref="B1:R1048576"/>
    </sheetView>
  </sheetViews>
  <sheetFormatPr baseColWidth="10" defaultColWidth="17.1640625" defaultRowHeight="12.75" customHeight="1" x14ac:dyDescent="0"/>
  <cols>
    <col min="2" max="2" width="8.83203125" bestFit="1" customWidth="1"/>
    <col min="3" max="4" width="5.83203125" bestFit="1" customWidth="1"/>
    <col min="5" max="5" width="4.6640625" bestFit="1" customWidth="1"/>
    <col min="6" max="6" width="5.1640625" bestFit="1" customWidth="1"/>
    <col min="7" max="7" width="6.5" bestFit="1" customWidth="1"/>
    <col min="8" max="8" width="5.83203125" bestFit="1" customWidth="1"/>
    <col min="9" max="9" width="7.5" bestFit="1" customWidth="1"/>
    <col min="10" max="10" width="8.83203125" bestFit="1" customWidth="1"/>
    <col min="11" max="11" width="4.6640625" bestFit="1" customWidth="1"/>
    <col min="12" max="12" width="5.83203125" bestFit="1" customWidth="1"/>
    <col min="13" max="13" width="4.6640625" bestFit="1" customWidth="1"/>
    <col min="14" max="14" width="5.1640625" bestFit="1" customWidth="1"/>
    <col min="15" max="15" width="6.5" bestFit="1" customWidth="1"/>
    <col min="16" max="16" width="5.83203125" bestFit="1" customWidth="1"/>
    <col min="17" max="17" width="7.5" bestFit="1" customWidth="1"/>
    <col min="18" max="18" width="4.83203125" bestFit="1" customWidth="1"/>
  </cols>
  <sheetData>
    <row r="1" spans="1:18" s="2" customFormat="1" ht="12.75" customHeight="1"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</row>
    <row r="2" spans="1:18" s="8" customFormat="1" ht="12.75" customHeight="1">
      <c r="A2" s="8" t="s">
        <v>13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20</v>
      </c>
    </row>
    <row r="3" spans="1:18" ht="12.75" customHeight="1">
      <c r="A3" s="3">
        <v>41402</v>
      </c>
      <c r="B3" s="4">
        <v>29.04</v>
      </c>
      <c r="C3" s="4">
        <v>19.14</v>
      </c>
      <c r="D3" s="4">
        <v>9.1999999999999993</v>
      </c>
      <c r="E3" s="4">
        <v>5.05</v>
      </c>
      <c r="F3" s="4">
        <v>4.8899999999999997</v>
      </c>
      <c r="G3" s="4">
        <v>2.31</v>
      </c>
      <c r="H3" s="4">
        <v>27.92</v>
      </c>
      <c r="I3" s="4">
        <v>2.44</v>
      </c>
      <c r="J3" s="4">
        <f>ABS(B3-Election_result!B$2)</f>
        <v>12.46</v>
      </c>
      <c r="K3" s="4">
        <f>ABS(C3-Election_result!C$2)</f>
        <v>6.5599999999999987</v>
      </c>
      <c r="L3" s="4">
        <f>ABS(D3-Election_result!D$2)</f>
        <v>0.79999999999999893</v>
      </c>
      <c r="M3" s="4">
        <f>ABS(E3-Election_result!E$2)</f>
        <v>0.25</v>
      </c>
      <c r="N3" s="4">
        <f>ABS(F3-Election_result!F$2)</f>
        <v>3.71</v>
      </c>
      <c r="O3" s="4">
        <f>ABS(G3-Election_result!G$2)</f>
        <v>0.10999999999999988</v>
      </c>
      <c r="P3" s="4">
        <f>ABS(H3-Election_result!H$2)</f>
        <v>23.220000000000002</v>
      </c>
      <c r="Q3" s="4">
        <f>ABS(I3-Election_result!I$2)</f>
        <v>1.6599999999999997</v>
      </c>
      <c r="R3" s="4">
        <f>AVERAGE(J3:Q3)</f>
        <v>6.0962499999999995</v>
      </c>
    </row>
    <row r="4" spans="1:18" ht="12.75" customHeight="1">
      <c r="A4" s="3">
        <v>41403</v>
      </c>
      <c r="B4" s="4">
        <v>30.04</v>
      </c>
      <c r="C4" s="4">
        <v>19.2</v>
      </c>
      <c r="D4" s="4">
        <v>8.91</v>
      </c>
      <c r="E4" s="4">
        <v>5.14</v>
      </c>
      <c r="F4" s="4">
        <v>4.95</v>
      </c>
      <c r="G4" s="4">
        <v>2.74</v>
      </c>
      <c r="H4" s="4">
        <v>26.52</v>
      </c>
      <c r="I4" s="4">
        <v>2.5099999999999998</v>
      </c>
      <c r="J4" s="4">
        <f>ABS(B4-Election_result!B$2)</f>
        <v>11.46</v>
      </c>
      <c r="K4" s="4">
        <f>ABS(C4-Election_result!C$2)</f>
        <v>6.5</v>
      </c>
      <c r="L4" s="4">
        <f>ABS(D4-Election_result!D$2)</f>
        <v>0.50999999999999979</v>
      </c>
      <c r="M4" s="4">
        <f>ABS(E4-Election_result!E$2)</f>
        <v>0.33999999999999986</v>
      </c>
      <c r="N4" s="4">
        <f>ABS(F4-Election_result!F$2)</f>
        <v>3.6499999999999995</v>
      </c>
      <c r="O4" s="4">
        <f>ABS(G4-Election_result!G$2)</f>
        <v>0.54</v>
      </c>
      <c r="P4" s="4">
        <f>ABS(H4-Election_result!H$2)</f>
        <v>21.82</v>
      </c>
      <c r="Q4" s="4">
        <f>ABS(I4-Election_result!I$2)</f>
        <v>1.5899999999999999</v>
      </c>
      <c r="R4" s="4">
        <f t="shared" ref="R4:R67" si="0">AVERAGE(J4:Q4)</f>
        <v>5.8012499999999996</v>
      </c>
    </row>
    <row r="5" spans="1:18" ht="12.75" customHeight="1">
      <c r="A5" s="3">
        <v>41404</v>
      </c>
      <c r="B5" s="4">
        <v>29.79</v>
      </c>
      <c r="C5" s="4">
        <v>19.38</v>
      </c>
      <c r="D5" s="4">
        <v>9.16</v>
      </c>
      <c r="E5" s="4">
        <v>5.08</v>
      </c>
      <c r="F5" s="4">
        <v>5.15</v>
      </c>
      <c r="G5" s="4">
        <v>2.7</v>
      </c>
      <c r="H5" s="4">
        <v>26.3</v>
      </c>
      <c r="I5" s="4">
        <v>2.44</v>
      </c>
      <c r="J5" s="4">
        <f>ABS(B5-Election_result!B$2)</f>
        <v>11.71</v>
      </c>
      <c r="K5" s="4">
        <f>ABS(C5-Election_result!C$2)</f>
        <v>6.32</v>
      </c>
      <c r="L5" s="4">
        <f>ABS(D5-Election_result!D$2)</f>
        <v>0.75999999999999979</v>
      </c>
      <c r="M5" s="4">
        <f>ABS(E5-Election_result!E$2)</f>
        <v>0.28000000000000025</v>
      </c>
      <c r="N5" s="4">
        <f>ABS(F5-Election_result!F$2)</f>
        <v>3.4499999999999993</v>
      </c>
      <c r="O5" s="4">
        <f>ABS(G5-Election_result!G$2)</f>
        <v>0.5</v>
      </c>
      <c r="P5" s="4">
        <f>ABS(H5-Election_result!H$2)</f>
        <v>21.6</v>
      </c>
      <c r="Q5" s="4">
        <f>ABS(I5-Election_result!I$2)</f>
        <v>1.6599999999999997</v>
      </c>
      <c r="R5" s="4">
        <f t="shared" si="0"/>
        <v>5.7850000000000001</v>
      </c>
    </row>
    <row r="6" spans="1:18" ht="12.75" customHeight="1">
      <c r="A6" s="3">
        <v>41405</v>
      </c>
      <c r="B6" s="4">
        <v>27.41</v>
      </c>
      <c r="C6" s="4">
        <v>18.93</v>
      </c>
      <c r="D6" s="4">
        <v>9.01</v>
      </c>
      <c r="E6" s="4">
        <v>5.1100000000000003</v>
      </c>
      <c r="F6" s="4">
        <v>4.7699999999999996</v>
      </c>
      <c r="G6" s="4">
        <v>4.07</v>
      </c>
      <c r="H6" s="4">
        <v>27.81</v>
      </c>
      <c r="I6" s="4">
        <v>2.89</v>
      </c>
      <c r="J6" s="4">
        <f>ABS(B6-Election_result!B$2)</f>
        <v>14.09</v>
      </c>
      <c r="K6" s="4">
        <f>ABS(C6-Election_result!C$2)</f>
        <v>6.77</v>
      </c>
      <c r="L6" s="4">
        <f>ABS(D6-Election_result!D$2)</f>
        <v>0.60999999999999943</v>
      </c>
      <c r="M6" s="4">
        <f>ABS(E6-Election_result!E$2)</f>
        <v>0.3100000000000005</v>
      </c>
      <c r="N6" s="4">
        <f>ABS(F6-Election_result!F$2)</f>
        <v>3.83</v>
      </c>
      <c r="O6" s="4">
        <f>ABS(G6-Election_result!G$2)</f>
        <v>1.87</v>
      </c>
      <c r="P6" s="4">
        <f>ABS(H6-Election_result!H$2)</f>
        <v>23.11</v>
      </c>
      <c r="Q6" s="4">
        <f>ABS(I6-Election_result!I$2)</f>
        <v>1.2099999999999995</v>
      </c>
      <c r="R6" s="4">
        <f t="shared" si="0"/>
        <v>6.4750000000000005</v>
      </c>
    </row>
    <row r="7" spans="1:18" ht="12.75" customHeight="1">
      <c r="A7" s="3">
        <v>41406</v>
      </c>
      <c r="B7" s="4">
        <v>29.09</v>
      </c>
      <c r="C7" s="4">
        <v>19.010000000000002</v>
      </c>
      <c r="D7" s="4">
        <v>8.94</v>
      </c>
      <c r="E7" s="4">
        <v>5.15</v>
      </c>
      <c r="F7" s="4">
        <v>4.95</v>
      </c>
      <c r="G7" s="4">
        <v>3.97</v>
      </c>
      <c r="H7" s="4">
        <v>25.91</v>
      </c>
      <c r="I7" s="4">
        <v>2.97</v>
      </c>
      <c r="J7" s="4">
        <f>ABS(B7-Election_result!B$2)</f>
        <v>12.41</v>
      </c>
      <c r="K7" s="4">
        <f>ABS(C7-Election_result!C$2)</f>
        <v>6.6899999999999977</v>
      </c>
      <c r="L7" s="4">
        <f>ABS(D7-Election_result!D$2)</f>
        <v>0.53999999999999915</v>
      </c>
      <c r="M7" s="4">
        <f>ABS(E7-Election_result!E$2)</f>
        <v>0.35000000000000053</v>
      </c>
      <c r="N7" s="4">
        <f>ABS(F7-Election_result!F$2)</f>
        <v>3.6499999999999995</v>
      </c>
      <c r="O7" s="4">
        <f>ABS(G7-Election_result!G$2)</f>
        <v>1.77</v>
      </c>
      <c r="P7" s="4">
        <f>ABS(H7-Election_result!H$2)</f>
        <v>21.21</v>
      </c>
      <c r="Q7" s="4">
        <f>ABS(I7-Election_result!I$2)</f>
        <v>1.1299999999999994</v>
      </c>
      <c r="R7" s="4">
        <f t="shared" si="0"/>
        <v>5.96875</v>
      </c>
    </row>
    <row r="8" spans="1:18" ht="12.75" customHeight="1">
      <c r="A8" s="3">
        <v>41407</v>
      </c>
      <c r="B8" s="4">
        <v>29.1</v>
      </c>
      <c r="C8" s="4">
        <v>19.16</v>
      </c>
      <c r="D8" s="4">
        <v>9.0299999999999994</v>
      </c>
      <c r="E8" s="4">
        <v>5.03</v>
      </c>
      <c r="F8" s="4">
        <v>5.01</v>
      </c>
      <c r="G8" s="4">
        <v>4.01</v>
      </c>
      <c r="H8" s="4">
        <v>26.21</v>
      </c>
      <c r="I8" s="4">
        <v>2.46</v>
      </c>
      <c r="J8" s="4">
        <f>ABS(B8-Election_result!B$2)</f>
        <v>12.399999999999999</v>
      </c>
      <c r="K8" s="4">
        <f>ABS(C8-Election_result!C$2)</f>
        <v>6.5399999999999991</v>
      </c>
      <c r="L8" s="4">
        <f>ABS(D8-Election_result!D$2)</f>
        <v>0.62999999999999901</v>
      </c>
      <c r="M8" s="4">
        <f>ABS(E8-Election_result!E$2)</f>
        <v>0.23000000000000043</v>
      </c>
      <c r="N8" s="4">
        <f>ABS(F8-Election_result!F$2)</f>
        <v>3.59</v>
      </c>
      <c r="O8" s="4">
        <f>ABS(G8-Election_result!G$2)</f>
        <v>1.8099999999999996</v>
      </c>
      <c r="P8" s="4">
        <f>ABS(H8-Election_result!H$2)</f>
        <v>21.51</v>
      </c>
      <c r="Q8" s="4">
        <f>ABS(I8-Election_result!I$2)</f>
        <v>1.6399999999999997</v>
      </c>
      <c r="R8" s="4">
        <f t="shared" si="0"/>
        <v>6.0437499999999993</v>
      </c>
    </row>
    <row r="9" spans="1:18" ht="12.75" customHeight="1">
      <c r="A9" s="3">
        <v>41408</v>
      </c>
      <c r="B9" s="4">
        <v>28.92</v>
      </c>
      <c r="C9" s="4">
        <v>18.79</v>
      </c>
      <c r="D9" s="4">
        <v>9.8800000000000008</v>
      </c>
      <c r="E9" s="4">
        <v>5.08</v>
      </c>
      <c r="F9" s="4">
        <v>5.19</v>
      </c>
      <c r="G9" s="4">
        <v>3.91</v>
      </c>
      <c r="H9" s="4">
        <v>25.83</v>
      </c>
      <c r="I9" s="4">
        <v>2.4</v>
      </c>
      <c r="J9" s="4">
        <f>ABS(B9-Election_result!B$2)</f>
        <v>12.579999999999998</v>
      </c>
      <c r="K9" s="4">
        <f>ABS(C9-Election_result!C$2)</f>
        <v>6.91</v>
      </c>
      <c r="L9" s="4">
        <f>ABS(D9-Election_result!D$2)</f>
        <v>1.4800000000000004</v>
      </c>
      <c r="M9" s="4">
        <f>ABS(E9-Election_result!E$2)</f>
        <v>0.28000000000000025</v>
      </c>
      <c r="N9" s="4">
        <f>ABS(F9-Election_result!F$2)</f>
        <v>3.4099999999999993</v>
      </c>
      <c r="O9" s="4">
        <f>ABS(G9-Election_result!G$2)</f>
        <v>1.71</v>
      </c>
      <c r="P9" s="4">
        <f>ABS(H9-Election_result!H$2)</f>
        <v>21.13</v>
      </c>
      <c r="Q9" s="4">
        <f>ABS(I9-Election_result!I$2)</f>
        <v>1.6999999999999997</v>
      </c>
      <c r="R9" s="4">
        <f t="shared" si="0"/>
        <v>6.15</v>
      </c>
    </row>
    <row r="10" spans="1:18" ht="12.75" customHeight="1">
      <c r="A10" s="3">
        <v>41409</v>
      </c>
      <c r="B10" s="4">
        <v>29.6</v>
      </c>
      <c r="C10" s="4">
        <v>19.09</v>
      </c>
      <c r="D10" s="4">
        <v>9.07</v>
      </c>
      <c r="E10" s="4">
        <v>5.21</v>
      </c>
      <c r="F10" s="4">
        <v>4.8600000000000003</v>
      </c>
      <c r="G10" s="4">
        <v>3.32</v>
      </c>
      <c r="H10" s="4">
        <v>26.31</v>
      </c>
      <c r="I10" s="4">
        <v>2.54</v>
      </c>
      <c r="J10" s="4">
        <f>ABS(B10-Election_result!B$2)</f>
        <v>11.899999999999999</v>
      </c>
      <c r="K10" s="4">
        <f>ABS(C10-Election_result!C$2)</f>
        <v>6.6099999999999994</v>
      </c>
      <c r="L10" s="4">
        <f>ABS(D10-Election_result!D$2)</f>
        <v>0.66999999999999993</v>
      </c>
      <c r="M10" s="4">
        <f>ABS(E10-Election_result!E$2)</f>
        <v>0.41000000000000014</v>
      </c>
      <c r="N10" s="4">
        <f>ABS(F10-Election_result!F$2)</f>
        <v>3.7399999999999993</v>
      </c>
      <c r="O10" s="4">
        <f>ABS(G10-Election_result!G$2)</f>
        <v>1.1199999999999997</v>
      </c>
      <c r="P10" s="4">
        <f>ABS(H10-Election_result!H$2)</f>
        <v>21.61</v>
      </c>
      <c r="Q10" s="4">
        <f>ABS(I10-Election_result!I$2)</f>
        <v>1.5599999999999996</v>
      </c>
      <c r="R10" s="4">
        <f>AVERAGE(J10:Q10)</f>
        <v>5.9525000000000006</v>
      </c>
    </row>
    <row r="11" spans="1:18" ht="12.75" customHeight="1">
      <c r="A11" s="3">
        <v>41410</v>
      </c>
      <c r="B11" s="4">
        <v>29.18</v>
      </c>
      <c r="C11" s="4">
        <v>19.03</v>
      </c>
      <c r="D11" s="4">
        <v>10.48</v>
      </c>
      <c r="E11" s="4">
        <v>4.9000000000000004</v>
      </c>
      <c r="F11" s="4">
        <v>5.14</v>
      </c>
      <c r="G11" s="4">
        <v>3.26</v>
      </c>
      <c r="H11" s="4">
        <v>25.46</v>
      </c>
      <c r="I11" s="4">
        <v>2.5499999999999998</v>
      </c>
      <c r="J11" s="4">
        <f>ABS(B11-Election_result!B$2)</f>
        <v>12.32</v>
      </c>
      <c r="K11" s="4">
        <f>ABS(C11-Election_result!C$2)</f>
        <v>6.6699999999999982</v>
      </c>
      <c r="L11" s="4">
        <f>ABS(D11-Election_result!D$2)</f>
        <v>2.08</v>
      </c>
      <c r="M11" s="4">
        <f>ABS(E11-Election_result!E$2)</f>
        <v>0.10000000000000053</v>
      </c>
      <c r="N11" s="4">
        <f>ABS(F11-Election_result!F$2)</f>
        <v>3.46</v>
      </c>
      <c r="O11" s="4">
        <f>ABS(G11-Election_result!G$2)</f>
        <v>1.0599999999999996</v>
      </c>
      <c r="P11" s="4">
        <f>ABS(H11-Election_result!H$2)</f>
        <v>20.76</v>
      </c>
      <c r="Q11" s="4">
        <f>ABS(I11-Election_result!I$2)</f>
        <v>1.5499999999999998</v>
      </c>
      <c r="R11" s="4">
        <f t="shared" si="0"/>
        <v>6</v>
      </c>
    </row>
    <row r="12" spans="1:18" ht="12.75" customHeight="1">
      <c r="A12" s="3">
        <v>41411</v>
      </c>
      <c r="B12" s="4">
        <v>29.18</v>
      </c>
      <c r="C12" s="4">
        <v>19.03</v>
      </c>
      <c r="D12" s="4">
        <v>10.48</v>
      </c>
      <c r="E12" s="4">
        <v>4.9000000000000004</v>
      </c>
      <c r="F12" s="4">
        <v>5.14</v>
      </c>
      <c r="G12" s="4">
        <v>3.26</v>
      </c>
      <c r="H12" s="4">
        <v>25.46</v>
      </c>
      <c r="I12" s="4">
        <v>2.5499999999999998</v>
      </c>
      <c r="J12" s="4">
        <f>ABS(B12-Election_result!B$2)</f>
        <v>12.32</v>
      </c>
      <c r="K12" s="4">
        <f>ABS(C12-Election_result!C$2)</f>
        <v>6.6699999999999982</v>
      </c>
      <c r="L12" s="4">
        <f>ABS(D12-Election_result!D$2)</f>
        <v>2.08</v>
      </c>
      <c r="M12" s="4">
        <f>ABS(E12-Election_result!E$2)</f>
        <v>0.10000000000000053</v>
      </c>
      <c r="N12" s="4">
        <f>ABS(F12-Election_result!F$2)</f>
        <v>3.46</v>
      </c>
      <c r="O12" s="4">
        <f>ABS(G12-Election_result!G$2)</f>
        <v>1.0599999999999996</v>
      </c>
      <c r="P12" s="4">
        <f>ABS(H12-Election_result!H$2)</f>
        <v>20.76</v>
      </c>
      <c r="Q12" s="4">
        <f>ABS(I12-Election_result!I$2)</f>
        <v>1.5499999999999998</v>
      </c>
      <c r="R12" s="4">
        <f t="shared" si="0"/>
        <v>6</v>
      </c>
    </row>
    <row r="13" spans="1:18" ht="12.75" customHeight="1">
      <c r="A13" s="3">
        <v>41412</v>
      </c>
      <c r="B13" s="4">
        <v>29.18</v>
      </c>
      <c r="C13" s="4">
        <v>19.03</v>
      </c>
      <c r="D13" s="4">
        <v>10.48</v>
      </c>
      <c r="E13" s="4">
        <v>4.9000000000000004</v>
      </c>
      <c r="F13" s="4">
        <v>5.14</v>
      </c>
      <c r="G13" s="4">
        <v>3.26</v>
      </c>
      <c r="H13" s="4">
        <v>25.46</v>
      </c>
      <c r="I13" s="4">
        <v>2.5499999999999998</v>
      </c>
      <c r="J13" s="4">
        <f>ABS(B13-Election_result!B$2)</f>
        <v>12.32</v>
      </c>
      <c r="K13" s="4">
        <f>ABS(C13-Election_result!C$2)</f>
        <v>6.6699999999999982</v>
      </c>
      <c r="L13" s="4">
        <f>ABS(D13-Election_result!D$2)</f>
        <v>2.08</v>
      </c>
      <c r="M13" s="4">
        <f>ABS(E13-Election_result!E$2)</f>
        <v>0.10000000000000053</v>
      </c>
      <c r="N13" s="4">
        <f>ABS(F13-Election_result!F$2)</f>
        <v>3.46</v>
      </c>
      <c r="O13" s="4">
        <f>ABS(G13-Election_result!G$2)</f>
        <v>1.0599999999999996</v>
      </c>
      <c r="P13" s="4">
        <f>ABS(H13-Election_result!H$2)</f>
        <v>20.76</v>
      </c>
      <c r="Q13" s="4">
        <f>ABS(I13-Election_result!I$2)</f>
        <v>1.5499999999999998</v>
      </c>
      <c r="R13" s="4">
        <f t="shared" si="0"/>
        <v>6</v>
      </c>
    </row>
    <row r="14" spans="1:18" ht="12.75" customHeight="1">
      <c r="A14" s="3">
        <v>41413</v>
      </c>
      <c r="B14" s="4">
        <v>29.18</v>
      </c>
      <c r="C14" s="4">
        <v>19.03</v>
      </c>
      <c r="D14" s="4">
        <v>10.48</v>
      </c>
      <c r="E14" s="4">
        <v>4.9000000000000004</v>
      </c>
      <c r="F14" s="4">
        <v>5.14</v>
      </c>
      <c r="G14" s="4">
        <v>3.26</v>
      </c>
      <c r="H14" s="4">
        <v>25.46</v>
      </c>
      <c r="I14" s="4">
        <v>2.5499999999999998</v>
      </c>
      <c r="J14" s="4">
        <f>ABS(B14-Election_result!B$2)</f>
        <v>12.32</v>
      </c>
      <c r="K14" s="4">
        <f>ABS(C14-Election_result!C$2)</f>
        <v>6.6699999999999982</v>
      </c>
      <c r="L14" s="4">
        <f>ABS(D14-Election_result!D$2)</f>
        <v>2.08</v>
      </c>
      <c r="M14" s="4">
        <f>ABS(E14-Election_result!E$2)</f>
        <v>0.10000000000000053</v>
      </c>
      <c r="N14" s="4">
        <f>ABS(F14-Election_result!F$2)</f>
        <v>3.46</v>
      </c>
      <c r="O14" s="4">
        <f>ABS(G14-Election_result!G$2)</f>
        <v>1.0599999999999996</v>
      </c>
      <c r="P14" s="4">
        <f>ABS(H14-Election_result!H$2)</f>
        <v>20.76</v>
      </c>
      <c r="Q14" s="4">
        <f>ABS(I14-Election_result!I$2)</f>
        <v>1.5499999999999998</v>
      </c>
      <c r="R14" s="4">
        <f t="shared" si="0"/>
        <v>6</v>
      </c>
    </row>
    <row r="15" spans="1:18" ht="12.75" customHeight="1">
      <c r="A15" s="3">
        <v>41414</v>
      </c>
      <c r="B15" s="4">
        <v>29.18</v>
      </c>
      <c r="C15" s="4">
        <v>19.03</v>
      </c>
      <c r="D15" s="4">
        <v>10.48</v>
      </c>
      <c r="E15" s="4">
        <v>4.9000000000000004</v>
      </c>
      <c r="F15" s="4">
        <v>5.14</v>
      </c>
      <c r="G15" s="4">
        <v>3.26</v>
      </c>
      <c r="H15" s="4">
        <v>25.46</v>
      </c>
      <c r="I15" s="4">
        <v>2.5499999999999998</v>
      </c>
      <c r="J15" s="4">
        <f>ABS(B15-Election_result!B$2)</f>
        <v>12.32</v>
      </c>
      <c r="K15" s="4">
        <f>ABS(C15-Election_result!C$2)</f>
        <v>6.6699999999999982</v>
      </c>
      <c r="L15" s="4">
        <f>ABS(D15-Election_result!D$2)</f>
        <v>2.08</v>
      </c>
      <c r="M15" s="4">
        <f>ABS(E15-Election_result!E$2)</f>
        <v>0.10000000000000053</v>
      </c>
      <c r="N15" s="4">
        <f>ABS(F15-Election_result!F$2)</f>
        <v>3.46</v>
      </c>
      <c r="O15" s="4">
        <f>ABS(G15-Election_result!G$2)</f>
        <v>1.0599999999999996</v>
      </c>
      <c r="P15" s="4">
        <f>ABS(H15-Election_result!H$2)</f>
        <v>20.76</v>
      </c>
      <c r="Q15" s="4">
        <f>ABS(I15-Election_result!I$2)</f>
        <v>1.5499999999999998</v>
      </c>
      <c r="R15" s="4">
        <f t="shared" si="0"/>
        <v>6</v>
      </c>
    </row>
    <row r="16" spans="1:18" ht="12.75" customHeight="1">
      <c r="A16" s="3">
        <v>41415</v>
      </c>
      <c r="B16" s="4">
        <v>29.18</v>
      </c>
      <c r="C16" s="4">
        <v>19.03</v>
      </c>
      <c r="D16" s="4">
        <v>10.48</v>
      </c>
      <c r="E16" s="4">
        <v>4.9000000000000004</v>
      </c>
      <c r="F16" s="4">
        <v>5.14</v>
      </c>
      <c r="G16" s="4">
        <v>3.26</v>
      </c>
      <c r="H16" s="4">
        <v>25.46</v>
      </c>
      <c r="I16" s="4">
        <v>2.5499999999999998</v>
      </c>
      <c r="J16" s="4">
        <f>ABS(B16-Election_result!B$2)</f>
        <v>12.32</v>
      </c>
      <c r="K16" s="4">
        <f>ABS(C16-Election_result!C$2)</f>
        <v>6.6699999999999982</v>
      </c>
      <c r="L16" s="4">
        <f>ABS(D16-Election_result!D$2)</f>
        <v>2.08</v>
      </c>
      <c r="M16" s="4">
        <f>ABS(E16-Election_result!E$2)</f>
        <v>0.10000000000000053</v>
      </c>
      <c r="N16" s="4">
        <f>ABS(F16-Election_result!F$2)</f>
        <v>3.46</v>
      </c>
      <c r="O16" s="4">
        <f>ABS(G16-Election_result!G$2)</f>
        <v>1.0599999999999996</v>
      </c>
      <c r="P16" s="4">
        <f>ABS(H16-Election_result!H$2)</f>
        <v>20.76</v>
      </c>
      <c r="Q16" s="4">
        <f>ABS(I16-Election_result!I$2)</f>
        <v>1.5499999999999998</v>
      </c>
      <c r="R16" s="4">
        <f t="shared" si="0"/>
        <v>6</v>
      </c>
    </row>
    <row r="17" spans="1:18" ht="12.75" customHeight="1">
      <c r="A17" s="3">
        <v>41416</v>
      </c>
      <c r="B17" s="4">
        <v>30.93</v>
      </c>
      <c r="C17" s="4">
        <v>19.75</v>
      </c>
      <c r="D17" s="4">
        <v>10.53</v>
      </c>
      <c r="E17" s="4">
        <v>5.07</v>
      </c>
      <c r="F17" s="4">
        <v>5.47</v>
      </c>
      <c r="G17" s="4">
        <v>2.73</v>
      </c>
      <c r="H17" s="4">
        <v>22.73</v>
      </c>
      <c r="I17" s="4">
        <v>2.79</v>
      </c>
      <c r="J17" s="4">
        <f>ABS(B17-Election_result!B$2)</f>
        <v>10.57</v>
      </c>
      <c r="K17" s="4">
        <f>ABS(C17-Election_result!C$2)</f>
        <v>5.9499999999999993</v>
      </c>
      <c r="L17" s="4">
        <f>ABS(D17-Election_result!D$2)</f>
        <v>2.129999999999999</v>
      </c>
      <c r="M17" s="4">
        <f>ABS(E17-Election_result!E$2)</f>
        <v>0.27000000000000046</v>
      </c>
      <c r="N17" s="4">
        <f>ABS(F17-Election_result!F$2)</f>
        <v>3.13</v>
      </c>
      <c r="O17" s="4">
        <f>ABS(G17-Election_result!G$2)</f>
        <v>0.5299999999999998</v>
      </c>
      <c r="P17" s="4">
        <f>ABS(H17-Election_result!H$2)</f>
        <v>18.03</v>
      </c>
      <c r="Q17" s="4">
        <f>ABS(I17-Election_result!I$2)</f>
        <v>1.3099999999999996</v>
      </c>
      <c r="R17" s="4">
        <f t="shared" si="0"/>
        <v>5.24</v>
      </c>
    </row>
    <row r="18" spans="1:18" ht="12.75" customHeight="1">
      <c r="A18" s="3">
        <v>41417</v>
      </c>
      <c r="B18" s="4">
        <v>30.93</v>
      </c>
      <c r="C18" s="4">
        <v>19.66</v>
      </c>
      <c r="D18" s="4">
        <v>10.47</v>
      </c>
      <c r="E18" s="4">
        <v>5.08</v>
      </c>
      <c r="F18" s="4">
        <v>5.03</v>
      </c>
      <c r="G18" s="4">
        <v>2.7</v>
      </c>
      <c r="H18" s="4">
        <v>23.71</v>
      </c>
      <c r="I18" s="4">
        <v>2.41</v>
      </c>
      <c r="J18" s="4">
        <f>ABS(B18-Election_result!B$2)</f>
        <v>10.57</v>
      </c>
      <c r="K18" s="4">
        <f>ABS(C18-Election_result!C$2)</f>
        <v>6.0399999999999991</v>
      </c>
      <c r="L18" s="4">
        <f>ABS(D18-Election_result!D$2)</f>
        <v>2.0700000000000003</v>
      </c>
      <c r="M18" s="4">
        <f>ABS(E18-Election_result!E$2)</f>
        <v>0.28000000000000025</v>
      </c>
      <c r="N18" s="4">
        <f>ABS(F18-Election_result!F$2)</f>
        <v>3.5699999999999994</v>
      </c>
      <c r="O18" s="4">
        <f>ABS(G18-Election_result!G$2)</f>
        <v>0.5</v>
      </c>
      <c r="P18" s="4">
        <f>ABS(H18-Election_result!H$2)</f>
        <v>19.010000000000002</v>
      </c>
      <c r="Q18" s="4">
        <f>ABS(I18-Election_result!I$2)</f>
        <v>1.6899999999999995</v>
      </c>
      <c r="R18" s="4">
        <f t="shared" si="0"/>
        <v>5.4662500000000005</v>
      </c>
    </row>
    <row r="19" spans="1:18" ht="12.75" customHeight="1">
      <c r="A19" s="3">
        <v>41418</v>
      </c>
      <c r="B19" s="4">
        <v>30.11</v>
      </c>
      <c r="C19" s="4">
        <v>19.68</v>
      </c>
      <c r="D19" s="4">
        <v>10.52</v>
      </c>
      <c r="E19" s="4">
        <v>5.09</v>
      </c>
      <c r="F19" s="4">
        <v>5.36</v>
      </c>
      <c r="G19" s="4">
        <v>3.02</v>
      </c>
      <c r="H19" s="4">
        <v>23.79</v>
      </c>
      <c r="I19" s="4">
        <v>2.4300000000000002</v>
      </c>
      <c r="J19" s="4">
        <f>ABS(B19-Election_result!B$2)</f>
        <v>11.39</v>
      </c>
      <c r="K19" s="4">
        <f>ABS(C19-Election_result!C$2)</f>
        <v>6.02</v>
      </c>
      <c r="L19" s="4">
        <f>ABS(D19-Election_result!D$2)</f>
        <v>2.1199999999999992</v>
      </c>
      <c r="M19" s="4">
        <f>ABS(E19-Election_result!E$2)</f>
        <v>0.29000000000000004</v>
      </c>
      <c r="N19" s="4">
        <f>ABS(F19-Election_result!F$2)</f>
        <v>3.2399999999999993</v>
      </c>
      <c r="O19" s="4">
        <f>ABS(G19-Election_result!G$2)</f>
        <v>0.81999999999999984</v>
      </c>
      <c r="P19" s="4">
        <f>ABS(H19-Election_result!H$2)</f>
        <v>19.09</v>
      </c>
      <c r="Q19" s="4">
        <f>ABS(I19-Election_result!I$2)</f>
        <v>1.6699999999999995</v>
      </c>
      <c r="R19" s="4">
        <f t="shared" si="0"/>
        <v>5.58</v>
      </c>
    </row>
    <row r="20" spans="1:18" ht="12.75" customHeight="1">
      <c r="A20" s="3">
        <v>41419</v>
      </c>
      <c r="B20" s="4">
        <v>29.98</v>
      </c>
      <c r="C20" s="4">
        <v>19.399999999999999</v>
      </c>
      <c r="D20" s="4">
        <v>10.28</v>
      </c>
      <c r="E20" s="4">
        <v>5.0599999999999996</v>
      </c>
      <c r="F20" s="4">
        <v>5.31</v>
      </c>
      <c r="G20" s="4">
        <v>2.7</v>
      </c>
      <c r="H20" s="4">
        <v>24.69</v>
      </c>
      <c r="I20" s="4">
        <v>2.59</v>
      </c>
      <c r="J20" s="4">
        <f>ABS(B20-Election_result!B$2)</f>
        <v>11.52</v>
      </c>
      <c r="K20" s="4">
        <f>ABS(C20-Election_result!C$2)</f>
        <v>6.3000000000000007</v>
      </c>
      <c r="L20" s="4">
        <f>ABS(D20-Election_result!D$2)</f>
        <v>1.879999999999999</v>
      </c>
      <c r="M20" s="4">
        <f>ABS(E20-Election_result!E$2)</f>
        <v>0.25999999999999979</v>
      </c>
      <c r="N20" s="4">
        <f>ABS(F20-Election_result!F$2)</f>
        <v>3.29</v>
      </c>
      <c r="O20" s="4">
        <f>ABS(G20-Election_result!G$2)</f>
        <v>0.5</v>
      </c>
      <c r="P20" s="4">
        <f>ABS(H20-Election_result!H$2)</f>
        <v>19.990000000000002</v>
      </c>
      <c r="Q20" s="4">
        <f>ABS(I20-Election_result!I$2)</f>
        <v>1.5099999999999998</v>
      </c>
      <c r="R20" s="4">
        <f t="shared" si="0"/>
        <v>5.65625</v>
      </c>
    </row>
    <row r="21" spans="1:18" ht="12.75" customHeight="1">
      <c r="A21" s="3">
        <v>41420</v>
      </c>
      <c r="B21" s="4">
        <v>30.31</v>
      </c>
      <c r="C21" s="4">
        <v>19.86</v>
      </c>
      <c r="D21" s="4">
        <v>10.18</v>
      </c>
      <c r="E21" s="4">
        <v>5.26</v>
      </c>
      <c r="F21" s="4">
        <v>5.6</v>
      </c>
      <c r="G21" s="4">
        <v>2.74</v>
      </c>
      <c r="H21" s="4">
        <v>23.43</v>
      </c>
      <c r="I21" s="4">
        <v>2.62</v>
      </c>
      <c r="J21" s="4">
        <f>ABS(B21-Election_result!B$2)</f>
        <v>11.190000000000001</v>
      </c>
      <c r="K21" s="4">
        <f>ABS(C21-Election_result!C$2)</f>
        <v>5.84</v>
      </c>
      <c r="L21" s="4">
        <f>ABS(D21-Election_result!D$2)</f>
        <v>1.7799999999999994</v>
      </c>
      <c r="M21" s="4">
        <f>ABS(E21-Election_result!E$2)</f>
        <v>0.45999999999999996</v>
      </c>
      <c r="N21" s="4">
        <f>ABS(F21-Election_result!F$2)</f>
        <v>3</v>
      </c>
      <c r="O21" s="4">
        <f>ABS(G21-Election_result!G$2)</f>
        <v>0.54</v>
      </c>
      <c r="P21" s="4">
        <f>ABS(H21-Election_result!H$2)</f>
        <v>18.73</v>
      </c>
      <c r="Q21" s="4">
        <f>ABS(I21-Election_result!I$2)</f>
        <v>1.4799999999999995</v>
      </c>
      <c r="R21" s="4">
        <f t="shared" si="0"/>
        <v>5.3775000000000004</v>
      </c>
    </row>
    <row r="22" spans="1:18" ht="12.75" customHeight="1">
      <c r="A22" s="3">
        <v>41421</v>
      </c>
      <c r="B22" s="4">
        <v>31.23</v>
      </c>
      <c r="C22" s="4">
        <v>19.8</v>
      </c>
      <c r="D22" s="4">
        <v>10.16</v>
      </c>
      <c r="E22" s="4">
        <v>5.34</v>
      </c>
      <c r="F22" s="4">
        <v>5.08</v>
      </c>
      <c r="G22" s="4">
        <v>2.71</v>
      </c>
      <c r="H22" s="4">
        <v>23.26</v>
      </c>
      <c r="I22" s="4">
        <v>2.4300000000000002</v>
      </c>
      <c r="J22" s="4">
        <f>ABS(B22-Election_result!B$2)</f>
        <v>10.27</v>
      </c>
      <c r="K22" s="4">
        <f>ABS(C22-Election_result!C$2)</f>
        <v>5.8999999999999986</v>
      </c>
      <c r="L22" s="4">
        <f>ABS(D22-Election_result!D$2)</f>
        <v>1.7599999999999998</v>
      </c>
      <c r="M22" s="4">
        <f>ABS(E22-Election_result!E$2)</f>
        <v>0.54</v>
      </c>
      <c r="N22" s="4">
        <f>ABS(F22-Election_result!F$2)</f>
        <v>3.5199999999999996</v>
      </c>
      <c r="O22" s="4">
        <f>ABS(G22-Election_result!G$2)</f>
        <v>0.50999999999999979</v>
      </c>
      <c r="P22" s="4">
        <f>ABS(H22-Election_result!H$2)</f>
        <v>18.560000000000002</v>
      </c>
      <c r="Q22" s="4">
        <f>ABS(I22-Election_result!I$2)</f>
        <v>1.6699999999999995</v>
      </c>
      <c r="R22" s="4">
        <f t="shared" si="0"/>
        <v>5.3412500000000005</v>
      </c>
    </row>
    <row r="23" spans="1:18" ht="12.75" customHeight="1">
      <c r="A23" s="3">
        <v>41422</v>
      </c>
      <c r="B23" s="4">
        <v>30.66</v>
      </c>
      <c r="C23" s="4">
        <v>19.440000000000001</v>
      </c>
      <c r="D23" s="4">
        <v>10.15</v>
      </c>
      <c r="E23" s="4">
        <v>5.41</v>
      </c>
      <c r="F23" s="4">
        <v>5.13</v>
      </c>
      <c r="G23" s="4">
        <v>3</v>
      </c>
      <c r="H23" s="4">
        <v>23.77</v>
      </c>
      <c r="I23" s="4">
        <v>2.4500000000000002</v>
      </c>
      <c r="J23" s="4">
        <f>ABS(B23-Election_result!B$2)</f>
        <v>10.84</v>
      </c>
      <c r="K23" s="4">
        <f>ABS(C23-Election_result!C$2)</f>
        <v>6.259999999999998</v>
      </c>
      <c r="L23" s="4">
        <f>ABS(D23-Election_result!D$2)</f>
        <v>1.75</v>
      </c>
      <c r="M23" s="4">
        <f>ABS(E23-Election_result!E$2)</f>
        <v>0.61000000000000032</v>
      </c>
      <c r="N23" s="4">
        <f>ABS(F23-Election_result!F$2)</f>
        <v>3.4699999999999998</v>
      </c>
      <c r="O23" s="4">
        <f>ABS(G23-Election_result!G$2)</f>
        <v>0.79999999999999982</v>
      </c>
      <c r="P23" s="4">
        <f>ABS(H23-Election_result!H$2)</f>
        <v>19.07</v>
      </c>
      <c r="Q23" s="4">
        <f>ABS(I23-Election_result!I$2)</f>
        <v>1.6499999999999995</v>
      </c>
      <c r="R23" s="4">
        <f t="shared" si="0"/>
        <v>5.5562499999999995</v>
      </c>
    </row>
    <row r="24" spans="1:18" ht="12.75" customHeight="1">
      <c r="A24" s="3">
        <v>41423</v>
      </c>
      <c r="B24" s="4">
        <v>30.85</v>
      </c>
      <c r="C24" s="4">
        <v>19.579999999999998</v>
      </c>
      <c r="D24" s="4">
        <v>10.38</v>
      </c>
      <c r="E24" s="4">
        <v>5.49</v>
      </c>
      <c r="F24" s="4">
        <v>5.69</v>
      </c>
      <c r="G24" s="4">
        <v>2.69</v>
      </c>
      <c r="H24" s="4">
        <v>22.74</v>
      </c>
      <c r="I24" s="4">
        <v>2.59</v>
      </c>
      <c r="J24" s="4">
        <f>ABS(B24-Election_result!B$2)</f>
        <v>10.649999999999999</v>
      </c>
      <c r="K24" s="4">
        <f>ABS(C24-Election_result!C$2)</f>
        <v>6.120000000000001</v>
      </c>
      <c r="L24" s="4">
        <f>ABS(D24-Election_result!D$2)</f>
        <v>1.9800000000000004</v>
      </c>
      <c r="M24" s="4">
        <f>ABS(E24-Election_result!E$2)</f>
        <v>0.69000000000000039</v>
      </c>
      <c r="N24" s="4">
        <f>ABS(F24-Election_result!F$2)</f>
        <v>2.9099999999999993</v>
      </c>
      <c r="O24" s="4">
        <f>ABS(G24-Election_result!G$2)</f>
        <v>0.48999999999999977</v>
      </c>
      <c r="P24" s="4">
        <f>ABS(H24-Election_result!H$2)</f>
        <v>18.04</v>
      </c>
      <c r="Q24" s="4">
        <f>ABS(I24-Election_result!I$2)</f>
        <v>1.5099999999999998</v>
      </c>
      <c r="R24" s="4">
        <f t="shared" si="0"/>
        <v>5.2987499999999992</v>
      </c>
    </row>
    <row r="25" spans="1:18" ht="12.75" customHeight="1">
      <c r="A25" s="3">
        <v>41424</v>
      </c>
      <c r="B25" s="4">
        <v>30.84</v>
      </c>
      <c r="C25" s="4">
        <v>19.29</v>
      </c>
      <c r="D25" s="4">
        <v>10.27</v>
      </c>
      <c r="E25" s="4">
        <v>5.59</v>
      </c>
      <c r="F25" s="4">
        <v>5.5</v>
      </c>
      <c r="G25" s="4">
        <v>2.7</v>
      </c>
      <c r="H25" s="4">
        <v>23.23</v>
      </c>
      <c r="I25" s="4">
        <v>2.59</v>
      </c>
      <c r="J25" s="4">
        <f>ABS(B25-Election_result!B$2)</f>
        <v>10.66</v>
      </c>
      <c r="K25" s="4">
        <f>ABS(C25-Election_result!C$2)</f>
        <v>6.41</v>
      </c>
      <c r="L25" s="4">
        <f>ABS(D25-Election_result!D$2)</f>
        <v>1.8699999999999992</v>
      </c>
      <c r="M25" s="4">
        <f>ABS(E25-Election_result!E$2)</f>
        <v>0.79</v>
      </c>
      <c r="N25" s="4">
        <f>ABS(F25-Election_result!F$2)</f>
        <v>3.0999999999999996</v>
      </c>
      <c r="O25" s="4">
        <f>ABS(G25-Election_result!G$2)</f>
        <v>0.5</v>
      </c>
      <c r="P25" s="4">
        <f>ABS(H25-Election_result!H$2)</f>
        <v>18.53</v>
      </c>
      <c r="Q25" s="4">
        <f>ABS(I25-Election_result!I$2)</f>
        <v>1.5099999999999998</v>
      </c>
      <c r="R25" s="4">
        <f t="shared" si="0"/>
        <v>5.4212499999999997</v>
      </c>
    </row>
    <row r="26" spans="1:18" ht="12.75" customHeight="1">
      <c r="A26" s="3">
        <v>41425</v>
      </c>
      <c r="B26" s="4">
        <v>30.4</v>
      </c>
      <c r="C26" s="4">
        <v>19.34</v>
      </c>
      <c r="D26" s="4">
        <v>10.45</v>
      </c>
      <c r="E26" s="4">
        <v>5.51</v>
      </c>
      <c r="F26" s="4">
        <v>5.68</v>
      </c>
      <c r="G26" s="4">
        <v>2.72</v>
      </c>
      <c r="H26" s="4">
        <v>23.44</v>
      </c>
      <c r="I26" s="4">
        <v>2.4500000000000002</v>
      </c>
      <c r="J26" s="4">
        <f>ABS(B26-Election_result!B$2)</f>
        <v>11.100000000000001</v>
      </c>
      <c r="K26" s="4">
        <f>ABS(C26-Election_result!C$2)</f>
        <v>6.3599999999999994</v>
      </c>
      <c r="L26" s="4">
        <f>ABS(D26-Election_result!D$2)</f>
        <v>2.0499999999999989</v>
      </c>
      <c r="M26" s="4">
        <f>ABS(E26-Election_result!E$2)</f>
        <v>0.71</v>
      </c>
      <c r="N26" s="4">
        <f>ABS(F26-Election_result!F$2)</f>
        <v>2.92</v>
      </c>
      <c r="O26" s="4">
        <f>ABS(G26-Election_result!G$2)</f>
        <v>0.52</v>
      </c>
      <c r="P26" s="4">
        <f>ABS(H26-Election_result!H$2)</f>
        <v>18.740000000000002</v>
      </c>
      <c r="Q26" s="4">
        <f>ABS(I26-Election_result!I$2)</f>
        <v>1.6499999999999995</v>
      </c>
      <c r="R26" s="4">
        <f t="shared" si="0"/>
        <v>5.5062500000000005</v>
      </c>
    </row>
    <row r="27" spans="1:18" ht="12.75" customHeight="1">
      <c r="A27" s="3">
        <v>41426</v>
      </c>
      <c r="B27" s="4">
        <v>30.54</v>
      </c>
      <c r="C27" s="4">
        <v>19.600000000000001</v>
      </c>
      <c r="D27" s="4">
        <v>9.9700000000000006</v>
      </c>
      <c r="E27" s="4">
        <v>5.46</v>
      </c>
      <c r="F27" s="4">
        <v>5.56</v>
      </c>
      <c r="G27" s="4">
        <v>3.09</v>
      </c>
      <c r="H27" s="4">
        <v>23.34</v>
      </c>
      <c r="I27" s="4">
        <v>2.44</v>
      </c>
      <c r="J27" s="4">
        <f>ABS(B27-Election_result!B$2)</f>
        <v>10.96</v>
      </c>
      <c r="K27" s="4">
        <f>ABS(C27-Election_result!C$2)</f>
        <v>6.0999999999999979</v>
      </c>
      <c r="L27" s="4">
        <f>ABS(D27-Election_result!D$2)</f>
        <v>1.5700000000000003</v>
      </c>
      <c r="M27" s="4">
        <f>ABS(E27-Election_result!E$2)</f>
        <v>0.66000000000000014</v>
      </c>
      <c r="N27" s="4">
        <f>ABS(F27-Election_result!F$2)</f>
        <v>3.04</v>
      </c>
      <c r="O27" s="4">
        <f>ABS(G27-Election_result!G$2)</f>
        <v>0.88999999999999968</v>
      </c>
      <c r="P27" s="4">
        <f>ABS(H27-Election_result!H$2)</f>
        <v>18.64</v>
      </c>
      <c r="Q27" s="4">
        <f>ABS(I27-Election_result!I$2)</f>
        <v>1.6599999999999997</v>
      </c>
      <c r="R27" s="4">
        <f t="shared" si="0"/>
        <v>5.4399999999999995</v>
      </c>
    </row>
    <row r="28" spans="1:18" ht="12.75" customHeight="1">
      <c r="A28" s="3">
        <v>41427</v>
      </c>
      <c r="B28" s="4">
        <v>30.54</v>
      </c>
      <c r="C28" s="4">
        <v>19.600000000000001</v>
      </c>
      <c r="D28" s="4">
        <v>9.9700000000000006</v>
      </c>
      <c r="E28" s="4">
        <v>5.46</v>
      </c>
      <c r="F28" s="4">
        <v>5.56</v>
      </c>
      <c r="G28" s="4">
        <v>3.09</v>
      </c>
      <c r="H28" s="4">
        <v>23.34</v>
      </c>
      <c r="I28" s="4">
        <v>2.44</v>
      </c>
      <c r="J28" s="4">
        <f>ABS(B28-Election_result!B$2)</f>
        <v>10.96</v>
      </c>
      <c r="K28" s="4">
        <f>ABS(C28-Election_result!C$2)</f>
        <v>6.0999999999999979</v>
      </c>
      <c r="L28" s="4">
        <f>ABS(D28-Election_result!D$2)</f>
        <v>1.5700000000000003</v>
      </c>
      <c r="M28" s="4">
        <f>ABS(E28-Election_result!E$2)</f>
        <v>0.66000000000000014</v>
      </c>
      <c r="N28" s="4">
        <f>ABS(F28-Election_result!F$2)</f>
        <v>3.04</v>
      </c>
      <c r="O28" s="4">
        <f>ABS(G28-Election_result!G$2)</f>
        <v>0.88999999999999968</v>
      </c>
      <c r="P28" s="4">
        <f>ABS(H28-Election_result!H$2)</f>
        <v>18.64</v>
      </c>
      <c r="Q28" s="4">
        <f>ABS(I28-Election_result!I$2)</f>
        <v>1.6599999999999997</v>
      </c>
      <c r="R28" s="4">
        <f t="shared" si="0"/>
        <v>5.4399999999999995</v>
      </c>
    </row>
    <row r="29" spans="1:18" ht="12.75" customHeight="1">
      <c r="A29" s="3">
        <v>41428</v>
      </c>
      <c r="B29" s="4">
        <v>30.61</v>
      </c>
      <c r="C29" s="4">
        <v>19.86</v>
      </c>
      <c r="D29" s="4">
        <v>9.7899999999999991</v>
      </c>
      <c r="E29" s="4">
        <v>5.76</v>
      </c>
      <c r="F29" s="4">
        <v>5.57</v>
      </c>
      <c r="G29" s="4">
        <v>3</v>
      </c>
      <c r="H29" s="4">
        <v>22.83</v>
      </c>
      <c r="I29" s="4">
        <v>2.58</v>
      </c>
      <c r="J29" s="4">
        <f>ABS(B29-Election_result!B$2)</f>
        <v>10.89</v>
      </c>
      <c r="K29" s="4">
        <f>ABS(C29-Election_result!C$2)</f>
        <v>5.84</v>
      </c>
      <c r="L29" s="4">
        <f>ABS(D29-Election_result!D$2)</f>
        <v>1.3899999999999988</v>
      </c>
      <c r="M29" s="4">
        <f>ABS(E29-Election_result!E$2)</f>
        <v>0.96</v>
      </c>
      <c r="N29" s="4">
        <f>ABS(F29-Election_result!F$2)</f>
        <v>3.0299999999999994</v>
      </c>
      <c r="O29" s="4">
        <f>ABS(G29-Election_result!G$2)</f>
        <v>0.79999999999999982</v>
      </c>
      <c r="P29" s="4">
        <f>ABS(H29-Election_result!H$2)</f>
        <v>18.13</v>
      </c>
      <c r="Q29" s="4">
        <f>ABS(I29-Election_result!I$2)</f>
        <v>1.5199999999999996</v>
      </c>
      <c r="R29" s="4">
        <f t="shared" si="0"/>
        <v>5.32</v>
      </c>
    </row>
    <row r="30" spans="1:18" ht="12.75" customHeight="1">
      <c r="A30" s="3">
        <v>41429</v>
      </c>
      <c r="B30" s="4">
        <v>31.08</v>
      </c>
      <c r="C30" s="4">
        <v>19.45</v>
      </c>
      <c r="D30" s="4">
        <v>9.89</v>
      </c>
      <c r="E30" s="4">
        <v>5.81</v>
      </c>
      <c r="F30" s="4">
        <v>5.64</v>
      </c>
      <c r="G30" s="4">
        <v>2.67</v>
      </c>
      <c r="H30" s="4">
        <v>22.87</v>
      </c>
      <c r="I30" s="4">
        <v>2.59</v>
      </c>
      <c r="J30" s="4">
        <f>ABS(B30-Election_result!B$2)</f>
        <v>10.420000000000002</v>
      </c>
      <c r="K30" s="4">
        <f>ABS(C30-Election_result!C$2)</f>
        <v>6.25</v>
      </c>
      <c r="L30" s="4">
        <f>ABS(D30-Election_result!D$2)</f>
        <v>1.4900000000000002</v>
      </c>
      <c r="M30" s="4">
        <f>ABS(E30-Election_result!E$2)</f>
        <v>1.0099999999999998</v>
      </c>
      <c r="N30" s="4">
        <f>ABS(F30-Election_result!F$2)</f>
        <v>2.96</v>
      </c>
      <c r="O30" s="4">
        <f>ABS(G30-Election_result!G$2)</f>
        <v>0.46999999999999975</v>
      </c>
      <c r="P30" s="4">
        <f>ABS(H30-Election_result!H$2)</f>
        <v>18.170000000000002</v>
      </c>
      <c r="Q30" s="4">
        <f>ABS(I30-Election_result!I$2)</f>
        <v>1.5099999999999998</v>
      </c>
      <c r="R30" s="4">
        <f t="shared" si="0"/>
        <v>5.2850000000000001</v>
      </c>
    </row>
    <row r="31" spans="1:18" ht="12.75" customHeight="1">
      <c r="A31" s="3">
        <v>41430</v>
      </c>
      <c r="B31" s="4">
        <v>30.85</v>
      </c>
      <c r="C31" s="4">
        <v>19.399999999999999</v>
      </c>
      <c r="D31" s="4">
        <v>9.9</v>
      </c>
      <c r="E31" s="4">
        <v>5.83</v>
      </c>
      <c r="F31" s="4">
        <v>5.63</v>
      </c>
      <c r="G31" s="4">
        <v>2.64</v>
      </c>
      <c r="H31" s="4">
        <v>23.12</v>
      </c>
      <c r="I31" s="4">
        <v>2.63</v>
      </c>
      <c r="J31" s="4">
        <f>ABS(B31-Election_result!B$2)</f>
        <v>10.649999999999999</v>
      </c>
      <c r="K31" s="4">
        <f>ABS(C31-Election_result!C$2)</f>
        <v>6.3000000000000007</v>
      </c>
      <c r="L31" s="4">
        <f>ABS(D31-Election_result!D$2)</f>
        <v>1.5</v>
      </c>
      <c r="M31" s="4">
        <f>ABS(E31-Election_result!E$2)</f>
        <v>1.0300000000000002</v>
      </c>
      <c r="N31" s="4">
        <f>ABS(F31-Election_result!F$2)</f>
        <v>2.9699999999999998</v>
      </c>
      <c r="O31" s="4">
        <f>ABS(G31-Election_result!G$2)</f>
        <v>0.43999999999999995</v>
      </c>
      <c r="P31" s="4">
        <f>ABS(H31-Election_result!H$2)</f>
        <v>18.420000000000002</v>
      </c>
      <c r="Q31" s="4">
        <f>ABS(I31-Election_result!I$2)</f>
        <v>1.4699999999999998</v>
      </c>
      <c r="R31" s="4">
        <f t="shared" si="0"/>
        <v>5.3475000000000001</v>
      </c>
    </row>
    <row r="32" spans="1:18" ht="12.75" customHeight="1">
      <c r="A32" s="3">
        <v>41431</v>
      </c>
      <c r="B32" s="4">
        <v>30.35</v>
      </c>
      <c r="C32" s="4">
        <v>19.2</v>
      </c>
      <c r="D32" s="4">
        <v>9.81</v>
      </c>
      <c r="E32" s="4">
        <v>5.83</v>
      </c>
      <c r="F32" s="4">
        <v>5.46</v>
      </c>
      <c r="G32" s="4">
        <v>2.7</v>
      </c>
      <c r="H32" s="4">
        <v>23.98</v>
      </c>
      <c r="I32" s="4">
        <v>2.68</v>
      </c>
      <c r="J32" s="4">
        <f>ABS(B32-Election_result!B$2)</f>
        <v>11.149999999999999</v>
      </c>
      <c r="K32" s="4">
        <f>ABS(C32-Election_result!C$2)</f>
        <v>6.5</v>
      </c>
      <c r="L32" s="4">
        <f>ABS(D32-Election_result!D$2)</f>
        <v>1.4100000000000001</v>
      </c>
      <c r="M32" s="4">
        <f>ABS(E32-Election_result!E$2)</f>
        <v>1.0300000000000002</v>
      </c>
      <c r="N32" s="4">
        <f>ABS(F32-Election_result!F$2)</f>
        <v>3.1399999999999997</v>
      </c>
      <c r="O32" s="4">
        <f>ABS(G32-Election_result!G$2)</f>
        <v>0.5</v>
      </c>
      <c r="P32" s="4">
        <f>ABS(H32-Election_result!H$2)</f>
        <v>19.28</v>
      </c>
      <c r="Q32" s="4">
        <f>ABS(I32-Election_result!I$2)</f>
        <v>1.4199999999999995</v>
      </c>
      <c r="R32" s="4">
        <f t="shared" si="0"/>
        <v>5.5537500000000009</v>
      </c>
    </row>
    <row r="33" spans="1:18" ht="12.75" customHeight="1">
      <c r="A33" s="3">
        <v>41432</v>
      </c>
      <c r="B33" s="4">
        <v>30.37</v>
      </c>
      <c r="C33" s="4">
        <v>19.22</v>
      </c>
      <c r="D33" s="4">
        <v>9.77</v>
      </c>
      <c r="E33" s="4">
        <v>5.82</v>
      </c>
      <c r="F33" s="4">
        <v>5.46</v>
      </c>
      <c r="G33" s="4">
        <v>2.7</v>
      </c>
      <c r="H33" s="4">
        <v>23.97</v>
      </c>
      <c r="I33" s="4">
        <v>2.68</v>
      </c>
      <c r="J33" s="4">
        <f>ABS(B33-Election_result!B$2)</f>
        <v>11.129999999999999</v>
      </c>
      <c r="K33" s="4">
        <f>ABS(C33-Election_result!C$2)</f>
        <v>6.48</v>
      </c>
      <c r="L33" s="4">
        <f>ABS(D33-Election_result!D$2)</f>
        <v>1.3699999999999992</v>
      </c>
      <c r="M33" s="4">
        <f>ABS(E33-Election_result!E$2)</f>
        <v>1.0200000000000005</v>
      </c>
      <c r="N33" s="4">
        <f>ABS(F33-Election_result!F$2)</f>
        <v>3.1399999999999997</v>
      </c>
      <c r="O33" s="4">
        <f>ABS(G33-Election_result!G$2)</f>
        <v>0.5</v>
      </c>
      <c r="P33" s="4">
        <f>ABS(H33-Election_result!H$2)</f>
        <v>19.27</v>
      </c>
      <c r="Q33" s="4">
        <f>ABS(I33-Election_result!I$2)</f>
        <v>1.4199999999999995</v>
      </c>
      <c r="R33" s="4">
        <f t="shared" si="0"/>
        <v>5.5412499999999998</v>
      </c>
    </row>
    <row r="34" spans="1:18" ht="12.75" customHeight="1">
      <c r="A34" s="3">
        <v>41433</v>
      </c>
      <c r="B34" s="4">
        <v>30.92</v>
      </c>
      <c r="C34" s="4">
        <v>19.32</v>
      </c>
      <c r="D34" s="4">
        <v>9.81</v>
      </c>
      <c r="E34" s="4">
        <v>5.84</v>
      </c>
      <c r="F34" s="4">
        <v>5.49</v>
      </c>
      <c r="G34" s="4">
        <v>2.81</v>
      </c>
      <c r="H34" s="4">
        <v>23.19</v>
      </c>
      <c r="I34" s="4">
        <v>2.62</v>
      </c>
      <c r="J34" s="4">
        <f>ABS(B34-Election_result!B$2)</f>
        <v>10.579999999999998</v>
      </c>
      <c r="K34" s="4">
        <f>ABS(C34-Election_result!C$2)</f>
        <v>6.379999999999999</v>
      </c>
      <c r="L34" s="4">
        <f>ABS(D34-Election_result!D$2)</f>
        <v>1.4100000000000001</v>
      </c>
      <c r="M34" s="4">
        <f>ABS(E34-Election_result!E$2)</f>
        <v>1.04</v>
      </c>
      <c r="N34" s="4">
        <f>ABS(F34-Election_result!F$2)</f>
        <v>3.1099999999999994</v>
      </c>
      <c r="O34" s="4">
        <f>ABS(G34-Election_result!G$2)</f>
        <v>0.60999999999999988</v>
      </c>
      <c r="P34" s="4">
        <f>ABS(H34-Election_result!H$2)</f>
        <v>18.490000000000002</v>
      </c>
      <c r="Q34" s="4">
        <f>ABS(I34-Election_result!I$2)</f>
        <v>1.4799999999999995</v>
      </c>
      <c r="R34" s="4">
        <f t="shared" si="0"/>
        <v>5.3874999999999993</v>
      </c>
    </row>
    <row r="35" spans="1:18" ht="12.75" customHeight="1">
      <c r="A35" s="3">
        <v>41434</v>
      </c>
      <c r="B35" s="4">
        <v>30.46</v>
      </c>
      <c r="C35" s="4">
        <v>19.72</v>
      </c>
      <c r="D35" s="4">
        <v>9.82</v>
      </c>
      <c r="E35" s="4">
        <v>5.82</v>
      </c>
      <c r="F35" s="4">
        <v>5.43</v>
      </c>
      <c r="G35" s="4">
        <v>2.99</v>
      </c>
      <c r="H35" s="4">
        <v>23.15</v>
      </c>
      <c r="I35" s="4">
        <v>2.61</v>
      </c>
      <c r="J35" s="4">
        <f>ABS(B35-Election_result!B$2)</f>
        <v>11.04</v>
      </c>
      <c r="K35" s="4">
        <f>ABS(C35-Election_result!C$2)</f>
        <v>5.98</v>
      </c>
      <c r="L35" s="4">
        <f>ABS(D35-Election_result!D$2)</f>
        <v>1.42</v>
      </c>
      <c r="M35" s="4">
        <f>ABS(E35-Election_result!E$2)</f>
        <v>1.0200000000000005</v>
      </c>
      <c r="N35" s="4">
        <f>ABS(F35-Election_result!F$2)</f>
        <v>3.17</v>
      </c>
      <c r="O35" s="4">
        <f>ABS(G35-Election_result!G$2)</f>
        <v>0.79</v>
      </c>
      <c r="P35" s="4">
        <f>ABS(H35-Election_result!H$2)</f>
        <v>18.45</v>
      </c>
      <c r="Q35" s="4">
        <f>ABS(I35-Election_result!I$2)</f>
        <v>1.4899999999999998</v>
      </c>
      <c r="R35" s="4">
        <f t="shared" si="0"/>
        <v>5.419999999999999</v>
      </c>
    </row>
    <row r="36" spans="1:18" ht="12.75" customHeight="1">
      <c r="A36" s="3">
        <v>41435</v>
      </c>
      <c r="B36" s="4">
        <v>30.58</v>
      </c>
      <c r="C36" s="4">
        <v>19.45</v>
      </c>
      <c r="D36" s="4">
        <v>9.91</v>
      </c>
      <c r="E36" s="4">
        <v>5.85</v>
      </c>
      <c r="F36" s="4">
        <v>5.45</v>
      </c>
      <c r="G36" s="4">
        <v>2.82</v>
      </c>
      <c r="H36" s="4">
        <v>23.25</v>
      </c>
      <c r="I36" s="4">
        <v>2.7</v>
      </c>
      <c r="J36" s="4">
        <f>ABS(B36-Election_result!B$2)</f>
        <v>10.920000000000002</v>
      </c>
      <c r="K36" s="4">
        <f>ABS(C36-Election_result!C$2)</f>
        <v>6.25</v>
      </c>
      <c r="L36" s="4">
        <f>ABS(D36-Election_result!D$2)</f>
        <v>1.5099999999999998</v>
      </c>
      <c r="M36" s="4">
        <f>ABS(E36-Election_result!E$2)</f>
        <v>1.0499999999999998</v>
      </c>
      <c r="N36" s="4">
        <f>ABS(F36-Election_result!F$2)</f>
        <v>3.1499999999999995</v>
      </c>
      <c r="O36" s="4">
        <f>ABS(G36-Election_result!G$2)</f>
        <v>0.61999999999999966</v>
      </c>
      <c r="P36" s="4">
        <f>ABS(H36-Election_result!H$2)</f>
        <v>18.55</v>
      </c>
      <c r="Q36" s="4">
        <f>ABS(I36-Election_result!I$2)</f>
        <v>1.3999999999999995</v>
      </c>
      <c r="R36" s="4">
        <f t="shared" si="0"/>
        <v>5.4312499999999995</v>
      </c>
    </row>
    <row r="37" spans="1:18" ht="12.75" customHeight="1">
      <c r="A37" s="3">
        <v>41436</v>
      </c>
      <c r="B37" s="4">
        <v>30.23</v>
      </c>
      <c r="C37" s="4">
        <v>17.72</v>
      </c>
      <c r="D37" s="4">
        <v>8.44</v>
      </c>
      <c r="E37" s="4">
        <v>6.1</v>
      </c>
      <c r="F37" s="4">
        <v>5.84</v>
      </c>
      <c r="G37" s="4">
        <v>2.83</v>
      </c>
      <c r="H37" s="4">
        <v>26.06</v>
      </c>
      <c r="I37" s="4">
        <v>2.77</v>
      </c>
      <c r="J37" s="4">
        <f>ABS(B37-Election_result!B$2)</f>
        <v>11.27</v>
      </c>
      <c r="K37" s="4">
        <f>ABS(C37-Election_result!C$2)</f>
        <v>7.98</v>
      </c>
      <c r="L37" s="4">
        <f>ABS(D37-Election_result!D$2)</f>
        <v>3.9999999999999147E-2</v>
      </c>
      <c r="M37" s="4">
        <f>ABS(E37-Election_result!E$2)</f>
        <v>1.2999999999999998</v>
      </c>
      <c r="N37" s="4">
        <f>ABS(F37-Election_result!F$2)</f>
        <v>2.76</v>
      </c>
      <c r="O37" s="4">
        <f>ABS(G37-Election_result!G$2)</f>
        <v>0.62999999999999989</v>
      </c>
      <c r="P37" s="4">
        <f>ABS(H37-Election_result!H$2)</f>
        <v>21.36</v>
      </c>
      <c r="Q37" s="4">
        <f>ABS(I37-Election_result!I$2)</f>
        <v>1.3299999999999996</v>
      </c>
      <c r="R37" s="4">
        <f t="shared" si="0"/>
        <v>5.8337500000000002</v>
      </c>
    </row>
    <row r="38" spans="1:18" ht="12.75" customHeight="1">
      <c r="A38" s="3">
        <v>41437</v>
      </c>
      <c r="B38" s="4">
        <v>30.54</v>
      </c>
      <c r="C38" s="4">
        <v>19.149999999999999</v>
      </c>
      <c r="D38" s="4">
        <v>8.16</v>
      </c>
      <c r="E38" s="4">
        <v>6.29</v>
      </c>
      <c r="F38" s="4">
        <v>5.46</v>
      </c>
      <c r="G38" s="4">
        <v>3.76</v>
      </c>
      <c r="H38" s="4">
        <v>24.07</v>
      </c>
      <c r="I38" s="4">
        <v>2.57</v>
      </c>
      <c r="J38" s="4">
        <f>ABS(B38-Election_result!B$2)</f>
        <v>10.96</v>
      </c>
      <c r="K38" s="4">
        <f>ABS(C38-Election_result!C$2)</f>
        <v>6.5500000000000007</v>
      </c>
      <c r="L38" s="4">
        <f>ABS(D38-Election_result!D$2)</f>
        <v>0.24000000000000021</v>
      </c>
      <c r="M38" s="4">
        <f>ABS(E38-Election_result!E$2)</f>
        <v>1.4900000000000002</v>
      </c>
      <c r="N38" s="4">
        <f>ABS(F38-Election_result!F$2)</f>
        <v>3.1399999999999997</v>
      </c>
      <c r="O38" s="4">
        <f>ABS(G38-Election_result!G$2)</f>
        <v>1.5599999999999996</v>
      </c>
      <c r="P38" s="4">
        <f>ABS(H38-Election_result!H$2)</f>
        <v>19.37</v>
      </c>
      <c r="Q38" s="4">
        <f>ABS(I38-Election_result!I$2)</f>
        <v>1.5299999999999998</v>
      </c>
      <c r="R38" s="4">
        <f t="shared" si="0"/>
        <v>5.6050000000000004</v>
      </c>
    </row>
    <row r="39" spans="1:18" ht="12.75" customHeight="1">
      <c r="A39" s="3">
        <v>41438</v>
      </c>
      <c r="B39" s="4">
        <v>29.32</v>
      </c>
      <c r="C39" s="4">
        <v>18.59</v>
      </c>
      <c r="D39" s="4">
        <v>10.27</v>
      </c>
      <c r="E39" s="4">
        <v>5.78</v>
      </c>
      <c r="F39" s="4">
        <v>4.7</v>
      </c>
      <c r="G39" s="4">
        <v>3.54</v>
      </c>
      <c r="H39" s="4">
        <v>25.35</v>
      </c>
      <c r="I39" s="4">
        <v>2.4500000000000002</v>
      </c>
      <c r="J39" s="4">
        <f>ABS(B39-Election_result!B$2)</f>
        <v>12.18</v>
      </c>
      <c r="K39" s="4">
        <f>ABS(C39-Election_result!C$2)</f>
        <v>7.1099999999999994</v>
      </c>
      <c r="L39" s="4">
        <f>ABS(D39-Election_result!D$2)</f>
        <v>1.8699999999999992</v>
      </c>
      <c r="M39" s="4">
        <f>ABS(E39-Election_result!E$2)</f>
        <v>0.98000000000000043</v>
      </c>
      <c r="N39" s="4">
        <f>ABS(F39-Election_result!F$2)</f>
        <v>3.8999999999999995</v>
      </c>
      <c r="O39" s="4">
        <f>ABS(G39-Election_result!G$2)</f>
        <v>1.3399999999999999</v>
      </c>
      <c r="P39" s="4">
        <f>ABS(H39-Election_result!H$2)</f>
        <v>20.650000000000002</v>
      </c>
      <c r="Q39" s="4">
        <f>ABS(I39-Election_result!I$2)</f>
        <v>1.6499999999999995</v>
      </c>
      <c r="R39" s="4">
        <f t="shared" si="0"/>
        <v>6.21</v>
      </c>
    </row>
    <row r="40" spans="1:18" ht="12.75" customHeight="1">
      <c r="A40" s="3">
        <v>41439</v>
      </c>
      <c r="B40" s="4">
        <v>31</v>
      </c>
      <c r="C40" s="4">
        <v>19.75</v>
      </c>
      <c r="D40" s="4">
        <v>8.81</v>
      </c>
      <c r="E40" s="4">
        <v>5.33</v>
      </c>
      <c r="F40" s="4">
        <v>5.27</v>
      </c>
      <c r="G40" s="4">
        <v>2.5299999999999998</v>
      </c>
      <c r="H40" s="4">
        <v>24.62</v>
      </c>
      <c r="I40" s="4">
        <v>2.68</v>
      </c>
      <c r="J40" s="4">
        <f>ABS(B40-Election_result!B$2)</f>
        <v>10.5</v>
      </c>
      <c r="K40" s="4">
        <f>ABS(C40-Election_result!C$2)</f>
        <v>5.9499999999999993</v>
      </c>
      <c r="L40" s="4">
        <f>ABS(D40-Election_result!D$2)</f>
        <v>0.41000000000000014</v>
      </c>
      <c r="M40" s="4">
        <f>ABS(E40-Election_result!E$2)</f>
        <v>0.53000000000000025</v>
      </c>
      <c r="N40" s="4">
        <f>ABS(F40-Election_result!F$2)</f>
        <v>3.33</v>
      </c>
      <c r="O40" s="4">
        <f>ABS(G40-Election_result!G$2)</f>
        <v>0.32999999999999963</v>
      </c>
      <c r="P40" s="4">
        <f>ABS(H40-Election_result!H$2)</f>
        <v>19.920000000000002</v>
      </c>
      <c r="Q40" s="4">
        <f>ABS(I40-Election_result!I$2)</f>
        <v>1.4199999999999995</v>
      </c>
      <c r="R40" s="4">
        <f t="shared" si="0"/>
        <v>5.2987500000000001</v>
      </c>
    </row>
    <row r="41" spans="1:18" ht="12.75" customHeight="1">
      <c r="A41" s="3">
        <v>41440</v>
      </c>
      <c r="B41" s="4">
        <v>29.7</v>
      </c>
      <c r="C41" s="4">
        <v>19.23</v>
      </c>
      <c r="D41" s="4">
        <v>10.16</v>
      </c>
      <c r="E41" s="4">
        <v>5.73</v>
      </c>
      <c r="F41" s="4">
        <v>5.26</v>
      </c>
      <c r="G41" s="4">
        <v>2.74</v>
      </c>
      <c r="H41" s="4">
        <v>24.71</v>
      </c>
      <c r="I41" s="4">
        <v>2.46</v>
      </c>
      <c r="J41" s="4">
        <f>ABS(B41-Election_result!B$2)</f>
        <v>11.8</v>
      </c>
      <c r="K41" s="4">
        <f>ABS(C41-Election_result!C$2)</f>
        <v>6.4699999999999989</v>
      </c>
      <c r="L41" s="4">
        <f>ABS(D41-Election_result!D$2)</f>
        <v>1.7599999999999998</v>
      </c>
      <c r="M41" s="4">
        <f>ABS(E41-Election_result!E$2)</f>
        <v>0.9300000000000006</v>
      </c>
      <c r="N41" s="4">
        <f>ABS(F41-Election_result!F$2)</f>
        <v>3.34</v>
      </c>
      <c r="O41" s="4">
        <f>ABS(G41-Election_result!G$2)</f>
        <v>0.54</v>
      </c>
      <c r="P41" s="4">
        <f>ABS(H41-Election_result!H$2)</f>
        <v>20.010000000000002</v>
      </c>
      <c r="Q41" s="4">
        <f>ABS(I41-Election_result!I$2)</f>
        <v>1.6399999999999997</v>
      </c>
      <c r="R41" s="4">
        <f t="shared" si="0"/>
        <v>5.8112500000000002</v>
      </c>
    </row>
    <row r="42" spans="1:18" ht="12.75" customHeight="1">
      <c r="A42" s="3">
        <v>41441</v>
      </c>
      <c r="B42" s="4">
        <v>30.1</v>
      </c>
      <c r="C42" s="4">
        <v>19.55</v>
      </c>
      <c r="D42" s="4">
        <v>9.2899999999999991</v>
      </c>
      <c r="E42" s="4">
        <v>5.86</v>
      </c>
      <c r="F42" s="4">
        <v>5.3</v>
      </c>
      <c r="G42" s="4">
        <v>3.54</v>
      </c>
      <c r="H42" s="4">
        <v>23.65</v>
      </c>
      <c r="I42" s="4">
        <v>2.71</v>
      </c>
      <c r="J42" s="4">
        <f>ABS(B42-Election_result!B$2)</f>
        <v>11.399999999999999</v>
      </c>
      <c r="K42" s="4">
        <f>ABS(C42-Election_result!C$2)</f>
        <v>6.1499999999999986</v>
      </c>
      <c r="L42" s="4">
        <f>ABS(D42-Election_result!D$2)</f>
        <v>0.88999999999999879</v>
      </c>
      <c r="M42" s="4">
        <f>ABS(E42-Election_result!E$2)</f>
        <v>1.0600000000000005</v>
      </c>
      <c r="N42" s="4">
        <f>ABS(F42-Election_result!F$2)</f>
        <v>3.3</v>
      </c>
      <c r="O42" s="4">
        <f>ABS(G42-Election_result!G$2)</f>
        <v>1.3399999999999999</v>
      </c>
      <c r="P42" s="4">
        <f>ABS(H42-Election_result!H$2)</f>
        <v>18.95</v>
      </c>
      <c r="Q42" s="4">
        <f>ABS(I42-Election_result!I$2)</f>
        <v>1.3899999999999997</v>
      </c>
      <c r="R42" s="4">
        <f t="shared" si="0"/>
        <v>5.5600000000000005</v>
      </c>
    </row>
    <row r="43" spans="1:18" ht="12.75" customHeight="1">
      <c r="A43" s="3">
        <v>41442</v>
      </c>
      <c r="B43" s="4">
        <v>30.85</v>
      </c>
      <c r="C43" s="4">
        <v>19.62</v>
      </c>
      <c r="D43" s="4">
        <v>9.1</v>
      </c>
      <c r="E43" s="4">
        <v>5.36</v>
      </c>
      <c r="F43" s="4">
        <v>5.66</v>
      </c>
      <c r="G43" s="4">
        <v>3.02</v>
      </c>
      <c r="H43" s="4">
        <v>23.68</v>
      </c>
      <c r="I43" s="4">
        <v>2.71</v>
      </c>
      <c r="J43" s="4">
        <f>ABS(B43-Election_result!B$2)</f>
        <v>10.649999999999999</v>
      </c>
      <c r="K43" s="4">
        <f>ABS(C43-Election_result!C$2)</f>
        <v>6.0799999999999983</v>
      </c>
      <c r="L43" s="4">
        <f>ABS(D43-Election_result!D$2)</f>
        <v>0.69999999999999929</v>
      </c>
      <c r="M43" s="4">
        <f>ABS(E43-Election_result!E$2)</f>
        <v>0.5600000000000005</v>
      </c>
      <c r="N43" s="4">
        <f>ABS(F43-Election_result!F$2)</f>
        <v>2.9399999999999995</v>
      </c>
      <c r="O43" s="4">
        <f>ABS(G43-Election_result!G$2)</f>
        <v>0.81999999999999984</v>
      </c>
      <c r="P43" s="4">
        <f>ABS(H43-Election_result!H$2)</f>
        <v>18.98</v>
      </c>
      <c r="Q43" s="4">
        <f>ABS(I43-Election_result!I$2)</f>
        <v>1.3899999999999997</v>
      </c>
      <c r="R43" s="4">
        <f t="shared" si="0"/>
        <v>5.2649999999999988</v>
      </c>
    </row>
    <row r="44" spans="1:18" ht="12.75" customHeight="1">
      <c r="A44" s="3">
        <v>41443</v>
      </c>
      <c r="B44" s="4">
        <v>29.04</v>
      </c>
      <c r="C44" s="4">
        <v>18.670000000000002</v>
      </c>
      <c r="D44" s="4">
        <v>10.07</v>
      </c>
      <c r="E44" s="4">
        <v>6.01</v>
      </c>
      <c r="F44" s="4">
        <v>5.14</v>
      </c>
      <c r="G44" s="4">
        <v>4.2</v>
      </c>
      <c r="H44" s="4">
        <v>24.44</v>
      </c>
      <c r="I44" s="4">
        <v>2.42</v>
      </c>
      <c r="J44" s="4">
        <f>ABS(B44-Election_result!B$2)</f>
        <v>12.46</v>
      </c>
      <c r="K44" s="4">
        <f>ABS(C44-Election_result!C$2)</f>
        <v>7.0299999999999976</v>
      </c>
      <c r="L44" s="4">
        <f>ABS(D44-Election_result!D$2)</f>
        <v>1.67</v>
      </c>
      <c r="M44" s="4">
        <f>ABS(E44-Election_result!E$2)</f>
        <v>1.21</v>
      </c>
      <c r="N44" s="4">
        <f>ABS(F44-Election_result!F$2)</f>
        <v>3.46</v>
      </c>
      <c r="O44" s="4">
        <f>ABS(G44-Election_result!G$2)</f>
        <v>2</v>
      </c>
      <c r="P44" s="4">
        <f>ABS(H44-Election_result!H$2)</f>
        <v>19.740000000000002</v>
      </c>
      <c r="Q44" s="4">
        <f>ABS(I44-Election_result!I$2)</f>
        <v>1.6799999999999997</v>
      </c>
      <c r="R44" s="4">
        <f t="shared" si="0"/>
        <v>6.15625</v>
      </c>
    </row>
    <row r="45" spans="1:18" ht="12.75" customHeight="1">
      <c r="A45" s="3">
        <v>41444</v>
      </c>
      <c r="B45" s="4">
        <v>28.99</v>
      </c>
      <c r="C45" s="4">
        <v>18.86</v>
      </c>
      <c r="D45" s="4">
        <v>10.050000000000001</v>
      </c>
      <c r="E45" s="4">
        <v>5.89</v>
      </c>
      <c r="F45" s="4">
        <v>5.4</v>
      </c>
      <c r="G45" s="4">
        <v>4.18</v>
      </c>
      <c r="H45" s="4">
        <v>24.17</v>
      </c>
      <c r="I45" s="4">
        <v>2.46</v>
      </c>
      <c r="J45" s="4">
        <f>ABS(B45-Election_result!B$2)</f>
        <v>12.510000000000002</v>
      </c>
      <c r="K45" s="4">
        <f>ABS(C45-Election_result!C$2)</f>
        <v>6.84</v>
      </c>
      <c r="L45" s="4">
        <f>ABS(D45-Election_result!D$2)</f>
        <v>1.6500000000000004</v>
      </c>
      <c r="M45" s="4">
        <f>ABS(E45-Election_result!E$2)</f>
        <v>1.0899999999999999</v>
      </c>
      <c r="N45" s="4">
        <f>ABS(F45-Election_result!F$2)</f>
        <v>3.1999999999999993</v>
      </c>
      <c r="O45" s="4">
        <f>ABS(G45-Election_result!G$2)</f>
        <v>1.9799999999999995</v>
      </c>
      <c r="P45" s="4">
        <f>ABS(H45-Election_result!H$2)</f>
        <v>19.470000000000002</v>
      </c>
      <c r="Q45" s="4">
        <f>ABS(I45-Election_result!I$2)</f>
        <v>1.6399999999999997</v>
      </c>
      <c r="R45" s="4">
        <f t="shared" si="0"/>
        <v>6.0475000000000003</v>
      </c>
    </row>
    <row r="46" spans="1:18" ht="12.75" customHeight="1">
      <c r="A46" s="3">
        <v>41445</v>
      </c>
      <c r="B46" s="4">
        <v>29.34</v>
      </c>
      <c r="C46" s="4">
        <v>18.66</v>
      </c>
      <c r="D46" s="4">
        <v>10.19</v>
      </c>
      <c r="E46" s="4">
        <v>5.91</v>
      </c>
      <c r="F46" s="4">
        <v>5.44</v>
      </c>
      <c r="G46" s="4">
        <v>4.01</v>
      </c>
      <c r="H46" s="4">
        <v>23.95</v>
      </c>
      <c r="I46" s="4">
        <v>2.4900000000000002</v>
      </c>
      <c r="J46" s="4">
        <f>ABS(B46-Election_result!B$2)</f>
        <v>12.16</v>
      </c>
      <c r="K46" s="4">
        <f>ABS(C46-Election_result!C$2)</f>
        <v>7.0399999999999991</v>
      </c>
      <c r="L46" s="4">
        <f>ABS(D46-Election_result!D$2)</f>
        <v>1.7899999999999991</v>
      </c>
      <c r="M46" s="4">
        <f>ABS(E46-Election_result!E$2)</f>
        <v>1.1100000000000003</v>
      </c>
      <c r="N46" s="4">
        <f>ABS(F46-Election_result!F$2)</f>
        <v>3.1599999999999993</v>
      </c>
      <c r="O46" s="4">
        <f>ABS(G46-Election_result!G$2)</f>
        <v>1.8099999999999996</v>
      </c>
      <c r="P46" s="4">
        <f>ABS(H46-Election_result!H$2)</f>
        <v>19.25</v>
      </c>
      <c r="Q46" s="4">
        <f>ABS(I46-Election_result!I$2)</f>
        <v>1.6099999999999994</v>
      </c>
      <c r="R46" s="4">
        <f t="shared" si="0"/>
        <v>5.9912499999999991</v>
      </c>
    </row>
    <row r="47" spans="1:18" ht="12.75" customHeight="1">
      <c r="A47" s="3">
        <v>41446</v>
      </c>
      <c r="B47" s="4">
        <v>29.86</v>
      </c>
      <c r="C47" s="4">
        <v>18.75</v>
      </c>
      <c r="D47" s="4">
        <v>10.119999999999999</v>
      </c>
      <c r="E47" s="4">
        <v>5.75</v>
      </c>
      <c r="F47" s="4">
        <v>5.75</v>
      </c>
      <c r="G47" s="4">
        <v>3.97</v>
      </c>
      <c r="H47" s="4">
        <v>23.22</v>
      </c>
      <c r="I47" s="4">
        <v>2.58</v>
      </c>
      <c r="J47" s="4">
        <f>ABS(B47-Election_result!B$2)</f>
        <v>11.64</v>
      </c>
      <c r="K47" s="4">
        <f>ABS(C47-Election_result!C$2)</f>
        <v>6.9499999999999993</v>
      </c>
      <c r="L47" s="4">
        <f>ABS(D47-Election_result!D$2)</f>
        <v>1.7199999999999989</v>
      </c>
      <c r="M47" s="4">
        <f>ABS(E47-Election_result!E$2)</f>
        <v>0.95000000000000018</v>
      </c>
      <c r="N47" s="4">
        <f>ABS(F47-Election_result!F$2)</f>
        <v>2.8499999999999996</v>
      </c>
      <c r="O47" s="4">
        <f>ABS(G47-Election_result!G$2)</f>
        <v>1.77</v>
      </c>
      <c r="P47" s="4">
        <f>ABS(H47-Election_result!H$2)</f>
        <v>18.52</v>
      </c>
      <c r="Q47" s="4">
        <f>ABS(I47-Election_result!I$2)</f>
        <v>1.5199999999999996</v>
      </c>
      <c r="R47" s="4">
        <f t="shared" si="0"/>
        <v>5.74</v>
      </c>
    </row>
    <row r="48" spans="1:18" ht="12.75" customHeight="1">
      <c r="A48" s="3">
        <v>41447</v>
      </c>
      <c r="B48" s="4">
        <v>30.18</v>
      </c>
      <c r="C48" s="4">
        <v>19.34</v>
      </c>
      <c r="D48" s="4">
        <v>9.3800000000000008</v>
      </c>
      <c r="E48" s="4">
        <v>5.41</v>
      </c>
      <c r="F48" s="4">
        <v>5.65</v>
      </c>
      <c r="G48" s="4">
        <v>3.93</v>
      </c>
      <c r="H48" s="4">
        <v>23.56</v>
      </c>
      <c r="I48" s="4">
        <v>2.5499999999999998</v>
      </c>
      <c r="J48" s="4">
        <f>ABS(B48-Election_result!B$2)</f>
        <v>11.32</v>
      </c>
      <c r="K48" s="4">
        <f>ABS(C48-Election_result!C$2)</f>
        <v>6.3599999999999994</v>
      </c>
      <c r="L48" s="4">
        <f>ABS(D48-Election_result!D$2)</f>
        <v>0.98000000000000043</v>
      </c>
      <c r="M48" s="4">
        <f>ABS(E48-Election_result!E$2)</f>
        <v>0.61000000000000032</v>
      </c>
      <c r="N48" s="4">
        <f>ABS(F48-Election_result!F$2)</f>
        <v>2.9499999999999993</v>
      </c>
      <c r="O48" s="4">
        <f>ABS(G48-Election_result!G$2)</f>
        <v>1.73</v>
      </c>
      <c r="P48" s="4">
        <f>ABS(H48-Election_result!H$2)</f>
        <v>18.86</v>
      </c>
      <c r="Q48" s="4">
        <f>ABS(I48-Election_result!I$2)</f>
        <v>1.5499999999999998</v>
      </c>
      <c r="R48" s="4">
        <f t="shared" si="0"/>
        <v>5.5449999999999999</v>
      </c>
    </row>
    <row r="49" spans="1:18" ht="12.75" customHeight="1">
      <c r="A49" s="3">
        <v>41448</v>
      </c>
      <c r="B49" s="4">
        <v>30.26</v>
      </c>
      <c r="C49" s="4">
        <v>18.71</v>
      </c>
      <c r="D49" s="4">
        <v>9.4</v>
      </c>
      <c r="E49" s="4">
        <v>5.72</v>
      </c>
      <c r="F49" s="4">
        <v>5.46</v>
      </c>
      <c r="G49" s="4">
        <v>3.92</v>
      </c>
      <c r="H49" s="4">
        <v>23.96</v>
      </c>
      <c r="I49" s="4">
        <v>2.56</v>
      </c>
      <c r="J49" s="4">
        <f>ABS(B49-Election_result!B$2)</f>
        <v>11.239999999999998</v>
      </c>
      <c r="K49" s="4">
        <f>ABS(C49-Election_result!C$2)</f>
        <v>6.9899999999999984</v>
      </c>
      <c r="L49" s="4">
        <f>ABS(D49-Election_result!D$2)</f>
        <v>1</v>
      </c>
      <c r="M49" s="4">
        <f>ABS(E49-Election_result!E$2)</f>
        <v>0.91999999999999993</v>
      </c>
      <c r="N49" s="4">
        <f>ABS(F49-Election_result!F$2)</f>
        <v>3.1399999999999997</v>
      </c>
      <c r="O49" s="4">
        <f>ABS(G49-Election_result!G$2)</f>
        <v>1.7199999999999998</v>
      </c>
      <c r="P49" s="4">
        <f>ABS(H49-Election_result!H$2)</f>
        <v>19.260000000000002</v>
      </c>
      <c r="Q49" s="4">
        <f>ABS(I49-Election_result!I$2)</f>
        <v>1.5399999999999996</v>
      </c>
      <c r="R49" s="4">
        <f t="shared" si="0"/>
        <v>5.7262499999999994</v>
      </c>
    </row>
    <row r="50" spans="1:18" ht="12.75" customHeight="1">
      <c r="A50" s="3">
        <v>41449</v>
      </c>
      <c r="B50" s="4">
        <v>30.26</v>
      </c>
      <c r="C50" s="4">
        <v>18.71</v>
      </c>
      <c r="D50" s="4">
        <v>9.4</v>
      </c>
      <c r="E50" s="4">
        <v>5.72</v>
      </c>
      <c r="F50" s="4">
        <v>5.46</v>
      </c>
      <c r="G50" s="4">
        <v>3.92</v>
      </c>
      <c r="H50" s="4">
        <v>23.96</v>
      </c>
      <c r="I50" s="4">
        <v>2.56</v>
      </c>
      <c r="J50" s="4">
        <f>ABS(B50-Election_result!B$2)</f>
        <v>11.239999999999998</v>
      </c>
      <c r="K50" s="4">
        <f>ABS(C50-Election_result!C$2)</f>
        <v>6.9899999999999984</v>
      </c>
      <c r="L50" s="4">
        <f>ABS(D50-Election_result!D$2)</f>
        <v>1</v>
      </c>
      <c r="M50" s="4">
        <f>ABS(E50-Election_result!E$2)</f>
        <v>0.91999999999999993</v>
      </c>
      <c r="N50" s="4">
        <f>ABS(F50-Election_result!F$2)</f>
        <v>3.1399999999999997</v>
      </c>
      <c r="O50" s="4">
        <f>ABS(G50-Election_result!G$2)</f>
        <v>1.7199999999999998</v>
      </c>
      <c r="P50" s="4">
        <f>ABS(H50-Election_result!H$2)</f>
        <v>19.260000000000002</v>
      </c>
      <c r="Q50" s="4">
        <f>ABS(I50-Election_result!I$2)</f>
        <v>1.5399999999999996</v>
      </c>
      <c r="R50" s="4">
        <f t="shared" si="0"/>
        <v>5.7262499999999994</v>
      </c>
    </row>
    <row r="51" spans="1:18" ht="12.75" customHeight="1">
      <c r="A51" s="3">
        <v>41450</v>
      </c>
      <c r="B51" s="4">
        <v>29.72</v>
      </c>
      <c r="C51" s="4">
        <v>19.010000000000002</v>
      </c>
      <c r="D51" s="4">
        <v>10.25</v>
      </c>
      <c r="E51" s="4">
        <v>5.74</v>
      </c>
      <c r="F51" s="4">
        <v>5.67</v>
      </c>
      <c r="G51" s="4">
        <v>3.94</v>
      </c>
      <c r="H51" s="4">
        <v>22.97</v>
      </c>
      <c r="I51" s="4">
        <v>2.69</v>
      </c>
      <c r="J51" s="4">
        <f>ABS(B51-Election_result!B$2)</f>
        <v>11.780000000000001</v>
      </c>
      <c r="K51" s="4">
        <f>ABS(C51-Election_result!C$2)</f>
        <v>6.6899999999999977</v>
      </c>
      <c r="L51" s="4">
        <f>ABS(D51-Election_result!D$2)</f>
        <v>1.8499999999999996</v>
      </c>
      <c r="M51" s="4">
        <f>ABS(E51-Election_result!E$2)</f>
        <v>0.94000000000000039</v>
      </c>
      <c r="N51" s="4">
        <f>ABS(F51-Election_result!F$2)</f>
        <v>2.9299999999999997</v>
      </c>
      <c r="O51" s="4">
        <f>ABS(G51-Election_result!G$2)</f>
        <v>1.7399999999999998</v>
      </c>
      <c r="P51" s="4">
        <f>ABS(H51-Election_result!H$2)</f>
        <v>18.27</v>
      </c>
      <c r="Q51" s="4">
        <f>ABS(I51-Election_result!I$2)</f>
        <v>1.4099999999999997</v>
      </c>
      <c r="R51" s="4">
        <f t="shared" si="0"/>
        <v>5.7012499999999999</v>
      </c>
    </row>
    <row r="52" spans="1:18" ht="12.75" customHeight="1">
      <c r="A52" s="3">
        <v>41451</v>
      </c>
      <c r="B52" s="4">
        <v>30.07</v>
      </c>
      <c r="C52" s="4">
        <v>19.11</v>
      </c>
      <c r="D52" s="4">
        <v>10.3</v>
      </c>
      <c r="E52" s="4">
        <v>5.47</v>
      </c>
      <c r="F52" s="4">
        <v>5.43</v>
      </c>
      <c r="G52" s="4">
        <v>3.56</v>
      </c>
      <c r="H52" s="4">
        <v>23.09</v>
      </c>
      <c r="I52" s="4">
        <v>2.96</v>
      </c>
      <c r="J52" s="4">
        <f>ABS(B52-Election_result!B$2)</f>
        <v>11.43</v>
      </c>
      <c r="K52" s="4">
        <f>ABS(C52-Election_result!C$2)</f>
        <v>6.59</v>
      </c>
      <c r="L52" s="4">
        <f>ABS(D52-Election_result!D$2)</f>
        <v>1.9000000000000004</v>
      </c>
      <c r="M52" s="4">
        <f>ABS(E52-Election_result!E$2)</f>
        <v>0.66999999999999993</v>
      </c>
      <c r="N52" s="4">
        <f>ABS(F52-Election_result!F$2)</f>
        <v>3.17</v>
      </c>
      <c r="O52" s="4">
        <f>ABS(G52-Election_result!G$2)</f>
        <v>1.3599999999999999</v>
      </c>
      <c r="P52" s="4">
        <f>ABS(H52-Election_result!H$2)</f>
        <v>18.39</v>
      </c>
      <c r="Q52" s="4">
        <f>ABS(I52-Election_result!I$2)</f>
        <v>1.1399999999999997</v>
      </c>
      <c r="R52" s="4">
        <f t="shared" si="0"/>
        <v>5.5812500000000007</v>
      </c>
    </row>
    <row r="53" spans="1:18" ht="12.75" customHeight="1">
      <c r="A53" s="3">
        <v>41452</v>
      </c>
      <c r="B53" s="4">
        <v>30.16</v>
      </c>
      <c r="C53" s="4">
        <v>19.04</v>
      </c>
      <c r="D53" s="4">
        <v>10.27</v>
      </c>
      <c r="E53" s="4">
        <v>5.81</v>
      </c>
      <c r="F53" s="4">
        <v>5.44</v>
      </c>
      <c r="G53" s="4">
        <v>3.59</v>
      </c>
      <c r="H53" s="4">
        <v>22.98</v>
      </c>
      <c r="I53" s="4">
        <v>2.71</v>
      </c>
      <c r="J53" s="4">
        <f>ABS(B53-Election_result!B$2)</f>
        <v>11.34</v>
      </c>
      <c r="K53" s="4">
        <f>ABS(C53-Election_result!C$2)</f>
        <v>6.66</v>
      </c>
      <c r="L53" s="4">
        <f>ABS(D53-Election_result!D$2)</f>
        <v>1.8699999999999992</v>
      </c>
      <c r="M53" s="4">
        <f>ABS(E53-Election_result!E$2)</f>
        <v>1.0099999999999998</v>
      </c>
      <c r="N53" s="4">
        <f>ABS(F53-Election_result!F$2)</f>
        <v>3.1599999999999993</v>
      </c>
      <c r="O53" s="4">
        <f>ABS(G53-Election_result!G$2)</f>
        <v>1.3899999999999997</v>
      </c>
      <c r="P53" s="4">
        <f>ABS(H53-Election_result!H$2)</f>
        <v>18.28</v>
      </c>
      <c r="Q53" s="4">
        <f>ABS(I53-Election_result!I$2)</f>
        <v>1.3899999999999997</v>
      </c>
      <c r="R53" s="4">
        <f t="shared" si="0"/>
        <v>5.6374999999999993</v>
      </c>
    </row>
    <row r="54" spans="1:18" ht="12.75" customHeight="1">
      <c r="A54" s="3">
        <v>41453</v>
      </c>
      <c r="B54" s="4">
        <v>30.16</v>
      </c>
      <c r="C54" s="4">
        <v>19.04</v>
      </c>
      <c r="D54" s="4">
        <v>10.27</v>
      </c>
      <c r="E54" s="4">
        <v>5.81</v>
      </c>
      <c r="F54" s="4">
        <v>5.44</v>
      </c>
      <c r="G54" s="4">
        <v>3.59</v>
      </c>
      <c r="H54" s="4">
        <v>22.98</v>
      </c>
      <c r="I54" s="4">
        <v>2.71</v>
      </c>
      <c r="J54" s="4">
        <f>ABS(B54-Election_result!B$2)</f>
        <v>11.34</v>
      </c>
      <c r="K54" s="4">
        <f>ABS(C54-Election_result!C$2)</f>
        <v>6.66</v>
      </c>
      <c r="L54" s="4">
        <f>ABS(D54-Election_result!D$2)</f>
        <v>1.8699999999999992</v>
      </c>
      <c r="M54" s="4">
        <f>ABS(E54-Election_result!E$2)</f>
        <v>1.0099999999999998</v>
      </c>
      <c r="N54" s="4">
        <f>ABS(F54-Election_result!F$2)</f>
        <v>3.1599999999999993</v>
      </c>
      <c r="O54" s="4">
        <f>ABS(G54-Election_result!G$2)</f>
        <v>1.3899999999999997</v>
      </c>
      <c r="P54" s="4">
        <f>ABS(H54-Election_result!H$2)</f>
        <v>18.28</v>
      </c>
      <c r="Q54" s="4">
        <f>ABS(I54-Election_result!I$2)</f>
        <v>1.3899999999999997</v>
      </c>
      <c r="R54" s="4">
        <f t="shared" si="0"/>
        <v>5.6374999999999993</v>
      </c>
    </row>
    <row r="55" spans="1:18" ht="12.75" customHeight="1">
      <c r="A55" s="3">
        <v>41454</v>
      </c>
      <c r="B55" s="4">
        <v>31.32</v>
      </c>
      <c r="C55" s="4">
        <v>19.350000000000001</v>
      </c>
      <c r="D55" s="4">
        <v>9.7799999999999994</v>
      </c>
      <c r="E55" s="4">
        <v>4.66</v>
      </c>
      <c r="F55" s="4">
        <v>5.77</v>
      </c>
      <c r="G55" s="4">
        <v>3.03</v>
      </c>
      <c r="H55" s="4">
        <v>23.43</v>
      </c>
      <c r="I55" s="4">
        <v>2.65</v>
      </c>
      <c r="J55" s="4">
        <f>ABS(B55-Election_result!B$2)</f>
        <v>10.18</v>
      </c>
      <c r="K55" s="4">
        <f>ABS(C55-Election_result!C$2)</f>
        <v>6.3499999999999979</v>
      </c>
      <c r="L55" s="4">
        <f>ABS(D55-Election_result!D$2)</f>
        <v>1.379999999999999</v>
      </c>
      <c r="M55" s="4">
        <f>ABS(E55-Election_result!E$2)</f>
        <v>0.13999999999999968</v>
      </c>
      <c r="N55" s="4">
        <f>ABS(F55-Election_result!F$2)</f>
        <v>2.83</v>
      </c>
      <c r="O55" s="4">
        <f>ABS(G55-Election_result!G$2)</f>
        <v>0.82999999999999963</v>
      </c>
      <c r="P55" s="4">
        <f>ABS(H55-Election_result!H$2)</f>
        <v>18.73</v>
      </c>
      <c r="Q55" s="4">
        <f>ABS(I55-Election_result!I$2)</f>
        <v>1.4499999999999997</v>
      </c>
      <c r="R55" s="4">
        <f t="shared" si="0"/>
        <v>5.2362500000000001</v>
      </c>
    </row>
    <row r="56" spans="1:18" ht="12.75" customHeight="1">
      <c r="A56" s="3">
        <v>41455</v>
      </c>
      <c r="B56" s="4">
        <v>31.32</v>
      </c>
      <c r="C56" s="4">
        <v>19.350000000000001</v>
      </c>
      <c r="D56" s="4">
        <v>9.7799999999999994</v>
      </c>
      <c r="E56" s="4">
        <v>4.66</v>
      </c>
      <c r="F56" s="4">
        <v>5.77</v>
      </c>
      <c r="G56" s="4">
        <v>3.03</v>
      </c>
      <c r="H56" s="4">
        <v>23.43</v>
      </c>
      <c r="I56" s="4">
        <v>2.65</v>
      </c>
      <c r="J56" s="4">
        <f>ABS(B56-Election_result!B$2)</f>
        <v>10.18</v>
      </c>
      <c r="K56" s="4">
        <f>ABS(C56-Election_result!C$2)</f>
        <v>6.3499999999999979</v>
      </c>
      <c r="L56" s="4">
        <f>ABS(D56-Election_result!D$2)</f>
        <v>1.379999999999999</v>
      </c>
      <c r="M56" s="4">
        <f>ABS(E56-Election_result!E$2)</f>
        <v>0.13999999999999968</v>
      </c>
      <c r="N56" s="4">
        <f>ABS(F56-Election_result!F$2)</f>
        <v>2.83</v>
      </c>
      <c r="O56" s="4">
        <f>ABS(G56-Election_result!G$2)</f>
        <v>0.82999999999999963</v>
      </c>
      <c r="P56" s="4">
        <f>ABS(H56-Election_result!H$2)</f>
        <v>18.73</v>
      </c>
      <c r="Q56" s="4">
        <f>ABS(I56-Election_result!I$2)</f>
        <v>1.4499999999999997</v>
      </c>
      <c r="R56" s="4">
        <f t="shared" si="0"/>
        <v>5.2362500000000001</v>
      </c>
    </row>
    <row r="57" spans="1:18" ht="12.75" customHeight="1">
      <c r="A57" s="3">
        <v>41456</v>
      </c>
      <c r="B57" s="4">
        <v>30.94</v>
      </c>
      <c r="C57" s="4">
        <v>19.690000000000001</v>
      </c>
      <c r="D57" s="4">
        <v>10</v>
      </c>
      <c r="E57" s="4">
        <v>4.79</v>
      </c>
      <c r="F57" s="4">
        <v>5.0999999999999996</v>
      </c>
      <c r="G57" s="4">
        <v>3.05</v>
      </c>
      <c r="H57" s="4">
        <v>23.74</v>
      </c>
      <c r="I57" s="4">
        <v>2.68</v>
      </c>
      <c r="J57" s="4">
        <f>ABS(B57-Election_result!B$2)</f>
        <v>10.559999999999999</v>
      </c>
      <c r="K57" s="4">
        <f>ABS(C57-Election_result!C$2)</f>
        <v>6.009999999999998</v>
      </c>
      <c r="L57" s="4">
        <f>ABS(D57-Election_result!D$2)</f>
        <v>1.5999999999999996</v>
      </c>
      <c r="M57" s="4">
        <f>ABS(E57-Election_result!E$2)</f>
        <v>9.9999999999997868E-3</v>
      </c>
      <c r="N57" s="4">
        <f>ABS(F57-Election_result!F$2)</f>
        <v>3.5</v>
      </c>
      <c r="O57" s="4">
        <f>ABS(G57-Election_result!G$2)</f>
        <v>0.84999999999999964</v>
      </c>
      <c r="P57" s="4">
        <f>ABS(H57-Election_result!H$2)</f>
        <v>19.04</v>
      </c>
      <c r="Q57" s="4">
        <f>ABS(I57-Election_result!I$2)</f>
        <v>1.4199999999999995</v>
      </c>
      <c r="R57" s="4">
        <f t="shared" si="0"/>
        <v>5.3737499999999994</v>
      </c>
    </row>
    <row r="58" spans="1:18" ht="12.75" customHeight="1">
      <c r="A58" s="3">
        <v>41457</v>
      </c>
      <c r="B58" s="4">
        <v>30.38</v>
      </c>
      <c r="C58" s="4">
        <v>19.32</v>
      </c>
      <c r="D58" s="4">
        <v>9.85</v>
      </c>
      <c r="E58" s="4">
        <v>5.27</v>
      </c>
      <c r="F58" s="4">
        <v>5.0999999999999996</v>
      </c>
      <c r="G58" s="4">
        <v>3.02</v>
      </c>
      <c r="H58" s="4">
        <v>24.43</v>
      </c>
      <c r="I58" s="4">
        <v>2.64</v>
      </c>
      <c r="J58" s="4">
        <f>ABS(B58-Election_result!B$2)</f>
        <v>11.120000000000001</v>
      </c>
      <c r="K58" s="4">
        <f>ABS(C58-Election_result!C$2)</f>
        <v>6.379999999999999</v>
      </c>
      <c r="L58" s="4">
        <f>ABS(D58-Election_result!D$2)</f>
        <v>1.4499999999999993</v>
      </c>
      <c r="M58" s="4">
        <f>ABS(E58-Election_result!E$2)</f>
        <v>0.46999999999999975</v>
      </c>
      <c r="N58" s="4">
        <f>ABS(F58-Election_result!F$2)</f>
        <v>3.5</v>
      </c>
      <c r="O58" s="4">
        <f>ABS(G58-Election_result!G$2)</f>
        <v>0.81999999999999984</v>
      </c>
      <c r="P58" s="4">
        <f>ABS(H58-Election_result!H$2)</f>
        <v>19.73</v>
      </c>
      <c r="Q58" s="4">
        <f>ABS(I58-Election_result!I$2)</f>
        <v>1.4599999999999995</v>
      </c>
      <c r="R58" s="4">
        <f t="shared" si="0"/>
        <v>5.61625</v>
      </c>
    </row>
    <row r="59" spans="1:18" ht="12.75" customHeight="1">
      <c r="A59" s="3">
        <v>41458</v>
      </c>
      <c r="B59" s="4">
        <v>30.65</v>
      </c>
      <c r="C59" s="4">
        <v>19.309999999999999</v>
      </c>
      <c r="D59" s="4">
        <v>9.6199999999999992</v>
      </c>
      <c r="E59" s="4">
        <v>5.2</v>
      </c>
      <c r="F59" s="4">
        <v>5.55</v>
      </c>
      <c r="G59" s="4">
        <v>2.94</v>
      </c>
      <c r="H59" s="4">
        <v>23.77</v>
      </c>
      <c r="I59" s="4">
        <v>2.96</v>
      </c>
      <c r="J59" s="4">
        <f>ABS(B59-Election_result!B$2)</f>
        <v>10.850000000000001</v>
      </c>
      <c r="K59" s="4">
        <f>ABS(C59-Election_result!C$2)</f>
        <v>6.3900000000000006</v>
      </c>
      <c r="L59" s="4">
        <f>ABS(D59-Election_result!D$2)</f>
        <v>1.2199999999999989</v>
      </c>
      <c r="M59" s="4">
        <f>ABS(E59-Election_result!E$2)</f>
        <v>0.40000000000000036</v>
      </c>
      <c r="N59" s="4">
        <f>ABS(F59-Election_result!F$2)</f>
        <v>3.05</v>
      </c>
      <c r="O59" s="4">
        <f>ABS(G59-Election_result!G$2)</f>
        <v>0.73999999999999977</v>
      </c>
      <c r="P59" s="4">
        <f>ABS(H59-Election_result!H$2)</f>
        <v>19.07</v>
      </c>
      <c r="Q59" s="4">
        <f>ABS(I59-Election_result!I$2)</f>
        <v>1.1399999999999997</v>
      </c>
      <c r="R59" s="4">
        <f t="shared" si="0"/>
        <v>5.3574999999999999</v>
      </c>
    </row>
    <row r="60" spans="1:18" ht="12.75" customHeight="1">
      <c r="A60" s="3">
        <v>41459</v>
      </c>
      <c r="B60" s="4">
        <v>30.8</v>
      </c>
      <c r="C60" s="4">
        <v>19.940000000000001</v>
      </c>
      <c r="D60" s="4">
        <v>10.119999999999999</v>
      </c>
      <c r="E60" s="4">
        <v>5.13</v>
      </c>
      <c r="F60" s="4">
        <v>5.48</v>
      </c>
      <c r="G60" s="4">
        <v>2.95</v>
      </c>
      <c r="H60" s="4">
        <v>22.97</v>
      </c>
      <c r="I60" s="4">
        <v>2.6</v>
      </c>
      <c r="J60" s="4">
        <f>ABS(B60-Election_result!B$2)</f>
        <v>10.7</v>
      </c>
      <c r="K60" s="4">
        <f>ABS(C60-Election_result!C$2)</f>
        <v>5.759999999999998</v>
      </c>
      <c r="L60" s="4">
        <f>ABS(D60-Election_result!D$2)</f>
        <v>1.7199999999999989</v>
      </c>
      <c r="M60" s="4">
        <f>ABS(E60-Election_result!E$2)</f>
        <v>0.33000000000000007</v>
      </c>
      <c r="N60" s="4">
        <f>ABS(F60-Election_result!F$2)</f>
        <v>3.1199999999999992</v>
      </c>
      <c r="O60" s="4">
        <f>ABS(G60-Election_result!G$2)</f>
        <v>0.75</v>
      </c>
      <c r="P60" s="4">
        <f>ABS(H60-Election_result!H$2)</f>
        <v>18.27</v>
      </c>
      <c r="Q60" s="4">
        <f>ABS(I60-Election_result!I$2)</f>
        <v>1.4999999999999996</v>
      </c>
      <c r="R60" s="4">
        <f t="shared" si="0"/>
        <v>5.2687499999999989</v>
      </c>
    </row>
    <row r="61" spans="1:18" ht="12.75" customHeight="1">
      <c r="A61" s="3">
        <v>41460</v>
      </c>
      <c r="B61" s="4">
        <v>30.66</v>
      </c>
      <c r="C61" s="4">
        <v>19.760000000000002</v>
      </c>
      <c r="D61" s="4">
        <v>10.32</v>
      </c>
      <c r="E61" s="4">
        <v>4.9800000000000004</v>
      </c>
      <c r="F61" s="4">
        <v>5.24</v>
      </c>
      <c r="G61" s="4">
        <v>3</v>
      </c>
      <c r="H61" s="4">
        <v>23.4</v>
      </c>
      <c r="I61" s="4">
        <v>2.65</v>
      </c>
      <c r="J61" s="4">
        <f>ABS(B61-Election_result!B$2)</f>
        <v>10.84</v>
      </c>
      <c r="K61" s="4">
        <f>ABS(C61-Election_result!C$2)</f>
        <v>5.9399999999999977</v>
      </c>
      <c r="L61" s="4">
        <f>ABS(D61-Election_result!D$2)</f>
        <v>1.92</v>
      </c>
      <c r="M61" s="4">
        <f>ABS(E61-Election_result!E$2)</f>
        <v>0.1800000000000006</v>
      </c>
      <c r="N61" s="4">
        <f>ABS(F61-Election_result!F$2)</f>
        <v>3.3599999999999994</v>
      </c>
      <c r="O61" s="4">
        <f>ABS(G61-Election_result!G$2)</f>
        <v>0.79999999999999982</v>
      </c>
      <c r="P61" s="4">
        <f>ABS(H61-Election_result!H$2)</f>
        <v>18.7</v>
      </c>
      <c r="Q61" s="4">
        <f>ABS(I61-Election_result!I$2)</f>
        <v>1.4499999999999997</v>
      </c>
      <c r="R61" s="4">
        <f t="shared" si="0"/>
        <v>5.3987499999999997</v>
      </c>
    </row>
    <row r="62" spans="1:18" ht="12.75" customHeight="1">
      <c r="A62" s="3">
        <v>41461</v>
      </c>
      <c r="B62" s="4">
        <v>30.65</v>
      </c>
      <c r="C62" s="4">
        <v>20.58</v>
      </c>
      <c r="D62" s="4">
        <v>10.39</v>
      </c>
      <c r="E62" s="4">
        <v>4.7699999999999996</v>
      </c>
      <c r="F62" s="4">
        <v>5.62</v>
      </c>
      <c r="G62" s="4">
        <v>1.69</v>
      </c>
      <c r="H62" s="4">
        <v>23.28</v>
      </c>
      <c r="I62" s="4">
        <v>3.03</v>
      </c>
      <c r="J62" s="4">
        <f>ABS(B62-Election_result!B$2)</f>
        <v>10.850000000000001</v>
      </c>
      <c r="K62" s="4">
        <f>ABS(C62-Election_result!C$2)</f>
        <v>5.120000000000001</v>
      </c>
      <c r="L62" s="4">
        <f>ABS(D62-Election_result!D$2)</f>
        <v>1.9900000000000002</v>
      </c>
      <c r="M62" s="4">
        <f>ABS(E62-Election_result!E$2)</f>
        <v>3.0000000000000249E-2</v>
      </c>
      <c r="N62" s="4">
        <f>ABS(F62-Election_result!F$2)</f>
        <v>2.9799999999999995</v>
      </c>
      <c r="O62" s="4">
        <f>ABS(G62-Election_result!G$2)</f>
        <v>0.51000000000000023</v>
      </c>
      <c r="P62" s="4">
        <f>ABS(H62-Election_result!H$2)</f>
        <v>18.580000000000002</v>
      </c>
      <c r="Q62" s="4">
        <f>ABS(I62-Election_result!I$2)</f>
        <v>1.0699999999999998</v>
      </c>
      <c r="R62" s="4">
        <f t="shared" si="0"/>
        <v>5.1412500000000003</v>
      </c>
    </row>
    <row r="63" spans="1:18" ht="12.75" customHeight="1">
      <c r="A63" s="3">
        <v>41462</v>
      </c>
      <c r="B63" s="4">
        <v>30.7</v>
      </c>
      <c r="C63" s="4">
        <v>19.989999999999998</v>
      </c>
      <c r="D63" s="4">
        <v>10.1</v>
      </c>
      <c r="E63" s="4">
        <v>5.03</v>
      </c>
      <c r="F63" s="4">
        <v>5.5</v>
      </c>
      <c r="G63" s="4">
        <v>2.92</v>
      </c>
      <c r="H63" s="4">
        <v>22.8</v>
      </c>
      <c r="I63" s="4">
        <v>2.96</v>
      </c>
      <c r="J63" s="4">
        <f>ABS(B63-Election_result!B$2)</f>
        <v>10.8</v>
      </c>
      <c r="K63" s="4">
        <f>ABS(C63-Election_result!C$2)</f>
        <v>5.7100000000000009</v>
      </c>
      <c r="L63" s="4">
        <f>ABS(D63-Election_result!D$2)</f>
        <v>1.6999999999999993</v>
      </c>
      <c r="M63" s="4">
        <f>ABS(E63-Election_result!E$2)</f>
        <v>0.23000000000000043</v>
      </c>
      <c r="N63" s="4">
        <f>ABS(F63-Election_result!F$2)</f>
        <v>3.0999999999999996</v>
      </c>
      <c r="O63" s="4">
        <f>ABS(G63-Election_result!G$2)</f>
        <v>0.71999999999999975</v>
      </c>
      <c r="P63" s="4">
        <f>ABS(H63-Election_result!H$2)</f>
        <v>18.100000000000001</v>
      </c>
      <c r="Q63" s="4">
        <f>ABS(I63-Election_result!I$2)</f>
        <v>1.1399999999999997</v>
      </c>
      <c r="R63" s="4">
        <f t="shared" si="0"/>
        <v>5.1875</v>
      </c>
    </row>
    <row r="64" spans="1:18" ht="12.75" customHeight="1">
      <c r="A64" s="3">
        <v>41463</v>
      </c>
      <c r="B64" s="4">
        <v>30.04</v>
      </c>
      <c r="C64" s="4">
        <v>19.54</v>
      </c>
      <c r="D64" s="4">
        <v>10.119999999999999</v>
      </c>
      <c r="E64" s="4">
        <v>5.1100000000000003</v>
      </c>
      <c r="F64" s="4">
        <v>6</v>
      </c>
      <c r="G64" s="4">
        <v>2.92</v>
      </c>
      <c r="H64" s="4">
        <v>23.31</v>
      </c>
      <c r="I64" s="4">
        <v>2.97</v>
      </c>
      <c r="J64" s="4">
        <f>ABS(B64-Election_result!B$2)</f>
        <v>11.46</v>
      </c>
      <c r="K64" s="4">
        <f>ABS(C64-Election_result!C$2)</f>
        <v>6.16</v>
      </c>
      <c r="L64" s="4">
        <f>ABS(D64-Election_result!D$2)</f>
        <v>1.7199999999999989</v>
      </c>
      <c r="M64" s="4">
        <f>ABS(E64-Election_result!E$2)</f>
        <v>0.3100000000000005</v>
      </c>
      <c r="N64" s="4">
        <f>ABS(F64-Election_result!F$2)</f>
        <v>2.5999999999999996</v>
      </c>
      <c r="O64" s="4">
        <f>ABS(G64-Election_result!G$2)</f>
        <v>0.71999999999999975</v>
      </c>
      <c r="P64" s="4">
        <f>ABS(H64-Election_result!H$2)</f>
        <v>18.61</v>
      </c>
      <c r="Q64" s="4">
        <f>ABS(I64-Election_result!I$2)</f>
        <v>1.1299999999999994</v>
      </c>
      <c r="R64" s="4">
        <f t="shared" si="0"/>
        <v>5.3387500000000001</v>
      </c>
    </row>
    <row r="65" spans="1:18" ht="12.75" customHeight="1">
      <c r="A65" s="3">
        <v>41464</v>
      </c>
      <c r="B65" s="4">
        <v>30.53</v>
      </c>
      <c r="C65" s="4">
        <v>19.63</v>
      </c>
      <c r="D65" s="4">
        <v>10.09</v>
      </c>
      <c r="E65" s="4">
        <v>5.34</v>
      </c>
      <c r="F65" s="4">
        <v>5.74</v>
      </c>
      <c r="G65" s="4">
        <v>2.93</v>
      </c>
      <c r="H65" s="4">
        <v>22.79</v>
      </c>
      <c r="I65" s="4">
        <v>2.95</v>
      </c>
      <c r="J65" s="4">
        <f>ABS(B65-Election_result!B$2)</f>
        <v>10.969999999999999</v>
      </c>
      <c r="K65" s="4">
        <f>ABS(C65-Election_result!C$2)</f>
        <v>6.07</v>
      </c>
      <c r="L65" s="4">
        <f>ABS(D65-Election_result!D$2)</f>
        <v>1.6899999999999995</v>
      </c>
      <c r="M65" s="4">
        <f>ABS(E65-Election_result!E$2)</f>
        <v>0.54</v>
      </c>
      <c r="N65" s="4">
        <f>ABS(F65-Election_result!F$2)</f>
        <v>2.8599999999999994</v>
      </c>
      <c r="O65" s="4">
        <f>ABS(G65-Election_result!G$2)</f>
        <v>0.73</v>
      </c>
      <c r="P65" s="4">
        <f>ABS(H65-Election_result!H$2)</f>
        <v>18.09</v>
      </c>
      <c r="Q65" s="4">
        <f>ABS(I65-Election_result!I$2)</f>
        <v>1.1499999999999995</v>
      </c>
      <c r="R65" s="4">
        <f t="shared" si="0"/>
        <v>5.2624999999999993</v>
      </c>
    </row>
    <row r="66" spans="1:18" ht="12.75" customHeight="1">
      <c r="A66" s="3">
        <v>41465</v>
      </c>
      <c r="B66" s="4">
        <v>30.14</v>
      </c>
      <c r="C66" s="4">
        <v>19.39</v>
      </c>
      <c r="D66" s="4">
        <v>9.82</v>
      </c>
      <c r="E66" s="4">
        <v>5.4</v>
      </c>
      <c r="F66" s="4">
        <v>5.85</v>
      </c>
      <c r="G66" s="4">
        <v>2.98</v>
      </c>
      <c r="H66" s="4">
        <v>23.84</v>
      </c>
      <c r="I66" s="4">
        <v>2.58</v>
      </c>
      <c r="J66" s="4">
        <f>ABS(B66-Election_result!B$2)</f>
        <v>11.36</v>
      </c>
      <c r="K66" s="4">
        <f>ABS(C66-Election_result!C$2)</f>
        <v>6.3099999999999987</v>
      </c>
      <c r="L66" s="4">
        <f>ABS(D66-Election_result!D$2)</f>
        <v>1.42</v>
      </c>
      <c r="M66" s="4">
        <f>ABS(E66-Election_result!E$2)</f>
        <v>0.60000000000000053</v>
      </c>
      <c r="N66" s="4">
        <f>ABS(F66-Election_result!F$2)</f>
        <v>2.75</v>
      </c>
      <c r="O66" s="4">
        <f>ABS(G66-Election_result!G$2)</f>
        <v>0.7799999999999998</v>
      </c>
      <c r="P66" s="4">
        <f>ABS(H66-Election_result!H$2)</f>
        <v>19.14</v>
      </c>
      <c r="Q66" s="4">
        <f>ABS(I66-Election_result!I$2)</f>
        <v>1.5199999999999996</v>
      </c>
      <c r="R66" s="4">
        <f t="shared" si="0"/>
        <v>5.4849999999999994</v>
      </c>
    </row>
    <row r="67" spans="1:18" ht="12.75" customHeight="1">
      <c r="A67" s="3">
        <v>41466</v>
      </c>
      <c r="B67" s="4">
        <v>30.14</v>
      </c>
      <c r="C67" s="4">
        <v>19.39</v>
      </c>
      <c r="D67" s="4">
        <v>9.82</v>
      </c>
      <c r="E67" s="4">
        <v>5.4</v>
      </c>
      <c r="F67" s="4">
        <v>5.85</v>
      </c>
      <c r="G67" s="4">
        <v>2.98</v>
      </c>
      <c r="H67" s="4">
        <v>23.84</v>
      </c>
      <c r="I67" s="4">
        <v>2.58</v>
      </c>
      <c r="J67" s="4">
        <f>ABS(B67-Election_result!B$2)</f>
        <v>11.36</v>
      </c>
      <c r="K67" s="4">
        <f>ABS(C67-Election_result!C$2)</f>
        <v>6.3099999999999987</v>
      </c>
      <c r="L67" s="4">
        <f>ABS(D67-Election_result!D$2)</f>
        <v>1.42</v>
      </c>
      <c r="M67" s="4">
        <f>ABS(E67-Election_result!E$2)</f>
        <v>0.60000000000000053</v>
      </c>
      <c r="N67" s="4">
        <f>ABS(F67-Election_result!F$2)</f>
        <v>2.75</v>
      </c>
      <c r="O67" s="4">
        <f>ABS(G67-Election_result!G$2)</f>
        <v>0.7799999999999998</v>
      </c>
      <c r="P67" s="4">
        <f>ABS(H67-Election_result!H$2)</f>
        <v>19.14</v>
      </c>
      <c r="Q67" s="4">
        <f>ABS(I67-Election_result!I$2)</f>
        <v>1.5199999999999996</v>
      </c>
      <c r="R67" s="4">
        <f t="shared" si="0"/>
        <v>5.4849999999999994</v>
      </c>
    </row>
    <row r="68" spans="1:18" ht="12.75" customHeight="1">
      <c r="A68" s="3">
        <v>41467</v>
      </c>
      <c r="B68" s="4">
        <v>31.87</v>
      </c>
      <c r="C68" s="4">
        <v>19.46</v>
      </c>
      <c r="D68" s="4">
        <v>9.7200000000000006</v>
      </c>
      <c r="E68" s="4">
        <v>5</v>
      </c>
      <c r="F68" s="4">
        <v>5.64</v>
      </c>
      <c r="G68" s="4">
        <v>2.9</v>
      </c>
      <c r="H68" s="4">
        <v>22.57</v>
      </c>
      <c r="I68" s="4">
        <v>2.84</v>
      </c>
      <c r="J68" s="4">
        <f>ABS(B68-Election_result!B$2)</f>
        <v>9.629999999999999</v>
      </c>
      <c r="K68" s="4">
        <f>ABS(C68-Election_result!C$2)</f>
        <v>6.2399999999999984</v>
      </c>
      <c r="L68" s="4">
        <f>ABS(D68-Election_result!D$2)</f>
        <v>1.3200000000000003</v>
      </c>
      <c r="M68" s="4">
        <f>ABS(E68-Election_result!E$2)</f>
        <v>0.20000000000000018</v>
      </c>
      <c r="N68" s="4">
        <f>ABS(F68-Election_result!F$2)</f>
        <v>2.96</v>
      </c>
      <c r="O68" s="4">
        <f>ABS(G68-Election_result!G$2)</f>
        <v>0.69999999999999973</v>
      </c>
      <c r="P68" s="4">
        <f>ABS(H68-Election_result!H$2)</f>
        <v>17.87</v>
      </c>
      <c r="Q68" s="4">
        <f>ABS(I68-Election_result!I$2)</f>
        <v>1.2599999999999998</v>
      </c>
      <c r="R68" s="4">
        <f t="shared" ref="R68:R131" si="1">AVERAGE(J68:Q68)</f>
        <v>5.0225</v>
      </c>
    </row>
    <row r="69" spans="1:18" ht="12.75" customHeight="1">
      <c r="A69" s="3">
        <v>41468</v>
      </c>
      <c r="B69" s="4">
        <v>30.24</v>
      </c>
      <c r="C69" s="4">
        <v>19.39</v>
      </c>
      <c r="D69" s="4">
        <v>10.34</v>
      </c>
      <c r="E69" s="4">
        <v>5.27</v>
      </c>
      <c r="F69" s="4">
        <v>6.22</v>
      </c>
      <c r="G69" s="4">
        <v>2.88</v>
      </c>
      <c r="H69" s="4">
        <v>22.9</v>
      </c>
      <c r="I69" s="4">
        <v>2.75</v>
      </c>
      <c r="J69" s="4">
        <f>ABS(B69-Election_result!B$2)</f>
        <v>11.260000000000002</v>
      </c>
      <c r="K69" s="4">
        <f>ABS(C69-Election_result!C$2)</f>
        <v>6.3099999999999987</v>
      </c>
      <c r="L69" s="4">
        <f>ABS(D69-Election_result!D$2)</f>
        <v>1.9399999999999995</v>
      </c>
      <c r="M69" s="4">
        <f>ABS(E69-Election_result!E$2)</f>
        <v>0.46999999999999975</v>
      </c>
      <c r="N69" s="4">
        <f>ABS(F69-Election_result!F$2)</f>
        <v>2.38</v>
      </c>
      <c r="O69" s="4">
        <f>ABS(G69-Election_result!G$2)</f>
        <v>0.67999999999999972</v>
      </c>
      <c r="P69" s="4">
        <f>ABS(H69-Election_result!H$2)</f>
        <v>18.2</v>
      </c>
      <c r="Q69" s="4">
        <f>ABS(I69-Election_result!I$2)</f>
        <v>1.3499999999999996</v>
      </c>
      <c r="R69" s="4">
        <f t="shared" si="1"/>
        <v>5.3237499999999995</v>
      </c>
    </row>
    <row r="70" spans="1:18" ht="12.75" customHeight="1">
      <c r="A70" s="3">
        <v>41469</v>
      </c>
      <c r="B70" s="4">
        <v>30.44</v>
      </c>
      <c r="C70" s="4">
        <v>19.309999999999999</v>
      </c>
      <c r="D70" s="4">
        <v>10</v>
      </c>
      <c r="E70" s="4">
        <v>5.3</v>
      </c>
      <c r="F70" s="4">
        <v>6.04</v>
      </c>
      <c r="G70" s="4">
        <v>2.68</v>
      </c>
      <c r="H70" s="4">
        <v>23.64</v>
      </c>
      <c r="I70" s="4">
        <v>2.6</v>
      </c>
      <c r="J70" s="4">
        <f>ABS(B70-Election_result!B$2)</f>
        <v>11.059999999999999</v>
      </c>
      <c r="K70" s="4">
        <f>ABS(C70-Election_result!C$2)</f>
        <v>6.3900000000000006</v>
      </c>
      <c r="L70" s="4">
        <f>ABS(D70-Election_result!D$2)</f>
        <v>1.5999999999999996</v>
      </c>
      <c r="M70" s="4">
        <f>ABS(E70-Election_result!E$2)</f>
        <v>0.5</v>
      </c>
      <c r="N70" s="4">
        <f>ABS(F70-Election_result!F$2)</f>
        <v>2.5599999999999996</v>
      </c>
      <c r="O70" s="4">
        <f>ABS(G70-Election_result!G$2)</f>
        <v>0.48</v>
      </c>
      <c r="P70" s="4">
        <f>ABS(H70-Election_result!H$2)</f>
        <v>18.940000000000001</v>
      </c>
      <c r="Q70" s="4">
        <f>ABS(I70-Election_result!I$2)</f>
        <v>1.4999999999999996</v>
      </c>
      <c r="R70" s="4">
        <f t="shared" si="1"/>
        <v>5.3787500000000001</v>
      </c>
    </row>
    <row r="71" spans="1:18" ht="12.75" customHeight="1">
      <c r="A71" s="3">
        <v>41470</v>
      </c>
      <c r="B71" s="4">
        <v>29.55</v>
      </c>
      <c r="C71" s="4">
        <v>19.36</v>
      </c>
      <c r="D71" s="4">
        <v>10.25</v>
      </c>
      <c r="E71" s="4">
        <v>6.26</v>
      </c>
      <c r="F71" s="4">
        <v>6.35</v>
      </c>
      <c r="G71" s="4">
        <v>2.91</v>
      </c>
      <c r="H71" s="4">
        <v>22.67</v>
      </c>
      <c r="I71" s="4">
        <v>2.66</v>
      </c>
      <c r="J71" s="4">
        <f>ABS(B71-Election_result!B$2)</f>
        <v>11.95</v>
      </c>
      <c r="K71" s="4">
        <f>ABS(C71-Election_result!C$2)</f>
        <v>6.34</v>
      </c>
      <c r="L71" s="4">
        <f>ABS(D71-Election_result!D$2)</f>
        <v>1.8499999999999996</v>
      </c>
      <c r="M71" s="4">
        <f>ABS(E71-Election_result!E$2)</f>
        <v>1.46</v>
      </c>
      <c r="N71" s="4">
        <f>ABS(F71-Election_result!F$2)</f>
        <v>2.25</v>
      </c>
      <c r="O71" s="4">
        <f>ABS(G71-Election_result!G$2)</f>
        <v>0.71</v>
      </c>
      <c r="P71" s="4">
        <f>ABS(H71-Election_result!H$2)</f>
        <v>17.970000000000002</v>
      </c>
      <c r="Q71" s="4">
        <f>ABS(I71-Election_result!I$2)</f>
        <v>1.4399999999999995</v>
      </c>
      <c r="R71" s="4">
        <f t="shared" si="1"/>
        <v>5.4962499999999999</v>
      </c>
    </row>
    <row r="72" spans="1:18" ht="12.75" customHeight="1">
      <c r="A72" s="3">
        <v>41471</v>
      </c>
      <c r="B72" s="4">
        <v>29.9</v>
      </c>
      <c r="C72" s="4">
        <v>19.61</v>
      </c>
      <c r="D72" s="4">
        <v>10.78</v>
      </c>
      <c r="E72" s="4">
        <v>4.97</v>
      </c>
      <c r="F72" s="4">
        <v>6.42</v>
      </c>
      <c r="G72" s="4">
        <v>2.94</v>
      </c>
      <c r="H72" s="4">
        <v>22.55</v>
      </c>
      <c r="I72" s="4">
        <v>2.83</v>
      </c>
      <c r="J72" s="4">
        <f>ABS(B72-Election_result!B$2)</f>
        <v>11.600000000000001</v>
      </c>
      <c r="K72" s="4">
        <f>ABS(C72-Election_result!C$2)</f>
        <v>6.09</v>
      </c>
      <c r="L72" s="4">
        <f>ABS(D72-Election_result!D$2)</f>
        <v>2.379999999999999</v>
      </c>
      <c r="M72" s="4">
        <f>ABS(E72-Election_result!E$2)</f>
        <v>0.16999999999999993</v>
      </c>
      <c r="N72" s="4">
        <f>ABS(F72-Election_result!F$2)</f>
        <v>2.1799999999999997</v>
      </c>
      <c r="O72" s="4">
        <f>ABS(G72-Election_result!G$2)</f>
        <v>0.73999999999999977</v>
      </c>
      <c r="P72" s="4">
        <f>ABS(H72-Election_result!H$2)</f>
        <v>17.850000000000001</v>
      </c>
      <c r="Q72" s="4">
        <f>ABS(I72-Election_result!I$2)</f>
        <v>1.2699999999999996</v>
      </c>
      <c r="R72" s="4">
        <f t="shared" si="1"/>
        <v>5.2850000000000001</v>
      </c>
    </row>
    <row r="73" spans="1:18" ht="12.75" customHeight="1">
      <c r="A73" s="3">
        <v>41472</v>
      </c>
      <c r="B73" s="4">
        <v>31.55</v>
      </c>
      <c r="C73" s="4">
        <v>18.45</v>
      </c>
      <c r="D73" s="4">
        <v>10.83</v>
      </c>
      <c r="E73" s="4">
        <v>7.02</v>
      </c>
      <c r="F73" s="4">
        <v>6.79</v>
      </c>
      <c r="G73" s="4">
        <v>2.98</v>
      </c>
      <c r="H73" s="4">
        <v>19.41</v>
      </c>
      <c r="I73" s="4">
        <v>2.96</v>
      </c>
      <c r="J73" s="4">
        <f>ABS(B73-Election_result!B$2)</f>
        <v>9.9499999999999993</v>
      </c>
      <c r="K73" s="4">
        <f>ABS(C73-Election_result!C$2)</f>
        <v>7.25</v>
      </c>
      <c r="L73" s="4">
        <f>ABS(D73-Election_result!D$2)</f>
        <v>2.4299999999999997</v>
      </c>
      <c r="M73" s="4">
        <f>ABS(E73-Election_result!E$2)</f>
        <v>2.2199999999999998</v>
      </c>
      <c r="N73" s="4">
        <f>ABS(F73-Election_result!F$2)</f>
        <v>1.8099999999999996</v>
      </c>
      <c r="O73" s="4">
        <f>ABS(G73-Election_result!G$2)</f>
        <v>0.7799999999999998</v>
      </c>
      <c r="P73" s="4">
        <f>ABS(H73-Election_result!H$2)</f>
        <v>14.71</v>
      </c>
      <c r="Q73" s="4">
        <f>ABS(I73-Election_result!I$2)</f>
        <v>1.1399999999999997</v>
      </c>
      <c r="R73" s="4">
        <f t="shared" si="1"/>
        <v>5.0362499999999999</v>
      </c>
    </row>
    <row r="74" spans="1:18" ht="12.75" customHeight="1">
      <c r="A74" s="3">
        <v>41473</v>
      </c>
      <c r="B74" s="4">
        <v>30.6</v>
      </c>
      <c r="C74" s="4">
        <v>21.42</v>
      </c>
      <c r="D74" s="4">
        <v>11.47</v>
      </c>
      <c r="E74" s="4">
        <v>5.65</v>
      </c>
      <c r="F74" s="4">
        <v>6.33</v>
      </c>
      <c r="G74" s="4">
        <v>3.57</v>
      </c>
      <c r="H74" s="4">
        <v>17.940000000000001</v>
      </c>
      <c r="I74" s="4">
        <v>3.03</v>
      </c>
      <c r="J74" s="4">
        <f>ABS(B74-Election_result!B$2)</f>
        <v>10.899999999999999</v>
      </c>
      <c r="K74" s="4">
        <f>ABS(C74-Election_result!C$2)</f>
        <v>4.2799999999999976</v>
      </c>
      <c r="L74" s="4">
        <f>ABS(D74-Election_result!D$2)</f>
        <v>3.0700000000000003</v>
      </c>
      <c r="M74" s="4">
        <f>ABS(E74-Election_result!E$2)</f>
        <v>0.85000000000000053</v>
      </c>
      <c r="N74" s="4">
        <f>ABS(F74-Election_result!F$2)</f>
        <v>2.2699999999999996</v>
      </c>
      <c r="O74" s="4">
        <f>ABS(G74-Election_result!G$2)</f>
        <v>1.3699999999999997</v>
      </c>
      <c r="P74" s="4">
        <f>ABS(H74-Election_result!H$2)</f>
        <v>13.240000000000002</v>
      </c>
      <c r="Q74" s="4">
        <f>ABS(I74-Election_result!I$2)</f>
        <v>1.0699999999999998</v>
      </c>
      <c r="R74" s="4">
        <f t="shared" si="1"/>
        <v>4.6312500000000005</v>
      </c>
    </row>
    <row r="75" spans="1:18" ht="12.75" customHeight="1">
      <c r="A75" s="3">
        <v>41474</v>
      </c>
      <c r="B75" s="4">
        <v>30.27</v>
      </c>
      <c r="C75" s="4">
        <v>18.79</v>
      </c>
      <c r="D75" s="4">
        <v>9.36</v>
      </c>
      <c r="E75" s="4">
        <v>5.41</v>
      </c>
      <c r="F75" s="4">
        <v>6.5</v>
      </c>
      <c r="G75" s="4">
        <v>3.37</v>
      </c>
      <c r="H75" s="4">
        <v>23.36</v>
      </c>
      <c r="I75" s="4">
        <v>2.93</v>
      </c>
      <c r="J75" s="4">
        <f>ABS(B75-Election_result!B$2)</f>
        <v>11.23</v>
      </c>
      <c r="K75" s="4">
        <f>ABS(C75-Election_result!C$2)</f>
        <v>6.91</v>
      </c>
      <c r="L75" s="4">
        <f>ABS(D75-Election_result!D$2)</f>
        <v>0.95999999999999908</v>
      </c>
      <c r="M75" s="4">
        <f>ABS(E75-Election_result!E$2)</f>
        <v>0.61000000000000032</v>
      </c>
      <c r="N75" s="4">
        <f>ABS(F75-Election_result!F$2)</f>
        <v>2.0999999999999996</v>
      </c>
      <c r="O75" s="4">
        <f>ABS(G75-Election_result!G$2)</f>
        <v>1.17</v>
      </c>
      <c r="P75" s="4">
        <f>ABS(H75-Election_result!H$2)</f>
        <v>18.66</v>
      </c>
      <c r="Q75" s="4">
        <f>ABS(I75-Election_result!I$2)</f>
        <v>1.1699999999999995</v>
      </c>
      <c r="R75" s="4">
        <f t="shared" si="1"/>
        <v>5.3512500000000003</v>
      </c>
    </row>
    <row r="76" spans="1:18" ht="12.75" customHeight="1">
      <c r="A76" s="3">
        <v>41475</v>
      </c>
      <c r="B76" s="4">
        <v>32.549999999999997</v>
      </c>
      <c r="C76" s="4">
        <v>20.98</v>
      </c>
      <c r="D76" s="4">
        <v>10.49</v>
      </c>
      <c r="E76" s="4">
        <v>5.17</v>
      </c>
      <c r="F76" s="4">
        <v>6.56</v>
      </c>
      <c r="G76" s="4">
        <v>3.45</v>
      </c>
      <c r="H76" s="4">
        <v>17.829999999999998</v>
      </c>
      <c r="I76" s="4">
        <v>2.98</v>
      </c>
      <c r="J76" s="4">
        <f>ABS(B76-Election_result!B$2)</f>
        <v>8.9500000000000028</v>
      </c>
      <c r="K76" s="4">
        <f>ABS(C76-Election_result!C$2)</f>
        <v>4.7199999999999989</v>
      </c>
      <c r="L76" s="4">
        <f>ABS(D76-Election_result!D$2)</f>
        <v>2.09</v>
      </c>
      <c r="M76" s="4">
        <f>ABS(E76-Election_result!E$2)</f>
        <v>0.37000000000000011</v>
      </c>
      <c r="N76" s="4">
        <f>ABS(F76-Election_result!F$2)</f>
        <v>2.04</v>
      </c>
      <c r="O76" s="4">
        <f>ABS(G76-Election_result!G$2)</f>
        <v>1.25</v>
      </c>
      <c r="P76" s="4">
        <f>ABS(H76-Election_result!H$2)</f>
        <v>13.129999999999999</v>
      </c>
      <c r="Q76" s="4">
        <f>ABS(I76-Election_result!I$2)</f>
        <v>1.1199999999999997</v>
      </c>
      <c r="R76" s="4">
        <f t="shared" si="1"/>
        <v>4.2087499999999993</v>
      </c>
    </row>
    <row r="77" spans="1:18" ht="12.75" customHeight="1">
      <c r="A77" s="3">
        <v>41476</v>
      </c>
      <c r="B77" s="4">
        <v>32.229999999999997</v>
      </c>
      <c r="C77" s="4">
        <v>20.67</v>
      </c>
      <c r="D77" s="4">
        <v>11</v>
      </c>
      <c r="E77" s="4">
        <v>5.09</v>
      </c>
      <c r="F77" s="4">
        <v>6.53</v>
      </c>
      <c r="G77" s="4">
        <v>3.38</v>
      </c>
      <c r="H77" s="4">
        <v>17.87</v>
      </c>
      <c r="I77" s="4">
        <v>3.24</v>
      </c>
      <c r="J77" s="4">
        <f>ABS(B77-Election_result!B$2)</f>
        <v>9.2700000000000031</v>
      </c>
      <c r="K77" s="4">
        <f>ABS(C77-Election_result!C$2)</f>
        <v>5.0299999999999976</v>
      </c>
      <c r="L77" s="4">
        <f>ABS(D77-Election_result!D$2)</f>
        <v>2.5999999999999996</v>
      </c>
      <c r="M77" s="4">
        <f>ABS(E77-Election_result!E$2)</f>
        <v>0.29000000000000004</v>
      </c>
      <c r="N77" s="4">
        <f>ABS(F77-Election_result!F$2)</f>
        <v>2.0699999999999994</v>
      </c>
      <c r="O77" s="4">
        <f>ABS(G77-Election_result!G$2)</f>
        <v>1.1799999999999997</v>
      </c>
      <c r="P77" s="4">
        <f>ABS(H77-Election_result!H$2)</f>
        <v>13.170000000000002</v>
      </c>
      <c r="Q77" s="4">
        <f>ABS(I77-Election_result!I$2)</f>
        <v>0.85999999999999943</v>
      </c>
      <c r="R77" s="4">
        <f t="shared" si="1"/>
        <v>4.3087499999999999</v>
      </c>
    </row>
    <row r="78" spans="1:18" ht="12.75" customHeight="1">
      <c r="A78" s="3">
        <v>41477</v>
      </c>
      <c r="B78" s="4">
        <v>34.17</v>
      </c>
      <c r="C78" s="4">
        <v>20.68</v>
      </c>
      <c r="D78" s="4">
        <v>11.56</v>
      </c>
      <c r="E78" s="4">
        <v>4.84</v>
      </c>
      <c r="F78" s="4">
        <v>5.4</v>
      </c>
      <c r="G78" s="4">
        <v>2.37</v>
      </c>
      <c r="H78" s="4">
        <v>18.440000000000001</v>
      </c>
      <c r="I78" s="4">
        <v>2.5499999999999998</v>
      </c>
      <c r="J78" s="4">
        <f>ABS(B78-Election_result!B$2)</f>
        <v>7.3299999999999983</v>
      </c>
      <c r="K78" s="4">
        <f>ABS(C78-Election_result!C$2)</f>
        <v>5.0199999999999996</v>
      </c>
      <c r="L78" s="4">
        <f>ABS(D78-Election_result!D$2)</f>
        <v>3.16</v>
      </c>
      <c r="M78" s="4">
        <f>ABS(E78-Election_result!E$2)</f>
        <v>4.0000000000000036E-2</v>
      </c>
      <c r="N78" s="4">
        <f>ABS(F78-Election_result!F$2)</f>
        <v>3.1999999999999993</v>
      </c>
      <c r="O78" s="4">
        <f>ABS(G78-Election_result!G$2)</f>
        <v>0.16999999999999993</v>
      </c>
      <c r="P78" s="4">
        <f>ABS(H78-Election_result!H$2)</f>
        <v>13.740000000000002</v>
      </c>
      <c r="Q78" s="4">
        <f>ABS(I78-Election_result!I$2)</f>
        <v>1.5499999999999998</v>
      </c>
      <c r="R78" s="4">
        <f t="shared" si="1"/>
        <v>4.2762499999999992</v>
      </c>
    </row>
    <row r="79" spans="1:18" ht="12.75" customHeight="1">
      <c r="A79" s="3">
        <v>41478</v>
      </c>
      <c r="B79" s="4">
        <v>34.35</v>
      </c>
      <c r="C79" s="4">
        <v>20.53</v>
      </c>
      <c r="D79" s="4">
        <v>9.86</v>
      </c>
      <c r="E79" s="4">
        <v>5.31</v>
      </c>
      <c r="F79" s="4">
        <v>6.06</v>
      </c>
      <c r="G79" s="4">
        <v>3.37</v>
      </c>
      <c r="H79" s="4">
        <v>17.29</v>
      </c>
      <c r="I79" s="4">
        <v>3.23</v>
      </c>
      <c r="J79" s="4">
        <f>ABS(B79-Election_result!B$2)</f>
        <v>7.1499999999999986</v>
      </c>
      <c r="K79" s="4">
        <f>ABS(C79-Election_result!C$2)</f>
        <v>5.1699999999999982</v>
      </c>
      <c r="L79" s="4">
        <f>ABS(D79-Election_result!D$2)</f>
        <v>1.4599999999999991</v>
      </c>
      <c r="M79" s="4">
        <f>ABS(E79-Election_result!E$2)</f>
        <v>0.50999999999999979</v>
      </c>
      <c r="N79" s="4">
        <f>ABS(F79-Election_result!F$2)</f>
        <v>2.54</v>
      </c>
      <c r="O79" s="4">
        <f>ABS(G79-Election_result!G$2)</f>
        <v>1.17</v>
      </c>
      <c r="P79" s="4">
        <f>ABS(H79-Election_result!H$2)</f>
        <v>12.59</v>
      </c>
      <c r="Q79" s="4">
        <f>ABS(I79-Election_result!I$2)</f>
        <v>0.86999999999999966</v>
      </c>
      <c r="R79" s="4">
        <f t="shared" si="1"/>
        <v>3.9324999999999992</v>
      </c>
    </row>
    <row r="80" spans="1:18" ht="12.75" customHeight="1">
      <c r="A80" s="3">
        <v>41479</v>
      </c>
      <c r="B80" s="4">
        <v>35.08</v>
      </c>
      <c r="C80" s="4">
        <v>21.48</v>
      </c>
      <c r="D80" s="4">
        <v>9.61</v>
      </c>
      <c r="E80" s="4">
        <v>5.46</v>
      </c>
      <c r="F80" s="4">
        <v>5.55</v>
      </c>
      <c r="G80" s="4">
        <v>2.58</v>
      </c>
      <c r="H80" s="4">
        <v>17.55</v>
      </c>
      <c r="I80" s="4">
        <v>2.68</v>
      </c>
      <c r="J80" s="4">
        <f>ABS(B80-Election_result!B$2)</f>
        <v>6.4200000000000017</v>
      </c>
      <c r="K80" s="4">
        <f>ABS(C80-Election_result!C$2)</f>
        <v>4.2199999999999989</v>
      </c>
      <c r="L80" s="4">
        <f>ABS(D80-Election_result!D$2)</f>
        <v>1.2099999999999991</v>
      </c>
      <c r="M80" s="4">
        <f>ABS(E80-Election_result!E$2)</f>
        <v>0.66000000000000014</v>
      </c>
      <c r="N80" s="4">
        <f>ABS(F80-Election_result!F$2)</f>
        <v>3.05</v>
      </c>
      <c r="O80" s="4">
        <f>ABS(G80-Election_result!G$2)</f>
        <v>0.37999999999999989</v>
      </c>
      <c r="P80" s="4">
        <f>ABS(H80-Election_result!H$2)</f>
        <v>12.850000000000001</v>
      </c>
      <c r="Q80" s="4">
        <f>ABS(I80-Election_result!I$2)</f>
        <v>1.4199999999999995</v>
      </c>
      <c r="R80" s="4">
        <f t="shared" si="1"/>
        <v>3.7762499999999997</v>
      </c>
    </row>
    <row r="81" spans="1:18" ht="12.75" customHeight="1">
      <c r="A81" s="3">
        <v>41480</v>
      </c>
      <c r="B81" s="4">
        <v>33.53</v>
      </c>
      <c r="C81" s="4">
        <v>20.68</v>
      </c>
      <c r="D81" s="4">
        <v>10.91</v>
      </c>
      <c r="E81" s="4">
        <v>5.29</v>
      </c>
      <c r="F81" s="4">
        <v>6.2</v>
      </c>
      <c r="G81" s="4">
        <v>3.29</v>
      </c>
      <c r="H81" s="4">
        <v>16.87</v>
      </c>
      <c r="I81" s="4">
        <v>3.22</v>
      </c>
      <c r="J81" s="4">
        <f>ABS(B81-Election_result!B$2)</f>
        <v>7.9699999999999989</v>
      </c>
      <c r="K81" s="4">
        <f>ABS(C81-Election_result!C$2)</f>
        <v>5.0199999999999996</v>
      </c>
      <c r="L81" s="4">
        <f>ABS(D81-Election_result!D$2)</f>
        <v>2.5099999999999998</v>
      </c>
      <c r="M81" s="4">
        <f>ABS(E81-Election_result!E$2)</f>
        <v>0.49000000000000021</v>
      </c>
      <c r="N81" s="4">
        <f>ABS(F81-Election_result!F$2)</f>
        <v>2.3999999999999995</v>
      </c>
      <c r="O81" s="4">
        <f>ABS(G81-Election_result!G$2)</f>
        <v>1.0899999999999999</v>
      </c>
      <c r="P81" s="4">
        <f>ABS(H81-Election_result!H$2)</f>
        <v>12.170000000000002</v>
      </c>
      <c r="Q81" s="4">
        <f>ABS(I81-Election_result!I$2)</f>
        <v>0.87999999999999945</v>
      </c>
      <c r="R81" s="4">
        <f t="shared" si="1"/>
        <v>4.0662500000000001</v>
      </c>
    </row>
    <row r="82" spans="1:18" ht="12.75" customHeight="1">
      <c r="A82" s="3">
        <v>41481</v>
      </c>
      <c r="B82" s="4">
        <v>34.81</v>
      </c>
      <c r="C82" s="4">
        <v>20.52</v>
      </c>
      <c r="D82" s="4">
        <v>10.199999999999999</v>
      </c>
      <c r="E82" s="4">
        <v>5.54</v>
      </c>
      <c r="F82" s="4">
        <v>6.11</v>
      </c>
      <c r="G82" s="4">
        <v>2.91</v>
      </c>
      <c r="H82" s="4">
        <v>16.79</v>
      </c>
      <c r="I82" s="4">
        <v>3.11</v>
      </c>
      <c r="J82" s="4">
        <f>ABS(B82-Election_result!B$2)</f>
        <v>6.6899999999999977</v>
      </c>
      <c r="K82" s="4">
        <f>ABS(C82-Election_result!C$2)</f>
        <v>5.18</v>
      </c>
      <c r="L82" s="4">
        <f>ABS(D82-Election_result!D$2)</f>
        <v>1.7999999999999989</v>
      </c>
      <c r="M82" s="4">
        <f>ABS(E82-Election_result!E$2)</f>
        <v>0.74000000000000021</v>
      </c>
      <c r="N82" s="4">
        <f>ABS(F82-Election_result!F$2)</f>
        <v>2.4899999999999993</v>
      </c>
      <c r="O82" s="4">
        <f>ABS(G82-Election_result!G$2)</f>
        <v>0.71</v>
      </c>
      <c r="P82" s="4">
        <f>ABS(H82-Election_result!H$2)</f>
        <v>12.09</v>
      </c>
      <c r="Q82" s="4">
        <f>ABS(I82-Election_result!I$2)</f>
        <v>0.98999999999999977</v>
      </c>
      <c r="R82" s="4">
        <f t="shared" si="1"/>
        <v>3.8362499999999993</v>
      </c>
    </row>
    <row r="83" spans="1:18" ht="12.75" customHeight="1">
      <c r="A83" s="3">
        <v>41482</v>
      </c>
      <c r="B83" s="4">
        <v>33.46</v>
      </c>
      <c r="C83" s="4">
        <v>20.88</v>
      </c>
      <c r="D83" s="4">
        <v>10.76</v>
      </c>
      <c r="E83" s="4">
        <v>5.33</v>
      </c>
      <c r="F83" s="4">
        <v>6.28</v>
      </c>
      <c r="G83" s="4">
        <v>3.56</v>
      </c>
      <c r="H83" s="4">
        <v>16.239999999999998</v>
      </c>
      <c r="I83" s="4">
        <v>3.49</v>
      </c>
      <c r="J83" s="4">
        <f>ABS(B83-Election_result!B$2)</f>
        <v>8.0399999999999991</v>
      </c>
      <c r="K83" s="4">
        <f>ABS(C83-Election_result!C$2)</f>
        <v>4.82</v>
      </c>
      <c r="L83" s="4">
        <f>ABS(D83-Election_result!D$2)</f>
        <v>2.3599999999999994</v>
      </c>
      <c r="M83" s="4">
        <f>ABS(E83-Election_result!E$2)</f>
        <v>0.53000000000000025</v>
      </c>
      <c r="N83" s="4">
        <f>ABS(F83-Election_result!F$2)</f>
        <v>2.3199999999999994</v>
      </c>
      <c r="O83" s="4">
        <f>ABS(G83-Election_result!G$2)</f>
        <v>1.3599999999999999</v>
      </c>
      <c r="P83" s="4">
        <f>ABS(H83-Election_result!H$2)</f>
        <v>11.54</v>
      </c>
      <c r="Q83" s="4">
        <f>ABS(I83-Election_result!I$2)</f>
        <v>0.60999999999999943</v>
      </c>
      <c r="R83" s="4">
        <f t="shared" si="1"/>
        <v>3.9474999999999998</v>
      </c>
    </row>
    <row r="84" spans="1:18" ht="12.75" customHeight="1">
      <c r="A84" s="3">
        <v>41483</v>
      </c>
      <c r="B84" s="4">
        <v>33.630000000000003</v>
      </c>
      <c r="C84" s="4">
        <v>20.97</v>
      </c>
      <c r="D84" s="4">
        <v>10.76</v>
      </c>
      <c r="E84" s="4">
        <v>5.1100000000000003</v>
      </c>
      <c r="F84" s="4">
        <v>6.26</v>
      </c>
      <c r="G84" s="4">
        <v>3.58</v>
      </c>
      <c r="H84" s="4">
        <v>16.23</v>
      </c>
      <c r="I84" s="4">
        <v>3.45</v>
      </c>
      <c r="J84" s="4">
        <f>ABS(B84-Election_result!B$2)</f>
        <v>7.8699999999999974</v>
      </c>
      <c r="K84" s="4">
        <f>ABS(C84-Election_result!C$2)</f>
        <v>4.7300000000000004</v>
      </c>
      <c r="L84" s="4">
        <f>ABS(D84-Election_result!D$2)</f>
        <v>2.3599999999999994</v>
      </c>
      <c r="M84" s="4">
        <f>ABS(E84-Election_result!E$2)</f>
        <v>0.3100000000000005</v>
      </c>
      <c r="N84" s="4">
        <f>ABS(F84-Election_result!F$2)</f>
        <v>2.34</v>
      </c>
      <c r="O84" s="4">
        <f>ABS(G84-Election_result!G$2)</f>
        <v>1.38</v>
      </c>
      <c r="P84" s="4">
        <f>ABS(H84-Election_result!H$2)</f>
        <v>11.530000000000001</v>
      </c>
      <c r="Q84" s="4">
        <f>ABS(I84-Election_result!I$2)</f>
        <v>0.64999999999999947</v>
      </c>
      <c r="R84" s="4">
        <f t="shared" si="1"/>
        <v>3.8962499999999998</v>
      </c>
    </row>
    <row r="85" spans="1:18" ht="12.75" customHeight="1">
      <c r="A85" s="3">
        <v>41484</v>
      </c>
      <c r="B85" s="4">
        <v>33.5</v>
      </c>
      <c r="C85" s="4">
        <v>20.63</v>
      </c>
      <c r="D85" s="4">
        <v>10.210000000000001</v>
      </c>
      <c r="E85" s="4">
        <v>5.5</v>
      </c>
      <c r="F85" s="4">
        <v>6.54</v>
      </c>
      <c r="G85" s="4">
        <v>3.05</v>
      </c>
      <c r="H85" s="4">
        <v>16.96</v>
      </c>
      <c r="I85" s="4">
        <v>3.61</v>
      </c>
      <c r="J85" s="4">
        <f>ABS(B85-Election_result!B$2)</f>
        <v>8</v>
      </c>
      <c r="K85" s="4">
        <f>ABS(C85-Election_result!C$2)</f>
        <v>5.07</v>
      </c>
      <c r="L85" s="4">
        <f>ABS(D85-Election_result!D$2)</f>
        <v>1.8100000000000005</v>
      </c>
      <c r="M85" s="4">
        <f>ABS(E85-Election_result!E$2)</f>
        <v>0.70000000000000018</v>
      </c>
      <c r="N85" s="4">
        <f>ABS(F85-Election_result!F$2)</f>
        <v>2.0599999999999996</v>
      </c>
      <c r="O85" s="4">
        <f>ABS(G85-Election_result!G$2)</f>
        <v>0.84999999999999964</v>
      </c>
      <c r="P85" s="4">
        <f>ABS(H85-Election_result!H$2)</f>
        <v>12.260000000000002</v>
      </c>
      <c r="Q85" s="4">
        <f>ABS(I85-Election_result!I$2)</f>
        <v>0.48999999999999977</v>
      </c>
      <c r="R85" s="4">
        <f t="shared" si="1"/>
        <v>3.9050000000000002</v>
      </c>
    </row>
    <row r="86" spans="1:18" ht="12.75" customHeight="1">
      <c r="A86" s="3">
        <v>41485</v>
      </c>
      <c r="B86" s="4">
        <v>34.6</v>
      </c>
      <c r="C86" s="4">
        <v>21.58</v>
      </c>
      <c r="D86" s="4">
        <v>11.54</v>
      </c>
      <c r="E86" s="4">
        <v>5.78</v>
      </c>
      <c r="F86" s="4">
        <v>6.31</v>
      </c>
      <c r="G86" s="4">
        <v>3.46</v>
      </c>
      <c r="H86" s="4">
        <v>13.23</v>
      </c>
      <c r="I86" s="4">
        <v>3.49</v>
      </c>
      <c r="J86" s="4">
        <f>ABS(B86-Election_result!B$2)</f>
        <v>6.8999999999999986</v>
      </c>
      <c r="K86" s="4">
        <f>ABS(C86-Election_result!C$2)</f>
        <v>4.120000000000001</v>
      </c>
      <c r="L86" s="4">
        <f>ABS(D86-Election_result!D$2)</f>
        <v>3.1399999999999988</v>
      </c>
      <c r="M86" s="4">
        <f>ABS(E86-Election_result!E$2)</f>
        <v>0.98000000000000043</v>
      </c>
      <c r="N86" s="4">
        <f>ABS(F86-Election_result!F$2)</f>
        <v>2.29</v>
      </c>
      <c r="O86" s="4">
        <f>ABS(G86-Election_result!G$2)</f>
        <v>1.2599999999999998</v>
      </c>
      <c r="P86" s="4">
        <f>ABS(H86-Election_result!H$2)</f>
        <v>8.5300000000000011</v>
      </c>
      <c r="Q86" s="4">
        <f>ABS(I86-Election_result!I$2)</f>
        <v>0.60999999999999943</v>
      </c>
      <c r="R86" s="4">
        <f t="shared" si="1"/>
        <v>3.4787499999999998</v>
      </c>
    </row>
    <row r="87" spans="1:18" ht="12.75" customHeight="1">
      <c r="A87" s="3">
        <v>41486</v>
      </c>
      <c r="B87" s="4">
        <v>34.01</v>
      </c>
      <c r="C87" s="4">
        <v>20.28</v>
      </c>
      <c r="D87" s="4">
        <v>10.43</v>
      </c>
      <c r="E87" s="4">
        <v>5.38</v>
      </c>
      <c r="F87" s="4">
        <v>6.14</v>
      </c>
      <c r="G87" s="4">
        <v>3.35</v>
      </c>
      <c r="H87" s="4">
        <v>17.059999999999999</v>
      </c>
      <c r="I87" s="4">
        <v>3.35</v>
      </c>
      <c r="J87" s="4">
        <f>ABS(B87-Election_result!B$2)</f>
        <v>7.490000000000002</v>
      </c>
      <c r="K87" s="4">
        <f>ABS(C87-Election_result!C$2)</f>
        <v>5.4199999999999982</v>
      </c>
      <c r="L87" s="4">
        <f>ABS(D87-Election_result!D$2)</f>
        <v>2.0299999999999994</v>
      </c>
      <c r="M87" s="4">
        <f>ABS(E87-Election_result!E$2)</f>
        <v>0.58000000000000007</v>
      </c>
      <c r="N87" s="4">
        <f>ABS(F87-Election_result!F$2)</f>
        <v>2.46</v>
      </c>
      <c r="O87" s="4">
        <f>ABS(G87-Election_result!G$2)</f>
        <v>1.1499999999999999</v>
      </c>
      <c r="P87" s="4">
        <f>ABS(H87-Election_result!H$2)</f>
        <v>12.36</v>
      </c>
      <c r="Q87" s="4">
        <f>ABS(I87-Election_result!I$2)</f>
        <v>0.74999999999999956</v>
      </c>
      <c r="R87" s="4">
        <f t="shared" si="1"/>
        <v>4.0299999999999994</v>
      </c>
    </row>
    <row r="88" spans="1:18" ht="12.75" customHeight="1">
      <c r="A88" s="3">
        <v>41487</v>
      </c>
      <c r="B88" s="4">
        <v>33.9</v>
      </c>
      <c r="C88" s="4">
        <v>20.78</v>
      </c>
      <c r="D88" s="4">
        <v>10.59</v>
      </c>
      <c r="E88" s="4">
        <v>5.35</v>
      </c>
      <c r="F88" s="4">
        <v>6.25</v>
      </c>
      <c r="G88" s="4">
        <v>3.36</v>
      </c>
      <c r="H88" s="4">
        <v>16.440000000000001</v>
      </c>
      <c r="I88" s="4">
        <v>3.33</v>
      </c>
      <c r="J88" s="4">
        <f>ABS(B88-Election_result!B$2)</f>
        <v>7.6000000000000014</v>
      </c>
      <c r="K88" s="4">
        <f>ABS(C88-Election_result!C$2)</f>
        <v>4.9199999999999982</v>
      </c>
      <c r="L88" s="4">
        <f>ABS(D88-Election_result!D$2)</f>
        <v>2.1899999999999995</v>
      </c>
      <c r="M88" s="4">
        <f>ABS(E88-Election_result!E$2)</f>
        <v>0.54999999999999982</v>
      </c>
      <c r="N88" s="4">
        <f>ABS(F88-Election_result!F$2)</f>
        <v>2.3499999999999996</v>
      </c>
      <c r="O88" s="4">
        <f>ABS(G88-Election_result!G$2)</f>
        <v>1.1599999999999997</v>
      </c>
      <c r="P88" s="4">
        <f>ABS(H88-Election_result!H$2)</f>
        <v>11.740000000000002</v>
      </c>
      <c r="Q88" s="4">
        <f>ABS(I88-Election_result!I$2)</f>
        <v>0.76999999999999957</v>
      </c>
      <c r="R88" s="4">
        <f t="shared" si="1"/>
        <v>3.91</v>
      </c>
    </row>
    <row r="89" spans="1:18" ht="12.75" customHeight="1">
      <c r="A89" s="3">
        <v>41488</v>
      </c>
      <c r="B89" s="4">
        <v>34.33</v>
      </c>
      <c r="C89" s="4">
        <v>21.14</v>
      </c>
      <c r="D89" s="4">
        <v>10.77</v>
      </c>
      <c r="E89" s="4">
        <v>5.79</v>
      </c>
      <c r="F89" s="4">
        <v>6.39</v>
      </c>
      <c r="G89" s="4">
        <v>3.98</v>
      </c>
      <c r="H89" s="4">
        <v>14.25</v>
      </c>
      <c r="I89" s="4">
        <v>3.35</v>
      </c>
      <c r="J89" s="4">
        <f>ABS(B89-Election_result!B$2)</f>
        <v>7.1700000000000017</v>
      </c>
      <c r="K89" s="4">
        <f>ABS(C89-Election_result!C$2)</f>
        <v>4.5599999999999987</v>
      </c>
      <c r="L89" s="4">
        <f>ABS(D89-Election_result!D$2)</f>
        <v>2.3699999999999992</v>
      </c>
      <c r="M89" s="4">
        <f>ABS(E89-Election_result!E$2)</f>
        <v>0.99000000000000021</v>
      </c>
      <c r="N89" s="4">
        <f>ABS(F89-Election_result!F$2)</f>
        <v>2.21</v>
      </c>
      <c r="O89" s="4">
        <f>ABS(G89-Election_result!G$2)</f>
        <v>1.7799999999999998</v>
      </c>
      <c r="P89" s="4">
        <f>ABS(H89-Election_result!H$2)</f>
        <v>9.5500000000000007</v>
      </c>
      <c r="Q89" s="4">
        <f>ABS(I89-Election_result!I$2)</f>
        <v>0.74999999999999956</v>
      </c>
      <c r="R89" s="4">
        <f t="shared" si="1"/>
        <v>3.6725000000000003</v>
      </c>
    </row>
    <row r="90" spans="1:18" ht="12.75" customHeight="1">
      <c r="A90" s="3">
        <v>41489</v>
      </c>
      <c r="B90" s="4">
        <v>34.630000000000003</v>
      </c>
      <c r="C90" s="4">
        <v>21.24</v>
      </c>
      <c r="D90" s="4">
        <v>11.1</v>
      </c>
      <c r="E90" s="4">
        <v>5.38</v>
      </c>
      <c r="F90" s="4">
        <v>6.31</v>
      </c>
      <c r="G90" s="4">
        <v>4</v>
      </c>
      <c r="H90" s="4">
        <v>14.02</v>
      </c>
      <c r="I90" s="4">
        <v>3.33</v>
      </c>
      <c r="J90" s="4">
        <f>ABS(B90-Election_result!B$2)</f>
        <v>6.8699999999999974</v>
      </c>
      <c r="K90" s="4">
        <f>ABS(C90-Election_result!C$2)</f>
        <v>4.4600000000000009</v>
      </c>
      <c r="L90" s="4">
        <f>ABS(D90-Election_result!D$2)</f>
        <v>2.6999999999999993</v>
      </c>
      <c r="M90" s="4">
        <f>ABS(E90-Election_result!E$2)</f>
        <v>0.58000000000000007</v>
      </c>
      <c r="N90" s="4">
        <f>ABS(F90-Election_result!F$2)</f>
        <v>2.29</v>
      </c>
      <c r="O90" s="4">
        <f>ABS(G90-Election_result!G$2)</f>
        <v>1.7999999999999998</v>
      </c>
      <c r="P90" s="4">
        <f>ABS(H90-Election_result!H$2)</f>
        <v>9.32</v>
      </c>
      <c r="Q90" s="4">
        <f>ABS(I90-Election_result!I$2)</f>
        <v>0.76999999999999957</v>
      </c>
      <c r="R90" s="4">
        <f t="shared" si="1"/>
        <v>3.5987499999999999</v>
      </c>
    </row>
    <row r="91" spans="1:18" ht="12.75" customHeight="1">
      <c r="A91" s="3">
        <v>41490</v>
      </c>
      <c r="B91" s="4">
        <v>35.07</v>
      </c>
      <c r="C91" s="4">
        <v>21.04</v>
      </c>
      <c r="D91" s="4">
        <v>12.17</v>
      </c>
      <c r="E91" s="4">
        <v>5.47</v>
      </c>
      <c r="F91" s="4">
        <v>6.29</v>
      </c>
      <c r="G91" s="4">
        <v>4.05</v>
      </c>
      <c r="H91" s="4">
        <v>12.88</v>
      </c>
      <c r="I91" s="4">
        <v>3.04</v>
      </c>
      <c r="J91" s="4">
        <f>ABS(B91-Election_result!B$2)</f>
        <v>6.43</v>
      </c>
      <c r="K91" s="4">
        <f>ABS(C91-Election_result!C$2)</f>
        <v>4.66</v>
      </c>
      <c r="L91" s="4">
        <f>ABS(D91-Election_result!D$2)</f>
        <v>3.7699999999999996</v>
      </c>
      <c r="M91" s="4">
        <f>ABS(E91-Election_result!E$2)</f>
        <v>0.66999999999999993</v>
      </c>
      <c r="N91" s="4">
        <f>ABS(F91-Election_result!F$2)</f>
        <v>2.3099999999999996</v>
      </c>
      <c r="O91" s="4">
        <f>ABS(G91-Election_result!G$2)</f>
        <v>1.8499999999999996</v>
      </c>
      <c r="P91" s="4">
        <f>ABS(H91-Election_result!H$2)</f>
        <v>8.18</v>
      </c>
      <c r="Q91" s="4">
        <f>ABS(I91-Election_result!I$2)</f>
        <v>1.0599999999999996</v>
      </c>
      <c r="R91" s="4">
        <f t="shared" si="1"/>
        <v>3.6162499999999995</v>
      </c>
    </row>
    <row r="92" spans="1:18" ht="12.75" customHeight="1">
      <c r="A92" s="3">
        <v>41491</v>
      </c>
      <c r="B92" s="4">
        <v>35.07</v>
      </c>
      <c r="C92" s="4">
        <v>21.85</v>
      </c>
      <c r="D92" s="4">
        <v>11.47</v>
      </c>
      <c r="E92" s="4">
        <v>6.2</v>
      </c>
      <c r="F92" s="4">
        <v>6.56</v>
      </c>
      <c r="G92" s="4">
        <v>3.18</v>
      </c>
      <c r="H92" s="4">
        <v>12.52</v>
      </c>
      <c r="I92" s="4">
        <v>3.16</v>
      </c>
      <c r="J92" s="4">
        <f>ABS(B92-Election_result!B$2)</f>
        <v>6.43</v>
      </c>
      <c r="K92" s="4">
        <f>ABS(C92-Election_result!C$2)</f>
        <v>3.8499999999999979</v>
      </c>
      <c r="L92" s="4">
        <f>ABS(D92-Election_result!D$2)</f>
        <v>3.0700000000000003</v>
      </c>
      <c r="M92" s="4">
        <f>ABS(E92-Election_result!E$2)</f>
        <v>1.4000000000000004</v>
      </c>
      <c r="N92" s="4">
        <f>ABS(F92-Election_result!F$2)</f>
        <v>2.04</v>
      </c>
      <c r="O92" s="4">
        <f>ABS(G92-Election_result!G$2)</f>
        <v>0.98</v>
      </c>
      <c r="P92" s="4">
        <f>ABS(H92-Election_result!H$2)</f>
        <v>7.8199999999999994</v>
      </c>
      <c r="Q92" s="4">
        <f>ABS(I92-Election_result!I$2)</f>
        <v>0.9399999999999995</v>
      </c>
      <c r="R92" s="4">
        <f t="shared" si="1"/>
        <v>3.3162500000000001</v>
      </c>
    </row>
    <row r="93" spans="1:18" ht="12.75" customHeight="1">
      <c r="A93" s="3">
        <v>41492</v>
      </c>
      <c r="B93" s="4">
        <v>35.119999999999997</v>
      </c>
      <c r="C93" s="4">
        <v>21.37</v>
      </c>
      <c r="D93" s="4">
        <v>11.99</v>
      </c>
      <c r="E93" s="4">
        <v>5.95</v>
      </c>
      <c r="F93" s="4">
        <v>6.64</v>
      </c>
      <c r="G93" s="4">
        <v>3.36</v>
      </c>
      <c r="H93" s="4">
        <v>12.2</v>
      </c>
      <c r="I93" s="4">
        <v>3.38</v>
      </c>
      <c r="J93" s="4">
        <f>ABS(B93-Election_result!B$2)</f>
        <v>6.3800000000000026</v>
      </c>
      <c r="K93" s="4">
        <f>ABS(C93-Election_result!C$2)</f>
        <v>4.3299999999999983</v>
      </c>
      <c r="L93" s="4">
        <f>ABS(D93-Election_result!D$2)</f>
        <v>3.59</v>
      </c>
      <c r="M93" s="4">
        <f>ABS(E93-Election_result!E$2)</f>
        <v>1.1500000000000004</v>
      </c>
      <c r="N93" s="4">
        <f>ABS(F93-Election_result!F$2)</f>
        <v>1.96</v>
      </c>
      <c r="O93" s="4">
        <f>ABS(G93-Election_result!G$2)</f>
        <v>1.1599999999999997</v>
      </c>
      <c r="P93" s="4">
        <f>ABS(H93-Election_result!H$2)</f>
        <v>7.4999999999999991</v>
      </c>
      <c r="Q93" s="4">
        <f>ABS(I93-Election_result!I$2)</f>
        <v>0.71999999999999975</v>
      </c>
      <c r="R93" s="4">
        <f t="shared" si="1"/>
        <v>3.3487499999999999</v>
      </c>
    </row>
    <row r="94" spans="1:18" ht="12.75" customHeight="1">
      <c r="A94" s="3">
        <v>41493</v>
      </c>
      <c r="B94" s="4">
        <v>33</v>
      </c>
      <c r="C94" s="4">
        <v>21.06</v>
      </c>
      <c r="D94" s="4">
        <v>10.6</v>
      </c>
      <c r="E94" s="4">
        <v>5.63</v>
      </c>
      <c r="F94" s="4">
        <v>6.73</v>
      </c>
      <c r="G94" s="4">
        <v>2.92</v>
      </c>
      <c r="H94" s="4">
        <v>16.989999999999998</v>
      </c>
      <c r="I94" s="4">
        <v>3.07</v>
      </c>
      <c r="J94" s="4">
        <f>ABS(B94-Election_result!B$2)</f>
        <v>8.5</v>
      </c>
      <c r="K94" s="4">
        <f>ABS(C94-Election_result!C$2)</f>
        <v>4.6400000000000006</v>
      </c>
      <c r="L94" s="4">
        <f>ABS(D94-Election_result!D$2)</f>
        <v>2.1999999999999993</v>
      </c>
      <c r="M94" s="4">
        <f>ABS(E94-Election_result!E$2)</f>
        <v>0.83000000000000007</v>
      </c>
      <c r="N94" s="4">
        <f>ABS(F94-Election_result!F$2)</f>
        <v>1.8699999999999992</v>
      </c>
      <c r="O94" s="4">
        <f>ABS(G94-Election_result!G$2)</f>
        <v>0.71999999999999975</v>
      </c>
      <c r="P94" s="4">
        <f>ABS(H94-Election_result!H$2)</f>
        <v>12.29</v>
      </c>
      <c r="Q94" s="4">
        <f>ABS(I94-Election_result!I$2)</f>
        <v>1.0299999999999998</v>
      </c>
      <c r="R94" s="4">
        <f t="shared" si="1"/>
        <v>4.01</v>
      </c>
    </row>
    <row r="95" spans="1:18" ht="12.75" customHeight="1">
      <c r="A95" s="3">
        <v>41494</v>
      </c>
      <c r="B95" s="4">
        <v>31.38</v>
      </c>
      <c r="C95" s="4">
        <v>20.32</v>
      </c>
      <c r="D95" s="4">
        <v>9.84</v>
      </c>
      <c r="E95" s="4">
        <v>5.29</v>
      </c>
      <c r="F95" s="4">
        <v>6.43</v>
      </c>
      <c r="G95" s="4">
        <v>3.31</v>
      </c>
      <c r="H95" s="4">
        <v>20.56</v>
      </c>
      <c r="I95" s="4">
        <v>2.88</v>
      </c>
      <c r="J95" s="4">
        <f>ABS(B95-Election_result!B$2)</f>
        <v>10.120000000000001</v>
      </c>
      <c r="K95" s="4">
        <f>ABS(C95-Election_result!C$2)</f>
        <v>5.379999999999999</v>
      </c>
      <c r="L95" s="4">
        <f>ABS(D95-Election_result!D$2)</f>
        <v>1.4399999999999995</v>
      </c>
      <c r="M95" s="4">
        <f>ABS(E95-Election_result!E$2)</f>
        <v>0.49000000000000021</v>
      </c>
      <c r="N95" s="4">
        <f>ABS(F95-Election_result!F$2)</f>
        <v>2.17</v>
      </c>
      <c r="O95" s="4">
        <f>ABS(G95-Election_result!G$2)</f>
        <v>1.1099999999999999</v>
      </c>
      <c r="P95" s="4">
        <f>ABS(H95-Election_result!H$2)</f>
        <v>15.86</v>
      </c>
      <c r="Q95" s="4">
        <f>ABS(I95-Election_result!I$2)</f>
        <v>1.2199999999999998</v>
      </c>
      <c r="R95" s="4">
        <f t="shared" si="1"/>
        <v>4.7237499999999999</v>
      </c>
    </row>
    <row r="96" spans="1:18" ht="12.75" customHeight="1">
      <c r="A96" s="3">
        <v>41495</v>
      </c>
      <c r="B96" s="4">
        <v>32.36</v>
      </c>
      <c r="C96" s="4">
        <v>20.73</v>
      </c>
      <c r="D96" s="4">
        <v>10.52</v>
      </c>
      <c r="E96" s="4">
        <v>5.56</v>
      </c>
      <c r="F96" s="4">
        <v>6.22</v>
      </c>
      <c r="G96" s="4">
        <v>3.54</v>
      </c>
      <c r="H96" s="4">
        <v>18.2</v>
      </c>
      <c r="I96" s="4">
        <v>2.87</v>
      </c>
      <c r="J96" s="4">
        <f>ABS(B96-Election_result!B$2)</f>
        <v>9.14</v>
      </c>
      <c r="K96" s="4">
        <f>ABS(C96-Election_result!C$2)</f>
        <v>4.9699999999999989</v>
      </c>
      <c r="L96" s="4">
        <f>ABS(D96-Election_result!D$2)</f>
        <v>2.1199999999999992</v>
      </c>
      <c r="M96" s="4">
        <f>ABS(E96-Election_result!E$2)</f>
        <v>0.75999999999999979</v>
      </c>
      <c r="N96" s="4">
        <f>ABS(F96-Election_result!F$2)</f>
        <v>2.38</v>
      </c>
      <c r="O96" s="4">
        <f>ABS(G96-Election_result!G$2)</f>
        <v>1.3399999999999999</v>
      </c>
      <c r="P96" s="4">
        <f>ABS(H96-Election_result!H$2)</f>
        <v>13.5</v>
      </c>
      <c r="Q96" s="4">
        <f>ABS(I96-Election_result!I$2)</f>
        <v>1.2299999999999995</v>
      </c>
      <c r="R96" s="4">
        <f t="shared" si="1"/>
        <v>4.4299999999999988</v>
      </c>
    </row>
    <row r="97" spans="1:18" ht="12.75" customHeight="1">
      <c r="A97" s="3">
        <v>41496</v>
      </c>
      <c r="B97" s="4">
        <v>32</v>
      </c>
      <c r="C97" s="4">
        <v>21.03</v>
      </c>
      <c r="D97" s="4">
        <v>10.46</v>
      </c>
      <c r="E97" s="4">
        <v>6.2</v>
      </c>
      <c r="F97" s="4">
        <v>6.16</v>
      </c>
      <c r="G97" s="4">
        <v>3.2</v>
      </c>
      <c r="H97" s="4">
        <v>17.899999999999999</v>
      </c>
      <c r="I97" s="4">
        <v>3.06</v>
      </c>
      <c r="J97" s="4">
        <f>ABS(B97-Election_result!B$2)</f>
        <v>9.5</v>
      </c>
      <c r="K97" s="4">
        <f>ABS(C97-Election_result!C$2)</f>
        <v>4.6699999999999982</v>
      </c>
      <c r="L97" s="4">
        <f>ABS(D97-Election_result!D$2)</f>
        <v>2.0600000000000005</v>
      </c>
      <c r="M97" s="4">
        <f>ABS(E97-Election_result!E$2)</f>
        <v>1.4000000000000004</v>
      </c>
      <c r="N97" s="4">
        <f>ABS(F97-Election_result!F$2)</f>
        <v>2.4399999999999995</v>
      </c>
      <c r="O97" s="4">
        <f>ABS(G97-Election_result!G$2)</f>
        <v>1</v>
      </c>
      <c r="P97" s="4">
        <f>ABS(H97-Election_result!H$2)</f>
        <v>13.2</v>
      </c>
      <c r="Q97" s="4">
        <f>ABS(I97-Election_result!I$2)</f>
        <v>1.0399999999999996</v>
      </c>
      <c r="R97" s="4">
        <f t="shared" si="1"/>
        <v>4.4137499999999994</v>
      </c>
    </row>
    <row r="98" spans="1:18" ht="12.75" customHeight="1">
      <c r="A98" s="3">
        <v>41497</v>
      </c>
      <c r="B98" s="4">
        <v>32.5</v>
      </c>
      <c r="C98" s="4">
        <v>19.690000000000001</v>
      </c>
      <c r="D98" s="4">
        <v>9.7799999999999994</v>
      </c>
      <c r="E98" s="4">
        <v>5.51</v>
      </c>
      <c r="F98" s="4">
        <v>6.21</v>
      </c>
      <c r="G98" s="4">
        <v>2.97</v>
      </c>
      <c r="H98" s="4">
        <v>20.37</v>
      </c>
      <c r="I98" s="4">
        <v>2.98</v>
      </c>
      <c r="J98" s="4">
        <f>ABS(B98-Election_result!B$2)</f>
        <v>9</v>
      </c>
      <c r="K98" s="4">
        <f>ABS(C98-Election_result!C$2)</f>
        <v>6.009999999999998</v>
      </c>
      <c r="L98" s="4">
        <f>ABS(D98-Election_result!D$2)</f>
        <v>1.379999999999999</v>
      </c>
      <c r="M98" s="4">
        <f>ABS(E98-Election_result!E$2)</f>
        <v>0.71</v>
      </c>
      <c r="N98" s="4">
        <f>ABS(F98-Election_result!F$2)</f>
        <v>2.3899999999999997</v>
      </c>
      <c r="O98" s="4">
        <f>ABS(G98-Election_result!G$2)</f>
        <v>0.77</v>
      </c>
      <c r="P98" s="4">
        <f>ABS(H98-Election_result!H$2)</f>
        <v>15.670000000000002</v>
      </c>
      <c r="Q98" s="4">
        <f>ABS(I98-Election_result!I$2)</f>
        <v>1.1199999999999997</v>
      </c>
      <c r="R98" s="4">
        <f t="shared" si="1"/>
        <v>4.6312499999999996</v>
      </c>
    </row>
    <row r="99" spans="1:18" ht="12.75" customHeight="1">
      <c r="A99" s="3">
        <v>41498</v>
      </c>
      <c r="B99" s="4">
        <v>32.31</v>
      </c>
      <c r="C99" s="4">
        <v>21</v>
      </c>
      <c r="D99" s="4">
        <v>10.61</v>
      </c>
      <c r="E99" s="4">
        <v>5.68</v>
      </c>
      <c r="F99" s="4">
        <v>6.32</v>
      </c>
      <c r="G99" s="4">
        <v>3</v>
      </c>
      <c r="H99" s="4">
        <v>17.66</v>
      </c>
      <c r="I99" s="4">
        <v>3.43</v>
      </c>
      <c r="J99" s="4">
        <f>ABS(B99-Election_result!B$2)</f>
        <v>9.1899999999999977</v>
      </c>
      <c r="K99" s="4">
        <f>ABS(C99-Election_result!C$2)</f>
        <v>4.6999999999999993</v>
      </c>
      <c r="L99" s="4">
        <f>ABS(D99-Election_result!D$2)</f>
        <v>2.2099999999999991</v>
      </c>
      <c r="M99" s="4">
        <f>ABS(E99-Election_result!E$2)</f>
        <v>0.87999999999999989</v>
      </c>
      <c r="N99" s="4">
        <f>ABS(F99-Election_result!F$2)</f>
        <v>2.2799999999999994</v>
      </c>
      <c r="O99" s="4">
        <f>ABS(G99-Election_result!G$2)</f>
        <v>0.79999999999999982</v>
      </c>
      <c r="P99" s="4">
        <f>ABS(H99-Election_result!H$2)</f>
        <v>12.96</v>
      </c>
      <c r="Q99" s="4">
        <f>ABS(I99-Election_result!I$2)</f>
        <v>0.66999999999999948</v>
      </c>
      <c r="R99" s="4">
        <f t="shared" si="1"/>
        <v>4.2112499999999997</v>
      </c>
    </row>
    <row r="100" spans="1:18" ht="12.75" customHeight="1">
      <c r="A100" s="3">
        <v>41499</v>
      </c>
      <c r="B100" s="4">
        <v>31.89</v>
      </c>
      <c r="C100" s="4">
        <v>20.5</v>
      </c>
      <c r="D100" s="4">
        <v>10.3</v>
      </c>
      <c r="E100" s="4">
        <v>5.6</v>
      </c>
      <c r="F100" s="4">
        <v>6.41</v>
      </c>
      <c r="G100" s="4">
        <v>2.98</v>
      </c>
      <c r="H100" s="4">
        <v>19.32</v>
      </c>
      <c r="I100" s="4">
        <v>3</v>
      </c>
      <c r="J100" s="4">
        <f>ABS(B100-Election_result!B$2)</f>
        <v>9.61</v>
      </c>
      <c r="K100" s="4">
        <f>ABS(C100-Election_result!C$2)</f>
        <v>5.1999999999999993</v>
      </c>
      <c r="L100" s="4">
        <f>ABS(D100-Election_result!D$2)</f>
        <v>1.9000000000000004</v>
      </c>
      <c r="M100" s="4">
        <f>ABS(E100-Election_result!E$2)</f>
        <v>0.79999999999999982</v>
      </c>
      <c r="N100" s="4">
        <f>ABS(F100-Election_result!F$2)</f>
        <v>2.1899999999999995</v>
      </c>
      <c r="O100" s="4">
        <f>ABS(G100-Election_result!G$2)</f>
        <v>0.7799999999999998</v>
      </c>
      <c r="P100" s="4">
        <f>ABS(H100-Election_result!H$2)</f>
        <v>14.620000000000001</v>
      </c>
      <c r="Q100" s="4">
        <f>ABS(I100-Election_result!I$2)</f>
        <v>1.0999999999999996</v>
      </c>
      <c r="R100" s="4">
        <f t="shared" si="1"/>
        <v>4.5250000000000012</v>
      </c>
    </row>
    <row r="101" spans="1:18" ht="12.75" customHeight="1">
      <c r="A101" s="3">
        <v>41500</v>
      </c>
      <c r="B101" s="4">
        <v>32.409999999999997</v>
      </c>
      <c r="C101" s="4">
        <v>20.83</v>
      </c>
      <c r="D101" s="4">
        <v>10.37</v>
      </c>
      <c r="E101" s="4">
        <v>5.73</v>
      </c>
      <c r="F101" s="4">
        <v>6.41</v>
      </c>
      <c r="G101" s="4">
        <v>3.02</v>
      </c>
      <c r="H101" s="4">
        <v>18.190000000000001</v>
      </c>
      <c r="I101" s="4">
        <v>3.04</v>
      </c>
      <c r="J101" s="4">
        <f>ABS(B101-Election_result!B$2)</f>
        <v>9.0900000000000034</v>
      </c>
      <c r="K101" s="4">
        <f>ABS(C101-Election_result!C$2)</f>
        <v>4.870000000000001</v>
      </c>
      <c r="L101" s="4">
        <f>ABS(D101-Election_result!D$2)</f>
        <v>1.9699999999999989</v>
      </c>
      <c r="M101" s="4">
        <f>ABS(E101-Election_result!E$2)</f>
        <v>0.9300000000000006</v>
      </c>
      <c r="N101" s="4">
        <f>ABS(F101-Election_result!F$2)</f>
        <v>2.1899999999999995</v>
      </c>
      <c r="O101" s="4">
        <f>ABS(G101-Election_result!G$2)</f>
        <v>0.81999999999999984</v>
      </c>
      <c r="P101" s="4">
        <f>ABS(H101-Election_result!H$2)</f>
        <v>13.490000000000002</v>
      </c>
      <c r="Q101" s="4">
        <f>ABS(I101-Election_result!I$2)</f>
        <v>1.0599999999999996</v>
      </c>
      <c r="R101" s="4">
        <f t="shared" si="1"/>
        <v>4.3025000000000011</v>
      </c>
    </row>
    <row r="102" spans="1:18" ht="12.75" customHeight="1">
      <c r="A102" s="3">
        <v>41501</v>
      </c>
      <c r="B102" s="4">
        <v>32.43</v>
      </c>
      <c r="C102" s="4">
        <v>20.55</v>
      </c>
      <c r="D102" s="4">
        <v>10.58</v>
      </c>
      <c r="E102" s="4">
        <v>5.65</v>
      </c>
      <c r="F102" s="4">
        <v>6.28</v>
      </c>
      <c r="G102" s="4">
        <v>3.36</v>
      </c>
      <c r="H102" s="4">
        <v>17.98</v>
      </c>
      <c r="I102" s="4">
        <v>3.16</v>
      </c>
      <c r="J102" s="4">
        <f>ABS(B102-Election_result!B$2)</f>
        <v>9.07</v>
      </c>
      <c r="K102" s="4">
        <f>ABS(C102-Election_result!C$2)</f>
        <v>5.1499999999999986</v>
      </c>
      <c r="L102" s="4">
        <f>ABS(D102-Election_result!D$2)</f>
        <v>2.1799999999999997</v>
      </c>
      <c r="M102" s="4">
        <f>ABS(E102-Election_result!E$2)</f>
        <v>0.85000000000000053</v>
      </c>
      <c r="N102" s="4">
        <f>ABS(F102-Election_result!F$2)</f>
        <v>2.3199999999999994</v>
      </c>
      <c r="O102" s="4">
        <f>ABS(G102-Election_result!G$2)</f>
        <v>1.1599999999999997</v>
      </c>
      <c r="P102" s="4">
        <f>ABS(H102-Election_result!H$2)</f>
        <v>13.280000000000001</v>
      </c>
      <c r="Q102" s="4">
        <f>ABS(I102-Election_result!I$2)</f>
        <v>0.9399999999999995</v>
      </c>
      <c r="R102" s="4">
        <f t="shared" si="1"/>
        <v>4.3687500000000004</v>
      </c>
    </row>
    <row r="103" spans="1:18" ht="12.75" customHeight="1">
      <c r="A103" s="3">
        <v>41502</v>
      </c>
      <c r="B103" s="4">
        <v>32.42</v>
      </c>
      <c r="C103" s="4">
        <v>20.25</v>
      </c>
      <c r="D103" s="4">
        <v>10.37</v>
      </c>
      <c r="E103" s="4">
        <v>5.77</v>
      </c>
      <c r="F103" s="4">
        <v>6.48</v>
      </c>
      <c r="G103" s="4">
        <v>3.08</v>
      </c>
      <c r="H103" s="4">
        <v>18.53</v>
      </c>
      <c r="I103" s="4">
        <v>3.1</v>
      </c>
      <c r="J103" s="4">
        <f>ABS(B103-Election_result!B$2)</f>
        <v>9.0799999999999983</v>
      </c>
      <c r="K103" s="4">
        <f>ABS(C103-Election_result!C$2)</f>
        <v>5.4499999999999993</v>
      </c>
      <c r="L103" s="4">
        <f>ABS(D103-Election_result!D$2)</f>
        <v>1.9699999999999989</v>
      </c>
      <c r="M103" s="4">
        <f>ABS(E103-Election_result!E$2)</f>
        <v>0.96999999999999975</v>
      </c>
      <c r="N103" s="4">
        <f>ABS(F103-Election_result!F$2)</f>
        <v>2.1199999999999992</v>
      </c>
      <c r="O103" s="4">
        <f>ABS(G103-Election_result!G$2)</f>
        <v>0.87999999999999989</v>
      </c>
      <c r="P103" s="4">
        <f>ABS(H103-Election_result!H$2)</f>
        <v>13.830000000000002</v>
      </c>
      <c r="Q103" s="4">
        <f>ABS(I103-Election_result!I$2)</f>
        <v>0.99999999999999956</v>
      </c>
      <c r="R103" s="4">
        <f t="shared" si="1"/>
        <v>4.4124999999999996</v>
      </c>
    </row>
    <row r="104" spans="1:18" ht="12.75" customHeight="1">
      <c r="A104" s="3">
        <v>41503</v>
      </c>
      <c r="B104" s="4">
        <v>32.56</v>
      </c>
      <c r="C104" s="4">
        <v>20.39</v>
      </c>
      <c r="D104" s="4">
        <v>9.58</v>
      </c>
      <c r="E104" s="4">
        <v>5.32</v>
      </c>
      <c r="F104" s="4">
        <v>6.58</v>
      </c>
      <c r="G104" s="4">
        <v>3.05</v>
      </c>
      <c r="H104" s="4">
        <v>19.27</v>
      </c>
      <c r="I104" s="4">
        <v>3.25</v>
      </c>
      <c r="J104" s="4">
        <f>ABS(B104-Election_result!B$2)</f>
        <v>8.9399999999999977</v>
      </c>
      <c r="K104" s="4">
        <f>ABS(C104-Election_result!C$2)</f>
        <v>5.3099999999999987</v>
      </c>
      <c r="L104" s="4">
        <f>ABS(D104-Election_result!D$2)</f>
        <v>1.1799999999999997</v>
      </c>
      <c r="M104" s="4">
        <f>ABS(E104-Election_result!E$2)</f>
        <v>0.52000000000000046</v>
      </c>
      <c r="N104" s="4">
        <f>ABS(F104-Election_result!F$2)</f>
        <v>2.0199999999999996</v>
      </c>
      <c r="O104" s="4">
        <f>ABS(G104-Election_result!G$2)</f>
        <v>0.84999999999999964</v>
      </c>
      <c r="P104" s="4">
        <f>ABS(H104-Election_result!H$2)</f>
        <v>14.57</v>
      </c>
      <c r="Q104" s="4">
        <f>ABS(I104-Election_result!I$2)</f>
        <v>0.84999999999999964</v>
      </c>
      <c r="R104" s="4">
        <f t="shared" si="1"/>
        <v>4.2799999999999994</v>
      </c>
    </row>
    <row r="105" spans="1:18" ht="12.75" customHeight="1">
      <c r="A105" s="3">
        <v>41504</v>
      </c>
      <c r="B105" s="4">
        <v>32.06</v>
      </c>
      <c r="C105" s="4">
        <v>20.02</v>
      </c>
      <c r="D105" s="4">
        <v>10.29</v>
      </c>
      <c r="E105" s="4">
        <v>5.41</v>
      </c>
      <c r="F105" s="4">
        <v>6.77</v>
      </c>
      <c r="G105" s="4">
        <v>3.11</v>
      </c>
      <c r="H105" s="4">
        <v>19.22</v>
      </c>
      <c r="I105" s="4">
        <v>3.13</v>
      </c>
      <c r="J105" s="4">
        <f>ABS(B105-Election_result!B$2)</f>
        <v>9.4399999999999977</v>
      </c>
      <c r="K105" s="4">
        <f>ABS(C105-Election_result!C$2)</f>
        <v>5.68</v>
      </c>
      <c r="L105" s="4">
        <f>ABS(D105-Election_result!D$2)</f>
        <v>1.8899999999999988</v>
      </c>
      <c r="M105" s="4">
        <f>ABS(E105-Election_result!E$2)</f>
        <v>0.61000000000000032</v>
      </c>
      <c r="N105" s="4">
        <f>ABS(F105-Election_result!F$2)</f>
        <v>1.83</v>
      </c>
      <c r="O105" s="4">
        <f>ABS(G105-Election_result!G$2)</f>
        <v>0.9099999999999997</v>
      </c>
      <c r="P105" s="4">
        <f>ABS(H105-Election_result!H$2)</f>
        <v>14.52</v>
      </c>
      <c r="Q105" s="4">
        <f>ABS(I105-Election_result!I$2)</f>
        <v>0.96999999999999975</v>
      </c>
      <c r="R105" s="4">
        <f t="shared" si="1"/>
        <v>4.4812499999999993</v>
      </c>
    </row>
    <row r="106" spans="1:18" ht="12.75" customHeight="1">
      <c r="A106" s="3">
        <v>41505</v>
      </c>
      <c r="B106" s="4">
        <v>32.020000000000003</v>
      </c>
      <c r="C106" s="4">
        <v>19.989999999999998</v>
      </c>
      <c r="D106" s="4">
        <v>10.33</v>
      </c>
      <c r="E106" s="4">
        <v>5.32</v>
      </c>
      <c r="F106" s="4">
        <v>6.22</v>
      </c>
      <c r="G106" s="4">
        <v>3.86</v>
      </c>
      <c r="H106" s="4">
        <v>17.64</v>
      </c>
      <c r="I106" s="4">
        <v>4.62</v>
      </c>
      <c r="J106" s="4">
        <f>ABS(B106-Election_result!B$2)</f>
        <v>9.4799999999999969</v>
      </c>
      <c r="K106" s="4">
        <f>ABS(C106-Election_result!C$2)</f>
        <v>5.7100000000000009</v>
      </c>
      <c r="L106" s="4">
        <f>ABS(D106-Election_result!D$2)</f>
        <v>1.9299999999999997</v>
      </c>
      <c r="M106" s="4">
        <f>ABS(E106-Election_result!E$2)</f>
        <v>0.52000000000000046</v>
      </c>
      <c r="N106" s="4">
        <f>ABS(F106-Election_result!F$2)</f>
        <v>2.38</v>
      </c>
      <c r="O106" s="4">
        <f>ABS(G106-Election_result!G$2)</f>
        <v>1.6599999999999997</v>
      </c>
      <c r="P106" s="4">
        <f>ABS(H106-Election_result!H$2)</f>
        <v>12.940000000000001</v>
      </c>
      <c r="Q106" s="4">
        <f>ABS(I106-Election_result!I$2)</f>
        <v>0.52000000000000046</v>
      </c>
      <c r="R106" s="4">
        <f t="shared" si="1"/>
        <v>4.3925000000000001</v>
      </c>
    </row>
    <row r="107" spans="1:18" ht="12.75" customHeight="1">
      <c r="A107" s="3">
        <v>41506</v>
      </c>
      <c r="B107" s="4">
        <v>33.299999999999997</v>
      </c>
      <c r="C107" s="4">
        <v>20.09</v>
      </c>
      <c r="D107" s="4">
        <v>9.82</v>
      </c>
      <c r="E107" s="4">
        <v>5.86</v>
      </c>
      <c r="F107" s="4">
        <v>6.6</v>
      </c>
      <c r="G107" s="4">
        <v>3.15</v>
      </c>
      <c r="H107" s="4">
        <v>17.7</v>
      </c>
      <c r="I107" s="4">
        <v>3.48</v>
      </c>
      <c r="J107" s="4">
        <f>ABS(B107-Election_result!B$2)</f>
        <v>8.2000000000000028</v>
      </c>
      <c r="K107" s="4">
        <f>ABS(C107-Election_result!C$2)</f>
        <v>5.6099999999999994</v>
      </c>
      <c r="L107" s="4">
        <f>ABS(D107-Election_result!D$2)</f>
        <v>1.42</v>
      </c>
      <c r="M107" s="4">
        <f>ABS(E107-Election_result!E$2)</f>
        <v>1.0600000000000005</v>
      </c>
      <c r="N107" s="4">
        <f>ABS(F107-Election_result!F$2)</f>
        <v>2</v>
      </c>
      <c r="O107" s="4">
        <f>ABS(G107-Election_result!G$2)</f>
        <v>0.94999999999999973</v>
      </c>
      <c r="P107" s="4">
        <f>ABS(H107-Election_result!H$2)</f>
        <v>13</v>
      </c>
      <c r="Q107" s="4">
        <f>ABS(I107-Election_result!I$2)</f>
        <v>0.61999999999999966</v>
      </c>
      <c r="R107" s="4">
        <f t="shared" si="1"/>
        <v>4.1074999999999999</v>
      </c>
    </row>
    <row r="108" spans="1:18" ht="12.75" customHeight="1">
      <c r="A108" s="3">
        <v>41507</v>
      </c>
      <c r="B108" s="4">
        <v>32.28</v>
      </c>
      <c r="C108" s="4">
        <v>19.600000000000001</v>
      </c>
      <c r="D108" s="4">
        <v>9.94</v>
      </c>
      <c r="E108" s="4">
        <v>5.53</v>
      </c>
      <c r="F108" s="4">
        <v>6.17</v>
      </c>
      <c r="G108" s="4">
        <v>3.15</v>
      </c>
      <c r="H108" s="4">
        <v>19.559999999999999</v>
      </c>
      <c r="I108" s="4">
        <v>3.78</v>
      </c>
      <c r="J108" s="4">
        <f>ABS(B108-Election_result!B$2)</f>
        <v>9.2199999999999989</v>
      </c>
      <c r="K108" s="4">
        <f>ABS(C108-Election_result!C$2)</f>
        <v>6.0999999999999979</v>
      </c>
      <c r="L108" s="4">
        <f>ABS(D108-Election_result!D$2)</f>
        <v>1.5399999999999991</v>
      </c>
      <c r="M108" s="4">
        <f>ABS(E108-Election_result!E$2)</f>
        <v>0.73000000000000043</v>
      </c>
      <c r="N108" s="4">
        <f>ABS(F108-Election_result!F$2)</f>
        <v>2.4299999999999997</v>
      </c>
      <c r="O108" s="4">
        <f>ABS(G108-Election_result!G$2)</f>
        <v>0.94999999999999973</v>
      </c>
      <c r="P108" s="4">
        <f>ABS(H108-Election_result!H$2)</f>
        <v>14.86</v>
      </c>
      <c r="Q108" s="4">
        <f>ABS(I108-Election_result!I$2)</f>
        <v>0.31999999999999984</v>
      </c>
      <c r="R108" s="4">
        <f t="shared" si="1"/>
        <v>4.5187499999999998</v>
      </c>
    </row>
    <row r="109" spans="1:18" ht="12.75" customHeight="1">
      <c r="A109" s="3">
        <v>41508</v>
      </c>
      <c r="B109" s="4">
        <v>33.42</v>
      </c>
      <c r="C109" s="4">
        <v>20.059999999999999</v>
      </c>
      <c r="D109" s="4">
        <v>10.39</v>
      </c>
      <c r="E109" s="4">
        <v>5.37</v>
      </c>
      <c r="F109" s="4">
        <v>6.58</v>
      </c>
      <c r="G109" s="4">
        <v>3.26</v>
      </c>
      <c r="H109" s="4">
        <v>17.71</v>
      </c>
      <c r="I109" s="4">
        <v>3.21</v>
      </c>
      <c r="J109" s="4">
        <f>ABS(B109-Election_result!B$2)</f>
        <v>8.0799999999999983</v>
      </c>
      <c r="K109" s="4">
        <f>ABS(C109-Election_result!C$2)</f>
        <v>5.6400000000000006</v>
      </c>
      <c r="L109" s="4">
        <f>ABS(D109-Election_result!D$2)</f>
        <v>1.9900000000000002</v>
      </c>
      <c r="M109" s="4">
        <f>ABS(E109-Election_result!E$2)</f>
        <v>0.57000000000000028</v>
      </c>
      <c r="N109" s="4">
        <f>ABS(F109-Election_result!F$2)</f>
        <v>2.0199999999999996</v>
      </c>
      <c r="O109" s="4">
        <f>ABS(G109-Election_result!G$2)</f>
        <v>1.0599999999999996</v>
      </c>
      <c r="P109" s="4">
        <f>ABS(H109-Election_result!H$2)</f>
        <v>13.010000000000002</v>
      </c>
      <c r="Q109" s="4">
        <f>ABS(I109-Election_result!I$2)</f>
        <v>0.88999999999999968</v>
      </c>
      <c r="R109" s="4">
        <f t="shared" si="1"/>
        <v>4.1575000000000006</v>
      </c>
    </row>
    <row r="110" spans="1:18" ht="12.75" customHeight="1">
      <c r="A110" s="3">
        <v>41509</v>
      </c>
      <c r="B110" s="4">
        <v>32.770000000000003</v>
      </c>
      <c r="C110" s="4">
        <v>20.09</v>
      </c>
      <c r="D110" s="4">
        <v>10.46</v>
      </c>
      <c r="E110" s="4">
        <v>5.84</v>
      </c>
      <c r="F110" s="4">
        <v>6.64</v>
      </c>
      <c r="G110" s="4">
        <v>3.2</v>
      </c>
      <c r="H110" s="4">
        <v>17.77</v>
      </c>
      <c r="I110" s="4">
        <v>3.24</v>
      </c>
      <c r="J110" s="4">
        <f>ABS(B110-Election_result!B$2)</f>
        <v>8.7299999999999969</v>
      </c>
      <c r="K110" s="4">
        <f>ABS(C110-Election_result!C$2)</f>
        <v>5.6099999999999994</v>
      </c>
      <c r="L110" s="4">
        <f>ABS(D110-Election_result!D$2)</f>
        <v>2.0600000000000005</v>
      </c>
      <c r="M110" s="4">
        <f>ABS(E110-Election_result!E$2)</f>
        <v>1.04</v>
      </c>
      <c r="N110" s="4">
        <f>ABS(F110-Election_result!F$2)</f>
        <v>1.96</v>
      </c>
      <c r="O110" s="4">
        <f>ABS(G110-Election_result!G$2)</f>
        <v>1</v>
      </c>
      <c r="P110" s="4">
        <f>ABS(H110-Election_result!H$2)</f>
        <v>13.07</v>
      </c>
      <c r="Q110" s="4">
        <f>ABS(I110-Election_result!I$2)</f>
        <v>0.85999999999999943</v>
      </c>
      <c r="R110" s="4">
        <f t="shared" si="1"/>
        <v>4.2912499999999998</v>
      </c>
    </row>
    <row r="111" spans="1:18" ht="12.75" customHeight="1">
      <c r="A111" s="3">
        <v>41510</v>
      </c>
      <c r="B111" s="4">
        <v>33.36</v>
      </c>
      <c r="C111" s="4">
        <v>19.89</v>
      </c>
      <c r="D111" s="4">
        <v>10.01</v>
      </c>
      <c r="E111" s="4">
        <v>5.5</v>
      </c>
      <c r="F111" s="4">
        <v>6.46</v>
      </c>
      <c r="G111" s="4">
        <v>3.23</v>
      </c>
      <c r="H111" s="4">
        <v>18.32</v>
      </c>
      <c r="I111" s="4">
        <v>3.23</v>
      </c>
      <c r="J111" s="4">
        <f>ABS(B111-Election_result!B$2)</f>
        <v>8.14</v>
      </c>
      <c r="K111" s="4">
        <f>ABS(C111-Election_result!C$2)</f>
        <v>5.8099999999999987</v>
      </c>
      <c r="L111" s="4">
        <f>ABS(D111-Election_result!D$2)</f>
        <v>1.6099999999999994</v>
      </c>
      <c r="M111" s="4">
        <f>ABS(E111-Election_result!E$2)</f>
        <v>0.70000000000000018</v>
      </c>
      <c r="N111" s="4">
        <f>ABS(F111-Election_result!F$2)</f>
        <v>2.1399999999999997</v>
      </c>
      <c r="O111" s="4">
        <f>ABS(G111-Election_result!G$2)</f>
        <v>1.0299999999999998</v>
      </c>
      <c r="P111" s="4">
        <f>ABS(H111-Election_result!H$2)</f>
        <v>13.620000000000001</v>
      </c>
      <c r="Q111" s="4">
        <f>ABS(I111-Election_result!I$2)</f>
        <v>0.86999999999999966</v>
      </c>
      <c r="R111" s="4">
        <f t="shared" si="1"/>
        <v>4.2399999999999993</v>
      </c>
    </row>
    <row r="112" spans="1:18" ht="12.75" customHeight="1">
      <c r="A112" s="3">
        <v>41511</v>
      </c>
      <c r="B112" s="4">
        <v>32.299999999999997</v>
      </c>
      <c r="C112" s="4">
        <v>20.53</v>
      </c>
      <c r="D112" s="4">
        <v>10.39</v>
      </c>
      <c r="E112" s="4">
        <v>5.4</v>
      </c>
      <c r="F112" s="4">
        <v>6.36</v>
      </c>
      <c r="G112" s="4">
        <v>3.08</v>
      </c>
      <c r="H112" s="4">
        <v>18.72</v>
      </c>
      <c r="I112" s="4">
        <v>3.23</v>
      </c>
      <c r="J112" s="4">
        <f>ABS(B112-Election_result!B$2)</f>
        <v>9.2000000000000028</v>
      </c>
      <c r="K112" s="4">
        <f>ABS(C112-Election_result!C$2)</f>
        <v>5.1699999999999982</v>
      </c>
      <c r="L112" s="4">
        <f>ABS(D112-Election_result!D$2)</f>
        <v>1.9900000000000002</v>
      </c>
      <c r="M112" s="4">
        <f>ABS(E112-Election_result!E$2)</f>
        <v>0.60000000000000053</v>
      </c>
      <c r="N112" s="4">
        <f>ABS(F112-Election_result!F$2)</f>
        <v>2.2399999999999993</v>
      </c>
      <c r="O112" s="4">
        <f>ABS(G112-Election_result!G$2)</f>
        <v>0.87999999999999989</v>
      </c>
      <c r="P112" s="4">
        <f>ABS(H112-Election_result!H$2)</f>
        <v>14.02</v>
      </c>
      <c r="Q112" s="4">
        <f>ABS(I112-Election_result!I$2)</f>
        <v>0.86999999999999966</v>
      </c>
      <c r="R112" s="4">
        <f t="shared" si="1"/>
        <v>4.371249999999999</v>
      </c>
    </row>
    <row r="113" spans="1:18" ht="12.75" customHeight="1">
      <c r="A113" s="3">
        <v>41512</v>
      </c>
      <c r="B113" s="4">
        <v>33.61</v>
      </c>
      <c r="C113" s="4">
        <v>19.73</v>
      </c>
      <c r="D113" s="4">
        <v>9.77</v>
      </c>
      <c r="E113" s="4">
        <v>5.45</v>
      </c>
      <c r="F113" s="4">
        <v>6.37</v>
      </c>
      <c r="G113" s="4">
        <v>3.05</v>
      </c>
      <c r="H113" s="4">
        <v>18.760000000000002</v>
      </c>
      <c r="I113" s="4">
        <v>3.25</v>
      </c>
      <c r="J113" s="4">
        <f>ABS(B113-Election_result!B$2)</f>
        <v>7.8900000000000006</v>
      </c>
      <c r="K113" s="4">
        <f>ABS(C113-Election_result!C$2)</f>
        <v>5.9699999999999989</v>
      </c>
      <c r="L113" s="4">
        <f>ABS(D113-Election_result!D$2)</f>
        <v>1.3699999999999992</v>
      </c>
      <c r="M113" s="4">
        <f>ABS(E113-Election_result!E$2)</f>
        <v>0.65000000000000036</v>
      </c>
      <c r="N113" s="4">
        <f>ABS(F113-Election_result!F$2)</f>
        <v>2.2299999999999995</v>
      </c>
      <c r="O113" s="4">
        <f>ABS(G113-Election_result!G$2)</f>
        <v>0.84999999999999964</v>
      </c>
      <c r="P113" s="4">
        <f>ABS(H113-Election_result!H$2)</f>
        <v>14.060000000000002</v>
      </c>
      <c r="Q113" s="4">
        <f>ABS(I113-Election_result!I$2)</f>
        <v>0.84999999999999964</v>
      </c>
      <c r="R113" s="4">
        <f t="shared" si="1"/>
        <v>4.2337500000000006</v>
      </c>
    </row>
    <row r="114" spans="1:18" ht="12.75" customHeight="1">
      <c r="A114" s="3">
        <v>41513</v>
      </c>
      <c r="B114" s="4">
        <v>33.130000000000003</v>
      </c>
      <c r="C114" s="4">
        <v>20.239999999999998</v>
      </c>
      <c r="D114" s="4">
        <v>10.25</v>
      </c>
      <c r="E114" s="4">
        <v>5.42</v>
      </c>
      <c r="F114" s="4">
        <v>6.52</v>
      </c>
      <c r="G114" s="4">
        <v>3.06</v>
      </c>
      <c r="H114" s="4">
        <v>17.98</v>
      </c>
      <c r="I114" s="4">
        <v>3.4</v>
      </c>
      <c r="J114" s="4">
        <f>ABS(B114-Election_result!B$2)</f>
        <v>8.3699999999999974</v>
      </c>
      <c r="K114" s="4">
        <f>ABS(C114-Election_result!C$2)</f>
        <v>5.4600000000000009</v>
      </c>
      <c r="L114" s="4">
        <f>ABS(D114-Election_result!D$2)</f>
        <v>1.8499999999999996</v>
      </c>
      <c r="M114" s="4">
        <f>ABS(E114-Election_result!E$2)</f>
        <v>0.62000000000000011</v>
      </c>
      <c r="N114" s="4">
        <f>ABS(F114-Election_result!F$2)</f>
        <v>2.08</v>
      </c>
      <c r="O114" s="4">
        <f>ABS(G114-Election_result!G$2)</f>
        <v>0.85999999999999988</v>
      </c>
      <c r="P114" s="4">
        <f>ABS(H114-Election_result!H$2)</f>
        <v>13.280000000000001</v>
      </c>
      <c r="Q114" s="4">
        <f>ABS(I114-Election_result!I$2)</f>
        <v>0.69999999999999973</v>
      </c>
      <c r="R114" s="4">
        <f t="shared" si="1"/>
        <v>4.1524999999999999</v>
      </c>
    </row>
    <row r="115" spans="1:18" ht="12.75" customHeight="1">
      <c r="A115" s="3">
        <v>41514</v>
      </c>
      <c r="B115" s="4">
        <v>32.81</v>
      </c>
      <c r="C115" s="4">
        <v>20.27</v>
      </c>
      <c r="D115" s="4">
        <v>10.74</v>
      </c>
      <c r="E115" s="4">
        <v>5.54</v>
      </c>
      <c r="F115" s="4">
        <v>6.56</v>
      </c>
      <c r="G115" s="4">
        <v>3.04</v>
      </c>
      <c r="H115" s="4">
        <v>17.690000000000001</v>
      </c>
      <c r="I115" s="4">
        <v>3.34</v>
      </c>
      <c r="J115" s="4">
        <f>ABS(B115-Election_result!B$2)</f>
        <v>8.6899999999999977</v>
      </c>
      <c r="K115" s="4">
        <f>ABS(C115-Election_result!C$2)</f>
        <v>5.43</v>
      </c>
      <c r="L115" s="4">
        <f>ABS(D115-Election_result!D$2)</f>
        <v>2.34</v>
      </c>
      <c r="M115" s="4">
        <f>ABS(E115-Election_result!E$2)</f>
        <v>0.74000000000000021</v>
      </c>
      <c r="N115" s="4">
        <f>ABS(F115-Election_result!F$2)</f>
        <v>2.04</v>
      </c>
      <c r="O115" s="4">
        <f>ABS(G115-Election_result!G$2)</f>
        <v>0.83999999999999986</v>
      </c>
      <c r="P115" s="4">
        <f>ABS(H115-Election_result!H$2)</f>
        <v>12.990000000000002</v>
      </c>
      <c r="Q115" s="4">
        <f>ABS(I115-Election_result!I$2)</f>
        <v>0.75999999999999979</v>
      </c>
      <c r="R115" s="4">
        <f t="shared" si="1"/>
        <v>4.2287499999999989</v>
      </c>
    </row>
    <row r="116" spans="1:18" ht="12.75" customHeight="1">
      <c r="A116" s="3">
        <v>41515</v>
      </c>
      <c r="B116" s="4">
        <v>33.24</v>
      </c>
      <c r="C116" s="4">
        <v>20.56</v>
      </c>
      <c r="D116" s="4">
        <v>9.4700000000000006</v>
      </c>
      <c r="E116" s="4">
        <v>5.52</v>
      </c>
      <c r="F116" s="4">
        <v>6.57</v>
      </c>
      <c r="G116" s="4">
        <v>3.09</v>
      </c>
      <c r="H116" s="4">
        <v>18.149999999999999</v>
      </c>
      <c r="I116" s="4">
        <v>3.41</v>
      </c>
      <c r="J116" s="4">
        <f>ABS(B116-Election_result!B$2)</f>
        <v>8.259999999999998</v>
      </c>
      <c r="K116" s="4">
        <f>ABS(C116-Election_result!C$2)</f>
        <v>5.1400000000000006</v>
      </c>
      <c r="L116" s="4">
        <f>ABS(D116-Election_result!D$2)</f>
        <v>1.0700000000000003</v>
      </c>
      <c r="M116" s="4">
        <f>ABS(E116-Election_result!E$2)</f>
        <v>0.71999999999999975</v>
      </c>
      <c r="N116" s="4">
        <f>ABS(F116-Election_result!F$2)</f>
        <v>2.0299999999999994</v>
      </c>
      <c r="O116" s="4">
        <f>ABS(G116-Election_result!G$2)</f>
        <v>0.88999999999999968</v>
      </c>
      <c r="P116" s="4">
        <f>ABS(H116-Election_result!H$2)</f>
        <v>13.45</v>
      </c>
      <c r="Q116" s="4">
        <f>ABS(I116-Election_result!I$2)</f>
        <v>0.6899999999999995</v>
      </c>
      <c r="R116" s="4">
        <f t="shared" si="1"/>
        <v>4.03125</v>
      </c>
    </row>
    <row r="117" spans="1:18" ht="12.75" customHeight="1">
      <c r="A117" s="3">
        <v>41516</v>
      </c>
      <c r="B117" s="4">
        <v>32.97</v>
      </c>
      <c r="C117" s="4">
        <v>20.46</v>
      </c>
      <c r="D117" s="4">
        <v>10.16</v>
      </c>
      <c r="E117" s="4">
        <v>5.65</v>
      </c>
      <c r="F117" s="4">
        <v>6.75</v>
      </c>
      <c r="G117" s="4">
        <v>3.04</v>
      </c>
      <c r="H117" s="4">
        <v>17.62</v>
      </c>
      <c r="I117" s="4">
        <v>3.35</v>
      </c>
      <c r="J117" s="4">
        <f>ABS(B117-Election_result!B$2)</f>
        <v>8.5300000000000011</v>
      </c>
      <c r="K117" s="4">
        <f>ABS(C117-Election_result!C$2)</f>
        <v>5.2399999999999984</v>
      </c>
      <c r="L117" s="4">
        <f>ABS(D117-Election_result!D$2)</f>
        <v>1.7599999999999998</v>
      </c>
      <c r="M117" s="4">
        <f>ABS(E117-Election_result!E$2)</f>
        <v>0.85000000000000053</v>
      </c>
      <c r="N117" s="4">
        <f>ABS(F117-Election_result!F$2)</f>
        <v>1.8499999999999996</v>
      </c>
      <c r="O117" s="4">
        <f>ABS(G117-Election_result!G$2)</f>
        <v>0.83999999999999986</v>
      </c>
      <c r="P117" s="4">
        <f>ABS(H117-Election_result!H$2)</f>
        <v>12.920000000000002</v>
      </c>
      <c r="Q117" s="4">
        <f>ABS(I117-Election_result!I$2)</f>
        <v>0.74999999999999956</v>
      </c>
      <c r="R117" s="4">
        <f t="shared" si="1"/>
        <v>4.0924999999999994</v>
      </c>
    </row>
    <row r="118" spans="1:18" ht="12.75" customHeight="1">
      <c r="A118" s="3">
        <v>41517</v>
      </c>
      <c r="B118" s="4">
        <v>31.72</v>
      </c>
      <c r="C118" s="4">
        <v>19.93</v>
      </c>
      <c r="D118" s="4">
        <v>9.66</v>
      </c>
      <c r="E118" s="4">
        <v>5.79</v>
      </c>
      <c r="F118" s="4">
        <v>6.52</v>
      </c>
      <c r="G118" s="4">
        <v>2.99</v>
      </c>
      <c r="H118" s="4">
        <v>20</v>
      </c>
      <c r="I118" s="4">
        <v>3.38</v>
      </c>
      <c r="J118" s="4">
        <f>ABS(B118-Election_result!B$2)</f>
        <v>9.7800000000000011</v>
      </c>
      <c r="K118" s="4">
        <f>ABS(C118-Election_result!C$2)</f>
        <v>5.77</v>
      </c>
      <c r="L118" s="4">
        <f>ABS(D118-Election_result!D$2)</f>
        <v>1.2599999999999998</v>
      </c>
      <c r="M118" s="4">
        <f>ABS(E118-Election_result!E$2)</f>
        <v>0.99000000000000021</v>
      </c>
      <c r="N118" s="4">
        <f>ABS(F118-Election_result!F$2)</f>
        <v>2.08</v>
      </c>
      <c r="O118" s="4">
        <f>ABS(G118-Election_result!G$2)</f>
        <v>0.79</v>
      </c>
      <c r="P118" s="4">
        <f>ABS(H118-Election_result!H$2)</f>
        <v>15.3</v>
      </c>
      <c r="Q118" s="4">
        <f>ABS(I118-Election_result!I$2)</f>
        <v>0.71999999999999975</v>
      </c>
      <c r="R118" s="4">
        <f t="shared" si="1"/>
        <v>4.5862499999999997</v>
      </c>
    </row>
    <row r="119" spans="1:18" ht="12.75" customHeight="1">
      <c r="A119" s="3">
        <v>41518</v>
      </c>
      <c r="B119" s="4">
        <v>32.090000000000003</v>
      </c>
      <c r="C119" s="4">
        <v>20.149999999999999</v>
      </c>
      <c r="D119" s="4">
        <v>10.02</v>
      </c>
      <c r="E119" s="4">
        <v>5.62</v>
      </c>
      <c r="F119" s="4">
        <v>6.52</v>
      </c>
      <c r="G119" s="4">
        <v>3.09</v>
      </c>
      <c r="H119" s="4">
        <v>19.12</v>
      </c>
      <c r="I119" s="4">
        <v>3.39</v>
      </c>
      <c r="J119" s="4">
        <f>ABS(B119-Election_result!B$2)</f>
        <v>9.4099999999999966</v>
      </c>
      <c r="K119" s="4">
        <f>ABS(C119-Election_result!C$2)</f>
        <v>5.5500000000000007</v>
      </c>
      <c r="L119" s="4">
        <f>ABS(D119-Election_result!D$2)</f>
        <v>1.6199999999999992</v>
      </c>
      <c r="M119" s="4">
        <f>ABS(E119-Election_result!E$2)</f>
        <v>0.82000000000000028</v>
      </c>
      <c r="N119" s="4">
        <f>ABS(F119-Election_result!F$2)</f>
        <v>2.08</v>
      </c>
      <c r="O119" s="4">
        <f>ABS(G119-Election_result!G$2)</f>
        <v>0.88999999999999968</v>
      </c>
      <c r="P119" s="4">
        <f>ABS(H119-Election_result!H$2)</f>
        <v>14.420000000000002</v>
      </c>
      <c r="Q119" s="4">
        <f>ABS(I119-Election_result!I$2)</f>
        <v>0.70999999999999952</v>
      </c>
      <c r="R119" s="4">
        <f t="shared" si="1"/>
        <v>4.4375</v>
      </c>
    </row>
    <row r="120" spans="1:18" ht="12.75" customHeight="1">
      <c r="A120" s="3">
        <v>41519</v>
      </c>
      <c r="B120" s="4">
        <v>32.56</v>
      </c>
      <c r="C120" s="4">
        <v>19.91</v>
      </c>
      <c r="D120" s="4">
        <v>10.42</v>
      </c>
      <c r="E120" s="4">
        <v>5.36</v>
      </c>
      <c r="F120" s="4">
        <v>6.61</v>
      </c>
      <c r="G120" s="4">
        <v>2.88</v>
      </c>
      <c r="H120" s="4">
        <v>18.88</v>
      </c>
      <c r="I120" s="4">
        <v>3.38</v>
      </c>
      <c r="J120" s="4">
        <f>ABS(B120-Election_result!B$2)</f>
        <v>8.9399999999999977</v>
      </c>
      <c r="K120" s="4">
        <f>ABS(C120-Election_result!C$2)</f>
        <v>5.7899999999999991</v>
      </c>
      <c r="L120" s="4">
        <f>ABS(D120-Election_result!D$2)</f>
        <v>2.0199999999999996</v>
      </c>
      <c r="M120" s="4">
        <f>ABS(E120-Election_result!E$2)</f>
        <v>0.5600000000000005</v>
      </c>
      <c r="N120" s="4">
        <f>ABS(F120-Election_result!F$2)</f>
        <v>1.9899999999999993</v>
      </c>
      <c r="O120" s="4">
        <f>ABS(G120-Election_result!G$2)</f>
        <v>0.67999999999999972</v>
      </c>
      <c r="P120" s="4">
        <f>ABS(H120-Election_result!H$2)</f>
        <v>14.18</v>
      </c>
      <c r="Q120" s="4">
        <f>ABS(I120-Election_result!I$2)</f>
        <v>0.71999999999999975</v>
      </c>
      <c r="R120" s="4">
        <f t="shared" si="1"/>
        <v>4.3599999999999994</v>
      </c>
    </row>
    <row r="121" spans="1:18" ht="12.75" customHeight="1">
      <c r="A121" s="3">
        <v>41520</v>
      </c>
      <c r="B121" s="4">
        <v>31.42</v>
      </c>
      <c r="C121" s="4">
        <v>20.29</v>
      </c>
      <c r="D121" s="4">
        <v>10.24</v>
      </c>
      <c r="E121" s="4">
        <v>5.35</v>
      </c>
      <c r="F121" s="4">
        <v>6.83</v>
      </c>
      <c r="G121" s="4">
        <v>2.83</v>
      </c>
      <c r="H121" s="4">
        <v>19.59</v>
      </c>
      <c r="I121" s="4">
        <v>3.44</v>
      </c>
      <c r="J121" s="4">
        <f>ABS(B121-Election_result!B$2)</f>
        <v>10.079999999999998</v>
      </c>
      <c r="K121" s="4">
        <f>ABS(C121-Election_result!C$2)</f>
        <v>5.41</v>
      </c>
      <c r="L121" s="4">
        <f>ABS(D121-Election_result!D$2)</f>
        <v>1.8399999999999999</v>
      </c>
      <c r="M121" s="4">
        <f>ABS(E121-Election_result!E$2)</f>
        <v>0.54999999999999982</v>
      </c>
      <c r="N121" s="4">
        <f>ABS(F121-Election_result!F$2)</f>
        <v>1.7699999999999996</v>
      </c>
      <c r="O121" s="4">
        <f>ABS(G121-Election_result!G$2)</f>
        <v>0.62999999999999989</v>
      </c>
      <c r="P121" s="4">
        <f>ABS(H121-Election_result!H$2)</f>
        <v>14.89</v>
      </c>
      <c r="Q121" s="4">
        <f>ABS(I121-Election_result!I$2)</f>
        <v>0.6599999999999997</v>
      </c>
      <c r="R121" s="4">
        <f t="shared" si="1"/>
        <v>4.4787499999999998</v>
      </c>
    </row>
    <row r="122" spans="1:18" ht="12.75" customHeight="1">
      <c r="A122" s="3">
        <v>41521</v>
      </c>
      <c r="B122" s="4">
        <v>31.85</v>
      </c>
      <c r="C122" s="4">
        <v>19.8</v>
      </c>
      <c r="D122" s="4">
        <v>10.28</v>
      </c>
      <c r="E122" s="4">
        <v>5.45</v>
      </c>
      <c r="F122" s="4">
        <v>6.64</v>
      </c>
      <c r="G122" s="4">
        <v>2.72</v>
      </c>
      <c r="H122" s="4">
        <v>19.91</v>
      </c>
      <c r="I122" s="4">
        <v>3.35</v>
      </c>
      <c r="J122" s="4">
        <f>ABS(B122-Election_result!B$2)</f>
        <v>9.6499999999999986</v>
      </c>
      <c r="K122" s="4">
        <f>ABS(C122-Election_result!C$2)</f>
        <v>5.8999999999999986</v>
      </c>
      <c r="L122" s="4">
        <f>ABS(D122-Election_result!D$2)</f>
        <v>1.879999999999999</v>
      </c>
      <c r="M122" s="4">
        <f>ABS(E122-Election_result!E$2)</f>
        <v>0.65000000000000036</v>
      </c>
      <c r="N122" s="4">
        <f>ABS(F122-Election_result!F$2)</f>
        <v>1.96</v>
      </c>
      <c r="O122" s="4">
        <f>ABS(G122-Election_result!G$2)</f>
        <v>0.52</v>
      </c>
      <c r="P122" s="4">
        <f>ABS(H122-Election_result!H$2)</f>
        <v>15.21</v>
      </c>
      <c r="Q122" s="4">
        <f>ABS(I122-Election_result!I$2)</f>
        <v>0.74999999999999956</v>
      </c>
      <c r="R122" s="4">
        <f t="shared" si="1"/>
        <v>4.5649999999999995</v>
      </c>
    </row>
    <row r="123" spans="1:18" ht="12.75" customHeight="1">
      <c r="A123" s="3">
        <v>41522</v>
      </c>
      <c r="B123" s="4">
        <v>31.97</v>
      </c>
      <c r="C123" s="4">
        <v>19.920000000000002</v>
      </c>
      <c r="D123" s="4">
        <v>9.9600000000000009</v>
      </c>
      <c r="E123" s="4">
        <v>5.33</v>
      </c>
      <c r="F123" s="4">
        <v>6.75</v>
      </c>
      <c r="G123" s="4">
        <v>2.79</v>
      </c>
      <c r="H123" s="4">
        <v>19.899999999999999</v>
      </c>
      <c r="I123" s="4">
        <v>3.38</v>
      </c>
      <c r="J123" s="4">
        <f>ABS(B123-Election_result!B$2)</f>
        <v>9.5300000000000011</v>
      </c>
      <c r="K123" s="4">
        <f>ABS(C123-Election_result!C$2)</f>
        <v>5.7799999999999976</v>
      </c>
      <c r="L123" s="4">
        <f>ABS(D123-Election_result!D$2)</f>
        <v>1.5600000000000005</v>
      </c>
      <c r="M123" s="4">
        <f>ABS(E123-Election_result!E$2)</f>
        <v>0.53000000000000025</v>
      </c>
      <c r="N123" s="4">
        <f>ABS(F123-Election_result!F$2)</f>
        <v>1.8499999999999996</v>
      </c>
      <c r="O123" s="4">
        <f>ABS(G123-Election_result!G$2)</f>
        <v>0.58999999999999986</v>
      </c>
      <c r="P123" s="4">
        <f>ABS(H123-Election_result!H$2)</f>
        <v>15.2</v>
      </c>
      <c r="Q123" s="4">
        <f>ABS(I123-Election_result!I$2)</f>
        <v>0.71999999999999975</v>
      </c>
      <c r="R123" s="4">
        <f t="shared" si="1"/>
        <v>4.47</v>
      </c>
    </row>
    <row r="124" spans="1:18" ht="12.75" customHeight="1">
      <c r="A124" s="3">
        <v>41523</v>
      </c>
      <c r="B124" s="4">
        <v>32.46</v>
      </c>
      <c r="C124" s="4">
        <v>20.52</v>
      </c>
      <c r="D124" s="4">
        <v>9.8000000000000007</v>
      </c>
      <c r="E124" s="4">
        <v>5.45</v>
      </c>
      <c r="F124" s="4">
        <v>6.84</v>
      </c>
      <c r="G124" s="4">
        <v>2.73</v>
      </c>
      <c r="H124" s="4">
        <v>18.79</v>
      </c>
      <c r="I124" s="4">
        <v>3.42</v>
      </c>
      <c r="J124" s="4">
        <f>ABS(B124-Election_result!B$2)</f>
        <v>9.0399999999999991</v>
      </c>
      <c r="K124" s="4">
        <f>ABS(C124-Election_result!C$2)</f>
        <v>5.18</v>
      </c>
      <c r="L124" s="4">
        <f>ABS(D124-Election_result!D$2)</f>
        <v>1.4000000000000004</v>
      </c>
      <c r="M124" s="4">
        <f>ABS(E124-Election_result!E$2)</f>
        <v>0.65000000000000036</v>
      </c>
      <c r="N124" s="4">
        <f>ABS(F124-Election_result!F$2)</f>
        <v>1.7599999999999998</v>
      </c>
      <c r="O124" s="4">
        <f>ABS(G124-Election_result!G$2)</f>
        <v>0.5299999999999998</v>
      </c>
      <c r="P124" s="4">
        <f>ABS(H124-Election_result!H$2)</f>
        <v>14.09</v>
      </c>
      <c r="Q124" s="4">
        <f>ABS(I124-Election_result!I$2)</f>
        <v>0.67999999999999972</v>
      </c>
      <c r="R124" s="4">
        <f t="shared" si="1"/>
        <v>4.1662500000000007</v>
      </c>
    </row>
    <row r="125" spans="1:18" ht="12.75" customHeight="1">
      <c r="A125" s="3">
        <v>41524</v>
      </c>
      <c r="B125" s="4">
        <v>33.04</v>
      </c>
      <c r="C125" s="4">
        <v>20.9</v>
      </c>
      <c r="D125" s="4">
        <v>9.7899999999999991</v>
      </c>
      <c r="E125" s="4">
        <v>5.22</v>
      </c>
      <c r="F125" s="4">
        <v>6.93</v>
      </c>
      <c r="G125" s="4">
        <v>2.82</v>
      </c>
      <c r="H125" s="4">
        <v>17.04</v>
      </c>
      <c r="I125" s="4">
        <v>4.2699999999999996</v>
      </c>
      <c r="J125" s="4">
        <f>ABS(B125-Election_result!B$2)</f>
        <v>8.4600000000000009</v>
      </c>
      <c r="K125" s="4">
        <f>ABS(C125-Election_result!C$2)</f>
        <v>4.8000000000000007</v>
      </c>
      <c r="L125" s="4">
        <f>ABS(D125-Election_result!D$2)</f>
        <v>1.3899999999999988</v>
      </c>
      <c r="M125" s="4">
        <f>ABS(E125-Election_result!E$2)</f>
        <v>0.41999999999999993</v>
      </c>
      <c r="N125" s="4">
        <f>ABS(F125-Election_result!F$2)</f>
        <v>1.67</v>
      </c>
      <c r="O125" s="4">
        <f>ABS(G125-Election_result!G$2)</f>
        <v>0.61999999999999966</v>
      </c>
      <c r="P125" s="4">
        <f>ABS(H125-Election_result!H$2)</f>
        <v>12.34</v>
      </c>
      <c r="Q125" s="4">
        <f>ABS(I125-Election_result!I$2)</f>
        <v>0.16999999999999993</v>
      </c>
      <c r="R125" s="4">
        <f t="shared" si="1"/>
        <v>3.7337500000000006</v>
      </c>
    </row>
    <row r="126" spans="1:18" ht="12.75" customHeight="1">
      <c r="A126" s="3">
        <v>41525</v>
      </c>
      <c r="B126" s="4">
        <v>33.950000000000003</v>
      </c>
      <c r="C126" s="4">
        <v>21.06</v>
      </c>
      <c r="D126" s="4">
        <v>9.6300000000000008</v>
      </c>
      <c r="E126" s="4">
        <v>5.52</v>
      </c>
      <c r="F126" s="4">
        <v>6.99</v>
      </c>
      <c r="G126" s="4">
        <v>2.83</v>
      </c>
      <c r="H126" s="4">
        <v>15.95</v>
      </c>
      <c r="I126" s="4">
        <v>4.08</v>
      </c>
      <c r="J126" s="4">
        <f>ABS(B126-Election_result!B$2)</f>
        <v>7.5499999999999972</v>
      </c>
      <c r="K126" s="4">
        <f>ABS(C126-Election_result!C$2)</f>
        <v>4.6400000000000006</v>
      </c>
      <c r="L126" s="4">
        <f>ABS(D126-Election_result!D$2)</f>
        <v>1.2300000000000004</v>
      </c>
      <c r="M126" s="4">
        <f>ABS(E126-Election_result!E$2)</f>
        <v>0.71999999999999975</v>
      </c>
      <c r="N126" s="4">
        <f>ABS(F126-Election_result!F$2)</f>
        <v>1.6099999999999994</v>
      </c>
      <c r="O126" s="4">
        <f>ABS(G126-Election_result!G$2)</f>
        <v>0.62999999999999989</v>
      </c>
      <c r="P126" s="4">
        <f>ABS(H126-Election_result!H$2)</f>
        <v>11.25</v>
      </c>
      <c r="Q126" s="4">
        <f>ABS(I126-Election_result!I$2)</f>
        <v>1.9999999999999574E-2</v>
      </c>
      <c r="R126" s="4">
        <f t="shared" si="1"/>
        <v>3.4562499999999994</v>
      </c>
    </row>
    <row r="127" spans="1:18" ht="12.75" customHeight="1">
      <c r="A127" s="3">
        <v>41526</v>
      </c>
      <c r="B127" s="4">
        <v>33.22</v>
      </c>
      <c r="C127" s="4">
        <v>21.27</v>
      </c>
      <c r="D127" s="4">
        <v>9.9</v>
      </c>
      <c r="E127" s="4">
        <v>5.75</v>
      </c>
      <c r="F127" s="4">
        <v>8.43</v>
      </c>
      <c r="G127" s="4">
        <v>2.85</v>
      </c>
      <c r="H127" s="4">
        <v>14.92</v>
      </c>
      <c r="I127" s="4">
        <v>3.67</v>
      </c>
      <c r="J127" s="4">
        <f>ABS(B127-Election_result!B$2)</f>
        <v>8.2800000000000011</v>
      </c>
      <c r="K127" s="4">
        <f>ABS(C127-Election_result!C$2)</f>
        <v>4.43</v>
      </c>
      <c r="L127" s="4">
        <f>ABS(D127-Election_result!D$2)</f>
        <v>1.5</v>
      </c>
      <c r="M127" s="4">
        <f>ABS(E127-Election_result!E$2)</f>
        <v>0.95000000000000018</v>
      </c>
      <c r="N127" s="4">
        <f>ABS(F127-Election_result!F$2)</f>
        <v>0.16999999999999993</v>
      </c>
      <c r="O127" s="4">
        <f>ABS(G127-Election_result!G$2)</f>
        <v>0.64999999999999991</v>
      </c>
      <c r="P127" s="4">
        <f>ABS(H127-Election_result!H$2)</f>
        <v>10.219999999999999</v>
      </c>
      <c r="Q127" s="4">
        <f>ABS(I127-Election_result!I$2)</f>
        <v>0.42999999999999972</v>
      </c>
      <c r="R127" s="4">
        <f t="shared" si="1"/>
        <v>3.3287499999999999</v>
      </c>
    </row>
    <row r="128" spans="1:18" ht="12.75" customHeight="1">
      <c r="A128" s="3">
        <v>41527</v>
      </c>
      <c r="B128" s="4">
        <v>33.119999999999997</v>
      </c>
      <c r="C128" s="4">
        <v>21.29</v>
      </c>
      <c r="D128" s="4">
        <v>9.8800000000000008</v>
      </c>
      <c r="E128" s="4">
        <v>5.65</v>
      </c>
      <c r="F128" s="4">
        <v>8.85</v>
      </c>
      <c r="G128" s="4">
        <v>2.83</v>
      </c>
      <c r="H128" s="4">
        <v>14.74</v>
      </c>
      <c r="I128" s="4">
        <v>3.63</v>
      </c>
      <c r="J128" s="4">
        <f>ABS(B128-Election_result!B$2)</f>
        <v>8.3800000000000026</v>
      </c>
      <c r="K128" s="4">
        <f>ABS(C128-Election_result!C$2)</f>
        <v>4.41</v>
      </c>
      <c r="L128" s="4">
        <f>ABS(D128-Election_result!D$2)</f>
        <v>1.4800000000000004</v>
      </c>
      <c r="M128" s="4">
        <f>ABS(E128-Election_result!E$2)</f>
        <v>0.85000000000000053</v>
      </c>
      <c r="N128" s="4">
        <f>ABS(F128-Election_result!F$2)</f>
        <v>0.25</v>
      </c>
      <c r="O128" s="4">
        <f>ABS(G128-Election_result!G$2)</f>
        <v>0.62999999999999989</v>
      </c>
      <c r="P128" s="4">
        <f>ABS(H128-Election_result!H$2)</f>
        <v>10.039999999999999</v>
      </c>
      <c r="Q128" s="4">
        <f>ABS(I128-Election_result!I$2)</f>
        <v>0.46999999999999975</v>
      </c>
      <c r="R128" s="4">
        <f t="shared" si="1"/>
        <v>3.3137500000000002</v>
      </c>
    </row>
    <row r="129" spans="1:18" ht="12.75" customHeight="1">
      <c r="A129" s="3">
        <v>41528</v>
      </c>
      <c r="B129" s="4">
        <v>33.270000000000003</v>
      </c>
      <c r="C129" s="4">
        <v>20.77</v>
      </c>
      <c r="D129" s="4">
        <v>9.83</v>
      </c>
      <c r="E129" s="4">
        <v>5.66</v>
      </c>
      <c r="F129" s="4">
        <v>8.94</v>
      </c>
      <c r="G129" s="4">
        <v>2.76</v>
      </c>
      <c r="H129" s="4">
        <v>15.12</v>
      </c>
      <c r="I129" s="4">
        <v>3.64</v>
      </c>
      <c r="J129" s="4">
        <f>ABS(B129-Election_result!B$2)</f>
        <v>8.2299999999999969</v>
      </c>
      <c r="K129" s="4">
        <f>ABS(C129-Election_result!C$2)</f>
        <v>4.93</v>
      </c>
      <c r="L129" s="4">
        <f>ABS(D129-Election_result!D$2)</f>
        <v>1.4299999999999997</v>
      </c>
      <c r="M129" s="4">
        <f>ABS(E129-Election_result!E$2)</f>
        <v>0.86000000000000032</v>
      </c>
      <c r="N129" s="4">
        <f>ABS(F129-Election_result!F$2)</f>
        <v>0.33999999999999986</v>
      </c>
      <c r="O129" s="4">
        <f>ABS(G129-Election_result!G$2)</f>
        <v>0.55999999999999961</v>
      </c>
      <c r="P129" s="4">
        <f>ABS(H129-Election_result!H$2)</f>
        <v>10.419999999999998</v>
      </c>
      <c r="Q129" s="4">
        <f>ABS(I129-Election_result!I$2)</f>
        <v>0.45999999999999952</v>
      </c>
      <c r="R129" s="4">
        <f t="shared" si="1"/>
        <v>3.4037499999999992</v>
      </c>
    </row>
    <row r="130" spans="1:18" ht="12.75" customHeight="1">
      <c r="A130" s="3">
        <v>41529</v>
      </c>
      <c r="B130" s="4">
        <v>32.869999999999997</v>
      </c>
      <c r="C130" s="4">
        <v>22.15</v>
      </c>
      <c r="D130" s="4">
        <v>9.57</v>
      </c>
      <c r="E130" s="4">
        <v>5.72</v>
      </c>
      <c r="F130" s="4">
        <v>8.9600000000000009</v>
      </c>
      <c r="G130" s="4">
        <v>2.65</v>
      </c>
      <c r="H130" s="4">
        <v>14.59</v>
      </c>
      <c r="I130" s="4">
        <v>3.49</v>
      </c>
      <c r="J130" s="4">
        <f>ABS(B130-Election_result!B$2)</f>
        <v>8.6300000000000026</v>
      </c>
      <c r="K130" s="4">
        <f>ABS(C130-Election_result!C$2)</f>
        <v>3.5500000000000007</v>
      </c>
      <c r="L130" s="4">
        <f>ABS(D130-Election_result!D$2)</f>
        <v>1.17</v>
      </c>
      <c r="M130" s="4">
        <f>ABS(E130-Election_result!E$2)</f>
        <v>0.91999999999999993</v>
      </c>
      <c r="N130" s="4">
        <f>ABS(F130-Election_result!F$2)</f>
        <v>0.36000000000000121</v>
      </c>
      <c r="O130" s="4">
        <f>ABS(G130-Election_result!G$2)</f>
        <v>0.44999999999999973</v>
      </c>
      <c r="P130" s="4">
        <f>ABS(H130-Election_result!H$2)</f>
        <v>9.89</v>
      </c>
      <c r="Q130" s="4">
        <f>ABS(I130-Election_result!I$2)</f>
        <v>0.60999999999999943</v>
      </c>
      <c r="R130" s="4">
        <f t="shared" si="1"/>
        <v>3.1975000000000007</v>
      </c>
    </row>
    <row r="131" spans="1:18" ht="12.75" customHeight="1">
      <c r="A131" s="3">
        <v>41530</v>
      </c>
      <c r="B131" s="4">
        <v>32.61</v>
      </c>
      <c r="C131" s="4">
        <v>21.77</v>
      </c>
      <c r="D131" s="4">
        <v>9.5</v>
      </c>
      <c r="E131" s="4">
        <v>5.88</v>
      </c>
      <c r="F131" s="4">
        <v>8.61</v>
      </c>
      <c r="G131" s="4">
        <v>2.5299999999999998</v>
      </c>
      <c r="H131" s="4">
        <v>15.71</v>
      </c>
      <c r="I131" s="4">
        <v>3.38</v>
      </c>
      <c r="J131" s="4">
        <f>ABS(B131-Election_result!B$2)</f>
        <v>8.89</v>
      </c>
      <c r="K131" s="4">
        <f>ABS(C131-Election_result!C$2)</f>
        <v>3.9299999999999997</v>
      </c>
      <c r="L131" s="4">
        <f>ABS(D131-Election_result!D$2)</f>
        <v>1.0999999999999996</v>
      </c>
      <c r="M131" s="4">
        <f>ABS(E131-Election_result!E$2)</f>
        <v>1.08</v>
      </c>
      <c r="N131" s="4">
        <f>ABS(F131-Election_result!F$2)</f>
        <v>9.9999999999997868E-3</v>
      </c>
      <c r="O131" s="4">
        <f>ABS(G131-Election_result!G$2)</f>
        <v>0.32999999999999963</v>
      </c>
      <c r="P131" s="4">
        <f>ABS(H131-Election_result!H$2)</f>
        <v>11.010000000000002</v>
      </c>
      <c r="Q131" s="4">
        <f>ABS(I131-Election_result!I$2)</f>
        <v>0.71999999999999975</v>
      </c>
      <c r="R131" s="4">
        <f t="shared" si="1"/>
        <v>3.38375</v>
      </c>
    </row>
    <row r="132" spans="1:18" ht="12.75" customHeight="1">
      <c r="A132" s="3">
        <v>41531</v>
      </c>
      <c r="B132" s="4">
        <v>33.29</v>
      </c>
      <c r="C132" s="4">
        <v>22.44</v>
      </c>
      <c r="D132" s="4">
        <v>9.48</v>
      </c>
      <c r="E132" s="4">
        <v>5.69</v>
      </c>
      <c r="F132" s="4">
        <v>9.48</v>
      </c>
      <c r="G132" s="4">
        <v>2.6</v>
      </c>
      <c r="H132" s="4">
        <v>13.58</v>
      </c>
      <c r="I132" s="4">
        <v>3.44</v>
      </c>
      <c r="J132" s="4">
        <f>ABS(B132-Election_result!B$2)</f>
        <v>8.2100000000000009</v>
      </c>
      <c r="K132" s="4">
        <f>ABS(C132-Election_result!C$2)</f>
        <v>3.259999999999998</v>
      </c>
      <c r="L132" s="4">
        <f>ABS(D132-Election_result!D$2)</f>
        <v>1.08</v>
      </c>
      <c r="M132" s="4">
        <f>ABS(E132-Election_result!E$2)</f>
        <v>0.89000000000000057</v>
      </c>
      <c r="N132" s="4">
        <f>ABS(F132-Election_result!F$2)</f>
        <v>0.88000000000000078</v>
      </c>
      <c r="O132" s="4">
        <f>ABS(G132-Election_result!G$2)</f>
        <v>0.39999999999999991</v>
      </c>
      <c r="P132" s="4">
        <f>ABS(H132-Election_result!H$2)</f>
        <v>8.879999999999999</v>
      </c>
      <c r="Q132" s="4">
        <f>ABS(I132-Election_result!I$2)</f>
        <v>0.6599999999999997</v>
      </c>
      <c r="R132" s="4">
        <f t="shared" ref="R132:R140" si="2">AVERAGE(J132:Q132)</f>
        <v>3.0325000000000002</v>
      </c>
    </row>
    <row r="133" spans="1:18" ht="12.75" customHeight="1">
      <c r="A133" s="3">
        <v>41532</v>
      </c>
      <c r="B133" s="4">
        <v>33.229999999999997</v>
      </c>
      <c r="C133" s="4">
        <v>22.57</v>
      </c>
      <c r="D133" s="4">
        <v>9.5500000000000007</v>
      </c>
      <c r="E133" s="4">
        <v>5.67</v>
      </c>
      <c r="F133" s="4">
        <v>9.39</v>
      </c>
      <c r="G133" s="4">
        <v>2.58</v>
      </c>
      <c r="H133" s="4">
        <v>13.5</v>
      </c>
      <c r="I133" s="4">
        <v>3.51</v>
      </c>
      <c r="J133" s="4">
        <f>ABS(B133-Election_result!B$2)</f>
        <v>8.2700000000000031</v>
      </c>
      <c r="K133" s="4">
        <f>ABS(C133-Election_result!C$2)</f>
        <v>3.129999999999999</v>
      </c>
      <c r="L133" s="4">
        <f>ABS(D133-Election_result!D$2)</f>
        <v>1.1500000000000004</v>
      </c>
      <c r="M133" s="4">
        <f>ABS(E133-Election_result!E$2)</f>
        <v>0.87000000000000011</v>
      </c>
      <c r="N133" s="4">
        <f>ABS(F133-Election_result!F$2)</f>
        <v>0.79000000000000092</v>
      </c>
      <c r="O133" s="4">
        <f>ABS(G133-Election_result!G$2)</f>
        <v>0.37999999999999989</v>
      </c>
      <c r="P133" s="4">
        <f>ABS(H133-Election_result!H$2)</f>
        <v>8.8000000000000007</v>
      </c>
      <c r="Q133" s="4">
        <f>ABS(I133-Election_result!I$2)</f>
        <v>0.58999999999999986</v>
      </c>
      <c r="R133" s="4">
        <f t="shared" si="2"/>
        <v>2.9975000000000005</v>
      </c>
    </row>
    <row r="134" spans="1:18" ht="12.75" customHeight="1">
      <c r="A134" s="3">
        <v>41533</v>
      </c>
      <c r="B134" s="4">
        <v>33.01</v>
      </c>
      <c r="C134" s="4">
        <v>22.79</v>
      </c>
      <c r="D134" s="4">
        <v>9.6</v>
      </c>
      <c r="E134" s="4">
        <v>6.14</v>
      </c>
      <c r="F134" s="4">
        <v>8.8000000000000007</v>
      </c>
      <c r="G134" s="4">
        <v>2.5299999999999998</v>
      </c>
      <c r="H134" s="4">
        <v>13.62</v>
      </c>
      <c r="I134" s="4">
        <v>3.5</v>
      </c>
      <c r="J134" s="4">
        <f>ABS(B134-Election_result!B$2)</f>
        <v>8.490000000000002</v>
      </c>
      <c r="K134" s="4">
        <f>ABS(C134-Election_result!C$2)</f>
        <v>2.91</v>
      </c>
      <c r="L134" s="4">
        <f>ABS(D134-Election_result!D$2)</f>
        <v>1.1999999999999993</v>
      </c>
      <c r="M134" s="4">
        <f>ABS(E134-Election_result!E$2)</f>
        <v>1.3399999999999999</v>
      </c>
      <c r="N134" s="4">
        <f>ABS(F134-Election_result!F$2)</f>
        <v>0.20000000000000107</v>
      </c>
      <c r="O134" s="4">
        <f>ABS(G134-Election_result!G$2)</f>
        <v>0.32999999999999963</v>
      </c>
      <c r="P134" s="4">
        <f>ABS(H134-Election_result!H$2)</f>
        <v>8.9199999999999982</v>
      </c>
      <c r="Q134" s="4">
        <f>ABS(I134-Election_result!I$2)</f>
        <v>0.59999999999999964</v>
      </c>
      <c r="R134" s="4">
        <f t="shared" si="2"/>
        <v>2.9987500000000002</v>
      </c>
    </row>
    <row r="135" spans="1:18" ht="12.75" customHeight="1">
      <c r="A135" s="3">
        <v>41534</v>
      </c>
      <c r="B135" s="4">
        <v>32.909999999999997</v>
      </c>
      <c r="C135" s="4">
        <v>22.79</v>
      </c>
      <c r="D135" s="4">
        <v>9.35</v>
      </c>
      <c r="E135" s="4">
        <v>5.7</v>
      </c>
      <c r="F135" s="4">
        <v>9.34</v>
      </c>
      <c r="G135" s="4">
        <v>2.5299999999999998</v>
      </c>
      <c r="H135" s="4">
        <v>13.61</v>
      </c>
      <c r="I135" s="4">
        <v>3.76</v>
      </c>
      <c r="J135" s="4">
        <f>ABS(B135-Election_result!B$2)</f>
        <v>8.5900000000000034</v>
      </c>
      <c r="K135" s="4">
        <f>ABS(C135-Election_result!C$2)</f>
        <v>2.91</v>
      </c>
      <c r="L135" s="4">
        <f>ABS(D135-Election_result!D$2)</f>
        <v>0.94999999999999929</v>
      </c>
      <c r="M135" s="4">
        <f>ABS(E135-Election_result!E$2)</f>
        <v>0.90000000000000036</v>
      </c>
      <c r="N135" s="4">
        <f>ABS(F135-Election_result!F$2)</f>
        <v>0.74000000000000021</v>
      </c>
      <c r="O135" s="4">
        <f>ABS(G135-Election_result!G$2)</f>
        <v>0.32999999999999963</v>
      </c>
      <c r="P135" s="4">
        <f>ABS(H135-Election_result!H$2)</f>
        <v>8.91</v>
      </c>
      <c r="Q135" s="4">
        <f>ABS(I135-Election_result!I$2)</f>
        <v>0.33999999999999986</v>
      </c>
      <c r="R135" s="4">
        <f t="shared" si="2"/>
        <v>2.9587500000000007</v>
      </c>
    </row>
    <row r="136" spans="1:18" ht="12.75" customHeight="1">
      <c r="A136" s="3">
        <v>41535</v>
      </c>
      <c r="B136" s="4">
        <v>33.090000000000003</v>
      </c>
      <c r="C136" s="4">
        <v>23.06</v>
      </c>
      <c r="D136" s="4">
        <v>8.74</v>
      </c>
      <c r="E136" s="4">
        <v>6.04</v>
      </c>
      <c r="F136" s="4">
        <v>9.6999999999999993</v>
      </c>
      <c r="G136" s="4">
        <v>2.54</v>
      </c>
      <c r="H136" s="4">
        <v>13.06</v>
      </c>
      <c r="I136" s="4">
        <v>3.77</v>
      </c>
      <c r="J136" s="4">
        <f>ABS(B136-Election_result!B$2)</f>
        <v>8.4099999999999966</v>
      </c>
      <c r="K136" s="4">
        <f>ABS(C136-Election_result!C$2)</f>
        <v>2.6400000000000006</v>
      </c>
      <c r="L136" s="4">
        <f>ABS(D136-Election_result!D$2)</f>
        <v>0.33999999999999986</v>
      </c>
      <c r="M136" s="4">
        <f>ABS(E136-Election_result!E$2)</f>
        <v>1.2400000000000002</v>
      </c>
      <c r="N136" s="4">
        <f>ABS(F136-Election_result!F$2)</f>
        <v>1.0999999999999996</v>
      </c>
      <c r="O136" s="4">
        <f>ABS(G136-Election_result!G$2)</f>
        <v>0.33999999999999986</v>
      </c>
      <c r="P136" s="4">
        <f>ABS(H136-Election_result!H$2)</f>
        <v>8.36</v>
      </c>
      <c r="Q136" s="4">
        <f>ABS(I136-Election_result!I$2)</f>
        <v>0.32999999999999963</v>
      </c>
      <c r="R136" s="4">
        <f t="shared" si="2"/>
        <v>2.8449999999999993</v>
      </c>
    </row>
    <row r="137" spans="1:18" ht="12.75" customHeight="1">
      <c r="A137" s="3">
        <v>41536</v>
      </c>
      <c r="B137" s="4">
        <v>33.229999999999997</v>
      </c>
      <c r="C137" s="4">
        <v>22.85</v>
      </c>
      <c r="D137" s="4">
        <v>8.9700000000000006</v>
      </c>
      <c r="E137" s="4">
        <v>6.19</v>
      </c>
      <c r="F137" s="4">
        <v>9.18</v>
      </c>
      <c r="G137" s="4">
        <v>2.31</v>
      </c>
      <c r="H137" s="4">
        <v>13.67</v>
      </c>
      <c r="I137" s="4">
        <v>3.59</v>
      </c>
      <c r="J137" s="4">
        <f>ABS(B137-Election_result!B$2)</f>
        <v>8.2700000000000031</v>
      </c>
      <c r="K137" s="4">
        <f>ABS(C137-Election_result!C$2)</f>
        <v>2.8499999999999979</v>
      </c>
      <c r="L137" s="4">
        <f>ABS(D137-Election_result!D$2)</f>
        <v>0.57000000000000028</v>
      </c>
      <c r="M137" s="4">
        <f>ABS(E137-Election_result!E$2)</f>
        <v>1.3900000000000006</v>
      </c>
      <c r="N137" s="4">
        <f>ABS(F137-Election_result!F$2)</f>
        <v>0.58000000000000007</v>
      </c>
      <c r="O137" s="4">
        <f>ABS(G137-Election_result!G$2)</f>
        <v>0.10999999999999988</v>
      </c>
      <c r="P137" s="4">
        <f>ABS(H137-Election_result!H$2)</f>
        <v>8.9699999999999989</v>
      </c>
      <c r="Q137" s="4">
        <f>ABS(I137-Election_result!I$2)</f>
        <v>0.50999999999999979</v>
      </c>
      <c r="R137" s="4">
        <f t="shared" si="2"/>
        <v>2.90625</v>
      </c>
    </row>
    <row r="138" spans="1:18" ht="12.75" customHeight="1">
      <c r="A138" s="3">
        <v>41537</v>
      </c>
      <c r="B138" s="4">
        <v>32.69</v>
      </c>
      <c r="C138" s="4">
        <v>23.25</v>
      </c>
      <c r="D138" s="4">
        <v>8.81</v>
      </c>
      <c r="E138" s="4">
        <v>6.48</v>
      </c>
      <c r="F138" s="4">
        <v>8.1999999999999993</v>
      </c>
      <c r="G138" s="4">
        <v>2.4300000000000002</v>
      </c>
      <c r="H138" s="4">
        <v>14.27</v>
      </c>
      <c r="I138" s="4">
        <v>3.88</v>
      </c>
      <c r="J138" s="4">
        <f>ABS(B138-Election_result!B$2)</f>
        <v>8.8100000000000023</v>
      </c>
      <c r="K138" s="4">
        <f>ABS(C138-Election_result!C$2)</f>
        <v>2.4499999999999993</v>
      </c>
      <c r="L138" s="4">
        <f>ABS(D138-Election_result!D$2)</f>
        <v>0.41000000000000014</v>
      </c>
      <c r="M138" s="4">
        <f>ABS(E138-Election_result!E$2)</f>
        <v>1.6800000000000006</v>
      </c>
      <c r="N138" s="4">
        <f>ABS(F138-Election_result!F$2)</f>
        <v>0.40000000000000036</v>
      </c>
      <c r="O138" s="4">
        <f>ABS(G138-Election_result!G$2)</f>
        <v>0.22999999999999998</v>
      </c>
      <c r="P138" s="4">
        <f>ABS(H138-Election_result!H$2)</f>
        <v>9.57</v>
      </c>
      <c r="Q138" s="4">
        <f>ABS(I138-Election_result!I$2)</f>
        <v>0.21999999999999975</v>
      </c>
      <c r="R138" s="4">
        <f t="shared" si="2"/>
        <v>2.9712500000000004</v>
      </c>
    </row>
    <row r="139" spans="1:18" ht="12.75" customHeight="1">
      <c r="A139" s="3">
        <v>41538</v>
      </c>
      <c r="B139" s="4">
        <v>32.99</v>
      </c>
      <c r="C139" s="4">
        <v>23.57</v>
      </c>
      <c r="D139" s="4">
        <v>8.1999999999999993</v>
      </c>
      <c r="E139" s="4">
        <v>5.95</v>
      </c>
      <c r="F139" s="4">
        <v>9.1199999999999992</v>
      </c>
      <c r="G139" s="4">
        <v>2.3199999999999998</v>
      </c>
      <c r="H139" s="4">
        <v>13.84</v>
      </c>
      <c r="I139" s="4">
        <v>4.0199999999999996</v>
      </c>
      <c r="J139" s="4">
        <f>ABS(B139-Election_result!B$2)</f>
        <v>8.509999999999998</v>
      </c>
      <c r="K139" s="4">
        <f>ABS(C139-Election_result!C$2)</f>
        <v>2.129999999999999</v>
      </c>
      <c r="L139" s="4">
        <f>ABS(D139-Election_result!D$2)</f>
        <v>0.20000000000000107</v>
      </c>
      <c r="M139" s="4">
        <f>ABS(E139-Election_result!E$2)</f>
        <v>1.1500000000000004</v>
      </c>
      <c r="N139" s="4">
        <f>ABS(F139-Election_result!F$2)</f>
        <v>0.51999999999999957</v>
      </c>
      <c r="O139" s="4">
        <f>ABS(G139-Election_result!G$2)</f>
        <v>0.11999999999999966</v>
      </c>
      <c r="P139" s="4">
        <f>ABS(H139-Election_result!H$2)</f>
        <v>9.14</v>
      </c>
      <c r="Q139" s="4">
        <f>ABS(I139-Election_result!I$2)</f>
        <v>8.0000000000000071E-2</v>
      </c>
      <c r="R139" s="4">
        <f t="shared" si="2"/>
        <v>2.7312499999999993</v>
      </c>
    </row>
    <row r="140" spans="1:18" ht="12.75" customHeight="1">
      <c r="A140" s="3">
        <v>41539</v>
      </c>
      <c r="B140" s="4">
        <v>32.99</v>
      </c>
      <c r="C140" s="4">
        <v>23.57</v>
      </c>
      <c r="D140" s="4">
        <v>8.1999999999999993</v>
      </c>
      <c r="E140" s="4">
        <v>5.95</v>
      </c>
      <c r="F140" s="4">
        <v>9.1199999999999992</v>
      </c>
      <c r="G140" s="4">
        <v>2.3199999999999998</v>
      </c>
      <c r="H140" s="4">
        <v>13.84</v>
      </c>
      <c r="I140" s="4">
        <v>4.0199999999999996</v>
      </c>
      <c r="J140" s="4">
        <f>ABS(B140-Election_result!B$2)</f>
        <v>8.509999999999998</v>
      </c>
      <c r="K140" s="4">
        <f>ABS(C140-Election_result!C$2)</f>
        <v>2.129999999999999</v>
      </c>
      <c r="L140" s="4">
        <f>ABS(D140-Election_result!D$2)</f>
        <v>0.20000000000000107</v>
      </c>
      <c r="M140" s="4">
        <f>ABS(E140-Election_result!E$2)</f>
        <v>1.1500000000000004</v>
      </c>
      <c r="N140" s="4">
        <f>ABS(F140-Election_result!F$2)</f>
        <v>0.51999999999999957</v>
      </c>
      <c r="O140" s="4">
        <f>ABS(G140-Election_result!G$2)</f>
        <v>0.11999999999999966</v>
      </c>
      <c r="P140" s="4">
        <f>ABS(H140-Election_result!H$2)</f>
        <v>9.14</v>
      </c>
      <c r="Q140" s="4">
        <f>ABS(I140-Election_result!I$2)</f>
        <v>8.0000000000000071E-2</v>
      </c>
      <c r="R140" s="4">
        <f t="shared" si="2"/>
        <v>2.7312499999999993</v>
      </c>
    </row>
    <row r="141" spans="1:18" ht="12.75" customHeight="1">
      <c r="A141" s="3"/>
      <c r="B141" s="4"/>
      <c r="C141" s="4"/>
      <c r="D141" s="4"/>
      <c r="E141" s="4"/>
      <c r="F141" s="4"/>
      <c r="G141" s="4"/>
      <c r="H141" s="4"/>
      <c r="I141" s="4"/>
    </row>
    <row r="142" spans="1:18" ht="12.75" customHeight="1">
      <c r="A142" s="3"/>
      <c r="B142" s="4"/>
      <c r="C142" s="4"/>
      <c r="D142" s="4"/>
      <c r="E142" s="4"/>
      <c r="F142" s="4"/>
      <c r="G142" s="4"/>
      <c r="H142" s="4"/>
      <c r="I142" s="4"/>
    </row>
    <row r="143" spans="1:18" ht="12.75" customHeight="1">
      <c r="A143" s="3"/>
      <c r="B143" s="4"/>
      <c r="C143" s="4"/>
      <c r="D143" s="4"/>
      <c r="E143" s="4"/>
      <c r="F143" s="4"/>
      <c r="G143" s="4"/>
      <c r="H143" s="4"/>
      <c r="I143" s="4"/>
    </row>
    <row r="144" spans="1:18" ht="12.75" customHeight="1">
      <c r="A144" s="3"/>
      <c r="B144" s="4"/>
      <c r="C144" s="4"/>
      <c r="D144" s="4"/>
      <c r="E144" s="4"/>
      <c r="F144" s="4"/>
      <c r="G144" s="4"/>
      <c r="H144" s="4"/>
      <c r="I144" s="4"/>
    </row>
    <row r="145" spans="1:9" ht="12.75" customHeight="1">
      <c r="A145" s="3"/>
      <c r="B145" s="4"/>
      <c r="C145" s="4"/>
      <c r="D145" s="4"/>
      <c r="E145" s="4"/>
      <c r="F145" s="4"/>
      <c r="G145" s="4"/>
      <c r="H145" s="4"/>
      <c r="I145" s="4"/>
    </row>
    <row r="146" spans="1:9" ht="12.75" customHeight="1">
      <c r="A146" s="3"/>
      <c r="B146" s="4"/>
      <c r="C146" s="4"/>
      <c r="D146" s="4"/>
      <c r="E146" s="4"/>
      <c r="F146" s="4"/>
      <c r="G146" s="4"/>
      <c r="H146" s="4"/>
      <c r="I146" s="4"/>
    </row>
    <row r="147" spans="1:9" ht="12.75" customHeight="1">
      <c r="A147" s="3"/>
      <c r="B147" s="4"/>
      <c r="C147" s="4"/>
      <c r="D147" s="4"/>
      <c r="E147" s="4"/>
      <c r="F147" s="4"/>
      <c r="G147" s="4"/>
      <c r="H147" s="4"/>
      <c r="I147" s="4"/>
    </row>
    <row r="148" spans="1:9" ht="12.75" customHeight="1">
      <c r="A148" s="3"/>
      <c r="B148" s="4"/>
      <c r="C148" s="4"/>
      <c r="D148" s="4"/>
      <c r="E148" s="4"/>
      <c r="F148" s="4"/>
      <c r="G148" s="4"/>
      <c r="H148" s="4"/>
      <c r="I148" s="4"/>
    </row>
    <row r="149" spans="1:9" ht="12.75" customHeight="1">
      <c r="A149" s="3"/>
      <c r="B149" s="4"/>
      <c r="C149" s="4"/>
      <c r="D149" s="4"/>
      <c r="E149" s="4"/>
      <c r="F149" s="4"/>
      <c r="G149" s="4"/>
      <c r="H149" s="4"/>
      <c r="I149" s="4"/>
    </row>
    <row r="150" spans="1:9" ht="12.75" customHeight="1">
      <c r="A150" s="3"/>
      <c r="B150" s="4"/>
      <c r="C150" s="4"/>
      <c r="D150" s="4"/>
      <c r="E150" s="4"/>
      <c r="F150" s="4"/>
      <c r="G150" s="4"/>
      <c r="H150" s="4"/>
      <c r="I150" s="4"/>
    </row>
    <row r="151" spans="1:9" ht="12.75" customHeight="1">
      <c r="A151" s="3"/>
      <c r="B151" s="4"/>
      <c r="C151" s="4"/>
      <c r="D151" s="4"/>
      <c r="E151" s="4"/>
      <c r="F151" s="4"/>
      <c r="G151" s="4"/>
      <c r="H151" s="4"/>
      <c r="I151" s="4"/>
    </row>
    <row r="152" spans="1:9" ht="12.75" customHeight="1">
      <c r="A152" s="3"/>
      <c r="B152" s="4"/>
      <c r="C152" s="4"/>
      <c r="D152" s="4"/>
      <c r="E152" s="4"/>
      <c r="F152" s="4"/>
      <c r="G152" s="4"/>
      <c r="H152" s="4"/>
      <c r="I152" s="4"/>
    </row>
    <row r="153" spans="1:9" ht="12.75" customHeight="1">
      <c r="A153" s="3"/>
      <c r="B153" s="4"/>
      <c r="C153" s="4"/>
      <c r="D153" s="4"/>
      <c r="E153" s="4"/>
      <c r="F153" s="4"/>
      <c r="G153" s="4"/>
      <c r="H153" s="4"/>
      <c r="I153" s="4"/>
    </row>
    <row r="154" spans="1:9" ht="12.75" customHeight="1">
      <c r="A154" s="3"/>
      <c r="B154" s="4"/>
      <c r="C154" s="4"/>
      <c r="D154" s="4"/>
      <c r="E154" s="4"/>
      <c r="F154" s="4"/>
      <c r="G154" s="4"/>
      <c r="H154" s="4"/>
      <c r="I154" s="4"/>
    </row>
    <row r="155" spans="1:9" ht="12.75" customHeight="1">
      <c r="A155" s="3"/>
      <c r="B155" s="4"/>
      <c r="C155" s="4"/>
      <c r="D155" s="4"/>
      <c r="E155" s="4"/>
      <c r="F155" s="4"/>
      <c r="G155" s="4"/>
      <c r="H155" s="4"/>
      <c r="I155" s="4"/>
    </row>
    <row r="156" spans="1:9" ht="12.75" customHeight="1">
      <c r="A156" s="3"/>
      <c r="B156" s="4"/>
      <c r="C156" s="4"/>
      <c r="D156" s="4"/>
      <c r="E156" s="4"/>
      <c r="F156" s="4"/>
      <c r="G156" s="4"/>
      <c r="H156" s="4"/>
      <c r="I156" s="4"/>
    </row>
    <row r="157" spans="1:9" ht="12.75" customHeight="1">
      <c r="A157" s="3"/>
      <c r="B157" s="4"/>
      <c r="C157" s="4"/>
      <c r="D157" s="4"/>
      <c r="E157" s="4"/>
      <c r="F157" s="4"/>
      <c r="G157" s="4"/>
      <c r="H157" s="4"/>
      <c r="I157" s="4"/>
    </row>
    <row r="158" spans="1:9" ht="12.75" customHeight="1">
      <c r="A158" s="3"/>
      <c r="B158" s="4"/>
      <c r="C158" s="4"/>
      <c r="D158" s="4"/>
      <c r="E158" s="4"/>
      <c r="F158" s="4"/>
      <c r="G158" s="4"/>
      <c r="H158" s="4"/>
      <c r="I158" s="4"/>
    </row>
    <row r="159" spans="1:9" ht="12.75" customHeight="1">
      <c r="A159" s="3"/>
      <c r="B159" s="4"/>
      <c r="C159" s="4"/>
      <c r="D159" s="4"/>
      <c r="E159" s="4"/>
      <c r="F159" s="4"/>
      <c r="G159" s="4"/>
      <c r="H159" s="4"/>
      <c r="I159" s="4"/>
    </row>
    <row r="160" spans="1:9" ht="12.75" customHeight="1">
      <c r="A160" s="3"/>
      <c r="B160" s="4"/>
      <c r="C160" s="4"/>
      <c r="D160" s="4"/>
      <c r="E160" s="4"/>
      <c r="F160" s="4"/>
      <c r="G160" s="4"/>
      <c r="H160" s="4"/>
      <c r="I160" s="4"/>
    </row>
    <row r="161" spans="1:9" ht="12.75" customHeight="1">
      <c r="A161" s="3"/>
      <c r="B161" s="4"/>
      <c r="C161" s="4"/>
      <c r="D161" s="4"/>
      <c r="E161" s="4"/>
      <c r="F161" s="4"/>
      <c r="G161" s="4"/>
      <c r="H161" s="4"/>
      <c r="I161" s="4"/>
    </row>
    <row r="162" spans="1:9" ht="12.75" customHeight="1">
      <c r="A162" s="3"/>
      <c r="B162" s="4"/>
      <c r="C162" s="4"/>
      <c r="D162" s="4"/>
      <c r="E162" s="4"/>
      <c r="F162" s="4"/>
      <c r="G162" s="4"/>
      <c r="H162" s="4"/>
      <c r="I162" s="4"/>
    </row>
    <row r="163" spans="1:9" ht="12.75" customHeight="1">
      <c r="A163" s="3"/>
      <c r="B163" s="4"/>
      <c r="C163" s="4"/>
      <c r="D163" s="4"/>
      <c r="E163" s="4"/>
      <c r="F163" s="4"/>
      <c r="G163" s="4"/>
      <c r="H163" s="4"/>
      <c r="I163" s="4"/>
    </row>
    <row r="164" spans="1:9" ht="12.75" customHeight="1">
      <c r="A164" s="3"/>
      <c r="B164" s="4"/>
      <c r="C164" s="4"/>
      <c r="D164" s="4"/>
      <c r="E164" s="4"/>
      <c r="F164" s="4"/>
      <c r="G164" s="4"/>
      <c r="H164" s="4"/>
      <c r="I164" s="4"/>
    </row>
    <row r="165" spans="1:9" ht="12.75" customHeight="1">
      <c r="A165" s="3"/>
      <c r="B165" s="4"/>
      <c r="C165" s="4"/>
      <c r="D165" s="4"/>
      <c r="E165" s="4"/>
      <c r="F165" s="4"/>
      <c r="G165" s="4"/>
      <c r="H165" s="4"/>
      <c r="I165" s="4"/>
    </row>
    <row r="166" spans="1:9" ht="12.75" customHeight="1">
      <c r="A166" s="3"/>
      <c r="B166" s="4"/>
      <c r="C166" s="4"/>
      <c r="D166" s="4"/>
      <c r="E166" s="4"/>
      <c r="F166" s="4"/>
      <c r="G166" s="4"/>
      <c r="H166" s="4"/>
      <c r="I166" s="4"/>
    </row>
    <row r="167" spans="1:9" ht="12.75" customHeight="1">
      <c r="A167" s="3"/>
      <c r="B167" s="4"/>
      <c r="C167" s="4"/>
      <c r="D167" s="4"/>
      <c r="E167" s="4"/>
      <c r="F167" s="4"/>
      <c r="G167" s="4"/>
      <c r="H167" s="4"/>
      <c r="I167" s="4"/>
    </row>
    <row r="168" spans="1:9" ht="12.75" customHeight="1">
      <c r="A168" s="3"/>
      <c r="B168" s="4"/>
      <c r="C168" s="4"/>
      <c r="D168" s="4"/>
      <c r="E168" s="4"/>
      <c r="F168" s="4"/>
      <c r="G168" s="4"/>
      <c r="H168" s="4"/>
      <c r="I168" s="4"/>
    </row>
    <row r="169" spans="1:9" ht="12.75" customHeight="1">
      <c r="A169" s="3"/>
      <c r="B169" s="4"/>
      <c r="C169" s="4"/>
      <c r="D169" s="4"/>
      <c r="E169" s="4"/>
      <c r="F169" s="4"/>
      <c r="G169" s="4"/>
      <c r="H169" s="4"/>
      <c r="I169" s="4"/>
    </row>
    <row r="170" spans="1:9" ht="12.75" customHeight="1">
      <c r="A170" s="3"/>
      <c r="B170" s="4"/>
      <c r="C170" s="4"/>
      <c r="D170" s="4"/>
      <c r="E170" s="4"/>
      <c r="F170" s="4"/>
      <c r="G170" s="4"/>
      <c r="H170" s="4"/>
      <c r="I170" s="4"/>
    </row>
    <row r="171" spans="1:9" ht="12.75" customHeight="1">
      <c r="A171" s="3"/>
      <c r="B171" s="4"/>
      <c r="C171" s="4"/>
      <c r="D171" s="4"/>
      <c r="E171" s="4"/>
      <c r="F171" s="4"/>
      <c r="G171" s="4"/>
      <c r="H171" s="4"/>
      <c r="I171" s="4"/>
    </row>
    <row r="172" spans="1:9" ht="12.75" customHeight="1">
      <c r="A172" s="3"/>
      <c r="B172" s="4"/>
      <c r="C172" s="4"/>
      <c r="D172" s="4"/>
      <c r="E172" s="4"/>
      <c r="F172" s="4"/>
      <c r="G172" s="4"/>
      <c r="H172" s="4"/>
      <c r="I172" s="4"/>
    </row>
    <row r="173" spans="1:9" ht="12.75" customHeight="1">
      <c r="A173" s="3"/>
      <c r="B173" s="4"/>
      <c r="C173" s="4"/>
      <c r="D173" s="4"/>
      <c r="E173" s="4"/>
      <c r="F173" s="4"/>
      <c r="G173" s="4"/>
      <c r="H173" s="4"/>
      <c r="I173" s="4"/>
    </row>
    <row r="174" spans="1:9" ht="12.75" customHeight="1">
      <c r="A174" s="3"/>
      <c r="B174" s="4"/>
      <c r="C174" s="4"/>
      <c r="D174" s="4"/>
      <c r="E174" s="4"/>
      <c r="F174" s="4"/>
      <c r="G174" s="4"/>
      <c r="H174" s="4"/>
      <c r="I174" s="4"/>
    </row>
    <row r="175" spans="1:9" ht="12.75" customHeight="1">
      <c r="A175" s="3"/>
      <c r="B175" s="4"/>
      <c r="C175" s="4"/>
      <c r="D175" s="4"/>
      <c r="E175" s="4"/>
      <c r="F175" s="4"/>
      <c r="G175" s="4"/>
      <c r="H175" s="4"/>
      <c r="I175" s="4"/>
    </row>
    <row r="176" spans="1:9" ht="12.75" customHeight="1">
      <c r="A176" s="3"/>
      <c r="B176" s="4"/>
      <c r="C176" s="4"/>
      <c r="D176" s="4"/>
      <c r="E176" s="4"/>
      <c r="F176" s="4"/>
      <c r="G176" s="4"/>
      <c r="H176" s="4"/>
      <c r="I176" s="4"/>
    </row>
    <row r="177" spans="1:9" ht="12.75" customHeight="1">
      <c r="A177" s="3"/>
      <c r="B177" s="4"/>
      <c r="C177" s="4"/>
      <c r="D177" s="4"/>
      <c r="E177" s="4"/>
      <c r="F177" s="4"/>
      <c r="G177" s="4"/>
      <c r="H177" s="4"/>
      <c r="I177" s="4"/>
    </row>
    <row r="178" spans="1:9" ht="12.75" customHeight="1">
      <c r="A178" s="3"/>
      <c r="B178" s="4"/>
      <c r="C178" s="4"/>
      <c r="D178" s="4"/>
      <c r="E178" s="4"/>
      <c r="F178" s="4"/>
      <c r="G178" s="4"/>
      <c r="H178" s="4"/>
      <c r="I178" s="4"/>
    </row>
    <row r="179" spans="1:9" ht="12.75" customHeight="1">
      <c r="A179" s="3"/>
      <c r="B179" s="4"/>
      <c r="C179" s="4"/>
      <c r="D179" s="4"/>
      <c r="E179" s="4"/>
      <c r="F179" s="4"/>
      <c r="G179" s="4"/>
      <c r="H179" s="4"/>
      <c r="I179" s="4"/>
    </row>
    <row r="180" spans="1:9" ht="12.75" customHeight="1">
      <c r="A180" s="3"/>
      <c r="B180" s="4"/>
      <c r="C180" s="4"/>
      <c r="D180" s="4"/>
      <c r="E180" s="4"/>
      <c r="F180" s="4"/>
      <c r="G180" s="4"/>
      <c r="H180" s="4"/>
      <c r="I180" s="4"/>
    </row>
    <row r="181" spans="1:9" ht="12.75" customHeight="1">
      <c r="A181" s="3"/>
      <c r="B181" s="4"/>
      <c r="C181" s="4"/>
      <c r="D181" s="4"/>
      <c r="E181" s="4"/>
      <c r="F181" s="4"/>
      <c r="G181" s="4"/>
      <c r="H181" s="4"/>
      <c r="I181" s="4"/>
    </row>
    <row r="182" spans="1:9" ht="12.75" customHeight="1">
      <c r="A182" s="3"/>
      <c r="B182" s="4"/>
      <c r="C182" s="4"/>
      <c r="D182" s="4"/>
      <c r="E182" s="4"/>
      <c r="F182" s="4"/>
      <c r="G182" s="4"/>
      <c r="H182" s="4"/>
      <c r="I182" s="4"/>
    </row>
    <row r="183" spans="1:9" ht="12.75" customHeight="1">
      <c r="A183" s="3"/>
      <c r="B183" s="4"/>
      <c r="C183" s="4"/>
      <c r="D183" s="4"/>
      <c r="E183" s="4"/>
      <c r="F183" s="4"/>
      <c r="G183" s="4"/>
      <c r="H183" s="4"/>
      <c r="I183" s="4"/>
    </row>
    <row r="184" spans="1:9" ht="12.75" customHeight="1">
      <c r="A184" s="3"/>
      <c r="B184" s="4"/>
      <c r="C184" s="4"/>
      <c r="D184" s="4"/>
      <c r="E184" s="4"/>
      <c r="F184" s="4"/>
      <c r="G184" s="4"/>
      <c r="H184" s="4"/>
      <c r="I184" s="4"/>
    </row>
    <row r="185" spans="1:9" ht="12.75" customHeight="1">
      <c r="A185" s="3"/>
      <c r="B185" s="4"/>
      <c r="C185" s="4"/>
      <c r="D185" s="4"/>
      <c r="E185" s="4"/>
      <c r="F185" s="4"/>
      <c r="G185" s="4"/>
      <c r="H185" s="4"/>
      <c r="I185" s="4"/>
    </row>
    <row r="186" spans="1:9" ht="12.75" customHeight="1">
      <c r="A186" s="3"/>
      <c r="B186" s="4"/>
      <c r="C186" s="4"/>
      <c r="D186" s="4"/>
      <c r="E186" s="4"/>
      <c r="F186" s="4"/>
      <c r="G186" s="4"/>
      <c r="H186" s="4"/>
      <c r="I186" s="4"/>
    </row>
    <row r="187" spans="1:9" ht="12.75" customHeight="1">
      <c r="A187" s="3"/>
      <c r="B187" s="4"/>
      <c r="C187" s="4"/>
      <c r="D187" s="4"/>
      <c r="E187" s="4"/>
      <c r="F187" s="4"/>
      <c r="G187" s="4"/>
      <c r="H187" s="4"/>
      <c r="I187" s="4"/>
    </row>
    <row r="188" spans="1:9" ht="12.75" customHeight="1">
      <c r="A188" s="3"/>
      <c r="B188" s="4"/>
      <c r="C188" s="4"/>
      <c r="D188" s="4"/>
      <c r="E188" s="4"/>
      <c r="F188" s="4"/>
      <c r="G188" s="4"/>
      <c r="H188" s="4"/>
      <c r="I188" s="4"/>
    </row>
    <row r="189" spans="1:9" ht="12.75" customHeight="1">
      <c r="A189" s="3"/>
      <c r="B189" s="4"/>
      <c r="C189" s="4"/>
      <c r="D189" s="4"/>
      <c r="E189" s="4"/>
      <c r="F189" s="4"/>
      <c r="G189" s="4"/>
      <c r="H189" s="4"/>
      <c r="I189" s="4"/>
    </row>
    <row r="190" spans="1:9" ht="12.75" customHeight="1">
      <c r="A190" s="3"/>
      <c r="B190" s="4"/>
      <c r="C190" s="4"/>
      <c r="D190" s="4"/>
      <c r="E190" s="4"/>
      <c r="F190" s="4"/>
      <c r="G190" s="4"/>
      <c r="H190" s="4"/>
      <c r="I190" s="4"/>
    </row>
    <row r="191" spans="1:9" ht="12.75" customHeight="1">
      <c r="A191" s="3"/>
      <c r="B191" s="4"/>
      <c r="C191" s="4"/>
      <c r="D191" s="4"/>
      <c r="E191" s="4"/>
      <c r="F191" s="4"/>
      <c r="G191" s="4"/>
      <c r="H191" s="4"/>
      <c r="I191" s="4"/>
    </row>
    <row r="192" spans="1:9" ht="12.75" customHeight="1">
      <c r="A192" s="3"/>
      <c r="B192" s="4"/>
      <c r="C192" s="4"/>
      <c r="D192" s="4"/>
      <c r="E192" s="4"/>
      <c r="F192" s="4"/>
      <c r="G192" s="4"/>
      <c r="H192" s="4"/>
      <c r="I192" s="4"/>
    </row>
    <row r="193" spans="1:9" ht="12.75" customHeight="1">
      <c r="A193" s="3"/>
      <c r="B193" s="4"/>
      <c r="C193" s="4"/>
      <c r="D193" s="4"/>
      <c r="E193" s="4"/>
      <c r="F193" s="4"/>
      <c r="G193" s="4"/>
      <c r="H193" s="4"/>
      <c r="I193" s="4"/>
    </row>
    <row r="194" spans="1:9" ht="12.75" customHeight="1">
      <c r="A194" s="3"/>
      <c r="B194" s="4"/>
      <c r="C194" s="4"/>
      <c r="D194" s="4"/>
      <c r="E194" s="4"/>
      <c r="F194" s="4"/>
      <c r="G194" s="4"/>
      <c r="H194" s="4"/>
      <c r="I194" s="4"/>
    </row>
    <row r="195" spans="1:9" ht="12.75" customHeight="1">
      <c r="A195" s="3"/>
      <c r="B195" s="4"/>
      <c r="C195" s="4"/>
      <c r="D195" s="4"/>
      <c r="E195" s="4"/>
      <c r="F195" s="4"/>
      <c r="G195" s="4"/>
      <c r="H195" s="4"/>
      <c r="I195" s="4"/>
    </row>
    <row r="196" spans="1:9" ht="12.75" customHeight="1">
      <c r="A196" s="3"/>
      <c r="B196" s="4"/>
      <c r="C196" s="4"/>
      <c r="D196" s="4"/>
      <c r="E196" s="4"/>
      <c r="F196" s="4"/>
      <c r="G196" s="4"/>
      <c r="H196" s="4"/>
      <c r="I196" s="4"/>
    </row>
    <row r="197" spans="1:9" ht="12.75" customHeight="1">
      <c r="A197" s="3"/>
      <c r="B197" s="4"/>
      <c r="C197" s="4"/>
      <c r="D197" s="4"/>
      <c r="E197" s="4"/>
      <c r="F197" s="4"/>
      <c r="G197" s="4"/>
      <c r="H197" s="4"/>
      <c r="I197" s="4"/>
    </row>
    <row r="198" spans="1:9" ht="12.75" customHeight="1">
      <c r="A198" s="3"/>
      <c r="B198" s="4"/>
      <c r="C198" s="4"/>
      <c r="D198" s="4"/>
      <c r="E198" s="4"/>
      <c r="F198" s="4"/>
      <c r="G198" s="4"/>
      <c r="H198" s="4"/>
      <c r="I198" s="4"/>
    </row>
    <row r="199" spans="1:9" ht="12.75" customHeight="1">
      <c r="A199" s="3"/>
      <c r="B199" s="4"/>
      <c r="C199" s="4"/>
      <c r="D199" s="4"/>
      <c r="E199" s="4"/>
      <c r="F199" s="4"/>
      <c r="G199" s="4"/>
      <c r="H199" s="4"/>
      <c r="I199" s="4"/>
    </row>
    <row r="200" spans="1:9" ht="12.75" customHeight="1">
      <c r="A200" s="3"/>
      <c r="B200" s="4"/>
      <c r="C200" s="4"/>
      <c r="D200" s="4"/>
      <c r="E200" s="4"/>
      <c r="F200" s="4"/>
      <c r="G200" s="4"/>
      <c r="H200" s="4"/>
      <c r="I200" s="4"/>
    </row>
    <row r="201" spans="1:9" ht="12.75" customHeight="1">
      <c r="A201" s="3"/>
      <c r="B201" s="4"/>
      <c r="C201" s="4"/>
      <c r="D201" s="4"/>
      <c r="E201" s="4"/>
      <c r="F201" s="4"/>
      <c r="G201" s="4"/>
      <c r="H201" s="4"/>
      <c r="I201" s="4"/>
    </row>
    <row r="202" spans="1:9" ht="12.75" customHeight="1">
      <c r="A202" s="3"/>
      <c r="B202" s="4"/>
      <c r="C202" s="4"/>
      <c r="D202" s="4"/>
      <c r="E202" s="4"/>
      <c r="F202" s="4"/>
      <c r="G202" s="4"/>
      <c r="H202" s="4"/>
      <c r="I202" s="4"/>
    </row>
    <row r="203" spans="1:9" ht="12.75" customHeight="1">
      <c r="A203" s="3"/>
      <c r="B203" s="4"/>
      <c r="C203" s="4"/>
      <c r="D203" s="4"/>
      <c r="E203" s="4"/>
      <c r="F203" s="4"/>
      <c r="G203" s="4"/>
      <c r="H203" s="4"/>
      <c r="I203" s="4"/>
    </row>
    <row r="204" spans="1:9" ht="12.75" customHeight="1">
      <c r="A204" s="3"/>
      <c r="B204" s="4"/>
      <c r="C204" s="4"/>
      <c r="D204" s="4"/>
      <c r="E204" s="4"/>
      <c r="F204" s="4"/>
      <c r="G204" s="4"/>
      <c r="H204" s="4"/>
      <c r="I204" s="4"/>
    </row>
    <row r="205" spans="1:9" ht="12.75" customHeight="1">
      <c r="A205" s="3"/>
      <c r="B205" s="4"/>
      <c r="C205" s="4"/>
      <c r="D205" s="4"/>
      <c r="E205" s="4"/>
      <c r="F205" s="4"/>
      <c r="G205" s="4"/>
      <c r="H205" s="4"/>
      <c r="I205" s="4"/>
    </row>
    <row r="206" spans="1:9" ht="12.75" customHeight="1">
      <c r="A206" s="3"/>
      <c r="B206" s="4"/>
      <c r="C206" s="4"/>
      <c r="D206" s="4"/>
      <c r="E206" s="4"/>
      <c r="F206" s="4"/>
      <c r="G206" s="4"/>
      <c r="H206" s="4"/>
      <c r="I206" s="4"/>
    </row>
    <row r="207" spans="1:9" ht="12.75" customHeight="1">
      <c r="A207" s="3"/>
      <c r="B207" s="4"/>
      <c r="C207" s="4"/>
      <c r="D207" s="4"/>
      <c r="E207" s="4"/>
      <c r="F207" s="4"/>
      <c r="G207" s="4"/>
      <c r="H207" s="4"/>
      <c r="I207" s="4"/>
    </row>
    <row r="208" spans="1:9" ht="12.75" customHeight="1">
      <c r="A208" s="3"/>
      <c r="B208" s="4"/>
      <c r="C208" s="4"/>
      <c r="D208" s="4"/>
      <c r="E208" s="4"/>
      <c r="F208" s="4"/>
      <c r="G208" s="4"/>
      <c r="H208" s="4"/>
      <c r="I208" s="4"/>
    </row>
    <row r="209" spans="1:9" ht="12.75" customHeight="1">
      <c r="A209" s="3"/>
      <c r="B209" s="4"/>
      <c r="C209" s="4"/>
      <c r="D209" s="4"/>
      <c r="E209" s="4"/>
      <c r="F209" s="4"/>
      <c r="G209" s="4"/>
      <c r="H209" s="4"/>
      <c r="I209" s="4"/>
    </row>
    <row r="210" spans="1:9" ht="12.75" customHeight="1">
      <c r="A210" s="3"/>
      <c r="B210" s="4"/>
      <c r="C210" s="4"/>
      <c r="D210" s="4"/>
      <c r="E210" s="4"/>
      <c r="F210" s="4"/>
      <c r="G210" s="4"/>
      <c r="H210" s="4"/>
      <c r="I210" s="4"/>
    </row>
    <row r="211" spans="1:9" ht="12.75" customHeight="1">
      <c r="A211" s="3"/>
      <c r="B211" s="4"/>
      <c r="C211" s="4"/>
      <c r="D211" s="4"/>
      <c r="E211" s="4"/>
      <c r="F211" s="4"/>
      <c r="G211" s="4"/>
      <c r="H211" s="4"/>
      <c r="I211" s="4"/>
    </row>
    <row r="212" spans="1:9" ht="12.75" customHeight="1">
      <c r="A212" s="3"/>
      <c r="B212" s="4"/>
      <c r="C212" s="4"/>
      <c r="D212" s="4"/>
      <c r="E212" s="4"/>
      <c r="F212" s="4"/>
      <c r="G212" s="4"/>
      <c r="H212" s="4"/>
      <c r="I212" s="4"/>
    </row>
    <row r="213" spans="1:9" ht="12.75" customHeight="1">
      <c r="A213" s="3"/>
      <c r="B213" s="4"/>
      <c r="C213" s="4"/>
      <c r="D213" s="4"/>
      <c r="E213" s="4"/>
      <c r="F213" s="4"/>
      <c r="G213" s="4"/>
      <c r="H213" s="4"/>
      <c r="I213" s="4"/>
    </row>
    <row r="214" spans="1:9" ht="12.75" customHeight="1">
      <c r="A214" s="3"/>
      <c r="B214" s="4"/>
      <c r="C214" s="4"/>
      <c r="D214" s="4"/>
      <c r="E214" s="4"/>
      <c r="F214" s="4"/>
      <c r="G214" s="4"/>
      <c r="H214" s="4"/>
      <c r="I214" s="4"/>
    </row>
    <row r="215" spans="1:9" ht="12.75" customHeight="1">
      <c r="A215" s="3"/>
      <c r="B215" s="4"/>
      <c r="C215" s="4"/>
      <c r="D215" s="4"/>
      <c r="E215" s="4"/>
      <c r="F215" s="4"/>
      <c r="G215" s="4"/>
      <c r="H215" s="4"/>
      <c r="I215" s="4"/>
    </row>
    <row r="216" spans="1:9" ht="12.75" customHeight="1">
      <c r="A216" s="3"/>
      <c r="B216" s="4"/>
      <c r="C216" s="4"/>
      <c r="D216" s="4"/>
      <c r="E216" s="4"/>
      <c r="F216" s="4"/>
      <c r="G216" s="4"/>
      <c r="H216" s="4"/>
      <c r="I216" s="4"/>
    </row>
    <row r="217" spans="1:9" ht="12.75" customHeight="1">
      <c r="A217" s="3"/>
      <c r="B217" s="4"/>
      <c r="C217" s="4"/>
      <c r="D217" s="4"/>
      <c r="E217" s="4"/>
      <c r="F217" s="4"/>
      <c r="G217" s="4"/>
      <c r="H217" s="4"/>
      <c r="I217" s="4"/>
    </row>
    <row r="218" spans="1:9" ht="12.75" customHeight="1">
      <c r="A218" s="3"/>
      <c r="B218" s="4"/>
      <c r="C218" s="4"/>
      <c r="D218" s="4"/>
      <c r="E218" s="4"/>
      <c r="F218" s="4"/>
      <c r="G218" s="4"/>
      <c r="H218" s="4"/>
      <c r="I218" s="4"/>
    </row>
    <row r="219" spans="1:9" ht="12.75" customHeight="1">
      <c r="A219" s="3"/>
      <c r="B219" s="4"/>
      <c r="C219" s="4"/>
      <c r="D219" s="4"/>
      <c r="E219" s="4"/>
      <c r="F219" s="4"/>
      <c r="G219" s="4"/>
      <c r="H219" s="4"/>
      <c r="I219" s="4"/>
    </row>
    <row r="220" spans="1:9" ht="12.75" customHeight="1">
      <c r="A220" s="3"/>
      <c r="B220" s="4"/>
      <c r="C220" s="4"/>
      <c r="D220" s="4"/>
      <c r="E220" s="4"/>
      <c r="F220" s="4"/>
      <c r="G220" s="4"/>
      <c r="H220" s="4"/>
      <c r="I220" s="4"/>
    </row>
    <row r="221" spans="1:9" ht="12.75" customHeight="1">
      <c r="A221" s="3"/>
      <c r="B221" s="4"/>
      <c r="C221" s="4"/>
      <c r="D221" s="4"/>
      <c r="E221" s="4"/>
      <c r="F221" s="4"/>
      <c r="G221" s="4"/>
      <c r="H221" s="4"/>
      <c r="I221" s="4"/>
    </row>
    <row r="222" spans="1:9" ht="12.75" customHeight="1">
      <c r="A222" s="3"/>
      <c r="B222" s="4"/>
      <c r="C222" s="4"/>
      <c r="D222" s="4"/>
      <c r="E222" s="4"/>
      <c r="F222" s="4"/>
      <c r="G222" s="4"/>
      <c r="H222" s="4"/>
      <c r="I222" s="4"/>
    </row>
    <row r="223" spans="1:9" ht="12.75" customHeight="1">
      <c r="A223" s="3"/>
      <c r="B223" s="4"/>
      <c r="C223" s="4"/>
      <c r="D223" s="4"/>
      <c r="E223" s="4"/>
      <c r="F223" s="4"/>
      <c r="G223" s="4"/>
      <c r="H223" s="4"/>
      <c r="I223" s="4"/>
    </row>
    <row r="224" spans="1:9" ht="12.75" customHeight="1">
      <c r="A224" s="3"/>
      <c r="B224" s="4"/>
      <c r="C224" s="4"/>
      <c r="D224" s="4"/>
      <c r="E224" s="4"/>
      <c r="F224" s="4"/>
      <c r="G224" s="4"/>
      <c r="H224" s="4"/>
      <c r="I224" s="4"/>
    </row>
    <row r="225" spans="1:9" ht="12.75" customHeight="1">
      <c r="A225" s="3"/>
      <c r="B225" s="4"/>
      <c r="C225" s="4"/>
      <c r="D225" s="4"/>
      <c r="E225" s="4"/>
      <c r="F225" s="4"/>
      <c r="G225" s="4"/>
      <c r="H225" s="4"/>
      <c r="I225" s="4"/>
    </row>
    <row r="226" spans="1:9" ht="12.75" customHeight="1">
      <c r="A226" s="3"/>
      <c r="B226" s="4"/>
      <c r="C226" s="4"/>
      <c r="D226" s="4"/>
      <c r="E226" s="4"/>
      <c r="F226" s="4"/>
      <c r="G226" s="4"/>
      <c r="H226" s="4"/>
      <c r="I226" s="4"/>
    </row>
    <row r="227" spans="1:9" ht="12.75" customHeight="1">
      <c r="A227" s="3"/>
      <c r="B227" s="4"/>
      <c r="C227" s="4"/>
      <c r="D227" s="4"/>
      <c r="E227" s="4"/>
      <c r="F227" s="4"/>
      <c r="G227" s="4"/>
      <c r="H227" s="4"/>
      <c r="I227" s="4"/>
    </row>
    <row r="228" spans="1:9" ht="12.75" customHeight="1">
      <c r="A228" s="3"/>
      <c r="B228" s="4"/>
      <c r="C228" s="4"/>
      <c r="D228" s="4"/>
      <c r="E228" s="4"/>
      <c r="F228" s="4"/>
      <c r="G228" s="4"/>
      <c r="H228" s="4"/>
      <c r="I228" s="4"/>
    </row>
    <row r="229" spans="1:9" ht="12.75" customHeight="1">
      <c r="A229" s="3"/>
      <c r="B229" s="4"/>
      <c r="C229" s="4"/>
      <c r="D229" s="4"/>
      <c r="E229" s="4"/>
      <c r="F229" s="4"/>
      <c r="G229" s="4"/>
      <c r="H229" s="4"/>
      <c r="I229" s="4"/>
    </row>
    <row r="230" spans="1:9" ht="12.75" customHeight="1">
      <c r="A230" s="3"/>
      <c r="B230" s="4"/>
      <c r="C230" s="4"/>
      <c r="D230" s="4"/>
      <c r="E230" s="4"/>
      <c r="F230" s="4"/>
      <c r="G230" s="4"/>
      <c r="H230" s="4"/>
      <c r="I230" s="4"/>
    </row>
    <row r="231" spans="1:9" ht="12.75" customHeight="1">
      <c r="A231" s="3"/>
      <c r="B231" s="4"/>
      <c r="C231" s="4"/>
      <c r="D231" s="4"/>
      <c r="E231" s="4"/>
      <c r="F231" s="4"/>
      <c r="G231" s="4"/>
      <c r="H231" s="4"/>
      <c r="I231" s="4"/>
    </row>
    <row r="232" spans="1:9" ht="12.75" customHeight="1">
      <c r="A232" s="3"/>
      <c r="B232" s="4"/>
      <c r="C232" s="4"/>
      <c r="D232" s="4"/>
      <c r="E232" s="4"/>
      <c r="F232" s="4"/>
      <c r="G232" s="4"/>
      <c r="H232" s="4"/>
      <c r="I232" s="4"/>
    </row>
    <row r="233" spans="1:9" ht="12.75" customHeight="1">
      <c r="A233" s="3"/>
      <c r="B233" s="4"/>
      <c r="C233" s="4"/>
      <c r="D233" s="4"/>
      <c r="E233" s="4"/>
      <c r="F233" s="4"/>
      <c r="G233" s="4"/>
      <c r="H233" s="4"/>
      <c r="I233" s="4"/>
    </row>
    <row r="234" spans="1:9" ht="12.75" customHeight="1">
      <c r="A234" s="3"/>
      <c r="B234" s="4"/>
      <c r="C234" s="4"/>
      <c r="D234" s="4"/>
      <c r="E234" s="4"/>
      <c r="F234" s="4"/>
      <c r="G234" s="4"/>
      <c r="H234" s="4"/>
      <c r="I234" s="4"/>
    </row>
    <row r="235" spans="1:9" ht="12.75" customHeight="1">
      <c r="A235" s="3"/>
      <c r="B235" s="4"/>
      <c r="C235" s="4"/>
      <c r="D235" s="4"/>
      <c r="E235" s="4"/>
      <c r="F235" s="4"/>
      <c r="G235" s="4"/>
      <c r="H235" s="4"/>
      <c r="I235" s="4"/>
    </row>
    <row r="236" spans="1:9" ht="12.75" customHeight="1">
      <c r="A236" s="3"/>
      <c r="B236" s="4"/>
      <c r="C236" s="4"/>
      <c r="D236" s="4"/>
      <c r="E236" s="4"/>
      <c r="F236" s="4"/>
      <c r="G236" s="4"/>
      <c r="H236" s="4"/>
      <c r="I236" s="4"/>
    </row>
    <row r="237" spans="1:9" ht="12.75" customHeight="1">
      <c r="A237" s="3"/>
      <c r="B237" s="4"/>
      <c r="C237" s="4"/>
      <c r="D237" s="4"/>
      <c r="E237" s="4"/>
      <c r="F237" s="4"/>
      <c r="G237" s="4"/>
      <c r="H237" s="4"/>
      <c r="I237" s="4"/>
    </row>
    <row r="238" spans="1:9" ht="12.75" customHeight="1">
      <c r="A238" s="3"/>
      <c r="B238" s="4"/>
      <c r="C238" s="4"/>
      <c r="D238" s="4"/>
      <c r="E238" s="4"/>
      <c r="F238" s="4"/>
      <c r="G238" s="4"/>
      <c r="H238" s="4"/>
      <c r="I238" s="4"/>
    </row>
    <row r="239" spans="1:9" ht="12.75" customHeight="1">
      <c r="A239" s="3"/>
      <c r="B239" s="4"/>
      <c r="C239" s="4"/>
      <c r="D239" s="4"/>
      <c r="E239" s="4"/>
      <c r="F239" s="4"/>
      <c r="G239" s="4"/>
      <c r="H239" s="4"/>
      <c r="I239" s="4"/>
    </row>
    <row r="240" spans="1:9" ht="12.75" customHeight="1">
      <c r="A240" s="3"/>
      <c r="B240" s="4"/>
      <c r="C240" s="4"/>
      <c r="D240" s="4"/>
      <c r="E240" s="4"/>
      <c r="F240" s="4"/>
      <c r="G240" s="4"/>
      <c r="H240" s="4"/>
      <c r="I240" s="4"/>
    </row>
    <row r="241" spans="1:9" ht="12.75" customHeight="1">
      <c r="A241" s="3"/>
      <c r="B241" s="4"/>
      <c r="C241" s="4"/>
      <c r="D241" s="4"/>
      <c r="E241" s="4"/>
      <c r="F241" s="4"/>
      <c r="G241" s="4"/>
      <c r="H241" s="4"/>
      <c r="I241" s="4"/>
    </row>
    <row r="242" spans="1:9" ht="12.75" customHeight="1">
      <c r="A242" s="3"/>
      <c r="B242" s="4"/>
      <c r="C242" s="4"/>
      <c r="D242" s="4"/>
      <c r="E242" s="4"/>
      <c r="F242" s="4"/>
      <c r="G242" s="4"/>
      <c r="H242" s="4"/>
      <c r="I242" s="4"/>
    </row>
    <row r="243" spans="1:9" ht="12.75" customHeight="1">
      <c r="A243" s="3"/>
      <c r="B243" s="4"/>
      <c r="C243" s="4"/>
      <c r="D243" s="4"/>
      <c r="E243" s="4"/>
      <c r="F243" s="4"/>
      <c r="G243" s="4"/>
      <c r="H243" s="4"/>
      <c r="I243" s="4"/>
    </row>
    <row r="244" spans="1:9" ht="12.75" customHeight="1">
      <c r="A244" s="3"/>
      <c r="B244" s="4"/>
      <c r="C244" s="4"/>
      <c r="D244" s="4"/>
      <c r="E244" s="4"/>
      <c r="F244" s="4"/>
      <c r="G244" s="4"/>
      <c r="H244" s="4"/>
      <c r="I244" s="4"/>
    </row>
    <row r="245" spans="1:9" ht="12.75" customHeight="1">
      <c r="A245" s="3"/>
      <c r="B245" s="4"/>
      <c r="C245" s="4"/>
      <c r="D245" s="4"/>
      <c r="E245" s="4"/>
      <c r="F245" s="4"/>
      <c r="G245" s="4"/>
      <c r="H245" s="4"/>
      <c r="I245" s="4"/>
    </row>
    <row r="246" spans="1:9" ht="12.75" customHeight="1">
      <c r="A246" s="3"/>
      <c r="B246" s="4"/>
      <c r="C246" s="4"/>
      <c r="D246" s="4"/>
      <c r="E246" s="4"/>
      <c r="F246" s="4"/>
      <c r="G246" s="4"/>
      <c r="H246" s="4"/>
      <c r="I246" s="4"/>
    </row>
    <row r="247" spans="1:9" ht="12.75" customHeight="1">
      <c r="A247" s="3"/>
      <c r="B247" s="4"/>
      <c r="C247" s="4"/>
      <c r="D247" s="4"/>
      <c r="E247" s="4"/>
      <c r="F247" s="4"/>
      <c r="G247" s="4"/>
      <c r="H247" s="4"/>
      <c r="I247" s="4"/>
    </row>
    <row r="248" spans="1:9" ht="12.75" customHeight="1">
      <c r="A248" s="3"/>
      <c r="B248" s="4"/>
      <c r="C248" s="4"/>
      <c r="D248" s="4"/>
      <c r="E248" s="4"/>
      <c r="F248" s="4"/>
      <c r="G248" s="4"/>
      <c r="H248" s="4"/>
      <c r="I248" s="4"/>
    </row>
    <row r="249" spans="1:9" ht="12.75" customHeight="1">
      <c r="A249" s="3"/>
      <c r="B249" s="4"/>
      <c r="C249" s="4"/>
      <c r="D249" s="4"/>
      <c r="E249" s="4"/>
      <c r="F249" s="4"/>
      <c r="G249" s="4"/>
      <c r="H249" s="4"/>
      <c r="I249" s="4"/>
    </row>
    <row r="250" spans="1:9" ht="12.75" customHeight="1">
      <c r="A250" s="3"/>
      <c r="B250" s="4"/>
      <c r="C250" s="4"/>
      <c r="D250" s="4"/>
      <c r="E250" s="4"/>
      <c r="F250" s="4"/>
      <c r="G250" s="4"/>
      <c r="H250" s="4"/>
      <c r="I250" s="4"/>
    </row>
    <row r="251" spans="1:9" ht="12.75" customHeight="1">
      <c r="A251" s="3"/>
      <c r="B251" s="4"/>
      <c r="C251" s="4"/>
      <c r="D251" s="4"/>
      <c r="E251" s="4"/>
      <c r="F251" s="4"/>
      <c r="G251" s="4"/>
      <c r="H251" s="4"/>
      <c r="I251" s="4"/>
    </row>
    <row r="252" spans="1:9" ht="12.75" customHeight="1">
      <c r="A252" s="3"/>
      <c r="B252" s="4"/>
      <c r="C252" s="4"/>
      <c r="D252" s="4"/>
      <c r="E252" s="4"/>
      <c r="F252" s="4"/>
      <c r="G252" s="4"/>
      <c r="H252" s="4"/>
      <c r="I252" s="4"/>
    </row>
    <row r="253" spans="1:9" ht="12.75" customHeight="1">
      <c r="A253" s="3"/>
      <c r="B253" s="4"/>
      <c r="C253" s="4"/>
      <c r="D253" s="4"/>
      <c r="E253" s="4"/>
      <c r="F253" s="4"/>
      <c r="G253" s="4"/>
      <c r="H253" s="4"/>
      <c r="I253" s="4"/>
    </row>
    <row r="254" spans="1:9" ht="12.75" customHeight="1">
      <c r="A254" s="3"/>
      <c r="B254" s="4"/>
      <c r="C254" s="4"/>
      <c r="D254" s="4"/>
      <c r="E254" s="4"/>
      <c r="F254" s="4"/>
      <c r="G254" s="4"/>
      <c r="H254" s="4"/>
      <c r="I254" s="4"/>
    </row>
    <row r="255" spans="1:9" ht="12.75" customHeight="1">
      <c r="A255" s="3"/>
      <c r="B255" s="4"/>
      <c r="C255" s="4"/>
      <c r="D255" s="4"/>
      <c r="E255" s="4"/>
      <c r="F255" s="4"/>
      <c r="G255" s="4"/>
      <c r="H255" s="4"/>
      <c r="I255" s="4"/>
    </row>
    <row r="256" spans="1:9" ht="12.75" customHeight="1">
      <c r="A256" s="3"/>
      <c r="B256" s="4"/>
      <c r="C256" s="4"/>
      <c r="D256" s="4"/>
      <c r="E256" s="4"/>
      <c r="F256" s="4"/>
      <c r="G256" s="4"/>
      <c r="H256" s="4"/>
      <c r="I256" s="4"/>
    </row>
    <row r="257" spans="1:9" ht="12.75" customHeight="1">
      <c r="A257" s="3"/>
      <c r="B257" s="4"/>
      <c r="C257" s="4"/>
      <c r="D257" s="4"/>
      <c r="E257" s="4"/>
      <c r="F257" s="4"/>
      <c r="G257" s="4"/>
      <c r="H257" s="4"/>
      <c r="I257" s="4"/>
    </row>
    <row r="258" spans="1:9" ht="12.75" customHeight="1">
      <c r="A258" s="3"/>
      <c r="B258" s="4"/>
      <c r="C258" s="4"/>
      <c r="D258" s="4"/>
      <c r="E258" s="4"/>
      <c r="F258" s="4"/>
      <c r="G258" s="4"/>
      <c r="H258" s="4"/>
      <c r="I258" s="4"/>
    </row>
    <row r="259" spans="1:9" ht="12.75" customHeight="1">
      <c r="A259" s="3"/>
      <c r="B259" s="4"/>
      <c r="C259" s="4"/>
      <c r="D259" s="4"/>
      <c r="E259" s="4"/>
      <c r="F259" s="4"/>
      <c r="G259" s="4"/>
      <c r="H259" s="4"/>
      <c r="I259" s="4"/>
    </row>
    <row r="260" spans="1:9" ht="12.75" customHeight="1">
      <c r="A260" s="3"/>
      <c r="B260" s="4"/>
      <c r="C260" s="4"/>
      <c r="D260" s="4"/>
      <c r="E260" s="4"/>
      <c r="F260" s="4"/>
      <c r="G260" s="4"/>
      <c r="H260" s="4"/>
      <c r="I260" s="4"/>
    </row>
    <row r="261" spans="1:9" ht="12.75" customHeight="1">
      <c r="A261" s="3"/>
      <c r="B261" s="4"/>
      <c r="C261" s="4"/>
      <c r="D261" s="4"/>
      <c r="E261" s="4"/>
      <c r="F261" s="4"/>
      <c r="G261" s="4"/>
      <c r="H261" s="4"/>
      <c r="I261" s="4"/>
    </row>
    <row r="262" spans="1:9" ht="12.75" customHeight="1">
      <c r="A262" s="3"/>
      <c r="B262" s="4"/>
      <c r="C262" s="4"/>
      <c r="D262" s="4"/>
      <c r="E262" s="4"/>
      <c r="F262" s="4"/>
      <c r="G262" s="4"/>
      <c r="H262" s="4"/>
      <c r="I262" s="4"/>
    </row>
    <row r="263" spans="1:9" ht="12.75" customHeight="1">
      <c r="A263" s="3"/>
      <c r="B263" s="4"/>
      <c r="C263" s="4"/>
      <c r="D263" s="4"/>
      <c r="E263" s="4"/>
      <c r="F263" s="4"/>
      <c r="G263" s="4"/>
      <c r="H263" s="4"/>
      <c r="I263" s="4"/>
    </row>
    <row r="264" spans="1:9" ht="12.75" customHeight="1">
      <c r="A264" s="3"/>
      <c r="B264" s="4"/>
      <c r="C264" s="4"/>
      <c r="D264" s="4"/>
      <c r="E264" s="4"/>
      <c r="F264" s="4"/>
      <c r="G264" s="4"/>
      <c r="H264" s="4"/>
      <c r="I264" s="4"/>
    </row>
    <row r="265" spans="1:9" ht="12.75" customHeight="1">
      <c r="A265" s="3"/>
      <c r="B265" s="4"/>
      <c r="C265" s="4"/>
      <c r="D265" s="4"/>
      <c r="E265" s="4"/>
      <c r="F265" s="4"/>
      <c r="G265" s="4"/>
      <c r="H265" s="4"/>
      <c r="I265" s="4"/>
    </row>
    <row r="266" spans="1:9" ht="12.75" customHeight="1">
      <c r="A266" s="3"/>
      <c r="B266" s="4"/>
      <c r="C266" s="4"/>
      <c r="D266" s="4"/>
      <c r="E266" s="4"/>
      <c r="F266" s="4"/>
      <c r="G266" s="4"/>
      <c r="H266" s="4"/>
      <c r="I266" s="4"/>
    </row>
    <row r="267" spans="1:9" ht="12.75" customHeight="1">
      <c r="A267" s="3"/>
      <c r="B267" s="4"/>
      <c r="C267" s="4"/>
      <c r="D267" s="4"/>
      <c r="E267" s="4"/>
      <c r="F267" s="4"/>
      <c r="G267" s="4"/>
      <c r="H267" s="4"/>
      <c r="I267" s="4"/>
    </row>
    <row r="268" spans="1:9" ht="12.75" customHeight="1">
      <c r="A268" s="3"/>
      <c r="B268" s="4"/>
      <c r="C268" s="4"/>
      <c r="D268" s="4"/>
      <c r="E268" s="4"/>
      <c r="F268" s="4"/>
      <c r="G268" s="4"/>
      <c r="H268" s="4"/>
      <c r="I268" s="4"/>
    </row>
    <row r="269" spans="1:9" ht="12.75" customHeight="1">
      <c r="A269" s="3"/>
      <c r="B269" s="4"/>
      <c r="C269" s="4"/>
      <c r="D269" s="4"/>
      <c r="E269" s="4"/>
      <c r="F269" s="4"/>
      <c r="G269" s="4"/>
      <c r="H269" s="4"/>
      <c r="I269" s="4"/>
    </row>
    <row r="270" spans="1:9" ht="12.75" customHeight="1">
      <c r="A270" s="3"/>
      <c r="B270" s="4"/>
      <c r="C270" s="4"/>
      <c r="D270" s="4"/>
      <c r="E270" s="4"/>
      <c r="F270" s="4"/>
      <c r="G270" s="4"/>
      <c r="H270" s="4"/>
      <c r="I270" s="4"/>
    </row>
    <row r="271" spans="1:9" ht="12.75" customHeight="1">
      <c r="A271" s="3"/>
      <c r="B271" s="4"/>
      <c r="C271" s="4"/>
      <c r="D271" s="4"/>
      <c r="E271" s="4"/>
      <c r="F271" s="4"/>
      <c r="G271" s="4"/>
      <c r="H271" s="4"/>
      <c r="I271" s="4"/>
    </row>
    <row r="272" spans="1:9" ht="12.75" customHeight="1">
      <c r="A272" s="3"/>
      <c r="B272" s="4"/>
      <c r="C272" s="4"/>
      <c r="D272" s="4"/>
      <c r="E272" s="4"/>
      <c r="F272" s="4"/>
      <c r="G272" s="4"/>
      <c r="H272" s="4"/>
      <c r="I272" s="4"/>
    </row>
    <row r="273" spans="1:9" ht="12.75" customHeight="1">
      <c r="A273" s="3"/>
      <c r="B273" s="4"/>
      <c r="C273" s="4"/>
      <c r="D273" s="4"/>
      <c r="E273" s="4"/>
      <c r="F273" s="4"/>
      <c r="G273" s="4"/>
      <c r="H273" s="4"/>
      <c r="I273" s="4"/>
    </row>
    <row r="274" spans="1:9" ht="12.75" customHeight="1">
      <c r="A274" s="3"/>
      <c r="B274" s="4"/>
      <c r="C274" s="4"/>
      <c r="D274" s="4"/>
      <c r="E274" s="4"/>
      <c r="F274" s="4"/>
      <c r="G274" s="4"/>
      <c r="H274" s="4"/>
      <c r="I274" s="4"/>
    </row>
    <row r="275" spans="1:9" ht="12.75" customHeight="1">
      <c r="A275" s="3"/>
      <c r="B275" s="4"/>
      <c r="C275" s="4"/>
      <c r="D275" s="4"/>
      <c r="E275" s="4"/>
      <c r="F275" s="4"/>
      <c r="G275" s="4"/>
      <c r="H275" s="4"/>
      <c r="I275" s="4"/>
    </row>
    <row r="276" spans="1:9" ht="12.75" customHeight="1">
      <c r="A276" s="3"/>
      <c r="B276" s="4"/>
      <c r="C276" s="4"/>
      <c r="D276" s="4"/>
      <c r="E276" s="4"/>
      <c r="F276" s="4"/>
      <c r="G276" s="4"/>
      <c r="H276" s="4"/>
      <c r="I276" s="4"/>
    </row>
    <row r="277" spans="1:9" ht="12.75" customHeight="1">
      <c r="A277" s="3"/>
      <c r="B277" s="4"/>
      <c r="C277" s="4"/>
      <c r="D277" s="4"/>
      <c r="E277" s="4"/>
      <c r="F277" s="4"/>
      <c r="G277" s="4"/>
      <c r="H277" s="4"/>
      <c r="I277" s="4"/>
    </row>
    <row r="278" spans="1:9" ht="12.75" customHeight="1">
      <c r="A278" s="3"/>
      <c r="B278" s="4"/>
      <c r="C278" s="4"/>
      <c r="D278" s="4"/>
      <c r="E278" s="4"/>
      <c r="F278" s="4"/>
      <c r="G278" s="4"/>
      <c r="H278" s="4"/>
      <c r="I278" s="4"/>
    </row>
    <row r="279" spans="1:9" ht="12.75" customHeight="1">
      <c r="A279" s="3"/>
      <c r="B279" s="4"/>
      <c r="C279" s="4"/>
      <c r="D279" s="4"/>
      <c r="E279" s="4"/>
      <c r="F279" s="4"/>
      <c r="G279" s="4"/>
      <c r="H279" s="4"/>
      <c r="I279" s="4"/>
    </row>
    <row r="280" spans="1:9" ht="12.75" customHeight="1">
      <c r="A280" s="3"/>
      <c r="B280" s="4"/>
      <c r="C280" s="4"/>
      <c r="D280" s="4"/>
      <c r="E280" s="4"/>
      <c r="F280" s="4"/>
      <c r="G280" s="4"/>
      <c r="H280" s="4"/>
      <c r="I280" s="4"/>
    </row>
    <row r="281" spans="1:9" ht="12.75" customHeight="1">
      <c r="A281" s="3"/>
      <c r="B281" s="4"/>
      <c r="C281" s="4"/>
      <c r="D281" s="4"/>
      <c r="E281" s="4"/>
      <c r="F281" s="4"/>
      <c r="G281" s="4"/>
      <c r="H281" s="4"/>
      <c r="I281" s="4"/>
    </row>
    <row r="282" spans="1:9" ht="12.75" customHeight="1">
      <c r="A282" s="3"/>
      <c r="B282" s="4"/>
      <c r="C282" s="4"/>
      <c r="D282" s="4"/>
      <c r="E282" s="4"/>
      <c r="F282" s="4"/>
      <c r="G282" s="4"/>
      <c r="H282" s="4"/>
      <c r="I282" s="4"/>
    </row>
    <row r="283" spans="1:9" ht="12.75" customHeight="1">
      <c r="A283" s="3"/>
      <c r="B283" s="4"/>
      <c r="C283" s="4"/>
      <c r="D283" s="4"/>
      <c r="E283" s="4"/>
      <c r="F283" s="4"/>
      <c r="G283" s="4"/>
      <c r="H283" s="4"/>
      <c r="I283" s="4"/>
    </row>
    <row r="284" spans="1:9" ht="12.75" customHeight="1">
      <c r="A284" s="3"/>
      <c r="B284" s="4"/>
      <c r="C284" s="4"/>
      <c r="D284" s="4"/>
      <c r="E284" s="4"/>
      <c r="F284" s="4"/>
      <c r="G284" s="4"/>
      <c r="H284" s="4"/>
      <c r="I284" s="4"/>
    </row>
    <row r="285" spans="1:9" ht="12.75" customHeight="1">
      <c r="A285" s="3"/>
      <c r="B285" s="4"/>
      <c r="C285" s="4"/>
      <c r="D285" s="4"/>
      <c r="E285" s="4"/>
      <c r="F285" s="4"/>
      <c r="G285" s="4"/>
      <c r="H285" s="4"/>
      <c r="I285" s="4"/>
    </row>
    <row r="286" spans="1:9" ht="12.75" customHeight="1">
      <c r="A286" s="3"/>
      <c r="B286" s="4"/>
      <c r="C286" s="4"/>
      <c r="D286" s="4"/>
      <c r="E286" s="4"/>
      <c r="F286" s="4"/>
      <c r="G286" s="4"/>
      <c r="H286" s="4"/>
      <c r="I286" s="4"/>
    </row>
    <row r="287" spans="1:9" ht="12.75" customHeight="1">
      <c r="A287" s="3"/>
      <c r="B287" s="4"/>
      <c r="C287" s="4"/>
      <c r="D287" s="4"/>
      <c r="E287" s="4"/>
      <c r="F287" s="4"/>
      <c r="G287" s="4"/>
      <c r="H287" s="4"/>
      <c r="I287" s="4"/>
    </row>
    <row r="288" spans="1:9" ht="12.75" customHeight="1">
      <c r="A288" s="3"/>
      <c r="B288" s="4"/>
      <c r="C288" s="4"/>
      <c r="D288" s="4"/>
      <c r="E288" s="4"/>
      <c r="F288" s="4"/>
      <c r="G288" s="4"/>
      <c r="H288" s="4"/>
      <c r="I288" s="4"/>
    </row>
    <row r="289" spans="1:9" ht="12.75" customHeight="1">
      <c r="A289" s="3"/>
      <c r="B289" s="4"/>
      <c r="C289" s="4"/>
      <c r="D289" s="4"/>
      <c r="E289" s="4"/>
      <c r="F289" s="4"/>
      <c r="G289" s="4"/>
      <c r="H289" s="4"/>
      <c r="I289" s="4"/>
    </row>
    <row r="290" spans="1:9" ht="12.75" customHeight="1">
      <c r="A290" s="3"/>
      <c r="B290" s="4"/>
      <c r="C290" s="4"/>
      <c r="D290" s="4"/>
      <c r="E290" s="4"/>
      <c r="F290" s="4"/>
      <c r="G290" s="4"/>
      <c r="H290" s="4"/>
      <c r="I290" s="4"/>
    </row>
    <row r="291" spans="1:9" ht="12.75" customHeight="1">
      <c r="A291" s="3"/>
      <c r="B291" s="4"/>
      <c r="C291" s="4"/>
      <c r="D291" s="4"/>
      <c r="E291" s="4"/>
      <c r="F291" s="4"/>
      <c r="G291" s="4"/>
      <c r="H291" s="4"/>
      <c r="I291" s="4"/>
    </row>
    <row r="292" spans="1:9" ht="12.75" customHeight="1">
      <c r="A292" s="3"/>
      <c r="B292" s="4"/>
      <c r="C292" s="4"/>
      <c r="D292" s="4"/>
      <c r="E292" s="4"/>
      <c r="F292" s="4"/>
      <c r="G292" s="4"/>
      <c r="H292" s="4"/>
      <c r="I292" s="4"/>
    </row>
    <row r="293" spans="1:9" ht="12.75" customHeight="1">
      <c r="A293" s="3"/>
      <c r="B293" s="4"/>
      <c r="C293" s="4"/>
      <c r="D293" s="4"/>
      <c r="E293" s="4"/>
      <c r="F293" s="4"/>
      <c r="G293" s="4"/>
      <c r="H293" s="4"/>
      <c r="I293" s="4"/>
    </row>
    <row r="294" spans="1:9" ht="12.75" customHeight="1">
      <c r="A294" s="3"/>
      <c r="B294" s="4"/>
      <c r="C294" s="4"/>
      <c r="D294" s="4"/>
      <c r="E294" s="4"/>
      <c r="F294" s="4"/>
      <c r="G294" s="4"/>
      <c r="H294" s="4"/>
      <c r="I294" s="4"/>
    </row>
    <row r="295" spans="1:9" ht="12.75" customHeight="1">
      <c r="A295" s="3"/>
      <c r="B295" s="4"/>
      <c r="C295" s="4"/>
      <c r="D295" s="4"/>
      <c r="E295" s="4"/>
      <c r="F295" s="4"/>
      <c r="G295" s="4"/>
      <c r="H295" s="4"/>
      <c r="I295" s="4"/>
    </row>
    <row r="296" spans="1:9" ht="12.75" customHeight="1">
      <c r="A296" s="3"/>
      <c r="B296" s="4"/>
      <c r="C296" s="4"/>
      <c r="D296" s="4"/>
      <c r="E296" s="4"/>
      <c r="F296" s="4"/>
      <c r="G296" s="4"/>
      <c r="H296" s="4"/>
      <c r="I296" s="4"/>
    </row>
    <row r="297" spans="1:9" ht="12.75" customHeight="1">
      <c r="A297" s="3"/>
      <c r="B297" s="4"/>
      <c r="C297" s="4"/>
      <c r="D297" s="4"/>
      <c r="E297" s="4"/>
      <c r="F297" s="4"/>
      <c r="G297" s="4"/>
      <c r="H297" s="4"/>
      <c r="I297" s="4"/>
    </row>
    <row r="298" spans="1:9" ht="12.75" customHeight="1">
      <c r="A298" s="3"/>
      <c r="B298" s="4"/>
      <c r="C298" s="4"/>
      <c r="D298" s="4"/>
      <c r="E298" s="4"/>
      <c r="F298" s="4"/>
      <c r="G298" s="4"/>
      <c r="H298" s="4"/>
      <c r="I298" s="4"/>
    </row>
    <row r="299" spans="1:9" ht="12.75" customHeight="1">
      <c r="A299" s="3"/>
      <c r="B299" s="4"/>
      <c r="C299" s="4"/>
      <c r="D299" s="4"/>
      <c r="E299" s="4"/>
      <c r="F299" s="4"/>
      <c r="G299" s="4"/>
      <c r="H299" s="4"/>
      <c r="I299" s="4"/>
    </row>
    <row r="300" spans="1:9" ht="12.75" customHeight="1">
      <c r="A300" s="3"/>
      <c r="B300" s="4"/>
      <c r="C300" s="4"/>
      <c r="D300" s="4"/>
      <c r="E300" s="4"/>
      <c r="F300" s="4"/>
      <c r="G300" s="4"/>
      <c r="H300" s="4"/>
      <c r="I300" s="4"/>
    </row>
    <row r="301" spans="1:9" ht="12.75" customHeight="1">
      <c r="A301" s="3"/>
      <c r="B301" s="4"/>
      <c r="C301" s="4"/>
      <c r="D301" s="4"/>
      <c r="E301" s="4"/>
      <c r="F301" s="4"/>
      <c r="G301" s="4"/>
      <c r="H301" s="4"/>
      <c r="I301" s="4"/>
    </row>
    <row r="302" spans="1:9" ht="12.75" customHeight="1">
      <c r="A302" s="3"/>
      <c r="B302" s="4"/>
      <c r="C302" s="4"/>
      <c r="D302" s="4"/>
      <c r="E302" s="4"/>
      <c r="F302" s="4"/>
      <c r="G302" s="4"/>
      <c r="H302" s="4"/>
      <c r="I302" s="4"/>
    </row>
    <row r="303" spans="1:9" ht="12.75" customHeight="1">
      <c r="A303" s="3"/>
      <c r="B303" s="4"/>
      <c r="C303" s="4"/>
      <c r="D303" s="4"/>
      <c r="E303" s="4"/>
      <c r="F303" s="4"/>
      <c r="G303" s="4"/>
      <c r="H303" s="4"/>
      <c r="I303" s="4"/>
    </row>
    <row r="304" spans="1:9" ht="12.75" customHeight="1">
      <c r="A304" s="3"/>
      <c r="B304" s="4"/>
      <c r="C304" s="4"/>
      <c r="D304" s="4"/>
      <c r="E304" s="4"/>
      <c r="F304" s="4"/>
      <c r="G304" s="4"/>
      <c r="H304" s="4"/>
      <c r="I304" s="4"/>
    </row>
    <row r="305" spans="1:9" ht="12.75" customHeight="1">
      <c r="A305" s="3"/>
      <c r="B305" s="4"/>
      <c r="C305" s="4"/>
      <c r="D305" s="4"/>
      <c r="E305" s="4"/>
      <c r="F305" s="4"/>
      <c r="G305" s="4"/>
      <c r="H305" s="4"/>
      <c r="I305" s="4"/>
    </row>
    <row r="306" spans="1:9" ht="12.75" customHeight="1">
      <c r="A306" s="3"/>
      <c r="B306" s="4"/>
      <c r="C306" s="4"/>
      <c r="D306" s="4"/>
      <c r="E306" s="4"/>
      <c r="F306" s="4"/>
      <c r="G306" s="4"/>
      <c r="H306" s="4"/>
      <c r="I306" s="4"/>
    </row>
    <row r="307" spans="1:9" ht="12.75" customHeight="1">
      <c r="A307" s="3"/>
      <c r="B307" s="4"/>
      <c r="C307" s="4"/>
      <c r="D307" s="4"/>
      <c r="E307" s="4"/>
      <c r="F307" s="4"/>
      <c r="G307" s="4"/>
      <c r="H307" s="4"/>
      <c r="I307" s="4"/>
    </row>
    <row r="308" spans="1:9" ht="12.75" customHeight="1">
      <c r="A308" s="3"/>
      <c r="B308" s="4"/>
      <c r="C308" s="4"/>
      <c r="D308" s="4"/>
      <c r="E308" s="4"/>
      <c r="F308" s="4"/>
      <c r="G308" s="4"/>
      <c r="H308" s="4"/>
      <c r="I308" s="4"/>
    </row>
    <row r="309" spans="1:9" ht="12.75" customHeight="1">
      <c r="A309" s="3"/>
      <c r="B309" s="4"/>
      <c r="C309" s="4"/>
      <c r="D309" s="4"/>
      <c r="E309" s="4"/>
      <c r="F309" s="4"/>
      <c r="G309" s="4"/>
      <c r="H309" s="4"/>
      <c r="I309" s="4"/>
    </row>
    <row r="310" spans="1:9" ht="12.75" customHeight="1">
      <c r="A310" s="3"/>
      <c r="B310" s="4"/>
      <c r="C310" s="4"/>
      <c r="D310" s="4"/>
      <c r="E310" s="4"/>
      <c r="F310" s="4"/>
      <c r="G310" s="4"/>
      <c r="H310" s="4"/>
      <c r="I310" s="4"/>
    </row>
    <row r="311" spans="1:9" ht="12.75" customHeight="1">
      <c r="A311" s="3"/>
      <c r="B311" s="4"/>
      <c r="C311" s="4"/>
      <c r="D311" s="4"/>
      <c r="E311" s="4"/>
      <c r="F311" s="4"/>
      <c r="G311" s="4"/>
      <c r="H311" s="4"/>
      <c r="I311" s="4"/>
    </row>
    <row r="312" spans="1:9" ht="12.75" customHeight="1">
      <c r="A312" s="3"/>
      <c r="B312" s="4"/>
      <c r="C312" s="4"/>
      <c r="D312" s="4"/>
      <c r="E312" s="4"/>
      <c r="F312" s="4"/>
      <c r="G312" s="4"/>
      <c r="H312" s="4"/>
      <c r="I312" s="4"/>
    </row>
    <row r="313" spans="1:9" ht="12.75" customHeight="1">
      <c r="A313" s="3"/>
      <c r="B313" s="4"/>
      <c r="C313" s="4"/>
      <c r="D313" s="4"/>
      <c r="E313" s="4"/>
      <c r="F313" s="4"/>
      <c r="G313" s="4"/>
      <c r="H313" s="4"/>
      <c r="I313" s="4"/>
    </row>
    <row r="314" spans="1:9" ht="12.75" customHeight="1">
      <c r="A314" s="3"/>
      <c r="B314" s="4"/>
      <c r="C314" s="4"/>
      <c r="D314" s="4"/>
      <c r="E314" s="4"/>
      <c r="F314" s="4"/>
      <c r="G314" s="4"/>
      <c r="H314" s="4"/>
      <c r="I314" s="4"/>
    </row>
    <row r="315" spans="1:9" ht="12.75" customHeight="1">
      <c r="A315" s="3"/>
      <c r="B315" s="4"/>
      <c r="C315" s="4"/>
      <c r="D315" s="4"/>
      <c r="E315" s="4"/>
      <c r="F315" s="4"/>
      <c r="G315" s="4"/>
      <c r="H315" s="4"/>
      <c r="I315" s="4"/>
    </row>
    <row r="316" spans="1:9" ht="12.75" customHeight="1">
      <c r="A316" s="3"/>
      <c r="B316" s="4"/>
      <c r="C316" s="4"/>
      <c r="D316" s="4"/>
      <c r="E316" s="4"/>
      <c r="F316" s="4"/>
      <c r="G316" s="4"/>
      <c r="H316" s="4"/>
      <c r="I316" s="4"/>
    </row>
    <row r="317" spans="1:9" ht="12.75" customHeight="1">
      <c r="A317" s="3"/>
      <c r="B317" s="4"/>
      <c r="C317" s="4"/>
      <c r="D317" s="4"/>
      <c r="E317" s="4"/>
      <c r="F317" s="4"/>
      <c r="G317" s="4"/>
      <c r="H317" s="4"/>
      <c r="I317" s="4"/>
    </row>
    <row r="318" spans="1:9" ht="12.75" customHeight="1">
      <c r="A318" s="3"/>
      <c r="B318" s="4"/>
      <c r="C318" s="4"/>
      <c r="D318" s="4"/>
      <c r="E318" s="4"/>
      <c r="F318" s="4"/>
      <c r="G318" s="4"/>
      <c r="H318" s="4"/>
      <c r="I318" s="4"/>
    </row>
    <row r="319" spans="1:9" ht="12.75" customHeight="1">
      <c r="A319" s="3"/>
      <c r="B319" s="4"/>
      <c r="C319" s="4"/>
      <c r="D319" s="4"/>
      <c r="E319" s="4"/>
      <c r="F319" s="4"/>
      <c r="G319" s="4"/>
      <c r="H319" s="4"/>
      <c r="I319" s="4"/>
    </row>
    <row r="320" spans="1:9" ht="12.75" customHeight="1">
      <c r="A320" s="3"/>
      <c r="B320" s="4"/>
      <c r="C320" s="4"/>
      <c r="D320" s="4"/>
      <c r="E320" s="4"/>
      <c r="F320" s="4"/>
      <c r="G320" s="4"/>
      <c r="H320" s="4"/>
      <c r="I320" s="4"/>
    </row>
    <row r="321" spans="1:9" ht="12.75" customHeight="1">
      <c r="A321" s="3"/>
      <c r="B321" s="4"/>
      <c r="C321" s="4"/>
      <c r="D321" s="4"/>
      <c r="E321" s="4"/>
      <c r="F321" s="4"/>
      <c r="G321" s="4"/>
      <c r="H321" s="4"/>
      <c r="I321" s="4"/>
    </row>
    <row r="322" spans="1:9" ht="12.75" customHeight="1">
      <c r="A322" s="3"/>
      <c r="B322" s="4"/>
      <c r="C322" s="4"/>
      <c r="D322" s="4"/>
      <c r="E322" s="4"/>
      <c r="F322" s="4"/>
      <c r="G322" s="4"/>
      <c r="H322" s="4"/>
      <c r="I322" s="4"/>
    </row>
    <row r="323" spans="1:9" ht="12.75" customHeight="1">
      <c r="A323" s="3"/>
      <c r="B323" s="4"/>
      <c r="C323" s="4"/>
      <c r="D323" s="4"/>
      <c r="E323" s="4"/>
      <c r="F323" s="4"/>
      <c r="G323" s="4"/>
      <c r="H323" s="4"/>
      <c r="I323" s="4"/>
    </row>
    <row r="324" spans="1:9" ht="12.75" customHeight="1">
      <c r="A324" s="3"/>
      <c r="B324" s="4"/>
      <c r="C324" s="4"/>
      <c r="D324" s="4"/>
      <c r="E324" s="4"/>
      <c r="F324" s="4"/>
      <c r="G324" s="4"/>
      <c r="H324" s="4"/>
      <c r="I324" s="4"/>
    </row>
    <row r="325" spans="1:9" ht="12.75" customHeight="1">
      <c r="A325" s="3"/>
      <c r="B325" s="4"/>
      <c r="C325" s="4"/>
      <c r="D325" s="4"/>
      <c r="E325" s="4"/>
      <c r="F325" s="4"/>
      <c r="G325" s="4"/>
      <c r="H325" s="4"/>
      <c r="I325" s="4"/>
    </row>
    <row r="326" spans="1:9" ht="12.75" customHeight="1">
      <c r="A326" s="3"/>
      <c r="B326" s="4"/>
      <c r="C326" s="4"/>
      <c r="D326" s="4"/>
      <c r="E326" s="4"/>
      <c r="F326" s="4"/>
      <c r="G326" s="4"/>
      <c r="H326" s="4"/>
      <c r="I326" s="4"/>
    </row>
    <row r="327" spans="1:9" ht="12.75" customHeight="1">
      <c r="A327" s="3"/>
      <c r="B327" s="4"/>
      <c r="C327" s="4"/>
      <c r="D327" s="4"/>
      <c r="E327" s="4"/>
      <c r="F327" s="4"/>
      <c r="G327" s="4"/>
      <c r="H327" s="4"/>
      <c r="I327" s="4"/>
    </row>
    <row r="328" spans="1:9" ht="12.75" customHeight="1">
      <c r="A328" s="3"/>
      <c r="B328" s="4"/>
      <c r="C328" s="4"/>
      <c r="D328" s="4"/>
      <c r="E328" s="4"/>
      <c r="F328" s="4"/>
      <c r="G328" s="4"/>
      <c r="H328" s="4"/>
      <c r="I328" s="4"/>
    </row>
    <row r="329" spans="1:9" ht="12.75" customHeight="1">
      <c r="A329" s="3"/>
      <c r="B329" s="4"/>
      <c r="C329" s="4"/>
      <c r="D329" s="4"/>
      <c r="E329" s="4"/>
      <c r="F329" s="4"/>
      <c r="G329" s="4"/>
      <c r="H329" s="4"/>
      <c r="I329" s="4"/>
    </row>
    <row r="330" spans="1:9" ht="12.75" customHeight="1">
      <c r="A330" s="3"/>
      <c r="B330" s="4"/>
      <c r="C330" s="4"/>
      <c r="D330" s="4"/>
      <c r="E330" s="4"/>
      <c r="F330" s="4"/>
      <c r="G330" s="4"/>
      <c r="H330" s="4"/>
      <c r="I330" s="4"/>
    </row>
    <row r="331" spans="1:9" ht="12.75" customHeight="1">
      <c r="A331" s="3"/>
      <c r="B331" s="4"/>
      <c r="C331" s="4"/>
      <c r="D331" s="4"/>
      <c r="E331" s="4"/>
      <c r="F331" s="4"/>
      <c r="G331" s="4"/>
      <c r="H331" s="4"/>
      <c r="I331" s="4"/>
    </row>
    <row r="332" spans="1:9" ht="12.75" customHeight="1">
      <c r="A332" s="3"/>
      <c r="B332" s="4"/>
      <c r="C332" s="4"/>
      <c r="D332" s="4"/>
      <c r="E332" s="4"/>
      <c r="F332" s="4"/>
      <c r="G332" s="4"/>
      <c r="H332" s="4"/>
      <c r="I332" s="4"/>
    </row>
    <row r="333" spans="1:9" ht="12.75" customHeight="1">
      <c r="A333" s="3"/>
      <c r="B333" s="4"/>
      <c r="C333" s="4"/>
      <c r="D333" s="4"/>
      <c r="E333" s="4"/>
      <c r="F333" s="4"/>
      <c r="G333" s="4"/>
      <c r="H333" s="4"/>
      <c r="I333" s="4"/>
    </row>
    <row r="334" spans="1:9" ht="12.75" customHeight="1">
      <c r="A334" s="3"/>
      <c r="B334" s="4"/>
      <c r="C334" s="4"/>
      <c r="D334" s="4"/>
      <c r="E334" s="4"/>
      <c r="F334" s="4"/>
      <c r="G334" s="4"/>
      <c r="H334" s="4"/>
      <c r="I334" s="4"/>
    </row>
    <row r="335" spans="1:9" ht="12.75" customHeight="1">
      <c r="A335" s="3"/>
      <c r="B335" s="4"/>
      <c r="C335" s="4"/>
      <c r="D335" s="4"/>
      <c r="E335" s="4"/>
      <c r="F335" s="4"/>
      <c r="G335" s="4"/>
      <c r="H335" s="4"/>
      <c r="I335" s="4"/>
    </row>
    <row r="336" spans="1:9" ht="12.75" customHeight="1">
      <c r="A336" s="3"/>
      <c r="B336" s="4"/>
      <c r="C336" s="4"/>
      <c r="D336" s="4"/>
      <c r="E336" s="4"/>
      <c r="F336" s="4"/>
      <c r="G336" s="4"/>
      <c r="H336" s="4"/>
      <c r="I336" s="4"/>
    </row>
    <row r="337" spans="1:9" ht="12.75" customHeight="1">
      <c r="A337" s="3"/>
      <c r="B337" s="4"/>
      <c r="C337" s="4"/>
      <c r="D337" s="4"/>
      <c r="E337" s="4"/>
      <c r="F337" s="4"/>
      <c r="G337" s="4"/>
      <c r="H337" s="4"/>
      <c r="I337" s="4"/>
    </row>
    <row r="338" spans="1:9" ht="12.75" customHeight="1">
      <c r="A338" s="3"/>
      <c r="B338" s="4"/>
      <c r="C338" s="4"/>
      <c r="D338" s="4"/>
      <c r="E338" s="4"/>
      <c r="F338" s="4"/>
      <c r="G338" s="4"/>
      <c r="H338" s="4"/>
      <c r="I338" s="4"/>
    </row>
    <row r="339" spans="1:9" ht="12.75" customHeight="1">
      <c r="A339" s="3"/>
      <c r="B339" s="4"/>
      <c r="C339" s="4"/>
      <c r="D339" s="4"/>
      <c r="E339" s="4"/>
      <c r="F339" s="4"/>
      <c r="G339" s="4"/>
      <c r="H339" s="4"/>
      <c r="I339" s="4"/>
    </row>
    <row r="340" spans="1:9" ht="12.75" customHeight="1">
      <c r="A340" s="3"/>
      <c r="B340" s="4"/>
      <c r="C340" s="4"/>
      <c r="D340" s="4"/>
      <c r="E340" s="4"/>
      <c r="F340" s="4"/>
      <c r="G340" s="4"/>
      <c r="H340" s="4"/>
      <c r="I340" s="4"/>
    </row>
    <row r="341" spans="1:9" ht="12.75" customHeight="1">
      <c r="A341" s="3"/>
      <c r="B341" s="4"/>
      <c r="C341" s="4"/>
      <c r="D341" s="4"/>
      <c r="E341" s="4"/>
      <c r="F341" s="4"/>
      <c r="G341" s="4"/>
      <c r="H341" s="4"/>
      <c r="I341" s="4"/>
    </row>
    <row r="342" spans="1:9" ht="12.75" customHeight="1">
      <c r="A342" s="3"/>
      <c r="B342" s="4"/>
      <c r="C342" s="4"/>
      <c r="D342" s="4"/>
      <c r="E342" s="4"/>
      <c r="F342" s="4"/>
      <c r="G342" s="4"/>
      <c r="H342" s="4"/>
      <c r="I342" s="4"/>
    </row>
    <row r="343" spans="1:9" ht="12.75" customHeight="1">
      <c r="A343" s="3"/>
      <c r="B343" s="4"/>
      <c r="C343" s="4"/>
      <c r="D343" s="4"/>
      <c r="E343" s="4"/>
      <c r="F343" s="4"/>
      <c r="G343" s="4"/>
      <c r="H343" s="4"/>
      <c r="I343" s="4"/>
    </row>
    <row r="344" spans="1:9" ht="12.75" customHeight="1">
      <c r="A344" s="3"/>
      <c r="B344" s="4"/>
      <c r="C344" s="4"/>
      <c r="D344" s="4"/>
      <c r="E344" s="4"/>
      <c r="F344" s="4"/>
      <c r="G344" s="4"/>
      <c r="H344" s="4"/>
      <c r="I344" s="4"/>
    </row>
    <row r="345" spans="1:9" ht="12.75" customHeight="1">
      <c r="A345" s="3"/>
      <c r="B345" s="4"/>
      <c r="C345" s="4"/>
      <c r="D345" s="4"/>
      <c r="E345" s="4"/>
      <c r="F345" s="4"/>
      <c r="G345" s="4"/>
      <c r="H345" s="4"/>
      <c r="I345" s="4"/>
    </row>
    <row r="346" spans="1:9" ht="12.75" customHeight="1">
      <c r="A346" s="3"/>
      <c r="B346" s="4"/>
      <c r="C346" s="4"/>
      <c r="D346" s="4"/>
      <c r="E346" s="4"/>
      <c r="F346" s="4"/>
      <c r="G346" s="4"/>
      <c r="H346" s="4"/>
      <c r="I346" s="4"/>
    </row>
    <row r="347" spans="1:9" ht="12.75" customHeight="1">
      <c r="A347" s="3"/>
      <c r="B347" s="4"/>
      <c r="C347" s="4"/>
      <c r="D347" s="4"/>
      <c r="E347" s="4"/>
      <c r="F347" s="4"/>
      <c r="G347" s="4"/>
      <c r="H347" s="4"/>
      <c r="I347" s="4"/>
    </row>
    <row r="348" spans="1:9" ht="12.75" customHeight="1">
      <c r="A348" s="3"/>
      <c r="B348" s="4"/>
      <c r="C348" s="4"/>
      <c r="D348" s="4"/>
      <c r="E348" s="4"/>
      <c r="F348" s="4"/>
      <c r="G348" s="4"/>
      <c r="H348" s="4"/>
      <c r="I348" s="4"/>
    </row>
    <row r="349" spans="1:9" ht="12.75" customHeight="1">
      <c r="A349" s="3"/>
      <c r="B349" s="4"/>
      <c r="C349" s="4"/>
      <c r="D349" s="4"/>
      <c r="E349" s="4"/>
      <c r="F349" s="4"/>
      <c r="G349" s="4"/>
      <c r="H349" s="4"/>
      <c r="I349" s="4"/>
    </row>
    <row r="350" spans="1:9" ht="12.75" customHeight="1">
      <c r="A350" s="3"/>
      <c r="B350" s="4"/>
      <c r="C350" s="4"/>
      <c r="D350" s="4"/>
      <c r="E350" s="4"/>
      <c r="F350" s="4"/>
      <c r="G350" s="4"/>
      <c r="H350" s="4"/>
      <c r="I350" s="4"/>
    </row>
    <row r="351" spans="1:9" ht="12.75" customHeight="1">
      <c r="A351" s="3"/>
      <c r="B351" s="4"/>
      <c r="C351" s="4"/>
      <c r="D351" s="4"/>
      <c r="E351" s="4"/>
      <c r="F351" s="4"/>
      <c r="G351" s="4"/>
      <c r="H351" s="4"/>
      <c r="I351" s="4"/>
    </row>
    <row r="352" spans="1:9" ht="12.75" customHeight="1">
      <c r="A352" s="3"/>
      <c r="B352" s="4"/>
      <c r="C352" s="4"/>
      <c r="D352" s="4"/>
      <c r="E352" s="4"/>
      <c r="F352" s="4"/>
      <c r="G352" s="4"/>
      <c r="H352" s="4"/>
      <c r="I352" s="4"/>
    </row>
    <row r="353" spans="1:9" ht="12.75" customHeight="1">
      <c r="A353" s="3"/>
      <c r="B353" s="4"/>
      <c r="C353" s="4"/>
      <c r="D353" s="4"/>
      <c r="E353" s="4"/>
      <c r="F353" s="4"/>
      <c r="G353" s="4"/>
      <c r="H353" s="4"/>
      <c r="I353" s="4"/>
    </row>
    <row r="354" spans="1:9" ht="12.75" customHeight="1">
      <c r="A354" s="3"/>
      <c r="B354" s="4"/>
      <c r="C354" s="4"/>
      <c r="D354" s="4"/>
      <c r="E354" s="4"/>
      <c r="F354" s="4"/>
      <c r="G354" s="4"/>
      <c r="H354" s="4"/>
      <c r="I354" s="4"/>
    </row>
    <row r="355" spans="1:9" ht="12.75" customHeight="1">
      <c r="A355" s="3"/>
      <c r="B355" s="4"/>
      <c r="C355" s="4"/>
      <c r="D355" s="4"/>
      <c r="E355" s="4"/>
      <c r="F355" s="4"/>
      <c r="G355" s="4"/>
      <c r="H355" s="4"/>
      <c r="I355" s="4"/>
    </row>
    <row r="356" spans="1:9" ht="12.75" customHeight="1">
      <c r="A356" s="3"/>
      <c r="B356" s="4"/>
      <c r="C356" s="4"/>
      <c r="D356" s="4"/>
      <c r="E356" s="4"/>
      <c r="F356" s="4"/>
      <c r="G356" s="4"/>
      <c r="H356" s="4"/>
      <c r="I356" s="4"/>
    </row>
    <row r="357" spans="1:9" ht="12.75" customHeight="1">
      <c r="A357" s="3"/>
      <c r="B357" s="4"/>
      <c r="C357" s="4"/>
      <c r="D357" s="4"/>
      <c r="E357" s="4"/>
      <c r="F357" s="4"/>
      <c r="G357" s="4"/>
      <c r="H357" s="4"/>
      <c r="I357" s="4"/>
    </row>
    <row r="358" spans="1:9" ht="12.75" customHeight="1">
      <c r="A358" s="3"/>
      <c r="B358" s="4"/>
      <c r="C358" s="4"/>
      <c r="D358" s="4"/>
      <c r="E358" s="4"/>
      <c r="F358" s="4"/>
      <c r="G358" s="4"/>
      <c r="H358" s="4"/>
      <c r="I358" s="4"/>
    </row>
    <row r="359" spans="1:9" ht="12.75" customHeight="1">
      <c r="A359" s="3"/>
      <c r="B359" s="4"/>
      <c r="C359" s="4"/>
      <c r="D359" s="4"/>
      <c r="E359" s="4"/>
      <c r="F359" s="4"/>
      <c r="G359" s="4"/>
      <c r="H359" s="4"/>
      <c r="I359" s="4"/>
    </row>
    <row r="360" spans="1:9" ht="12.75" customHeight="1">
      <c r="A360" s="3"/>
      <c r="B360" s="4"/>
      <c r="C360" s="4"/>
      <c r="D360" s="4"/>
      <c r="E360" s="4"/>
      <c r="F360" s="4"/>
      <c r="G360" s="4"/>
      <c r="H360" s="4"/>
      <c r="I360" s="4"/>
    </row>
    <row r="361" spans="1:9" ht="12.75" customHeight="1">
      <c r="A361" s="3"/>
      <c r="B361" s="4"/>
      <c r="C361" s="4"/>
      <c r="D361" s="4"/>
      <c r="E361" s="4"/>
      <c r="F361" s="4"/>
      <c r="G361" s="4"/>
      <c r="H361" s="4"/>
      <c r="I361" s="4"/>
    </row>
    <row r="362" spans="1:9" ht="12.75" customHeight="1">
      <c r="A362" s="3"/>
      <c r="B362" s="4"/>
      <c r="C362" s="4"/>
      <c r="D362" s="4"/>
      <c r="E362" s="4"/>
      <c r="F362" s="4"/>
      <c r="G362" s="4"/>
      <c r="H362" s="4"/>
      <c r="I362" s="4"/>
    </row>
    <row r="363" spans="1:9" ht="12.75" customHeight="1">
      <c r="A363" s="3"/>
      <c r="B363" s="4"/>
      <c r="C363" s="4"/>
      <c r="D363" s="4"/>
      <c r="E363" s="4"/>
      <c r="F363" s="4"/>
      <c r="G363" s="4"/>
      <c r="H363" s="4"/>
      <c r="I363" s="4"/>
    </row>
    <row r="364" spans="1:9" ht="12.75" customHeight="1">
      <c r="A364" s="3"/>
      <c r="B364" s="4"/>
      <c r="C364" s="4"/>
      <c r="D364" s="4"/>
      <c r="E364" s="4"/>
      <c r="F364" s="4"/>
      <c r="G364" s="4"/>
      <c r="H364" s="4"/>
      <c r="I364" s="4"/>
    </row>
    <row r="365" spans="1:9" ht="12.75" customHeight="1">
      <c r="A365" s="3"/>
      <c r="B365" s="4"/>
      <c r="C365" s="4"/>
      <c r="D365" s="4"/>
      <c r="E365" s="4"/>
      <c r="F365" s="4"/>
      <c r="G365" s="4"/>
      <c r="H365" s="4"/>
      <c r="I365" s="4"/>
    </row>
    <row r="366" spans="1:9" ht="12.75" customHeight="1">
      <c r="A366" s="3"/>
      <c r="B366" s="4"/>
      <c r="C366" s="4"/>
      <c r="D366" s="4"/>
      <c r="E366" s="4"/>
      <c r="F366" s="4"/>
      <c r="G366" s="4"/>
      <c r="H366" s="4"/>
      <c r="I366" s="4"/>
    </row>
    <row r="367" spans="1:9" ht="12.75" customHeight="1">
      <c r="A367" s="3"/>
      <c r="B367" s="4"/>
      <c r="C367" s="4"/>
      <c r="D367" s="4"/>
      <c r="E367" s="4"/>
      <c r="F367" s="4"/>
      <c r="G367" s="4"/>
      <c r="H367" s="4"/>
      <c r="I367" s="4"/>
    </row>
    <row r="368" spans="1:9" ht="12.75" customHeight="1">
      <c r="A368" s="3"/>
      <c r="B368" s="4"/>
      <c r="C368" s="4"/>
      <c r="D368" s="4"/>
      <c r="E368" s="4"/>
      <c r="F368" s="4"/>
      <c r="G368" s="4"/>
      <c r="H368" s="4"/>
      <c r="I368" s="4"/>
    </row>
    <row r="369" spans="1:9" ht="12.75" customHeight="1">
      <c r="A369" s="3"/>
      <c r="B369" s="4"/>
      <c r="C369" s="4"/>
      <c r="D369" s="4"/>
      <c r="E369" s="4"/>
      <c r="F369" s="4"/>
      <c r="G369" s="4"/>
      <c r="H369" s="4"/>
      <c r="I369" s="4"/>
    </row>
    <row r="370" spans="1:9" ht="12.75" customHeight="1">
      <c r="A370" s="3"/>
      <c r="B370" s="4"/>
      <c r="C370" s="4"/>
      <c r="D370" s="4"/>
      <c r="E370" s="4"/>
      <c r="F370" s="4"/>
      <c r="G370" s="4"/>
      <c r="H370" s="4"/>
      <c r="I370" s="4"/>
    </row>
    <row r="371" spans="1:9" ht="12.75" customHeight="1">
      <c r="A371" s="3"/>
      <c r="B371" s="4"/>
      <c r="C371" s="4"/>
      <c r="D371" s="4"/>
      <c r="E371" s="4"/>
      <c r="F371" s="4"/>
      <c r="G371" s="4"/>
      <c r="H371" s="4"/>
      <c r="I371" s="4"/>
    </row>
    <row r="372" spans="1:9" ht="12.75" customHeight="1">
      <c r="A372" s="3"/>
      <c r="B372" s="4"/>
      <c r="C372" s="4"/>
      <c r="D372" s="4"/>
      <c r="E372" s="4"/>
      <c r="F372" s="4"/>
      <c r="G372" s="4"/>
      <c r="H372" s="4"/>
      <c r="I372" s="4"/>
    </row>
    <row r="373" spans="1:9" ht="12.75" customHeight="1">
      <c r="A373" s="3"/>
      <c r="B373" s="4"/>
      <c r="C373" s="4"/>
      <c r="D373" s="4"/>
      <c r="E373" s="4"/>
      <c r="F373" s="4"/>
      <c r="G373" s="4"/>
      <c r="H373" s="4"/>
      <c r="I373" s="4"/>
    </row>
    <row r="374" spans="1:9" ht="12.75" customHeight="1">
      <c r="A374" s="3"/>
      <c r="B374" s="4"/>
      <c r="C374" s="4"/>
      <c r="D374" s="4"/>
      <c r="E374" s="4"/>
      <c r="F374" s="4"/>
      <c r="G374" s="4"/>
      <c r="H374" s="4"/>
      <c r="I374" s="4"/>
    </row>
    <row r="375" spans="1:9" ht="12.75" customHeight="1">
      <c r="A375" s="3"/>
      <c r="B375" s="4"/>
      <c r="C375" s="4"/>
      <c r="D375" s="4"/>
      <c r="E375" s="4"/>
      <c r="F375" s="4"/>
      <c r="G375" s="4"/>
      <c r="H375" s="4"/>
      <c r="I375" s="4"/>
    </row>
    <row r="376" spans="1:9" ht="12.75" customHeight="1">
      <c r="A376" s="3"/>
      <c r="B376" s="4"/>
      <c r="C376" s="4"/>
      <c r="D376" s="4"/>
      <c r="E376" s="4"/>
      <c r="F376" s="4"/>
      <c r="G376" s="4"/>
      <c r="H376" s="4"/>
      <c r="I376" s="4"/>
    </row>
    <row r="377" spans="1:9" ht="12.75" customHeight="1">
      <c r="A377" s="3"/>
      <c r="B377" s="4"/>
      <c r="C377" s="4"/>
      <c r="D377" s="4"/>
      <c r="E377" s="4"/>
      <c r="F377" s="4"/>
      <c r="G377" s="4"/>
      <c r="H377" s="4"/>
      <c r="I377" s="4"/>
    </row>
    <row r="378" spans="1:9" ht="12.75" customHeight="1">
      <c r="A378" s="3"/>
      <c r="B378" s="4"/>
      <c r="C378" s="4"/>
      <c r="D378" s="4"/>
      <c r="E378" s="4"/>
      <c r="F378" s="4"/>
      <c r="G378" s="4"/>
      <c r="H378" s="4"/>
      <c r="I378" s="4"/>
    </row>
    <row r="379" spans="1:9" ht="12.75" customHeight="1">
      <c r="A379" s="3"/>
      <c r="B379" s="4"/>
      <c r="C379" s="4"/>
      <c r="D379" s="4"/>
      <c r="E379" s="4"/>
      <c r="F379" s="4"/>
      <c r="G379" s="4"/>
      <c r="H379" s="4"/>
      <c r="I379" s="4"/>
    </row>
    <row r="380" spans="1:9" ht="12.75" customHeight="1">
      <c r="A380" s="3"/>
      <c r="B380" s="4"/>
      <c r="C380" s="4"/>
      <c r="D380" s="4"/>
      <c r="E380" s="4"/>
      <c r="F380" s="4"/>
      <c r="G380" s="4"/>
      <c r="H380" s="4"/>
      <c r="I380" s="4"/>
    </row>
    <row r="381" spans="1:9" ht="12.75" customHeight="1">
      <c r="A381" s="3"/>
      <c r="B381" s="4"/>
      <c r="C381" s="4"/>
      <c r="D381" s="4"/>
      <c r="E381" s="4"/>
      <c r="F381" s="4"/>
      <c r="G381" s="4"/>
      <c r="H381" s="4"/>
      <c r="I381" s="4"/>
    </row>
    <row r="382" spans="1:9" ht="12.75" customHeight="1">
      <c r="A382" s="3"/>
      <c r="B382" s="4"/>
      <c r="C382" s="4"/>
      <c r="D382" s="4"/>
      <c r="E382" s="4"/>
      <c r="F382" s="4"/>
      <c r="G382" s="4"/>
      <c r="H382" s="4"/>
      <c r="I382" s="4"/>
    </row>
    <row r="383" spans="1:9" ht="12.75" customHeight="1">
      <c r="A383" s="3"/>
      <c r="B383" s="4"/>
      <c r="C383" s="4"/>
      <c r="D383" s="4"/>
      <c r="E383" s="4"/>
      <c r="F383" s="4"/>
      <c r="G383" s="4"/>
      <c r="H383" s="4"/>
      <c r="I383" s="4"/>
    </row>
    <row r="384" spans="1:9" ht="12.75" customHeight="1">
      <c r="A384" s="3"/>
      <c r="B384" s="4"/>
      <c r="C384" s="4"/>
      <c r="D384" s="4"/>
      <c r="E384" s="4"/>
      <c r="F384" s="4"/>
      <c r="G384" s="4"/>
      <c r="H384" s="4"/>
      <c r="I384" s="4"/>
    </row>
    <row r="385" spans="1:9" ht="12.75" customHeight="1">
      <c r="A385" s="3"/>
      <c r="B385" s="4"/>
      <c r="C385" s="4"/>
      <c r="D385" s="4"/>
      <c r="E385" s="4"/>
      <c r="F385" s="4"/>
      <c r="G385" s="4"/>
      <c r="H385" s="4"/>
      <c r="I385" s="4"/>
    </row>
    <row r="386" spans="1:9" ht="12.75" customHeight="1">
      <c r="A386" s="3"/>
      <c r="B386" s="4"/>
      <c r="C386" s="4"/>
      <c r="D386" s="4"/>
      <c r="E386" s="4"/>
      <c r="F386" s="4"/>
      <c r="G386" s="4"/>
      <c r="H386" s="4"/>
      <c r="I386" s="4"/>
    </row>
    <row r="387" spans="1:9" ht="12.75" customHeight="1">
      <c r="A387" s="3"/>
      <c r="B387" s="4"/>
      <c r="C387" s="4"/>
      <c r="D387" s="4"/>
      <c r="E387" s="4"/>
      <c r="F387" s="4"/>
      <c r="G387" s="4"/>
      <c r="H387" s="4"/>
      <c r="I387" s="4"/>
    </row>
    <row r="388" spans="1:9" ht="12.75" customHeight="1">
      <c r="A388" s="3"/>
      <c r="B388" s="4"/>
      <c r="C388" s="4"/>
      <c r="D388" s="4"/>
      <c r="E388" s="4"/>
      <c r="F388" s="4"/>
      <c r="G388" s="4"/>
      <c r="H388" s="4"/>
      <c r="I388" s="4"/>
    </row>
    <row r="389" spans="1:9" ht="12.75" customHeight="1">
      <c r="A389" s="3"/>
      <c r="B389" s="4"/>
      <c r="C389" s="4"/>
      <c r="D389" s="4"/>
      <c r="E389" s="4"/>
      <c r="F389" s="4"/>
      <c r="G389" s="4"/>
      <c r="H389" s="4"/>
      <c r="I389" s="4"/>
    </row>
    <row r="390" spans="1:9" ht="12.75" customHeight="1">
      <c r="A390" s="3"/>
      <c r="B390" s="4"/>
      <c r="C390" s="4"/>
      <c r="D390" s="4"/>
      <c r="E390" s="4"/>
      <c r="F390" s="4"/>
      <c r="G390" s="4"/>
      <c r="H390" s="4"/>
      <c r="I390" s="4"/>
    </row>
    <row r="391" spans="1:9" ht="12.75" customHeight="1">
      <c r="A391" s="3"/>
      <c r="B391" s="4"/>
      <c r="C391" s="4"/>
      <c r="D391" s="4"/>
      <c r="E391" s="4"/>
      <c r="F391" s="4"/>
      <c r="G391" s="4"/>
      <c r="H391" s="4"/>
      <c r="I391" s="4"/>
    </row>
    <row r="392" spans="1:9" ht="12.75" customHeight="1">
      <c r="A392" s="3"/>
      <c r="B392" s="4"/>
      <c r="C392" s="4"/>
      <c r="D392" s="4"/>
      <c r="E392" s="4"/>
      <c r="F392" s="4"/>
      <c r="G392" s="4"/>
      <c r="H392" s="4"/>
      <c r="I392" s="4"/>
    </row>
    <row r="393" spans="1:9" ht="12.75" customHeight="1">
      <c r="A393" s="3"/>
      <c r="B393" s="4"/>
      <c r="C393" s="4"/>
      <c r="D393" s="4"/>
      <c r="E393" s="4"/>
      <c r="F393" s="4"/>
      <c r="G393" s="4"/>
      <c r="H393" s="4"/>
      <c r="I393" s="4"/>
    </row>
    <row r="394" spans="1:9" ht="12.75" customHeight="1">
      <c r="A394" s="3"/>
      <c r="B394" s="4"/>
      <c r="C394" s="4"/>
      <c r="D394" s="4"/>
      <c r="E394" s="4"/>
      <c r="F394" s="4"/>
      <c r="G394" s="4"/>
      <c r="H394" s="4"/>
      <c r="I394" s="4"/>
    </row>
    <row r="395" spans="1:9" ht="12.75" customHeight="1">
      <c r="A395" s="3"/>
      <c r="B395" s="4"/>
      <c r="C395" s="4"/>
      <c r="D395" s="4"/>
      <c r="E395" s="4"/>
      <c r="F395" s="4"/>
      <c r="G395" s="4"/>
      <c r="H395" s="4"/>
      <c r="I395" s="4"/>
    </row>
    <row r="396" spans="1:9" ht="12.75" customHeight="1">
      <c r="A396" s="3"/>
      <c r="B396" s="4"/>
      <c r="C396" s="4"/>
      <c r="D396" s="4"/>
      <c r="E396" s="4"/>
      <c r="F396" s="4"/>
      <c r="G396" s="4"/>
      <c r="H396" s="4"/>
      <c r="I396" s="4"/>
    </row>
    <row r="397" spans="1:9" ht="12.75" customHeight="1">
      <c r="A397" s="3"/>
      <c r="B397" s="4"/>
      <c r="C397" s="4"/>
      <c r="D397" s="4"/>
      <c r="E397" s="4"/>
      <c r="F397" s="4"/>
      <c r="G397" s="4"/>
      <c r="H397" s="4"/>
      <c r="I397" s="4"/>
    </row>
    <row r="398" spans="1:9" ht="12.75" customHeight="1">
      <c r="A398" s="3"/>
      <c r="B398" s="4"/>
      <c r="C398" s="4"/>
      <c r="D398" s="4"/>
      <c r="E398" s="4"/>
      <c r="F398" s="4"/>
      <c r="G398" s="4"/>
      <c r="H398" s="4"/>
      <c r="I398" s="4"/>
    </row>
    <row r="399" spans="1:9" ht="12.75" customHeight="1">
      <c r="A399" s="3"/>
      <c r="B399" s="4"/>
      <c r="C399" s="4"/>
      <c r="D399" s="4"/>
      <c r="E399" s="4"/>
      <c r="F399" s="4"/>
      <c r="G399" s="4"/>
      <c r="H399" s="4"/>
      <c r="I399" s="4"/>
    </row>
    <row r="400" spans="1:9" ht="12.75" customHeight="1">
      <c r="A400" s="3"/>
      <c r="B400" s="4"/>
      <c r="C400" s="4"/>
      <c r="D400" s="4"/>
      <c r="E400" s="4"/>
      <c r="F400" s="4"/>
      <c r="G400" s="4"/>
      <c r="H400" s="4"/>
      <c r="I400" s="4"/>
    </row>
    <row r="401" spans="1:9" ht="12.75" customHeight="1">
      <c r="A401" s="3"/>
      <c r="B401" s="4"/>
      <c r="C401" s="4"/>
      <c r="D401" s="4"/>
      <c r="E401" s="4"/>
      <c r="F401" s="4"/>
      <c r="G401" s="4"/>
      <c r="H401" s="4"/>
      <c r="I401" s="4"/>
    </row>
    <row r="402" spans="1:9" ht="12.75" customHeight="1">
      <c r="A402" s="3"/>
      <c r="B402" s="4"/>
      <c r="C402" s="4"/>
      <c r="D402" s="4"/>
      <c r="E402" s="4"/>
      <c r="F402" s="4"/>
      <c r="G402" s="4"/>
      <c r="H402" s="4"/>
      <c r="I402" s="4"/>
    </row>
    <row r="403" spans="1:9" ht="12.75" customHeight="1">
      <c r="A403" s="3"/>
      <c r="B403" s="4"/>
      <c r="C403" s="4"/>
      <c r="D403" s="4"/>
      <c r="E403" s="4"/>
      <c r="F403" s="4"/>
      <c r="G403" s="4"/>
      <c r="H403" s="4"/>
      <c r="I403" s="4"/>
    </row>
    <row r="404" spans="1:9" ht="12.75" customHeight="1">
      <c r="A404" s="3"/>
      <c r="B404" s="4"/>
      <c r="C404" s="4"/>
      <c r="D404" s="4"/>
      <c r="E404" s="4"/>
      <c r="F404" s="4"/>
      <c r="G404" s="4"/>
      <c r="H404" s="4"/>
      <c r="I404" s="4"/>
    </row>
    <row r="405" spans="1:9" ht="12.75" customHeight="1">
      <c r="A405" s="3"/>
      <c r="B405" s="4"/>
      <c r="C405" s="4"/>
      <c r="D405" s="4"/>
      <c r="E405" s="4"/>
      <c r="F405" s="4"/>
      <c r="G405" s="4"/>
      <c r="H405" s="4"/>
      <c r="I405" s="4"/>
    </row>
    <row r="406" spans="1:9" ht="12.75" customHeight="1">
      <c r="A406" s="3"/>
      <c r="B406" s="4"/>
      <c r="C406" s="4"/>
      <c r="D406" s="4"/>
      <c r="E406" s="4"/>
      <c r="F406" s="4"/>
      <c r="G406" s="4"/>
      <c r="H406" s="4"/>
      <c r="I406" s="4"/>
    </row>
    <row r="407" spans="1:9" ht="12.75" customHeight="1">
      <c r="A407" s="3"/>
      <c r="B407" s="4"/>
      <c r="C407" s="4"/>
      <c r="D407" s="4"/>
      <c r="E407" s="4"/>
      <c r="F407" s="4"/>
      <c r="G407" s="4"/>
      <c r="H407" s="4"/>
      <c r="I407" s="4"/>
    </row>
    <row r="408" spans="1:9" ht="12.75" customHeight="1">
      <c r="A408" s="3"/>
      <c r="B408" s="4"/>
      <c r="C408" s="4"/>
      <c r="D408" s="4"/>
      <c r="E408" s="4"/>
      <c r="F408" s="4"/>
      <c r="G408" s="4"/>
      <c r="H408" s="4"/>
      <c r="I408" s="4"/>
    </row>
    <row r="409" spans="1:9" ht="12.75" customHeight="1">
      <c r="A409" s="3"/>
      <c r="B409" s="4"/>
      <c r="C409" s="4"/>
      <c r="D409" s="4"/>
      <c r="E409" s="4"/>
      <c r="F409" s="4"/>
      <c r="G409" s="4"/>
      <c r="H409" s="4"/>
      <c r="I409" s="4"/>
    </row>
    <row r="410" spans="1:9" ht="12.75" customHeight="1">
      <c r="A410" s="3"/>
      <c r="B410" s="4"/>
      <c r="C410" s="4"/>
      <c r="D410" s="4"/>
      <c r="E410" s="4"/>
      <c r="F410" s="4"/>
      <c r="G410" s="4"/>
      <c r="H410" s="4"/>
      <c r="I410" s="4"/>
    </row>
    <row r="411" spans="1:9" ht="12.75" customHeight="1">
      <c r="A411" s="3"/>
      <c r="B411" s="4"/>
      <c r="C411" s="4"/>
      <c r="D411" s="4"/>
      <c r="E411" s="4"/>
      <c r="F411" s="4"/>
      <c r="G411" s="4"/>
      <c r="H411" s="4"/>
      <c r="I411" s="4"/>
    </row>
    <row r="412" spans="1:9" ht="12.75" customHeight="1">
      <c r="A412" s="3"/>
      <c r="B412" s="4"/>
      <c r="C412" s="4"/>
      <c r="D412" s="4"/>
      <c r="E412" s="4"/>
      <c r="F412" s="4"/>
      <c r="G412" s="4"/>
      <c r="H412" s="4"/>
      <c r="I412" s="4"/>
    </row>
    <row r="413" spans="1:9" ht="12.75" customHeight="1">
      <c r="A413" s="3"/>
      <c r="B413" s="4"/>
      <c r="C413" s="4"/>
      <c r="D413" s="4"/>
      <c r="E413" s="4"/>
      <c r="F413" s="4"/>
      <c r="G413" s="4"/>
      <c r="H413" s="4"/>
      <c r="I413" s="4"/>
    </row>
    <row r="414" spans="1:9" ht="12.75" customHeight="1">
      <c r="A414" s="3"/>
      <c r="B414" s="4"/>
      <c r="C414" s="4"/>
      <c r="D414" s="4"/>
      <c r="E414" s="4"/>
      <c r="F414" s="4"/>
      <c r="G414" s="4"/>
      <c r="H414" s="4"/>
      <c r="I414" s="4"/>
    </row>
    <row r="415" spans="1:9" ht="12.75" customHeight="1">
      <c r="A415" s="3"/>
      <c r="B415" s="4"/>
      <c r="C415" s="4"/>
      <c r="D415" s="4"/>
      <c r="E415" s="4"/>
      <c r="F415" s="4"/>
      <c r="G415" s="4"/>
      <c r="H415" s="4"/>
      <c r="I415" s="4"/>
    </row>
    <row r="416" spans="1:9" ht="12.75" customHeight="1">
      <c r="A416" s="3"/>
      <c r="B416" s="4"/>
      <c r="C416" s="4"/>
      <c r="D416" s="4"/>
      <c r="E416" s="4"/>
      <c r="F416" s="4"/>
      <c r="G416" s="4"/>
      <c r="H416" s="4"/>
      <c r="I416" s="4"/>
    </row>
    <row r="417" spans="1:9" ht="12.75" customHeight="1">
      <c r="A417" s="3"/>
      <c r="B417" s="4"/>
      <c r="C417" s="4"/>
      <c r="D417" s="4"/>
      <c r="E417" s="4"/>
      <c r="F417" s="4"/>
      <c r="G417" s="4"/>
      <c r="H417" s="4"/>
      <c r="I417" s="4"/>
    </row>
    <row r="418" spans="1:9" ht="12.75" customHeight="1">
      <c r="A418" s="3"/>
      <c r="B418" s="4"/>
      <c r="C418" s="4"/>
      <c r="D418" s="4"/>
      <c r="E418" s="4"/>
      <c r="F418" s="4"/>
      <c r="G418" s="4"/>
      <c r="H418" s="4"/>
      <c r="I418" s="4"/>
    </row>
    <row r="419" spans="1:9" ht="12.75" customHeight="1">
      <c r="A419" s="3"/>
      <c r="B419" s="4"/>
      <c r="C419" s="4"/>
      <c r="D419" s="4"/>
      <c r="E419" s="4"/>
      <c r="F419" s="4"/>
      <c r="G419" s="4"/>
      <c r="H419" s="4"/>
      <c r="I419" s="4"/>
    </row>
    <row r="420" spans="1:9" ht="12.75" customHeight="1">
      <c r="A420" s="3"/>
      <c r="B420" s="4"/>
      <c r="C420" s="4"/>
      <c r="D420" s="4"/>
      <c r="E420" s="4"/>
      <c r="F420" s="4"/>
      <c r="G420" s="4"/>
      <c r="H420" s="4"/>
      <c r="I420" s="4"/>
    </row>
    <row r="421" spans="1:9" ht="12.75" customHeight="1">
      <c r="A421" s="3"/>
      <c r="B421" s="4"/>
      <c r="C421" s="4"/>
      <c r="D421" s="4"/>
      <c r="E421" s="4"/>
      <c r="F421" s="4"/>
      <c r="G421" s="4"/>
      <c r="H421" s="4"/>
      <c r="I421" s="4"/>
    </row>
    <row r="422" spans="1:9" ht="12.75" customHeight="1">
      <c r="A422" s="3"/>
      <c r="B422" s="4"/>
      <c r="C422" s="4"/>
      <c r="D422" s="4"/>
      <c r="E422" s="4"/>
      <c r="F422" s="4"/>
      <c r="G422" s="4"/>
      <c r="H422" s="4"/>
      <c r="I422" s="4"/>
    </row>
    <row r="423" spans="1:9" ht="12.75" customHeight="1">
      <c r="A423" s="3"/>
      <c r="B423" s="4"/>
      <c r="C423" s="4"/>
      <c r="D423" s="4"/>
      <c r="E423" s="4"/>
      <c r="F423" s="4"/>
      <c r="G423" s="4"/>
      <c r="H423" s="4"/>
      <c r="I423" s="4"/>
    </row>
    <row r="424" spans="1:9" ht="12.75" customHeight="1">
      <c r="A424" s="3"/>
      <c r="B424" s="4"/>
      <c r="C424" s="4"/>
      <c r="D424" s="4"/>
      <c r="E424" s="4"/>
      <c r="F424" s="4"/>
      <c r="G424" s="4"/>
      <c r="H424" s="4"/>
      <c r="I424" s="4"/>
    </row>
    <row r="425" spans="1:9" ht="12.75" customHeight="1">
      <c r="A425" s="3"/>
      <c r="B425" s="4"/>
      <c r="C425" s="4"/>
      <c r="D425" s="4"/>
      <c r="E425" s="4"/>
      <c r="F425" s="4"/>
      <c r="G425" s="4"/>
      <c r="H425" s="4"/>
      <c r="I425" s="4"/>
    </row>
    <row r="426" spans="1:9" ht="12.75" customHeight="1">
      <c r="A426" s="3"/>
      <c r="B426" s="4"/>
      <c r="C426" s="4"/>
      <c r="D426" s="4"/>
      <c r="E426" s="4"/>
      <c r="F426" s="4"/>
      <c r="G426" s="4"/>
      <c r="H426" s="4"/>
      <c r="I426" s="4"/>
    </row>
    <row r="427" spans="1:9" ht="12.75" customHeight="1">
      <c r="A427" s="3"/>
      <c r="B427" s="4"/>
      <c r="C427" s="4"/>
      <c r="D427" s="4"/>
      <c r="E427" s="4"/>
      <c r="F427" s="4"/>
      <c r="G427" s="4"/>
      <c r="H427" s="4"/>
      <c r="I427" s="4"/>
    </row>
    <row r="428" spans="1:9" ht="12.75" customHeight="1">
      <c r="A428" s="3"/>
      <c r="B428" s="4"/>
      <c r="C428" s="4"/>
      <c r="D428" s="4"/>
      <c r="E428" s="4"/>
      <c r="F428" s="4"/>
      <c r="G428" s="4"/>
      <c r="H428" s="4"/>
      <c r="I428" s="4"/>
    </row>
    <row r="429" spans="1:9" ht="12.75" customHeight="1">
      <c r="A429" s="3"/>
      <c r="B429" s="4"/>
      <c r="C429" s="4"/>
      <c r="D429" s="4"/>
      <c r="E429" s="4"/>
      <c r="F429" s="4"/>
      <c r="G429" s="4"/>
      <c r="H429" s="4"/>
      <c r="I429" s="4"/>
    </row>
    <row r="430" spans="1:9" ht="12.75" customHeight="1">
      <c r="A430" s="3"/>
      <c r="B430" s="4"/>
      <c r="C430" s="4"/>
      <c r="D430" s="4"/>
      <c r="E430" s="4"/>
      <c r="F430" s="4"/>
      <c r="G430" s="4"/>
      <c r="H430" s="4"/>
      <c r="I430" s="4"/>
    </row>
    <row r="431" spans="1:9" ht="12.75" customHeight="1">
      <c r="A431" s="3"/>
      <c r="B431" s="4"/>
      <c r="C431" s="4"/>
      <c r="D431" s="4"/>
      <c r="E431" s="4"/>
      <c r="F431" s="4"/>
      <c r="G431" s="4"/>
      <c r="H431" s="4"/>
      <c r="I431" s="4"/>
    </row>
    <row r="432" spans="1:9" ht="12.75" customHeight="1">
      <c r="A432" s="3"/>
      <c r="B432" s="4"/>
      <c r="C432" s="4"/>
      <c r="D432" s="4"/>
      <c r="E432" s="4"/>
      <c r="F432" s="4"/>
      <c r="G432" s="4"/>
      <c r="H432" s="4"/>
      <c r="I432" s="4"/>
    </row>
    <row r="433" spans="1:9" ht="12.75" customHeight="1">
      <c r="A433" s="3"/>
      <c r="B433" s="4"/>
      <c r="C433" s="4"/>
      <c r="D433" s="4"/>
      <c r="E433" s="4"/>
      <c r="F433" s="4"/>
      <c r="G433" s="4"/>
      <c r="H433" s="4"/>
      <c r="I433" s="4"/>
    </row>
    <row r="434" spans="1:9" ht="12.75" customHeight="1">
      <c r="A434" s="3"/>
      <c r="B434" s="4"/>
      <c r="C434" s="4"/>
      <c r="D434" s="4"/>
      <c r="E434" s="4"/>
      <c r="F434" s="4"/>
      <c r="G434" s="4"/>
      <c r="H434" s="4"/>
      <c r="I434" s="4"/>
    </row>
    <row r="435" spans="1:9" ht="12.75" customHeight="1">
      <c r="A435" s="3"/>
      <c r="B435" s="4"/>
      <c r="C435" s="4"/>
      <c r="D435" s="4"/>
      <c r="E435" s="4"/>
      <c r="F435" s="4"/>
      <c r="G435" s="4"/>
      <c r="H435" s="4"/>
      <c r="I435" s="4"/>
    </row>
    <row r="436" spans="1:9" ht="12.75" customHeight="1">
      <c r="A436" s="3"/>
      <c r="B436" s="4"/>
      <c r="C436" s="4"/>
      <c r="D436" s="4"/>
      <c r="E436" s="4"/>
      <c r="F436" s="4"/>
      <c r="G436" s="4"/>
      <c r="H436" s="4"/>
      <c r="I436" s="4"/>
    </row>
    <row r="437" spans="1:9" ht="12.75" customHeight="1">
      <c r="A437" s="3"/>
      <c r="B437" s="4"/>
      <c r="C437" s="4"/>
      <c r="D437" s="4"/>
      <c r="E437" s="4"/>
      <c r="F437" s="4"/>
      <c r="G437" s="4"/>
      <c r="H437" s="4"/>
      <c r="I437" s="4"/>
    </row>
    <row r="438" spans="1:9" ht="12.75" customHeight="1">
      <c r="A438" s="3"/>
      <c r="B438" s="4"/>
      <c r="C438" s="4"/>
      <c r="D438" s="4"/>
      <c r="E438" s="4"/>
      <c r="F438" s="4"/>
      <c r="G438" s="4"/>
      <c r="H438" s="4"/>
      <c r="I438" s="4"/>
    </row>
    <row r="439" spans="1:9" ht="12.75" customHeight="1">
      <c r="A439" s="3"/>
      <c r="B439" s="4"/>
      <c r="C439" s="4"/>
      <c r="D439" s="4"/>
      <c r="E439" s="4"/>
      <c r="F439" s="4"/>
      <c r="G439" s="4"/>
      <c r="H439" s="4"/>
      <c r="I439" s="4"/>
    </row>
    <row r="440" spans="1:9" ht="12.75" customHeight="1">
      <c r="A440" s="3"/>
      <c r="B440" s="4"/>
      <c r="C440" s="4"/>
      <c r="D440" s="4"/>
      <c r="E440" s="4"/>
      <c r="F440" s="4"/>
      <c r="G440" s="4"/>
      <c r="H440" s="4"/>
      <c r="I440" s="4"/>
    </row>
    <row r="441" spans="1:9" ht="12.75" customHeight="1">
      <c r="A441" s="3"/>
      <c r="B441" s="4"/>
      <c r="C441" s="4"/>
      <c r="D441" s="4"/>
      <c r="E441" s="4"/>
      <c r="F441" s="4"/>
      <c r="G441" s="4"/>
      <c r="H441" s="4"/>
      <c r="I441" s="4"/>
    </row>
    <row r="442" spans="1:9" ht="12.75" customHeight="1">
      <c r="A442" s="3"/>
      <c r="B442" s="4"/>
      <c r="C442" s="4"/>
      <c r="D442" s="4"/>
      <c r="E442" s="4"/>
      <c r="F442" s="4"/>
      <c r="G442" s="4"/>
      <c r="H442" s="4"/>
      <c r="I442" s="4"/>
    </row>
    <row r="443" spans="1:9" ht="12.75" customHeight="1">
      <c r="A443" s="3"/>
      <c r="B443" s="4"/>
      <c r="C443" s="4"/>
      <c r="D443" s="4"/>
      <c r="E443" s="4"/>
      <c r="F443" s="4"/>
      <c r="G443" s="4"/>
      <c r="H443" s="4"/>
      <c r="I443" s="4"/>
    </row>
    <row r="444" spans="1:9" ht="12.75" customHeight="1">
      <c r="A444" s="3"/>
      <c r="B444" s="4"/>
      <c r="C444" s="4"/>
      <c r="D444" s="4"/>
      <c r="E444" s="4"/>
      <c r="F444" s="4"/>
      <c r="G444" s="4"/>
      <c r="H444" s="4"/>
      <c r="I444" s="4"/>
    </row>
    <row r="445" spans="1:9" ht="12.75" customHeight="1">
      <c r="A445" s="3"/>
      <c r="B445" s="4"/>
      <c r="C445" s="4"/>
      <c r="D445" s="4"/>
      <c r="E445" s="4"/>
      <c r="F445" s="4"/>
      <c r="G445" s="4"/>
      <c r="H445" s="4"/>
      <c r="I445" s="4"/>
    </row>
    <row r="446" spans="1:9" ht="12.75" customHeight="1">
      <c r="A446" s="3"/>
      <c r="B446" s="4"/>
      <c r="C446" s="4"/>
      <c r="D446" s="4"/>
      <c r="E446" s="4"/>
      <c r="F446" s="4"/>
      <c r="G446" s="4"/>
      <c r="H446" s="4"/>
      <c r="I446" s="4"/>
    </row>
    <row r="447" spans="1:9" ht="12.75" customHeight="1">
      <c r="A447" s="3"/>
      <c r="B447" s="4"/>
      <c r="C447" s="4"/>
      <c r="D447" s="4"/>
      <c r="E447" s="4"/>
      <c r="F447" s="4"/>
      <c r="G447" s="4"/>
      <c r="H447" s="4"/>
      <c r="I447" s="4"/>
    </row>
    <row r="448" spans="1:9" ht="12.75" customHeight="1">
      <c r="A448" s="3"/>
      <c r="B448" s="4"/>
      <c r="C448" s="4"/>
      <c r="D448" s="4"/>
      <c r="E448" s="4"/>
      <c r="F448" s="4"/>
      <c r="G448" s="4"/>
      <c r="H448" s="4"/>
      <c r="I448" s="4"/>
    </row>
    <row r="449" spans="1:9" ht="12.75" customHeight="1">
      <c r="A449" s="3"/>
      <c r="B449" s="4"/>
      <c r="C449" s="4"/>
      <c r="D449" s="4"/>
      <c r="E449" s="4"/>
      <c r="F449" s="4"/>
      <c r="G449" s="4"/>
      <c r="H449" s="4"/>
      <c r="I449" s="4"/>
    </row>
    <row r="450" spans="1:9" ht="12.75" customHeight="1">
      <c r="A450" s="3"/>
      <c r="B450" s="4"/>
      <c r="C450" s="4"/>
      <c r="D450" s="4"/>
      <c r="E450" s="4"/>
      <c r="F450" s="4"/>
      <c r="G450" s="4"/>
      <c r="H450" s="4"/>
      <c r="I450" s="4"/>
    </row>
    <row r="451" spans="1:9" ht="12.75" customHeight="1">
      <c r="A451" s="3"/>
      <c r="B451" s="4"/>
      <c r="C451" s="4"/>
      <c r="D451" s="4"/>
      <c r="E451" s="4"/>
      <c r="F451" s="4"/>
      <c r="G451" s="4"/>
      <c r="H451" s="4"/>
      <c r="I451" s="4"/>
    </row>
    <row r="452" spans="1:9" ht="12.75" customHeight="1">
      <c r="A452" s="3"/>
      <c r="B452" s="4"/>
      <c r="C452" s="4"/>
      <c r="D452" s="4"/>
      <c r="E452" s="4"/>
      <c r="F452" s="4"/>
      <c r="G452" s="4"/>
      <c r="H452" s="4"/>
      <c r="I452" s="4"/>
    </row>
    <row r="453" spans="1:9" ht="12.75" customHeight="1">
      <c r="A453" s="3"/>
      <c r="B453" s="4"/>
      <c r="C453" s="4"/>
      <c r="D453" s="4"/>
      <c r="E453" s="4"/>
      <c r="F453" s="4"/>
      <c r="G453" s="4"/>
      <c r="H453" s="4"/>
      <c r="I453" s="4"/>
    </row>
    <row r="454" spans="1:9" ht="12.75" customHeight="1">
      <c r="A454" s="3"/>
      <c r="B454" s="4"/>
      <c r="C454" s="4"/>
      <c r="D454" s="4"/>
      <c r="E454" s="4"/>
      <c r="F454" s="4"/>
      <c r="G454" s="4"/>
      <c r="H454" s="4"/>
      <c r="I454" s="4"/>
    </row>
    <row r="455" spans="1:9" ht="12.75" customHeight="1">
      <c r="A455" s="3"/>
      <c r="B455" s="4"/>
      <c r="C455" s="4"/>
      <c r="D455" s="4"/>
      <c r="E455" s="4"/>
      <c r="F455" s="4"/>
      <c r="G455" s="4"/>
      <c r="H455" s="4"/>
      <c r="I455" s="4"/>
    </row>
    <row r="456" spans="1:9" ht="12.75" customHeight="1">
      <c r="A456" s="3"/>
      <c r="B456" s="4"/>
      <c r="C456" s="4"/>
      <c r="D456" s="4"/>
      <c r="E456" s="4"/>
      <c r="F456" s="4"/>
      <c r="G456" s="4"/>
      <c r="H456" s="4"/>
      <c r="I456" s="4"/>
    </row>
    <row r="457" spans="1:9" ht="12.75" customHeight="1">
      <c r="A457" s="3"/>
      <c r="B457" s="4"/>
      <c r="C457" s="4"/>
      <c r="D457" s="4"/>
      <c r="E457" s="4"/>
      <c r="F457" s="4"/>
      <c r="G457" s="4"/>
      <c r="H457" s="4"/>
      <c r="I457" s="4"/>
    </row>
    <row r="458" spans="1:9" ht="12.75" customHeight="1">
      <c r="A458" s="3"/>
      <c r="B458" s="4"/>
      <c r="C458" s="4"/>
      <c r="D458" s="4"/>
      <c r="E458" s="4"/>
      <c r="F458" s="4"/>
      <c r="G458" s="4"/>
      <c r="H458" s="4"/>
      <c r="I458" s="4"/>
    </row>
    <row r="459" spans="1:9" ht="12.75" customHeight="1">
      <c r="A459" s="3"/>
      <c r="B459" s="4"/>
      <c r="C459" s="4"/>
      <c r="D459" s="4"/>
      <c r="E459" s="4"/>
      <c r="F459" s="4"/>
      <c r="G459" s="4"/>
      <c r="H459" s="4"/>
      <c r="I459" s="4"/>
    </row>
    <row r="460" spans="1:9" ht="12.75" customHeight="1">
      <c r="A460" s="3"/>
      <c r="B460" s="4"/>
      <c r="C460" s="4"/>
      <c r="D460" s="4"/>
      <c r="E460" s="4"/>
      <c r="F460" s="4"/>
      <c r="G460" s="4"/>
      <c r="H460" s="4"/>
      <c r="I460" s="4"/>
    </row>
    <row r="461" spans="1:9" ht="12.75" customHeight="1">
      <c r="A461" s="3"/>
      <c r="B461" s="4"/>
      <c r="C461" s="4"/>
      <c r="D461" s="4"/>
      <c r="E461" s="4"/>
      <c r="F461" s="4"/>
      <c r="G461" s="4"/>
      <c r="H461" s="4"/>
      <c r="I461" s="4"/>
    </row>
    <row r="462" spans="1:9" ht="12.75" customHeight="1">
      <c r="A462" s="3"/>
      <c r="B462" s="4"/>
      <c r="C462" s="4"/>
      <c r="D462" s="4"/>
      <c r="E462" s="4"/>
      <c r="F462" s="4"/>
      <c r="G462" s="4"/>
      <c r="H462" s="4"/>
      <c r="I462" s="4"/>
    </row>
    <row r="463" spans="1:9" ht="12.75" customHeight="1">
      <c r="A463" s="3"/>
      <c r="B463" s="4"/>
      <c r="C463" s="4"/>
      <c r="D463" s="4"/>
      <c r="E463" s="4"/>
      <c r="F463" s="4"/>
      <c r="G463" s="4"/>
      <c r="H463" s="4"/>
      <c r="I463" s="4"/>
    </row>
    <row r="464" spans="1:9" ht="12.75" customHeight="1">
      <c r="A464" s="3"/>
      <c r="B464" s="4"/>
      <c r="C464" s="4"/>
      <c r="D464" s="4"/>
      <c r="E464" s="4"/>
      <c r="F464" s="4"/>
      <c r="G464" s="4"/>
      <c r="H464" s="4"/>
      <c r="I464" s="4"/>
    </row>
    <row r="465" spans="1:9" ht="12.75" customHeight="1">
      <c r="A465" s="3"/>
      <c r="B465" s="4"/>
      <c r="C465" s="4"/>
      <c r="D465" s="4"/>
      <c r="E465" s="4"/>
      <c r="F465" s="4"/>
      <c r="G465" s="4"/>
      <c r="H465" s="4"/>
      <c r="I465" s="4"/>
    </row>
    <row r="466" spans="1:9" ht="12.75" customHeight="1">
      <c r="A466" s="3"/>
      <c r="B466" s="4"/>
      <c r="C466" s="4"/>
      <c r="D466" s="4"/>
      <c r="E466" s="4"/>
      <c r="F466" s="4"/>
      <c r="G466" s="4"/>
      <c r="H466" s="4"/>
      <c r="I466" s="4"/>
    </row>
    <row r="467" spans="1:9" ht="12.75" customHeight="1">
      <c r="A467" s="3"/>
      <c r="B467" s="4"/>
      <c r="C467" s="4"/>
      <c r="D467" s="4"/>
      <c r="E467" s="4"/>
      <c r="F467" s="4"/>
      <c r="G467" s="4"/>
      <c r="H467" s="4"/>
      <c r="I467" s="4"/>
    </row>
    <row r="468" spans="1:9" ht="12.75" customHeight="1">
      <c r="A468" s="3"/>
      <c r="B468" s="4"/>
      <c r="C468" s="4"/>
      <c r="D468" s="4"/>
      <c r="E468" s="4"/>
      <c r="F468" s="4"/>
      <c r="G468" s="4"/>
      <c r="H468" s="4"/>
      <c r="I468" s="4"/>
    </row>
    <row r="469" spans="1:9" ht="12.75" customHeight="1">
      <c r="A469" s="3"/>
      <c r="B469" s="4"/>
      <c r="C469" s="4"/>
      <c r="D469" s="4"/>
      <c r="E469" s="4"/>
      <c r="F469" s="4"/>
      <c r="G469" s="4"/>
      <c r="H469" s="4"/>
      <c r="I469" s="4"/>
    </row>
    <row r="470" spans="1:9" ht="12.75" customHeight="1">
      <c r="A470" s="3"/>
      <c r="B470" s="4"/>
      <c r="C470" s="4"/>
      <c r="D470" s="4"/>
      <c r="E470" s="4"/>
      <c r="F470" s="4"/>
      <c r="G470" s="4"/>
      <c r="H470" s="4"/>
      <c r="I470" s="4"/>
    </row>
    <row r="471" spans="1:9" ht="12.75" customHeight="1">
      <c r="A471" s="3"/>
      <c r="B471" s="4"/>
      <c r="C471" s="4"/>
      <c r="D471" s="4"/>
      <c r="E471" s="4"/>
      <c r="F471" s="4"/>
      <c r="G471" s="4"/>
      <c r="H471" s="4"/>
      <c r="I471" s="4"/>
    </row>
    <row r="472" spans="1:9" ht="12.75" customHeight="1">
      <c r="A472" s="3"/>
      <c r="B472" s="4"/>
      <c r="C472" s="4"/>
      <c r="D472" s="4"/>
      <c r="E472" s="4"/>
      <c r="F472" s="4"/>
      <c r="G472" s="4"/>
      <c r="H472" s="4"/>
      <c r="I472" s="4"/>
    </row>
    <row r="473" spans="1:9" ht="12.75" customHeight="1">
      <c r="A473" s="3"/>
      <c r="B473" s="4"/>
      <c r="C473" s="4"/>
      <c r="D473" s="4"/>
      <c r="E473" s="4"/>
      <c r="F473" s="4"/>
      <c r="G473" s="4"/>
      <c r="H473" s="4"/>
      <c r="I473" s="4"/>
    </row>
    <row r="474" spans="1:9" ht="12.75" customHeight="1">
      <c r="A474" s="3"/>
      <c r="B474" s="4"/>
      <c r="C474" s="4"/>
      <c r="D474" s="4"/>
      <c r="E474" s="4"/>
      <c r="F474" s="4"/>
      <c r="G474" s="4"/>
      <c r="H474" s="4"/>
      <c r="I474" s="4"/>
    </row>
    <row r="475" spans="1:9" ht="12.75" customHeight="1">
      <c r="A475" s="3"/>
      <c r="B475" s="4"/>
      <c r="C475" s="4"/>
      <c r="D475" s="4"/>
      <c r="E475" s="4"/>
      <c r="F475" s="4"/>
      <c r="G475" s="4"/>
      <c r="H475" s="4"/>
      <c r="I475" s="4"/>
    </row>
    <row r="476" spans="1:9" ht="12.75" customHeight="1">
      <c r="A476" s="3"/>
      <c r="B476" s="4"/>
      <c r="C476" s="4"/>
      <c r="D476" s="4"/>
      <c r="E476" s="4"/>
      <c r="F476" s="4"/>
      <c r="G476" s="4"/>
      <c r="H476" s="4"/>
      <c r="I476" s="4"/>
    </row>
    <row r="477" spans="1:9" ht="12.75" customHeight="1">
      <c r="A477" s="3"/>
      <c r="B477" s="4"/>
      <c r="C477" s="4"/>
      <c r="D477" s="4"/>
      <c r="E477" s="4"/>
      <c r="F477" s="4"/>
      <c r="G477" s="4"/>
      <c r="H477" s="4"/>
      <c r="I477" s="4"/>
    </row>
    <row r="478" spans="1:9" ht="12.75" customHeight="1">
      <c r="A478" s="3"/>
      <c r="B478" s="4"/>
      <c r="C478" s="4"/>
      <c r="D478" s="4"/>
      <c r="E478" s="4"/>
      <c r="F478" s="4"/>
      <c r="G478" s="4"/>
      <c r="H478" s="4"/>
      <c r="I478" s="4"/>
    </row>
    <row r="479" spans="1:9" ht="12.75" customHeight="1">
      <c r="A479" s="3"/>
      <c r="B479" s="4"/>
      <c r="C479" s="4"/>
      <c r="D479" s="4"/>
      <c r="E479" s="4"/>
      <c r="F479" s="4"/>
      <c r="G479" s="4"/>
      <c r="H479" s="4"/>
      <c r="I479" s="4"/>
    </row>
    <row r="480" spans="1:9" ht="12.75" customHeight="1">
      <c r="A480" s="3"/>
      <c r="B480" s="4"/>
      <c r="C480" s="4"/>
      <c r="D480" s="4"/>
      <c r="E480" s="4"/>
      <c r="F480" s="4"/>
      <c r="G480" s="4"/>
      <c r="H480" s="4"/>
      <c r="I480" s="4"/>
    </row>
    <row r="481" spans="1:9" ht="12.75" customHeight="1">
      <c r="A481" s="3"/>
      <c r="B481" s="4"/>
      <c r="C481" s="4"/>
      <c r="D481" s="4"/>
      <c r="E481" s="4"/>
      <c r="F481" s="4"/>
      <c r="G481" s="4"/>
      <c r="H481" s="4"/>
      <c r="I481" s="4"/>
    </row>
    <row r="482" spans="1:9" ht="12.75" customHeight="1">
      <c r="A482" s="3"/>
      <c r="B482" s="4"/>
      <c r="C482" s="4"/>
      <c r="D482" s="4"/>
      <c r="E482" s="4"/>
      <c r="F482" s="4"/>
      <c r="G482" s="4"/>
      <c r="H482" s="4"/>
      <c r="I482" s="4"/>
    </row>
    <row r="483" spans="1:9" ht="12.75" customHeight="1">
      <c r="A483" s="3"/>
      <c r="B483" s="4"/>
      <c r="C483" s="4"/>
      <c r="D483" s="4"/>
      <c r="E483" s="4"/>
      <c r="F483" s="4"/>
      <c r="G483" s="4"/>
      <c r="H483" s="4"/>
      <c r="I483" s="4"/>
    </row>
    <row r="484" spans="1:9" ht="12.75" customHeight="1">
      <c r="A484" s="3"/>
      <c r="B484" s="4"/>
      <c r="C484" s="4"/>
      <c r="D484" s="4"/>
      <c r="E484" s="4"/>
      <c r="F484" s="4"/>
      <c r="G484" s="4"/>
      <c r="H484" s="4"/>
      <c r="I484" s="4"/>
    </row>
    <row r="485" spans="1:9" ht="12.75" customHeight="1">
      <c r="A485" s="3"/>
      <c r="B485" s="4"/>
      <c r="C485" s="4"/>
      <c r="D485" s="4"/>
      <c r="E485" s="4"/>
      <c r="F485" s="4"/>
      <c r="G485" s="4"/>
      <c r="H485" s="4"/>
      <c r="I485" s="4"/>
    </row>
    <row r="486" spans="1:9" ht="12.75" customHeight="1">
      <c r="A486" s="3"/>
      <c r="B486" s="4"/>
      <c r="C486" s="4"/>
      <c r="D486" s="4"/>
      <c r="E486" s="4"/>
      <c r="F486" s="4"/>
      <c r="G486" s="4"/>
      <c r="H486" s="4"/>
      <c r="I486" s="4"/>
    </row>
    <row r="487" spans="1:9" ht="12.75" customHeight="1">
      <c r="A487" s="3"/>
      <c r="B487" s="4"/>
      <c r="C487" s="4"/>
      <c r="D487" s="4"/>
      <c r="E487" s="4"/>
      <c r="F487" s="4"/>
      <c r="G487" s="4"/>
      <c r="H487" s="4"/>
      <c r="I487" s="4"/>
    </row>
    <row r="488" spans="1:9" ht="12.75" customHeight="1">
      <c r="A488" s="3"/>
      <c r="B488" s="4"/>
      <c r="C488" s="4"/>
      <c r="D488" s="4"/>
      <c r="E488" s="4"/>
      <c r="F488" s="4"/>
      <c r="G488" s="4"/>
      <c r="H488" s="4"/>
      <c r="I488" s="4"/>
    </row>
    <row r="489" spans="1:9" ht="12.75" customHeight="1">
      <c r="A489" s="3"/>
      <c r="B489" s="4"/>
      <c r="C489" s="4"/>
      <c r="D489" s="4"/>
      <c r="E489" s="4"/>
      <c r="F489" s="4"/>
      <c r="G489" s="4"/>
      <c r="H489" s="4"/>
      <c r="I489" s="4"/>
    </row>
    <row r="490" spans="1:9" ht="12.75" customHeight="1">
      <c r="A490" s="3"/>
      <c r="B490" s="4"/>
      <c r="C490" s="4"/>
      <c r="D490" s="4"/>
      <c r="E490" s="4"/>
      <c r="F490" s="4"/>
      <c r="G490" s="4"/>
      <c r="H490" s="4"/>
      <c r="I490" s="4"/>
    </row>
    <row r="491" spans="1:9" ht="12.75" customHeight="1">
      <c r="A491" s="3"/>
      <c r="B491" s="4"/>
      <c r="C491" s="4"/>
      <c r="D491" s="4"/>
      <c r="E491" s="4"/>
      <c r="F491" s="4"/>
      <c r="G491" s="4"/>
      <c r="H491" s="4"/>
      <c r="I491" s="4"/>
    </row>
    <row r="492" spans="1:9" ht="12.75" customHeight="1">
      <c r="A492" s="3"/>
      <c r="B492" s="4"/>
      <c r="C492" s="4"/>
      <c r="D492" s="4"/>
      <c r="E492" s="4"/>
      <c r="F492" s="4"/>
      <c r="G492" s="4"/>
      <c r="H492" s="4"/>
      <c r="I492" s="4"/>
    </row>
    <row r="493" spans="1:9" ht="12.75" customHeight="1">
      <c r="A493" s="3"/>
      <c r="B493" s="4"/>
      <c r="C493" s="4"/>
      <c r="D493" s="4"/>
      <c r="E493" s="4"/>
      <c r="F493" s="4"/>
      <c r="G493" s="4"/>
      <c r="H493" s="4"/>
      <c r="I493" s="4"/>
    </row>
    <row r="494" spans="1:9" ht="12.75" customHeight="1">
      <c r="A494" s="3"/>
      <c r="B494" s="4"/>
      <c r="C494" s="4"/>
      <c r="D494" s="4"/>
      <c r="E494" s="4"/>
      <c r="F494" s="4"/>
      <c r="G494" s="4"/>
      <c r="H494" s="4"/>
      <c r="I494" s="4"/>
    </row>
    <row r="495" spans="1:9" ht="12.75" customHeight="1">
      <c r="A495" s="3"/>
      <c r="B495" s="4"/>
      <c r="C495" s="4"/>
      <c r="D495" s="4"/>
      <c r="E495" s="4"/>
      <c r="F495" s="4"/>
      <c r="G495" s="4"/>
      <c r="H495" s="4"/>
      <c r="I495" s="4"/>
    </row>
    <row r="496" spans="1:9" ht="12.75" customHeight="1">
      <c r="A496" s="3"/>
      <c r="B496" s="4"/>
      <c r="C496" s="4"/>
      <c r="D496" s="4"/>
      <c r="E496" s="4"/>
      <c r="F496" s="4"/>
      <c r="G496" s="4"/>
      <c r="H496" s="4"/>
      <c r="I496" s="4"/>
    </row>
    <row r="497" spans="1:9" ht="12.75" customHeight="1">
      <c r="A497" s="3"/>
      <c r="B497" s="4"/>
      <c r="C497" s="4"/>
      <c r="D497" s="4"/>
      <c r="E497" s="4"/>
      <c r="F497" s="4"/>
      <c r="G497" s="4"/>
      <c r="H497" s="4"/>
      <c r="I497" s="4"/>
    </row>
    <row r="498" spans="1:9" ht="12.75" customHeight="1">
      <c r="A498" s="3"/>
      <c r="B498" s="4"/>
      <c r="C498" s="4"/>
      <c r="D498" s="4"/>
      <c r="E498" s="4"/>
      <c r="F498" s="4"/>
      <c r="G498" s="4"/>
      <c r="H498" s="4"/>
      <c r="I498" s="4"/>
    </row>
    <row r="499" spans="1:9" ht="12.75" customHeight="1">
      <c r="A499" s="3"/>
      <c r="B499" s="4"/>
      <c r="C499" s="4"/>
      <c r="D499" s="4"/>
      <c r="E499" s="4"/>
      <c r="F499" s="4"/>
      <c r="G499" s="4"/>
      <c r="H499" s="4"/>
      <c r="I499" s="4"/>
    </row>
    <row r="500" spans="1:9" ht="12.75" customHeight="1">
      <c r="A500" s="3"/>
      <c r="B500" s="4"/>
      <c r="C500" s="4"/>
      <c r="D500" s="4"/>
      <c r="E500" s="4"/>
      <c r="F500" s="4"/>
      <c r="G500" s="4"/>
      <c r="H500" s="4"/>
      <c r="I500" s="4"/>
    </row>
    <row r="501" spans="1:9" ht="12.75" customHeight="1">
      <c r="A501" s="3"/>
      <c r="B501" s="4"/>
      <c r="C501" s="4"/>
      <c r="D501" s="4"/>
      <c r="E501" s="4"/>
      <c r="F501" s="4"/>
      <c r="G501" s="4"/>
      <c r="H501" s="4"/>
      <c r="I501" s="4"/>
    </row>
    <row r="502" spans="1:9" ht="12.75" customHeight="1">
      <c r="A502" s="3"/>
      <c r="B502" s="4"/>
      <c r="C502" s="4"/>
      <c r="D502" s="4"/>
      <c r="E502" s="4"/>
      <c r="F502" s="4"/>
      <c r="G502" s="4"/>
      <c r="H502" s="4"/>
      <c r="I502" s="4"/>
    </row>
    <row r="503" spans="1:9" ht="12.75" customHeight="1">
      <c r="A503" s="3"/>
      <c r="B503" s="4"/>
      <c r="C503" s="4"/>
      <c r="D503" s="4"/>
      <c r="E503" s="4"/>
      <c r="F503" s="4"/>
      <c r="G503" s="4"/>
      <c r="H503" s="4"/>
      <c r="I503" s="4"/>
    </row>
    <row r="504" spans="1:9" ht="12.75" customHeight="1">
      <c r="A504" s="3"/>
      <c r="B504" s="4"/>
      <c r="C504" s="4"/>
      <c r="D504" s="4"/>
      <c r="E504" s="4"/>
      <c r="F504" s="4"/>
      <c r="G504" s="4"/>
      <c r="H504" s="4"/>
      <c r="I504" s="4"/>
    </row>
    <row r="505" spans="1:9" ht="12.75" customHeight="1">
      <c r="A505" s="3"/>
      <c r="B505" s="4"/>
      <c r="C505" s="4"/>
      <c r="D505" s="4"/>
      <c r="E505" s="4"/>
      <c r="F505" s="4"/>
      <c r="G505" s="4"/>
      <c r="H505" s="4"/>
      <c r="I505" s="4"/>
    </row>
    <row r="506" spans="1:9" ht="12.75" customHeight="1">
      <c r="A506" s="3"/>
      <c r="B506" s="4"/>
      <c r="C506" s="4"/>
      <c r="D506" s="4"/>
      <c r="E506" s="4"/>
      <c r="F506" s="4"/>
      <c r="G506" s="4"/>
      <c r="H506" s="4"/>
      <c r="I506" s="4"/>
    </row>
    <row r="507" spans="1:9" ht="12.75" customHeight="1">
      <c r="A507" s="3"/>
      <c r="B507" s="4"/>
      <c r="C507" s="4"/>
      <c r="D507" s="4"/>
      <c r="E507" s="4"/>
      <c r="F507" s="4"/>
      <c r="G507" s="4"/>
      <c r="H507" s="4"/>
      <c r="I507" s="4"/>
    </row>
    <row r="508" spans="1:9" ht="12.75" customHeight="1">
      <c r="A508" s="3"/>
      <c r="B508" s="4"/>
      <c r="C508" s="4"/>
      <c r="D508" s="4"/>
      <c r="E508" s="4"/>
      <c r="F508" s="4"/>
      <c r="G508" s="4"/>
      <c r="H508" s="4"/>
      <c r="I508" s="4"/>
    </row>
    <row r="509" spans="1:9" ht="12.75" customHeight="1">
      <c r="A509" s="3"/>
      <c r="B509" s="4"/>
      <c r="C509" s="4"/>
      <c r="D509" s="4"/>
      <c r="E509" s="4"/>
      <c r="F509" s="4"/>
      <c r="G509" s="4"/>
      <c r="H509" s="4"/>
      <c r="I509" s="4"/>
    </row>
    <row r="510" spans="1:9" ht="12.75" customHeight="1">
      <c r="A510" s="3"/>
      <c r="B510" s="4"/>
      <c r="C510" s="4"/>
      <c r="D510" s="4"/>
      <c r="E510" s="4"/>
      <c r="F510" s="4"/>
      <c r="G510" s="4"/>
      <c r="H510" s="4"/>
      <c r="I510" s="4"/>
    </row>
    <row r="511" spans="1:9" ht="12.75" customHeight="1">
      <c r="A511" s="3"/>
      <c r="B511" s="4"/>
      <c r="C511" s="4"/>
      <c r="D511" s="4"/>
      <c r="E511" s="4"/>
      <c r="F511" s="4"/>
      <c r="G511" s="4"/>
      <c r="H511" s="4"/>
      <c r="I511" s="4"/>
    </row>
    <row r="512" spans="1:9" ht="12.75" customHeight="1">
      <c r="A512" s="3"/>
      <c r="B512" s="4"/>
      <c r="C512" s="4"/>
      <c r="D512" s="4"/>
      <c r="E512" s="4"/>
      <c r="F512" s="4"/>
      <c r="G512" s="4"/>
      <c r="H512" s="4"/>
      <c r="I512" s="4"/>
    </row>
    <row r="513" spans="1:9" ht="12.75" customHeight="1">
      <c r="A513" s="3"/>
      <c r="B513" s="4"/>
      <c r="C513" s="4"/>
      <c r="D513" s="4"/>
      <c r="E513" s="4"/>
      <c r="F513" s="4"/>
      <c r="G513" s="4"/>
      <c r="H513" s="4"/>
      <c r="I513" s="4"/>
    </row>
    <row r="514" spans="1:9" ht="12.75" customHeight="1">
      <c r="A514" s="3"/>
      <c r="B514" s="4"/>
      <c r="C514" s="4"/>
      <c r="D514" s="4"/>
      <c r="E514" s="4"/>
      <c r="F514" s="4"/>
      <c r="G514" s="4"/>
      <c r="H514" s="4"/>
      <c r="I514" s="4"/>
    </row>
    <row r="515" spans="1:9" ht="12.75" customHeight="1">
      <c r="A515" s="3"/>
      <c r="B515" s="4"/>
      <c r="C515" s="4"/>
      <c r="D515" s="4"/>
      <c r="E515" s="4"/>
      <c r="F515" s="4"/>
      <c r="G515" s="4"/>
      <c r="H515" s="4"/>
      <c r="I515" s="4"/>
    </row>
    <row r="516" spans="1:9" ht="12.75" customHeight="1">
      <c r="A516" s="3"/>
      <c r="B516" s="4"/>
      <c r="C516" s="4"/>
      <c r="D516" s="4"/>
      <c r="E516" s="4"/>
      <c r="F516" s="4"/>
      <c r="G516" s="4"/>
      <c r="H516" s="4"/>
      <c r="I516" s="4"/>
    </row>
    <row r="517" spans="1:9" ht="12.75" customHeight="1">
      <c r="A517" s="3"/>
      <c r="B517" s="4"/>
      <c r="C517" s="4"/>
      <c r="D517" s="4"/>
      <c r="E517" s="4"/>
      <c r="F517" s="4"/>
      <c r="G517" s="4"/>
      <c r="H517" s="4"/>
      <c r="I517" s="4"/>
    </row>
    <row r="518" spans="1:9" ht="12.75" customHeight="1">
      <c r="A518" s="3"/>
      <c r="B518" s="4"/>
      <c r="C518" s="4"/>
      <c r="D518" s="4"/>
      <c r="E518" s="4"/>
      <c r="F518" s="4"/>
      <c r="G518" s="4"/>
      <c r="H518" s="4"/>
      <c r="I518" s="4"/>
    </row>
    <row r="519" spans="1:9" ht="12.75" customHeight="1">
      <c r="A519" s="3"/>
      <c r="B519" s="4"/>
      <c r="C519" s="4"/>
      <c r="D519" s="4"/>
      <c r="E519" s="4"/>
      <c r="F519" s="4"/>
      <c r="G519" s="4"/>
      <c r="H519" s="4"/>
      <c r="I519" s="4"/>
    </row>
    <row r="520" spans="1:9" ht="12.75" customHeight="1">
      <c r="A520" s="3"/>
      <c r="B520" s="4"/>
      <c r="C520" s="4"/>
      <c r="D520" s="4"/>
      <c r="E520" s="4"/>
      <c r="F520" s="4"/>
      <c r="G520" s="4"/>
      <c r="H520" s="4"/>
      <c r="I520" s="4"/>
    </row>
    <row r="521" spans="1:9" ht="12.75" customHeight="1">
      <c r="A521" s="3"/>
      <c r="B521" s="4"/>
      <c r="C521" s="4"/>
      <c r="D521" s="4"/>
      <c r="E521" s="4"/>
      <c r="F521" s="4"/>
      <c r="G521" s="4"/>
      <c r="H521" s="4"/>
      <c r="I521" s="4"/>
    </row>
    <row r="522" spans="1:9" ht="12.75" customHeight="1">
      <c r="A522" s="3"/>
      <c r="B522" s="4"/>
      <c r="C522" s="4"/>
      <c r="D522" s="4"/>
      <c r="E522" s="4"/>
      <c r="F522" s="4"/>
      <c r="G522" s="4"/>
      <c r="H522" s="4"/>
      <c r="I522" s="4"/>
    </row>
    <row r="523" spans="1:9" ht="12.75" customHeight="1">
      <c r="A523" s="3"/>
      <c r="B523" s="4"/>
      <c r="C523" s="4"/>
      <c r="D523" s="4"/>
      <c r="E523" s="4"/>
      <c r="F523" s="4"/>
      <c r="G523" s="4"/>
      <c r="H523" s="4"/>
      <c r="I523" s="4"/>
    </row>
    <row r="524" spans="1:9" ht="12.75" customHeight="1">
      <c r="A524" s="3"/>
      <c r="B524" s="4"/>
      <c r="C524" s="4"/>
      <c r="D524" s="4"/>
      <c r="E524" s="4"/>
      <c r="F524" s="4"/>
      <c r="G524" s="4"/>
      <c r="H524" s="4"/>
      <c r="I524" s="4"/>
    </row>
    <row r="525" spans="1:9" ht="12.75" customHeight="1">
      <c r="A525" s="3"/>
      <c r="B525" s="4"/>
      <c r="C525" s="4"/>
      <c r="D525" s="4"/>
      <c r="E525" s="4"/>
      <c r="F525" s="4"/>
      <c r="G525" s="4"/>
      <c r="H525" s="4"/>
      <c r="I525" s="4"/>
    </row>
    <row r="526" spans="1:9" ht="12.75" customHeight="1">
      <c r="A526" s="3"/>
      <c r="B526" s="4"/>
      <c r="C526" s="4"/>
      <c r="D526" s="4"/>
      <c r="E526" s="4"/>
      <c r="F526" s="4"/>
      <c r="G526" s="4"/>
      <c r="H526" s="4"/>
      <c r="I526" s="4"/>
    </row>
    <row r="527" spans="1:9" ht="12.75" customHeight="1">
      <c r="A527" s="3"/>
      <c r="B527" s="4"/>
      <c r="C527" s="4"/>
      <c r="D527" s="4"/>
      <c r="E527" s="4"/>
      <c r="F527" s="4"/>
      <c r="G527" s="4"/>
      <c r="H527" s="4"/>
      <c r="I527" s="4"/>
    </row>
    <row r="528" spans="1:9" ht="12.75" customHeight="1">
      <c r="A528" s="3"/>
      <c r="B528" s="4"/>
      <c r="C528" s="4"/>
      <c r="D528" s="4"/>
      <c r="E528" s="4"/>
      <c r="F528" s="4"/>
      <c r="G528" s="4"/>
      <c r="H528" s="4"/>
      <c r="I528" s="4"/>
    </row>
    <row r="529" spans="1:9" ht="12.75" customHeight="1">
      <c r="A529" s="3"/>
      <c r="B529" s="4"/>
      <c r="C529" s="4"/>
      <c r="D529" s="4"/>
      <c r="E529" s="4"/>
      <c r="F529" s="4"/>
      <c r="G529" s="4"/>
      <c r="H529" s="4"/>
      <c r="I529" s="4"/>
    </row>
    <row r="530" spans="1:9" ht="12.75" customHeight="1">
      <c r="A530" s="3"/>
      <c r="B530" s="4"/>
      <c r="C530" s="4"/>
      <c r="D530" s="4"/>
      <c r="E530" s="4"/>
      <c r="F530" s="4"/>
      <c r="G530" s="4"/>
      <c r="H530" s="4"/>
      <c r="I530" s="4"/>
    </row>
    <row r="531" spans="1:9" ht="12.75" customHeight="1">
      <c r="A531" s="3"/>
      <c r="B531" s="4"/>
      <c r="C531" s="4"/>
      <c r="D531" s="4"/>
      <c r="E531" s="4"/>
      <c r="F531" s="4"/>
      <c r="G531" s="4"/>
      <c r="H531" s="4"/>
      <c r="I531" s="4"/>
    </row>
    <row r="532" spans="1:9" ht="12.75" customHeight="1">
      <c r="A532" s="3"/>
      <c r="B532" s="4"/>
      <c r="C532" s="4"/>
      <c r="D532" s="4"/>
      <c r="E532" s="4"/>
      <c r="F532" s="4"/>
      <c r="G532" s="4"/>
      <c r="H532" s="4"/>
      <c r="I532" s="4"/>
    </row>
    <row r="533" spans="1:9" ht="12.75" customHeight="1">
      <c r="A533" s="3"/>
      <c r="B533" s="4"/>
      <c r="C533" s="4"/>
      <c r="D533" s="4"/>
      <c r="E533" s="4"/>
      <c r="F533" s="4"/>
      <c r="G533" s="4"/>
      <c r="H533" s="4"/>
      <c r="I533" s="4"/>
    </row>
    <row r="534" spans="1:9" ht="12.75" customHeight="1">
      <c r="A534" s="3"/>
      <c r="B534" s="4"/>
      <c r="C534" s="4"/>
      <c r="D534" s="4"/>
      <c r="E534" s="4"/>
      <c r="F534" s="4"/>
      <c r="G534" s="4"/>
      <c r="H534" s="4"/>
      <c r="I534" s="4"/>
    </row>
    <row r="535" spans="1:9" ht="12.75" customHeight="1">
      <c r="A535" s="3"/>
      <c r="B535" s="4"/>
      <c r="C535" s="4"/>
      <c r="D535" s="4"/>
      <c r="E535" s="4"/>
      <c r="F535" s="4"/>
      <c r="G535" s="4"/>
      <c r="H535" s="4"/>
      <c r="I535" s="4"/>
    </row>
    <row r="536" spans="1:9" ht="12.75" customHeight="1">
      <c r="A536" s="3"/>
      <c r="B536" s="4"/>
      <c r="C536" s="4"/>
      <c r="D536" s="4"/>
      <c r="E536" s="4"/>
      <c r="F536" s="4"/>
      <c r="G536" s="4"/>
      <c r="H536" s="4"/>
      <c r="I536" s="4"/>
    </row>
    <row r="537" spans="1:9" ht="12.75" customHeight="1">
      <c r="A537" s="3"/>
      <c r="B537" s="4"/>
      <c r="C537" s="4"/>
      <c r="D537" s="4"/>
      <c r="E537" s="4"/>
      <c r="F537" s="4"/>
      <c r="G537" s="4"/>
      <c r="H537" s="4"/>
      <c r="I537" s="4"/>
    </row>
    <row r="538" spans="1:9" ht="12.75" customHeight="1">
      <c r="A538" s="3"/>
      <c r="B538" s="4"/>
      <c r="C538" s="4"/>
      <c r="D538" s="4"/>
      <c r="E538" s="4"/>
      <c r="F538" s="4"/>
      <c r="G538" s="4"/>
      <c r="H538" s="4"/>
      <c r="I538" s="4"/>
    </row>
    <row r="539" spans="1:9" ht="12.75" customHeight="1">
      <c r="A539" s="3"/>
      <c r="B539" s="4"/>
      <c r="C539" s="4"/>
      <c r="D539" s="4"/>
      <c r="E539" s="4"/>
      <c r="F539" s="4"/>
      <c r="G539" s="4"/>
      <c r="H539" s="4"/>
      <c r="I539" s="4"/>
    </row>
    <row r="540" spans="1:9" ht="12.75" customHeight="1">
      <c r="A540" s="3"/>
      <c r="B540" s="4"/>
      <c r="C540" s="4"/>
      <c r="D540" s="4"/>
      <c r="E540" s="4"/>
      <c r="F540" s="4"/>
      <c r="G540" s="4"/>
      <c r="H540" s="4"/>
      <c r="I540" s="4"/>
    </row>
    <row r="541" spans="1:9" ht="12.75" customHeight="1">
      <c r="A541" s="3"/>
      <c r="B541" s="4"/>
      <c r="C541" s="4"/>
      <c r="D541" s="4"/>
      <c r="E541" s="4"/>
      <c r="F541" s="4"/>
      <c r="G541" s="4"/>
      <c r="H541" s="4"/>
      <c r="I541" s="4"/>
    </row>
    <row r="542" spans="1:9" ht="12.75" customHeight="1">
      <c r="A542" s="3"/>
      <c r="B542" s="4"/>
      <c r="C542" s="4"/>
      <c r="D542" s="4"/>
      <c r="E542" s="4"/>
      <c r="F542" s="4"/>
      <c r="G542" s="4"/>
      <c r="H542" s="4"/>
      <c r="I542" s="4"/>
    </row>
    <row r="543" spans="1:9" ht="12.75" customHeight="1">
      <c r="A543" s="3"/>
      <c r="B543" s="4"/>
      <c r="C543" s="4"/>
      <c r="D543" s="4"/>
      <c r="E543" s="4"/>
      <c r="F543" s="4"/>
      <c r="G543" s="4"/>
      <c r="H543" s="4"/>
      <c r="I543" s="4"/>
    </row>
    <row r="544" spans="1:9" ht="12.75" customHeight="1">
      <c r="A544" s="3"/>
      <c r="B544" s="4"/>
      <c r="C544" s="4"/>
      <c r="D544" s="4"/>
      <c r="E544" s="4"/>
      <c r="F544" s="4"/>
      <c r="G544" s="4"/>
      <c r="H544" s="4"/>
      <c r="I544" s="4"/>
    </row>
    <row r="545" spans="1:9" ht="12.75" customHeight="1">
      <c r="A545" s="3"/>
      <c r="B545" s="4"/>
      <c r="C545" s="4"/>
      <c r="D545" s="4"/>
      <c r="E545" s="4"/>
      <c r="F545" s="4"/>
      <c r="G545" s="4"/>
      <c r="H545" s="4"/>
      <c r="I545" s="4"/>
    </row>
    <row r="546" spans="1:9" ht="12.75" customHeight="1">
      <c r="A546" s="3"/>
      <c r="B546" s="4"/>
      <c r="C546" s="4"/>
      <c r="D546" s="4"/>
      <c r="E546" s="4"/>
      <c r="F546" s="4"/>
      <c r="G546" s="4"/>
      <c r="H546" s="4"/>
      <c r="I546" s="4"/>
    </row>
    <row r="547" spans="1:9" ht="12.75" customHeight="1">
      <c r="A547" s="3"/>
      <c r="B547" s="4"/>
      <c r="C547" s="4"/>
      <c r="D547" s="4"/>
      <c r="E547" s="4"/>
      <c r="F547" s="4"/>
      <c r="G547" s="4"/>
      <c r="H547" s="4"/>
      <c r="I547" s="4"/>
    </row>
    <row r="548" spans="1:9" ht="12.75" customHeight="1">
      <c r="A548" s="3"/>
      <c r="B548" s="4"/>
      <c r="C548" s="4"/>
      <c r="D548" s="4"/>
      <c r="E548" s="4"/>
      <c r="F548" s="4"/>
      <c r="G548" s="4"/>
      <c r="H548" s="4"/>
      <c r="I548" s="4"/>
    </row>
    <row r="549" spans="1:9" ht="12.75" customHeight="1">
      <c r="A549" s="3"/>
      <c r="B549" s="4"/>
      <c r="C549" s="4"/>
      <c r="D549" s="4"/>
      <c r="E549" s="4"/>
      <c r="F549" s="4"/>
      <c r="G549" s="4"/>
      <c r="H549" s="4"/>
      <c r="I549" s="4"/>
    </row>
    <row r="550" spans="1:9" ht="12.75" customHeight="1">
      <c r="A550" s="3"/>
      <c r="B550" s="4"/>
      <c r="C550" s="4"/>
      <c r="D550" s="4"/>
      <c r="E550" s="4"/>
      <c r="F550" s="4"/>
      <c r="G550" s="4"/>
      <c r="H550" s="4"/>
      <c r="I550" s="4"/>
    </row>
    <row r="551" spans="1:9" ht="12.75" customHeight="1">
      <c r="A551" s="3"/>
      <c r="B551" s="4"/>
      <c r="C551" s="4"/>
      <c r="D551" s="4"/>
      <c r="E551" s="4"/>
      <c r="F551" s="4"/>
      <c r="G551" s="4"/>
      <c r="H551" s="4"/>
      <c r="I551" s="4"/>
    </row>
    <row r="552" spans="1:9" ht="12.75" customHeight="1">
      <c r="A552" s="3"/>
      <c r="B552" s="4"/>
      <c r="C552" s="4"/>
      <c r="D552" s="4"/>
      <c r="E552" s="4"/>
      <c r="F552" s="4"/>
      <c r="G552" s="4"/>
      <c r="H552" s="4"/>
      <c r="I552" s="4"/>
    </row>
    <row r="553" spans="1:9" ht="12.75" customHeight="1">
      <c r="A553" s="3"/>
      <c r="B553" s="4"/>
      <c r="C553" s="4"/>
      <c r="D553" s="4"/>
      <c r="E553" s="4"/>
      <c r="F553" s="4"/>
      <c r="G553" s="4"/>
      <c r="H553" s="4"/>
      <c r="I553" s="4"/>
    </row>
    <row r="554" spans="1:9" ht="12.75" customHeight="1">
      <c r="A554" s="3"/>
      <c r="B554" s="4"/>
      <c r="C554" s="4"/>
      <c r="D554" s="4"/>
      <c r="E554" s="4"/>
      <c r="F554" s="4"/>
      <c r="G554" s="4"/>
      <c r="H554" s="4"/>
      <c r="I554" s="4"/>
    </row>
    <row r="555" spans="1:9" ht="12.75" customHeight="1">
      <c r="A555" s="3"/>
      <c r="B555" s="4"/>
      <c r="C555" s="4"/>
      <c r="D555" s="4"/>
      <c r="E555" s="4"/>
      <c r="F555" s="4"/>
      <c r="G555" s="4"/>
      <c r="H555" s="4"/>
      <c r="I555" s="4"/>
    </row>
    <row r="556" spans="1:9" ht="12.75" customHeight="1">
      <c r="A556" s="3"/>
      <c r="B556" s="4"/>
      <c r="C556" s="4"/>
      <c r="D556" s="4"/>
      <c r="E556" s="4"/>
      <c r="F556" s="4"/>
      <c r="G556" s="4"/>
      <c r="H556" s="4"/>
      <c r="I556" s="4"/>
    </row>
    <row r="557" spans="1:9" ht="12.75" customHeight="1">
      <c r="A557" s="3"/>
      <c r="B557" s="4"/>
      <c r="C557" s="4"/>
      <c r="D557" s="4"/>
      <c r="E557" s="4"/>
      <c r="F557" s="4"/>
      <c r="G557" s="4"/>
      <c r="H557" s="4"/>
      <c r="I557" s="4"/>
    </row>
    <row r="558" spans="1:9" ht="12.75" customHeight="1">
      <c r="A558" s="3"/>
      <c r="B558" s="4"/>
      <c r="C558" s="4"/>
      <c r="D558" s="4"/>
      <c r="E558" s="4"/>
      <c r="F558" s="4"/>
      <c r="G558" s="4"/>
      <c r="H558" s="4"/>
      <c r="I558" s="4"/>
    </row>
    <row r="559" spans="1:9" ht="12.75" customHeight="1">
      <c r="A559" s="3"/>
      <c r="B559" s="4"/>
      <c r="C559" s="4"/>
      <c r="D559" s="4"/>
      <c r="E559" s="4"/>
      <c r="F559" s="4"/>
      <c r="G559" s="4"/>
      <c r="H559" s="4"/>
      <c r="I559" s="4"/>
    </row>
    <row r="560" spans="1:9" ht="12.75" customHeight="1">
      <c r="A560" s="3"/>
      <c r="B560" s="4"/>
      <c r="C560" s="4"/>
      <c r="D560" s="4"/>
      <c r="E560" s="4"/>
      <c r="F560" s="4"/>
      <c r="G560" s="4"/>
      <c r="H560" s="4"/>
      <c r="I560" s="4"/>
    </row>
    <row r="561" spans="1:9" ht="12.75" customHeight="1">
      <c r="A561" s="3"/>
      <c r="B561" s="4"/>
      <c r="C561" s="4"/>
      <c r="D561" s="4"/>
      <c r="E561" s="4"/>
      <c r="F561" s="4"/>
      <c r="G561" s="4"/>
      <c r="H561" s="4"/>
      <c r="I561" s="4"/>
    </row>
    <row r="562" spans="1:9" ht="12.75" customHeight="1">
      <c r="A562" s="3"/>
      <c r="B562" s="4"/>
      <c r="C562" s="4"/>
      <c r="D562" s="4"/>
      <c r="E562" s="4"/>
      <c r="F562" s="4"/>
      <c r="G562" s="4"/>
      <c r="H562" s="4"/>
      <c r="I562" s="4"/>
    </row>
    <row r="563" spans="1:9" ht="12.75" customHeight="1">
      <c r="A563" s="3"/>
      <c r="B563" s="4"/>
      <c r="C563" s="4"/>
      <c r="D563" s="4"/>
      <c r="E563" s="4"/>
      <c r="F563" s="4"/>
      <c r="G563" s="4"/>
      <c r="H563" s="4"/>
      <c r="I563" s="4"/>
    </row>
    <row r="564" spans="1:9" ht="12.75" customHeight="1">
      <c r="A564" s="3"/>
      <c r="B564" s="4"/>
      <c r="C564" s="4"/>
      <c r="D564" s="4"/>
      <c r="E564" s="4"/>
      <c r="F564" s="4"/>
      <c r="G564" s="4"/>
      <c r="H564" s="4"/>
      <c r="I564" s="4"/>
    </row>
    <row r="565" spans="1:9" ht="12.75" customHeight="1">
      <c r="A565" s="3"/>
      <c r="B565" s="4"/>
      <c r="C565" s="4"/>
      <c r="D565" s="4"/>
      <c r="E565" s="4"/>
      <c r="F565" s="4"/>
      <c r="G565" s="4"/>
      <c r="H565" s="4"/>
      <c r="I565" s="4"/>
    </row>
    <row r="566" spans="1:9" ht="12.75" customHeight="1">
      <c r="A566" s="3"/>
      <c r="B566" s="4"/>
      <c r="C566" s="4"/>
      <c r="D566" s="4"/>
      <c r="E566" s="4"/>
      <c r="F566" s="4"/>
      <c r="G566" s="4"/>
      <c r="H566" s="4"/>
      <c r="I566" s="4"/>
    </row>
    <row r="567" spans="1:9" ht="12.75" customHeight="1">
      <c r="A567" s="3"/>
      <c r="B567" s="4"/>
      <c r="C567" s="4"/>
      <c r="D567" s="4"/>
      <c r="E567" s="4"/>
      <c r="F567" s="4"/>
      <c r="G567" s="4"/>
      <c r="H567" s="4"/>
      <c r="I567" s="4"/>
    </row>
    <row r="568" spans="1:9" ht="12.75" customHeight="1">
      <c r="A568" s="3"/>
      <c r="B568" s="4"/>
      <c r="C568" s="4"/>
      <c r="D568" s="4"/>
      <c r="E568" s="4"/>
      <c r="F568" s="4"/>
      <c r="G568" s="4"/>
      <c r="H568" s="4"/>
      <c r="I568" s="4"/>
    </row>
    <row r="569" spans="1:9" ht="12.75" customHeight="1">
      <c r="A569" s="3"/>
      <c r="B569" s="4"/>
      <c r="C569" s="4"/>
      <c r="D569" s="4"/>
      <c r="E569" s="4"/>
      <c r="F569" s="4"/>
      <c r="G569" s="4"/>
      <c r="H569" s="4"/>
      <c r="I569" s="4"/>
    </row>
    <row r="570" spans="1:9" ht="12.75" customHeight="1">
      <c r="A570" s="3"/>
      <c r="B570" s="4"/>
      <c r="C570" s="4"/>
      <c r="D570" s="4"/>
      <c r="E570" s="4"/>
      <c r="F570" s="4"/>
      <c r="G570" s="4"/>
      <c r="H570" s="4"/>
      <c r="I570" s="4"/>
    </row>
    <row r="571" spans="1:9" ht="12.75" customHeight="1">
      <c r="A571" s="3"/>
      <c r="B571" s="4"/>
      <c r="C571" s="4"/>
      <c r="D571" s="4"/>
      <c r="E571" s="4"/>
      <c r="F571" s="4"/>
      <c r="G571" s="4"/>
      <c r="H571" s="4"/>
      <c r="I571" s="4"/>
    </row>
    <row r="572" spans="1:9" ht="12.75" customHeight="1">
      <c r="A572" s="3"/>
      <c r="B572" s="4"/>
      <c r="C572" s="4"/>
      <c r="D572" s="4"/>
      <c r="E572" s="4"/>
      <c r="F572" s="4"/>
      <c r="G572" s="4"/>
      <c r="H572" s="4"/>
      <c r="I572" s="4"/>
    </row>
    <row r="573" spans="1:9" ht="12.75" customHeight="1">
      <c r="A573" s="3"/>
      <c r="B573" s="4"/>
      <c r="C573" s="4"/>
      <c r="D573" s="4"/>
      <c r="E573" s="4"/>
      <c r="F573" s="4"/>
      <c r="G573" s="4"/>
      <c r="H573" s="4"/>
      <c r="I573" s="4"/>
    </row>
    <row r="574" spans="1:9" ht="12.75" customHeight="1">
      <c r="A574" s="3"/>
      <c r="B574" s="4"/>
      <c r="C574" s="4"/>
      <c r="D574" s="4"/>
      <c r="E574" s="4"/>
      <c r="F574" s="4"/>
      <c r="G574" s="4"/>
      <c r="H574" s="4"/>
      <c r="I574" s="4"/>
    </row>
    <row r="575" spans="1:9" ht="12.75" customHeight="1">
      <c r="A575" s="3"/>
      <c r="B575" s="4"/>
      <c r="C575" s="4"/>
      <c r="D575" s="4"/>
      <c r="E575" s="4"/>
      <c r="F575" s="4"/>
      <c r="G575" s="4"/>
      <c r="H575" s="4"/>
      <c r="I575" s="4"/>
    </row>
    <row r="576" spans="1:9" ht="12.75" customHeight="1">
      <c r="A576" s="3"/>
      <c r="B576" s="4"/>
      <c r="C576" s="4"/>
      <c r="D576" s="4"/>
      <c r="E576" s="4"/>
      <c r="F576" s="4"/>
      <c r="G576" s="4"/>
      <c r="H576" s="4"/>
      <c r="I576" s="4"/>
    </row>
    <row r="577" spans="1:9" ht="12.75" customHeight="1">
      <c r="A577" s="3"/>
      <c r="B577" s="4"/>
      <c r="C577" s="4"/>
      <c r="D577" s="4"/>
      <c r="E577" s="4"/>
      <c r="F577" s="4"/>
      <c r="G577" s="4"/>
      <c r="H577" s="4"/>
      <c r="I577" s="4"/>
    </row>
    <row r="578" spans="1:9" ht="12.75" customHeight="1">
      <c r="A578" s="3"/>
      <c r="B578" s="4"/>
      <c r="C578" s="4"/>
      <c r="D578" s="4"/>
      <c r="E578" s="4"/>
      <c r="F578" s="4"/>
      <c r="G578" s="4"/>
      <c r="H578" s="4"/>
      <c r="I578" s="4"/>
    </row>
    <row r="579" spans="1:9" ht="12.75" customHeight="1">
      <c r="A579" s="3"/>
      <c r="B579" s="4"/>
      <c r="C579" s="4"/>
      <c r="D579" s="4"/>
      <c r="E579" s="4"/>
      <c r="F579" s="4"/>
      <c r="G579" s="4"/>
      <c r="H579" s="4"/>
      <c r="I579" s="4"/>
    </row>
    <row r="580" spans="1:9" ht="12.75" customHeight="1">
      <c r="A580" s="3"/>
      <c r="B580" s="4"/>
      <c r="C580" s="4"/>
      <c r="D580" s="4"/>
      <c r="E580" s="4"/>
      <c r="F580" s="4"/>
      <c r="G580" s="4"/>
      <c r="H580" s="4"/>
      <c r="I580" s="4"/>
    </row>
    <row r="581" spans="1:9" ht="12.75" customHeight="1">
      <c r="A581" s="3"/>
      <c r="B581" s="4"/>
      <c r="C581" s="4"/>
      <c r="D581" s="4"/>
      <c r="E581" s="4"/>
      <c r="F581" s="4"/>
      <c r="G581" s="4"/>
      <c r="H581" s="4"/>
      <c r="I581" s="4"/>
    </row>
    <row r="582" spans="1:9" ht="12.75" customHeight="1">
      <c r="A582" s="3"/>
      <c r="B582" s="4"/>
      <c r="C582" s="4"/>
      <c r="D582" s="4"/>
      <c r="E582" s="4"/>
      <c r="F582" s="4"/>
      <c r="G582" s="4"/>
      <c r="H582" s="4"/>
      <c r="I582" s="4"/>
    </row>
    <row r="583" spans="1:9" ht="12.75" customHeight="1">
      <c r="A583" s="3"/>
      <c r="B583" s="4"/>
      <c r="C583" s="4"/>
      <c r="D583" s="4"/>
      <c r="E583" s="4"/>
      <c r="F583" s="4"/>
      <c r="G583" s="4"/>
      <c r="H583" s="4"/>
      <c r="I583" s="4"/>
    </row>
    <row r="584" spans="1:9" ht="12.75" customHeight="1">
      <c r="A584" s="3"/>
      <c r="B584" s="4"/>
      <c r="C584" s="4"/>
      <c r="D584" s="4"/>
      <c r="E584" s="4"/>
      <c r="F584" s="4"/>
      <c r="G584" s="4"/>
      <c r="H584" s="4"/>
      <c r="I584" s="4"/>
    </row>
    <row r="585" spans="1:9" ht="12.75" customHeight="1">
      <c r="A585" s="3"/>
      <c r="B585" s="4"/>
      <c r="C585" s="4"/>
      <c r="D585" s="4"/>
      <c r="E585" s="4"/>
      <c r="F585" s="4"/>
      <c r="G585" s="4"/>
      <c r="H585" s="4"/>
      <c r="I585" s="4"/>
    </row>
    <row r="586" spans="1:9" ht="12.75" customHeight="1">
      <c r="A586" s="3"/>
      <c r="B586" s="4"/>
      <c r="C586" s="4"/>
      <c r="D586" s="4"/>
      <c r="E586" s="4"/>
      <c r="F586" s="4"/>
      <c r="G586" s="4"/>
      <c r="H586" s="4"/>
      <c r="I586" s="4"/>
    </row>
    <row r="587" spans="1:9" ht="12.75" customHeight="1">
      <c r="A587" s="3"/>
      <c r="B587" s="4"/>
      <c r="C587" s="4"/>
      <c r="D587" s="4"/>
      <c r="E587" s="4"/>
      <c r="F587" s="4"/>
      <c r="G587" s="4"/>
      <c r="H587" s="4"/>
      <c r="I587" s="4"/>
    </row>
    <row r="588" spans="1:9" ht="12.75" customHeight="1">
      <c r="A588" s="3"/>
      <c r="B588" s="4"/>
      <c r="C588" s="4"/>
      <c r="D588" s="4"/>
      <c r="E588" s="4"/>
      <c r="F588" s="4"/>
      <c r="G588" s="4"/>
      <c r="H588" s="4"/>
      <c r="I588" s="4"/>
    </row>
    <row r="589" spans="1:9" ht="12.75" customHeight="1">
      <c r="A589" s="3"/>
      <c r="B589" s="4"/>
      <c r="C589" s="4"/>
      <c r="D589" s="4"/>
      <c r="E589" s="4"/>
      <c r="F589" s="4"/>
      <c r="G589" s="4"/>
      <c r="H589" s="4"/>
      <c r="I58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Diagramme</vt:lpstr>
      </vt:variant>
      <vt:variant>
        <vt:i4>1</vt:i4>
      </vt:variant>
    </vt:vector>
  </HeadingPairs>
  <TitlesOfParts>
    <vt:vector size="25" baseType="lpstr">
      <vt:lpstr>Table 1</vt:lpstr>
      <vt:lpstr>MAEs</vt:lpstr>
      <vt:lpstr>PollyVote Forecast</vt:lpstr>
      <vt:lpstr>Combined polls</vt:lpstr>
      <vt:lpstr>PollyTix</vt:lpstr>
      <vt:lpstr>Wahlumfrage</vt:lpstr>
      <vt:lpstr>Individual polls</vt:lpstr>
      <vt:lpstr>Combined markets</vt:lpstr>
      <vt:lpstr>Eix</vt:lpstr>
      <vt:lpstr>Prognosys</vt:lpstr>
      <vt:lpstr>Wahlfieber I</vt:lpstr>
      <vt:lpstr>Wahlfieber II</vt:lpstr>
      <vt:lpstr>Politikprognosen</vt:lpstr>
      <vt:lpstr>Spiegel</vt:lpstr>
      <vt:lpstr>Combined models</vt:lpstr>
      <vt:lpstr>Jerome et al</vt:lpstr>
      <vt:lpstr>Gschwend &amp; Norpoth</vt:lpstr>
      <vt:lpstr>Election.de</vt:lpstr>
      <vt:lpstr>Kayser &amp; Leininger</vt:lpstr>
      <vt:lpstr>Selb &amp; Munzert</vt:lpstr>
      <vt:lpstr>Combined experts</vt:lpstr>
      <vt:lpstr>Scholars</vt:lpstr>
      <vt:lpstr>Journalists</vt:lpstr>
      <vt:lpstr>Election_result</vt:lpstr>
      <vt:lpstr>Figure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Graefe</cp:lastModifiedBy>
  <dcterms:created xsi:type="dcterms:W3CDTF">2014-12-15T20:05:38Z</dcterms:created>
  <dcterms:modified xsi:type="dcterms:W3CDTF">2015-01-03T11:55:52Z</dcterms:modified>
</cp:coreProperties>
</file>