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yp\OneDrive\2 CSLEE\32 위탁용역\00 2020-WDF\3 교육\"/>
    </mc:Choice>
  </mc:AlternateContent>
  <xr:revisionPtr revIDLastSave="0" documentId="13_ncr:1_{A015B9E2-E997-4B9C-8CA5-E38F2CF0251A}" xr6:coauthVersionLast="45" xr6:coauthVersionMax="45" xr10:uidLastSave="{00000000-0000-0000-0000-000000000000}"/>
  <bookViews>
    <workbookView xWindow="-109" yWindow="-109" windowWidth="26301" windowHeight="14305" tabRatio="520" xr2:uid="{900E5E3D-0DD4-4996-AFFF-EFA2A9698A3F}"/>
  </bookViews>
  <sheets>
    <sheet name="교육일정-0901" sheetId="12" r:id="rId1"/>
    <sheet name="커리큘럼-0901" sheetId="10" r:id="rId2"/>
    <sheet name="9 온라인과정 수강안내" sheetId="16" r:id="rId3"/>
    <sheet name="CODE" sheetId="15" state="hidden" r:id="rId4"/>
  </sheets>
  <definedNames>
    <definedName name="_xlnm._FilterDatabase" localSheetId="1" hidden="1">'커리큘럼-0901'!$B$3:$T$54</definedName>
    <definedName name="_xlnm.Print_Area" localSheetId="1">'커리큘럼-0901'!$B$1:$T$54</definedName>
    <definedName name="_xlnm.Print_Titles" localSheetId="1">'커리큘럼-0901'!$3:$3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2" l="1"/>
  <c r="P8" i="10" l="1"/>
  <c r="O8" i="10"/>
  <c r="C10" i="15"/>
  <c r="P17" i="10" l="1"/>
  <c r="O17" i="10"/>
  <c r="M8" i="10" l="1"/>
  <c r="M33" i="10"/>
  <c r="L17" i="10"/>
  <c r="L33" i="10" l="1"/>
  <c r="L8" i="10"/>
  <c r="L56" i="10" l="1"/>
  <c r="L57" i="10" l="1"/>
  <c r="L58" i="10" s="1"/>
  <c r="P54" i="10"/>
  <c r="L54" i="10"/>
  <c r="P53" i="10"/>
  <c r="L53" i="10"/>
  <c r="L52" i="10"/>
  <c r="B52" i="10"/>
  <c r="B53" i="10" s="1"/>
  <c r="B54" i="10" s="1"/>
  <c r="P51" i="10"/>
  <c r="O52" i="10" s="1"/>
  <c r="P52" i="10" s="1"/>
  <c r="H50" i="10"/>
  <c r="L49" i="10"/>
  <c r="L48" i="10"/>
  <c r="P47" i="10"/>
  <c r="O48" i="10" s="1"/>
  <c r="P48" i="10" s="1"/>
  <c r="O49" i="10" s="1"/>
  <c r="P49" i="10" s="1"/>
  <c r="L47" i="10"/>
  <c r="L46" i="10"/>
  <c r="B46" i="10"/>
  <c r="B47" i="10" s="1"/>
  <c r="B48" i="10" s="1"/>
  <c r="B49" i="10" s="1"/>
  <c r="H44" i="10"/>
  <c r="P43" i="10"/>
  <c r="L43" i="10"/>
  <c r="P42" i="10"/>
  <c r="L42" i="10"/>
  <c r="P41" i="10"/>
  <c r="L41" i="10"/>
  <c r="L40" i="10"/>
  <c r="O39" i="10"/>
  <c r="O45" i="10" s="1"/>
  <c r="P45" i="10" s="1"/>
  <c r="B39" i="10"/>
  <c r="B40" i="10" s="1"/>
  <c r="B41" i="10" s="1"/>
  <c r="B42" i="10" s="1"/>
  <c r="B43" i="10" s="1"/>
  <c r="H38" i="10"/>
  <c r="L5" i="10"/>
  <c r="L59" i="10" s="1"/>
  <c r="P6" i="10"/>
  <c r="H5" i="10"/>
  <c r="L50" i="10" l="1"/>
  <c r="L60" i="10" s="1"/>
  <c r="L61" i="10" s="1"/>
  <c r="L62" i="10" s="1"/>
  <c r="L44" i="10"/>
  <c r="L38" i="10"/>
  <c r="T4" i="10" s="1"/>
  <c r="P39" i="10"/>
  <c r="O40" i="10" s="1"/>
  <c r="L4" i="10" l="1"/>
  <c r="O46" i="10"/>
  <c r="P46" i="10" s="1"/>
  <c r="P40" i="10"/>
</calcChain>
</file>

<file path=xl/sharedStrings.xml><?xml version="1.0" encoding="utf-8"?>
<sst xmlns="http://schemas.openxmlformats.org/spreadsheetml/2006/main" count="512" uniqueCount="251">
  <si>
    <t>과목명</t>
  </si>
  <si>
    <t>내용</t>
  </si>
  <si>
    <t>공통</t>
    <phoneticPr fontId="3" type="noConversion"/>
  </si>
  <si>
    <t>구분</t>
    <phoneticPr fontId="3" type="noConversion"/>
  </si>
  <si>
    <t>No.</t>
    <phoneticPr fontId="3" type="noConversion"/>
  </si>
  <si>
    <t>4차 산업혁명 DT 기술 트렌드</t>
    <phoneticPr fontId="3" type="noConversion"/>
  </si>
  <si>
    <t>강의/세미나</t>
    <phoneticPr fontId="3" type="noConversion"/>
  </si>
  <si>
    <t>NoSQL 이해와 주요 개요</t>
    <phoneticPr fontId="3" type="noConversion"/>
  </si>
  <si>
    <t>직무역량</t>
    <phoneticPr fontId="3" type="noConversion"/>
  </si>
  <si>
    <t>기술역량</t>
    <phoneticPr fontId="3" type="noConversion"/>
  </si>
  <si>
    <t>강의</t>
    <phoneticPr fontId="3" type="noConversion"/>
  </si>
  <si>
    <t>강의/실습</t>
  </si>
  <si>
    <t>강의/실습</t>
    <phoneticPr fontId="3" type="noConversion"/>
  </si>
  <si>
    <t>비고</t>
    <phoneticPr fontId="3" type="noConversion"/>
  </si>
  <si>
    <t>Digital Frontier</t>
    <phoneticPr fontId="3" type="noConversion"/>
  </si>
  <si>
    <t>인공지능</t>
    <phoneticPr fontId="3" type="noConversion"/>
  </si>
  <si>
    <t>교육방법</t>
    <phoneticPr fontId="3" type="noConversion"/>
  </si>
  <si>
    <t>교육형태</t>
    <phoneticPr fontId="3" type="noConversion"/>
  </si>
  <si>
    <t>오프라인</t>
    <phoneticPr fontId="3" type="noConversion"/>
  </si>
  <si>
    <t>온라인</t>
  </si>
  <si>
    <t>온라인</t>
    <phoneticPr fontId="3" type="noConversion"/>
  </si>
  <si>
    <t>빅데이터</t>
    <phoneticPr fontId="3" type="noConversion"/>
  </si>
  <si>
    <t>Track</t>
    <phoneticPr fontId="3" type="noConversion"/>
  </si>
  <si>
    <t>Phase</t>
    <phoneticPr fontId="3" type="noConversion"/>
  </si>
  <si>
    <t>파이썬 기반 데이터베이스 처리</t>
    <phoneticPr fontId="3" type="noConversion"/>
  </si>
  <si>
    <t>개요</t>
    <phoneticPr fontId="3" type="noConversion"/>
  </si>
  <si>
    <t>R 문법 기초1</t>
    <phoneticPr fontId="3" type="noConversion"/>
  </si>
  <si>
    <t>R 문법 기초2</t>
    <phoneticPr fontId="3" type="noConversion"/>
  </si>
  <si>
    <t>일변량 자료 탐색</t>
    <phoneticPr fontId="3" type="noConversion"/>
  </si>
  <si>
    <t>다변량 자료 탐색</t>
    <phoneticPr fontId="3" type="noConversion"/>
  </si>
  <si>
    <t>R 프로그래밍</t>
    <phoneticPr fontId="3" type="noConversion"/>
  </si>
  <si>
    <t>- R 기본사용
- 변수
- 벡터
- 벡터 연산, 함수, 논리값</t>
    <phoneticPr fontId="3" type="noConversion"/>
  </si>
  <si>
    <t>- matrix
- data frame
- 파일에서 데이터 읽어오기/ 쓰기
- list, factor</t>
    <phoneticPr fontId="3" type="noConversion"/>
  </si>
  <si>
    <t>- 기초 통계 개념
- 일변량 질적자료 분석
- 일변량 양적자료 분석</t>
    <phoneticPr fontId="3" type="noConversion"/>
  </si>
  <si>
    <t>- 산점도
- 상관분석
- 선 그래프
- 데이터 분석 사례: iris</t>
    <phoneticPr fontId="3" type="noConversion"/>
  </si>
  <si>
    <t>- if, for, while
- 사용자 정의 함수
- apply 계열 함수</t>
    <phoneticPr fontId="3" type="noConversion"/>
  </si>
  <si>
    <t>데이터 시각화</t>
  </si>
  <si>
    <t>심화</t>
    <phoneticPr fontId="3" type="noConversion"/>
  </si>
  <si>
    <t>Lv.</t>
    <phoneticPr fontId="3" type="noConversion"/>
  </si>
  <si>
    <t>기본</t>
    <phoneticPr fontId="3" type="noConversion"/>
  </si>
  <si>
    <t>- 나무지도
- 버블차트
- 다중상자 그림
- 모자이크 플롯
- gglot</t>
  </si>
  <si>
    <t>지도상에 데이터 표현하기</t>
  </si>
  <si>
    <t>- 특정지역 지도 보기
- 지도 위 마커 출력
- 지도 위 데이터 크기 표현하기</t>
  </si>
  <si>
    <t>워드 클라우드</t>
  </si>
  <si>
    <t>- 워드 클라우드
- 네이버 데이터랩
- 구글 트렌드</t>
  </si>
  <si>
    <t>데이터 전처리</t>
  </si>
  <si>
    <t>- 결측값
- 이상치
- 정렬
- 분리
- 샘플링
- 데이터 요약 및 병합</t>
  </si>
  <si>
    <t>데이터 분석 실습</t>
  </si>
  <si>
    <t>- 데이터셋 개요
- 데이터셋 읽어오기, 전처리
- 실습: 탑승객 상위역 분석·시각화/ 노선별 분석·시각화/ 시간대별 탑승객수 분석/ 구글맵 위에 탑승객 수 매핑하기</t>
  </si>
  <si>
    <t>블록체인</t>
    <phoneticPr fontId="3" type="noConversion"/>
  </si>
  <si>
    <t>- NoSQL DB의 이해와 활용
- NoSQL DB 개념, 종류(Key-value, Column, Document, Graph 등)
- NoSQL Data 처리 이해/실습(Redis)</t>
    <phoneticPr fontId="3" type="noConversion"/>
  </si>
  <si>
    <t>- 빅데이터
- R, Rstudio 설치 및 테스트</t>
    <phoneticPr fontId="3" type="noConversion"/>
  </si>
  <si>
    <t># 추천</t>
    <phoneticPr fontId="3" type="noConversion"/>
  </si>
  <si>
    <t># 필수 학습</t>
    <phoneticPr fontId="3" type="noConversion"/>
  </si>
  <si>
    <t>- 파이선 개요
- 파이선 자료 구조</t>
    <phoneticPr fontId="3" type="noConversion"/>
  </si>
  <si>
    <r>
      <t xml:space="preserve">시수
</t>
    </r>
    <r>
      <rPr>
        <sz val="9"/>
        <color rgb="FFFFFFFF"/>
        <rFont val="나눔고딕"/>
        <family val="3"/>
        <charset val="129"/>
      </rPr>
      <t>(오프라인)</t>
    </r>
    <phoneticPr fontId="3" type="noConversion"/>
  </si>
  <si>
    <t>파이썬 기반 데이터 검색·처리 및 시각화</t>
    <phoneticPr fontId="3" type="noConversion"/>
  </si>
  <si>
    <t>- 인공지능과 데이터
- 인공지능과 아키텍처
- 인공지능과 학습기법
- 인공지능과 알고리즘
- 인공지능과 플랫폼</t>
    <phoneticPr fontId="3" type="noConversion"/>
  </si>
  <si>
    <t>- 딥러닝 개념
- 신경망의 이해
- 주요 알고리즘: CNN, RNN
- 딥러닝의 활용</t>
    <phoneticPr fontId="3" type="noConversion"/>
  </si>
  <si>
    <t>- 머신러닝 개념
- 필수 개념: 지도학습과 비지도 학습, 분류와 회귀, 과대적합과 과소적합, 혼동 행렬
- 머신러닝 모델의 성능평가
- 주요 알고리즘: KNN, SVM, 의사결정트리, 나이브 베이즈, 앙상블, 군집화, 선형회귀, 로지스틱 회귀</t>
    <phoneticPr fontId="3" type="noConversion"/>
  </si>
  <si>
    <t>Technical overview: 
인공지능</t>
    <phoneticPr fontId="3" type="noConversion"/>
  </si>
  <si>
    <t>AI Deep-Dive: 
머신러닝</t>
    <phoneticPr fontId="3" type="noConversion"/>
  </si>
  <si>
    <t>AI Deep-Dive: 
딥러닝</t>
    <phoneticPr fontId="3" type="noConversion"/>
  </si>
  <si>
    <t>advanced AI: 
언어·시각지능 개발 이해와 활용</t>
    <phoneticPr fontId="3" type="noConversion"/>
  </si>
  <si>
    <t>Technical overview: 
빅데이터</t>
    <phoneticPr fontId="3" type="noConversion"/>
  </si>
  <si>
    <t>Big data Deep-Dive: 
파이선 기반 데이터 수집·정제</t>
    <phoneticPr fontId="3" type="noConversion"/>
  </si>
  <si>
    <t>- 빅데이터 이해
- 빅데이터 플랫폼
- 빅데이터 분석 Life-Cycle 관점의 기술요소: 수집, 저장, 분석, 시각화 기술</t>
    <phoneticPr fontId="3" type="noConversion"/>
  </si>
  <si>
    <t># 선수학습: Python 프로그래밍(온라인)</t>
    <phoneticPr fontId="3" type="noConversion"/>
  </si>
  <si>
    <t>- 하이퍼레저 패브릭 개요 및 사례
- 하이퍼레저 패브릭 기반 기술, 구조 이해
- 하이퍼레저 패브릭 개발 환경: Node.js, Golang, Docker, Fabric 설치
- 하이퍼레저 패브릭 네트워크 개발: 패브릭 네트워크 구축, 스마트 계약 설치
- 하이퍼레저 패브릭 체인코드개발: 체인코드 설치 및 초기화, 개발(쿼리, 배포 등)/ 체인코드 기반 스마트계약 연동</t>
    <phoneticPr fontId="3" type="noConversion"/>
  </si>
  <si>
    <t>- 하이퍼레저 패브릭 네트워크 개발: HFC(Hyperledger Fabric Client), Balance Transfer, 프라이빗 데이터 사용, 멀티 호스트 구성, 패브릭 CA 컨테이너 설정, 카프카, 주키퍼 컨테이너 설정, 패브릭 네트워크 구동
- 하이퍼레저 패브릭 모니터링 및 운영: API 활용, 멀티호스트 운영, APP 모니터링</t>
    <phoneticPr fontId="3" type="noConversion"/>
  </si>
  <si>
    <t>- 블록체인 이해
- 블록체인 요소기술: 구성요소, 블록체인 프로토콜, 합의, 마이닝 등
- 블록체인 유형: Private/Consocium 등
- 블록체인 인프라 아키텍처 이해
- 클라우드 기반 블록체인 구축시 고려사항
- 블록체인 플랫폼: 이더리움, 하이퍼렛저, Corda
- 블록체인 플랫폼에서 활용되는 DB 이해</t>
    <phoneticPr fontId="3" type="noConversion"/>
  </si>
  <si>
    <t xml:space="preserve">Technical overview: 
블록체인 </t>
    <phoneticPr fontId="3" type="noConversion"/>
  </si>
  <si>
    <t>advanced Big data:
분석·시각화 방법론</t>
    <phoneticPr fontId="3" type="noConversion"/>
  </si>
  <si>
    <t xml:space="preserve">Big data Deep-Dive: 
분석 플랫폼과 하둡 </t>
    <phoneticPr fontId="3" type="noConversion"/>
  </si>
  <si>
    <t>- 분산 어플리케이션 설계 시스템 구조
- Smart Contract 와 트랜잭션 처리 이해
- 쉘 스크립트 주요개념
- GO 언어 주요개념
- GO Programming: 문법, 제어·반복문, 데이터 타입, 함수, 패키지, 에러 처리 등</t>
    <phoneticPr fontId="3" type="noConversion"/>
  </si>
  <si>
    <t>Block chain Deep-Dive: 
GO 프로그래밍</t>
    <phoneticPr fontId="3" type="noConversion"/>
  </si>
  <si>
    <t>Block chain Deep-Dive: 
하이퍼레저 개발1</t>
    <phoneticPr fontId="3" type="noConversion"/>
  </si>
  <si>
    <t>Block chain Deep-Dive: 
하이퍼레저 개발2</t>
    <phoneticPr fontId="3" type="noConversion"/>
  </si>
  <si>
    <t xml:space="preserve">트랙 수: 3 </t>
    <phoneticPr fontId="3" type="noConversion"/>
  </si>
  <si>
    <t>전문트랙</t>
    <phoneticPr fontId="3" type="noConversion"/>
  </si>
  <si>
    <t># 입과식&amp;OT(1H) 시수 미포함</t>
    <phoneticPr fontId="3" type="noConversion"/>
  </si>
  <si>
    <t>- 웹 크롤러 개발을 통한 실습: 민원 게시판 및 뉴스 크롤링
- OpenAPI 활용 데이터 수집 실습
- 데이터 정제: 병합, 이상치, 결측치 처리 등</t>
    <phoneticPr fontId="3" type="noConversion"/>
  </si>
  <si>
    <t>- 빅데이터·데이터 분석 플랫폼 이해: 수집, 저장, 분석 플랫폼의 인프라 요소
- 빅데이터 플랫폼 아키텍처 이해: 데이터 레이크 아키텍처 이해/ RDB 중심 인프라 요소(DW, Mart, OLAP)/ Hadoop 중심으로 인프라 요소 이해
- 실시간 데이터를 처리를 위한 람다·카파 아키텍처 이해: EDA(Event Driven Architecture) 이해/ 하둡 구성 실습</t>
    <phoneticPr fontId="3" type="noConversion"/>
  </si>
  <si>
    <t>강의/실습/
캡스톤</t>
    <phoneticPr fontId="3" type="noConversion"/>
  </si>
  <si>
    <t>- 4차 산업혁명 시대 핵심 기술요소
- 인공지능, 빅데이터, 블록체인  개념, 특징
- DT기술의 활용 사례 탐구: 금융권 중심</t>
    <phoneticPr fontId="3" type="noConversion"/>
  </si>
  <si>
    <t># 수료식(1H) 시수 미포함</t>
    <phoneticPr fontId="3" type="noConversion"/>
  </si>
  <si>
    <t>강의/워크숍</t>
    <phoneticPr fontId="3" type="noConversion"/>
  </si>
  <si>
    <t>- Biz. Driven: 비즈니스 모델 기획
- Data Driven: 활용가능 데이터 발굴 및 사업기획 상세화
- 실현가능성 검토 
- 정량적·정성적 효과성 분석
- 사업기획서 작성
- 텀 프로젝트 가이드</t>
    <phoneticPr fontId="3" type="noConversion"/>
  </si>
  <si>
    <t>DT기반 신사업 기획을 위한 Biz Model 기획</t>
    <phoneticPr fontId="3" type="noConversion"/>
  </si>
  <si>
    <t>DT기반 신사업 기획을 위한 Biz. Model 기획</t>
    <phoneticPr fontId="3" type="noConversion"/>
  </si>
  <si>
    <t>- Biz. Driven: 비즈니스 모델 기획
- Data Driven: 데이터 발굴 및 기획 상세화
- 실현가능성 검토 및 정량적·정성적 효과성 분석
- 사업기획서 작성
- 텀 프로젝트 가이드</t>
    <phoneticPr fontId="3" type="noConversion"/>
  </si>
  <si>
    <t>- 빅데이터 분석/시각화이론
- 빅데이터 시각화 기반 탐색적 데이터 분석
- Python, Q-GIS를 활용한 빅데이터 시각화
- 텀 프로젝트 평가·리뷰</t>
    <phoneticPr fontId="3" type="noConversion"/>
  </si>
  <si>
    <t>- 언어지능 개발을 위한 자연어 처리기술
  # 자연어처리 개요 및 이론
  # CNN, Seq2seq
  # 형태소분석 및 구문분석
  # Word2vec, Dialogflow 등
- 시각지능 개발을 위한 이미지  인식 기술
  # CNN, RNN을 이용한 이미지 인식 기술 개요
  # CNN을 활용한 이미지 자동 분류 실습
    (지도학습 딥러닝 활용, 텐서플로우)
- 텀 프로젝트 최종발표</t>
    <phoneticPr fontId="3" type="noConversion"/>
  </si>
  <si>
    <t>교육과정</t>
    <phoneticPr fontId="3" type="noConversion"/>
  </si>
  <si>
    <t>START</t>
    <phoneticPr fontId="3" type="noConversion"/>
  </si>
  <si>
    <t>END</t>
    <phoneticPr fontId="3" type="noConversion"/>
  </si>
  <si>
    <t>공통트랙</t>
    <phoneticPr fontId="3" type="noConversion"/>
  </si>
  <si>
    <t>전문트랙: 인공지능</t>
    <phoneticPr fontId="3" type="noConversion"/>
  </si>
  <si>
    <t>전문트랙: 빅데이터</t>
    <phoneticPr fontId="3" type="noConversion"/>
  </si>
  <si>
    <t>전문트랙: 블록체인</t>
    <phoneticPr fontId="3" type="noConversion"/>
  </si>
  <si>
    <t>필수</t>
    <phoneticPr fontId="3" type="noConversion"/>
  </si>
  <si>
    <t>시수</t>
    <phoneticPr fontId="3" type="noConversion"/>
  </si>
  <si>
    <t>START-D</t>
    <phoneticPr fontId="3" type="noConversion"/>
  </si>
  <si>
    <t>END-D</t>
    <phoneticPr fontId="3" type="noConversion"/>
  </si>
  <si>
    <t>START-T</t>
    <phoneticPr fontId="3" type="noConversion"/>
  </si>
  <si>
    <t>END-T</t>
    <phoneticPr fontId="3" type="noConversion"/>
  </si>
  <si>
    <t>강사</t>
    <phoneticPr fontId="3" type="noConversion"/>
  </si>
  <si>
    <t>이춘식</t>
    <phoneticPr fontId="3" type="noConversion"/>
  </si>
  <si>
    <t>전혜경</t>
    <phoneticPr fontId="3" type="noConversion"/>
  </si>
  <si>
    <t>강지영</t>
    <phoneticPr fontId="3" type="noConversion"/>
  </si>
  <si>
    <t># 수료식(1H) 시수 미포함
# 11.05(목) 09:00~13:00
   런치박스 제공</t>
    <phoneticPr fontId="3" type="noConversion"/>
  </si>
  <si>
    <t>한상훈</t>
    <phoneticPr fontId="3" type="noConversion"/>
  </si>
  <si>
    <t>하광림</t>
    <phoneticPr fontId="3" type="noConversion"/>
  </si>
  <si>
    <t># 수료식(1H) 시수 미포함
# 11.11(수) 09:00~13:00
   런치박스 제공</t>
    <phoneticPr fontId="3" type="noConversion"/>
  </si>
  <si>
    <t>C: 박선주/ 2020-04-16 10:59 AM</t>
    <phoneticPr fontId="3" type="noConversion"/>
  </si>
  <si>
    <t># 인공지능, 빅데이터 트랙 공통 집체교육
# 과제평가</t>
    <phoneticPr fontId="3" type="noConversion"/>
  </si>
  <si>
    <t>구분</t>
    <phoneticPr fontId="3" type="noConversion"/>
  </si>
  <si>
    <t>필수</t>
    <phoneticPr fontId="3" type="noConversion"/>
  </si>
  <si>
    <t>선택</t>
    <phoneticPr fontId="3" type="noConversion"/>
  </si>
  <si>
    <t># AI, 빅데이터 트랙 공통 집체교육</t>
    <phoneticPr fontId="3" type="noConversion"/>
  </si>
  <si>
    <t>* 트랙별 필수 교육시수: 120H</t>
    <phoneticPr fontId="3" type="noConversion"/>
  </si>
  <si>
    <t>{3개월}</t>
    <phoneticPr fontId="3" type="noConversion"/>
  </si>
  <si>
    <t>* 프로젝트 기간 중 공모전 참여, 논문 게재 지원</t>
    <phoneticPr fontId="3" type="noConversion"/>
  </si>
  <si>
    <t>*</t>
    <phoneticPr fontId="3" type="noConversion"/>
  </si>
  <si>
    <t>응용</t>
    <phoneticPr fontId="3" type="noConversion"/>
  </si>
  <si>
    <t>데이터 사이언스</t>
    <phoneticPr fontId="3" type="noConversion"/>
  </si>
  <si>
    <t>- 하둡
- 연합 학습
- PySpark
- 쿠버네티스
- 과제: 파이스파크</t>
    <phoneticPr fontId="3" type="noConversion"/>
  </si>
  <si>
    <t>- 데이터 사이언스 발표 가이드
- 데이터를 활용한 효과적인 스토리텔링
- 데이터 스토리텔링 파트 1
- 데이터 스토리텔링 파트 2
- 과제: 데이터 사이언스</t>
    <phoneticPr fontId="3" type="noConversion"/>
  </si>
  <si>
    <t>필수</t>
    <phoneticPr fontId="3" type="noConversion"/>
  </si>
  <si>
    <t>선택</t>
    <phoneticPr fontId="3" type="noConversion"/>
  </si>
  <si>
    <t>계(온라인 선택 제외)</t>
    <phoneticPr fontId="3" type="noConversion"/>
  </si>
  <si>
    <t>N</t>
    <phoneticPr fontId="3" type="noConversion"/>
  </si>
  <si>
    <t>평가방법</t>
    <phoneticPr fontId="3" type="noConversion"/>
  </si>
  <si>
    <t>필수</t>
    <phoneticPr fontId="3" type="noConversion"/>
  </si>
  <si>
    <t>실습+지필</t>
    <phoneticPr fontId="3" type="noConversion"/>
  </si>
  <si>
    <t>발표(팀)</t>
    <phoneticPr fontId="3" type="noConversion"/>
  </si>
  <si>
    <t>실습</t>
    <phoneticPr fontId="3" type="noConversion"/>
  </si>
  <si>
    <t>실습+발표(팀)</t>
    <phoneticPr fontId="3" type="noConversion"/>
  </si>
  <si>
    <t>실습+발표
(팀)</t>
    <phoneticPr fontId="3" type="noConversion"/>
  </si>
  <si>
    <t># 10.13(화) 09:00~15:00 / 7H
# 10.13(화) 09:00~14:00 / 6H</t>
    <phoneticPr fontId="3" type="noConversion"/>
  </si>
  <si>
    <t>WDF |  커리큘럼</t>
    <phoneticPr fontId="3" type="noConversion"/>
  </si>
  <si>
    <t>계</t>
    <phoneticPr fontId="3" type="noConversion"/>
  </si>
  <si>
    <t>- 파이선 정규표현식 다시보기
- SQL 테크닉
- 텍스트 데이터 정제
- 데이터 정제 튜토리얼
- 웹 스크래핑 기술
- 이산 확률
- 확률 변수
- 확률, 분포, 중심 극한 정리
- 데이터 시각화하기
- 파이선 데이터 시각화 튜토리얼
- 차원 축소
- 데이터 시각화 도구
- 과제: 데이터 시각화</t>
  </si>
  <si>
    <t>Part Ⅱ. 효율적인 데이터 관리</t>
    <phoneticPr fontId="3" type="noConversion"/>
  </si>
  <si>
    <t>Part Ⅰ. R언어 시작하기</t>
    <phoneticPr fontId="3" type="noConversion"/>
  </si>
  <si>
    <t>1장. R환경에서의 프로그래밍(강의)
1장. R환경에서의 프로그래밍(실습)
2장. R에서의 데이터 유형과 연산(강의)
2장. R에서의 데이터 유형과 연산(실습)
3장. 문제해결의 도우미-함수(강의)
3장. 문제해결의 도우미-함수(실습)</t>
    <phoneticPr fontId="3" type="noConversion"/>
  </si>
  <si>
    <t>4장. 동일한 유형의 데이터 묶음 처리(강의)
4장. 동일한 유형의 데이터 묶음 처리(실습)
5장. 다른 유형의 데이터묶음 처리(강의)
5장. 다른 유형의 데이터묶음 처리(실습)
6장. 효율적인 데이터의 관리(강의)
6장. 효율적인 데이터의 관리(실습)</t>
    <phoneticPr fontId="3" type="noConversion"/>
  </si>
  <si>
    <t>Part Ⅲ. 데이터의 시각화와 정보찾기</t>
    <phoneticPr fontId="3" type="noConversion"/>
  </si>
  <si>
    <t>7장. 편리한 정보의 시각화(강의)
7장. 편리한 정보의 시각화(실습)
8장. 데이터 처리의 자동화(강의)
8장. 데이터 처리의 자동화(실습)
9장. 텍스트 데이터에서의 정보 찾기(강의)
9장. 텍스트 데이터에서의 정보 찾기(실습)</t>
    <phoneticPr fontId="3" type="noConversion"/>
  </si>
  <si>
    <t>10장. 시각화 도구의 확장(강의)
10장. 시각화 도구의 확장(실습)
11장. 효율적인 프로그래밍(강의)
11장. 효율적인 프로그래밍(실습)
12장. 웹 데이터의 수집과 활용(강의)
12장. 웹 데이터의 수집과 활용(실습)</t>
    <phoneticPr fontId="3" type="noConversion"/>
  </si>
  <si>
    <t>Part Ⅳ. 빅 데이터와의 만남</t>
    <phoneticPr fontId="3" type="noConversion"/>
  </si>
  <si>
    <t>선택</t>
    <phoneticPr fontId="3" type="noConversion"/>
  </si>
  <si>
    <t>필수</t>
    <phoneticPr fontId="3" type="noConversion"/>
  </si>
  <si>
    <t>기초 통계 이해와 R 프로그래밍</t>
    <phoneticPr fontId="3" type="noConversion"/>
  </si>
  <si>
    <t>지필</t>
    <phoneticPr fontId="3" type="noConversion"/>
  </si>
  <si>
    <t>지필</t>
    <phoneticPr fontId="3" type="noConversion"/>
  </si>
  <si>
    <t>Python 프로그래밍 I</t>
    <phoneticPr fontId="3" type="noConversion"/>
  </si>
  <si>
    <t>Python 프로그래밍 II
(하둡 &amp; 쿠버네티스)</t>
    <phoneticPr fontId="3" type="noConversion"/>
  </si>
  <si>
    <t>- 하둡
- 연합 학습
- PySpark
- 쿠버네티스</t>
    <phoneticPr fontId="3" type="noConversion"/>
  </si>
  <si>
    <t># Platform:  K-MOOC
# 과목명:  R 데이터 분석 입문
# Lecturer:  단국대학교 오세종 교수</t>
    <phoneticPr fontId="3" type="noConversion"/>
  </si>
  <si>
    <t># 수강 추천</t>
    <phoneticPr fontId="3" type="noConversion"/>
  </si>
  <si>
    <t>오세종</t>
    <phoneticPr fontId="3" type="noConversion"/>
  </si>
  <si>
    <t>- 개요
- 기초 통계 개념
- 일변량 질적자료 및 양적자료 분석</t>
    <phoneticPr fontId="3" type="noConversion"/>
  </si>
  <si>
    <t>WDF</t>
    <phoneticPr fontId="3" type="noConversion"/>
  </si>
  <si>
    <t>트랙</t>
    <phoneticPr fontId="3" type="noConversion"/>
  </si>
  <si>
    <t xml:space="preserve">AI </t>
    <phoneticPr fontId="3" type="noConversion"/>
  </si>
  <si>
    <t>BD</t>
    <phoneticPr fontId="3" type="noConversion"/>
  </si>
  <si>
    <t>BC</t>
    <phoneticPr fontId="3" type="noConversion"/>
  </si>
  <si>
    <t>Code</t>
    <phoneticPr fontId="3" type="noConversion"/>
  </si>
  <si>
    <t>일련번호</t>
    <phoneticPr fontId="3" type="noConversion"/>
  </si>
  <si>
    <t>e.g</t>
    <phoneticPr fontId="3" type="noConversion"/>
  </si>
  <si>
    <t>CC</t>
    <phoneticPr fontId="3" type="noConversion"/>
  </si>
  <si>
    <t>과정</t>
    <phoneticPr fontId="3" type="noConversion"/>
  </si>
  <si>
    <t>옵션</t>
    <phoneticPr fontId="3" type="noConversion"/>
  </si>
  <si>
    <t xml:space="preserve">C: 박선주 / </t>
    <phoneticPr fontId="3" type="noConversion"/>
  </si>
  <si>
    <t>AI05</t>
  </si>
  <si>
    <t>CC05</t>
  </si>
  <si>
    <t>AI01</t>
    <phoneticPr fontId="3" type="noConversion"/>
  </si>
  <si>
    <t>AI02</t>
  </si>
  <si>
    <t>AI03</t>
  </si>
  <si>
    <t>AI04</t>
  </si>
  <si>
    <t>BD01</t>
    <phoneticPr fontId="3" type="noConversion"/>
  </si>
  <si>
    <t>BD02</t>
  </si>
  <si>
    <t>BD03</t>
  </si>
  <si>
    <t>BD04</t>
  </si>
  <si>
    <t>BD05</t>
  </si>
  <si>
    <t>BC01</t>
    <phoneticPr fontId="3" type="noConversion"/>
  </si>
  <si>
    <t>BC02</t>
  </si>
  <si>
    <t>BC03</t>
  </si>
  <si>
    <t>BC04</t>
  </si>
  <si>
    <t>CC04</t>
    <phoneticPr fontId="3" type="noConversion"/>
  </si>
  <si>
    <t># Platform:  edwith
# 과목명:  Python for Everybody
(커넥트재단 edwith)
# Lecturer:  Michigan Univ., Charles Severance Prof.</t>
    <phoneticPr fontId="3" type="noConversion"/>
  </si>
  <si>
    <t># Platform:  edwith
# 과목명: DataLit : 데이터다루기
# Lectuer:  커넥트재단</t>
    <phoneticPr fontId="3" type="noConversion"/>
  </si>
  <si>
    <t>지필+과제</t>
    <phoneticPr fontId="3" type="noConversion"/>
  </si>
  <si>
    <t>파이선 자료 구조</t>
    <phoneticPr fontId="3" type="noConversion"/>
  </si>
  <si>
    <t>지필평가1(17:00~18:00)</t>
    <phoneticPr fontId="3" type="noConversion"/>
  </si>
  <si>
    <t>퀴즈</t>
    <phoneticPr fontId="3" type="noConversion"/>
  </si>
  <si>
    <t>기술
전문
교육</t>
    <phoneticPr fontId="3" type="noConversion"/>
  </si>
  <si>
    <t>온라인
사전학습</t>
    <phoneticPr fontId="3" type="noConversion"/>
  </si>
  <si>
    <t>지필평가2(17:00~18:00)</t>
    <phoneticPr fontId="3" type="noConversion"/>
  </si>
  <si>
    <t>지필평가3(17:00~18:00)</t>
    <phoneticPr fontId="3" type="noConversion"/>
  </si>
  <si>
    <t>오프라인
기술교육</t>
    <phoneticPr fontId="3" type="noConversion"/>
  </si>
  <si>
    <t>지필평가1</t>
    <phoneticPr fontId="3" type="noConversion"/>
  </si>
  <si>
    <t>퀴즈</t>
    <phoneticPr fontId="3" type="noConversion"/>
  </si>
  <si>
    <t>지필평가2</t>
    <phoneticPr fontId="3" type="noConversion"/>
  </si>
  <si>
    <t>지필평가3</t>
    <phoneticPr fontId="3" type="noConversion"/>
  </si>
  <si>
    <t>1시간 이내/ 20문항 내외</t>
    <phoneticPr fontId="3" type="noConversion"/>
  </si>
  <si>
    <t>30분 이내/ 10문항 내외</t>
    <phoneticPr fontId="3" type="noConversion"/>
  </si>
  <si>
    <t>1 시간 이내/ 20문항 내외</t>
    <phoneticPr fontId="3" type="noConversion"/>
  </si>
  <si>
    <t>모두를 위한 프로그래밍:  파이선</t>
    <phoneticPr fontId="3" type="noConversion"/>
  </si>
  <si>
    <t>파이선을 이용한 웹 스크래핑</t>
    <phoneticPr fontId="3" type="noConversion"/>
  </si>
  <si>
    <t>C: 박선주/ 2020-07-16 10:12 PM
E: 한솔/ 2020-09-02 4:27 PM</t>
    <phoneticPr fontId="3" type="noConversion"/>
  </si>
  <si>
    <t xml:space="preserve">WDF |  교육일정 </t>
    <phoneticPr fontId="3" type="noConversion"/>
  </si>
  <si>
    <t>**</t>
    <phoneticPr fontId="3" type="noConversion"/>
  </si>
  <si>
    <t>WDF |  교육과정 관리코드</t>
    <phoneticPr fontId="3" type="noConversion"/>
  </si>
  <si>
    <t>행사</t>
    <phoneticPr fontId="3" type="noConversion"/>
  </si>
  <si>
    <t>* OT/ ** 수료식</t>
    <phoneticPr fontId="3" type="noConversion"/>
  </si>
  <si>
    <t>*</t>
    <phoneticPr fontId="3" type="noConversion"/>
  </si>
  <si>
    <t>***</t>
    <phoneticPr fontId="3" type="noConversion"/>
  </si>
  <si>
    <t>기초통계 이해와 R프로그래밍</t>
    <phoneticPr fontId="3" type="noConversion"/>
  </si>
  <si>
    <t>대외활동 참여</t>
    <phoneticPr fontId="3" type="noConversion"/>
  </si>
  <si>
    <t># OT(1H) 시수 미포함</t>
    <phoneticPr fontId="3" type="noConversion"/>
  </si>
  <si>
    <t># 추천강좌: Lectuer: K#MOOC, R을 활용한 통계학개론(부산대학교 김충락 교수)
# 지필평가: 09.25</t>
    <phoneticPr fontId="3" type="noConversion"/>
  </si>
  <si>
    <t>CC01</t>
    <phoneticPr fontId="3" type="noConversion"/>
  </si>
  <si>
    <t>CC02</t>
    <phoneticPr fontId="3" type="noConversion"/>
  </si>
  <si>
    <t># 평가범위: 파이선 자료구조
# 당일 상시, 온라인 참여</t>
    <phoneticPr fontId="3" type="noConversion"/>
  </si>
  <si>
    <r>
      <rPr>
        <sz val="9"/>
        <color theme="1"/>
        <rFont val="나눔고딕"/>
        <family val="3"/>
        <charset val="129"/>
      </rPr>
      <t xml:space="preserve">00 학습가이드
00 Intro: 파이썬3 및 Atom 설치
</t>
    </r>
    <r>
      <rPr>
        <b/>
        <sz val="9"/>
        <color rgb="FF0000FF"/>
        <rFont val="나눔고딕"/>
        <family val="3"/>
        <charset val="129"/>
      </rPr>
      <t>CHAPTER 1: 소개
CHAPTER 2: 변수, 표현식 및 코드
CHAPTER 3: 조건부 실행
CHAPTER 4: 함수
CHAPTER 5: 루프와 반복문</t>
    </r>
    <phoneticPr fontId="3" type="noConversion"/>
  </si>
  <si>
    <t>24:00</t>
    <phoneticPr fontId="3" type="noConversion"/>
  </si>
  <si>
    <t>Charles Severance</t>
  </si>
  <si>
    <r>
      <rPr>
        <sz val="9"/>
        <rFont val="나눔고딕"/>
        <family val="3"/>
        <charset val="129"/>
      </rPr>
      <t>00 학습 가이드</t>
    </r>
    <r>
      <rPr>
        <b/>
        <sz val="9"/>
        <color rgb="FF0000FF"/>
        <rFont val="나눔고딕"/>
        <family val="3"/>
        <charset val="129"/>
      </rPr>
      <t xml:space="preserve">
CHAPTER 6: 문자열 
CHAPTER 7: 파일
CHAPTER 8: 리스트
CHAPTER 9: 딕셔너리
CHAPTER 10: 듀플</t>
    </r>
    <phoneticPr fontId="3" type="noConversion"/>
  </si>
  <si>
    <r>
      <rPr>
        <sz val="9"/>
        <rFont val="나눔고딕"/>
        <family val="3"/>
        <charset val="129"/>
      </rPr>
      <t>00 학습 가이드</t>
    </r>
    <r>
      <rPr>
        <b/>
        <sz val="9"/>
        <color rgb="FF0000FF"/>
        <rFont val="나눔고딕"/>
        <family val="3"/>
        <charset val="129"/>
      </rPr>
      <t xml:space="preserve">
CHAPTER 11: 정규표현식
CHAPTER 12:  HTTP
CHAPTER 13:  웹 서비스</t>
    </r>
    <phoneticPr fontId="3" type="noConversion"/>
  </si>
  <si>
    <t xml:space="preserve"># 과제제출범위:  Chapter4~5
# 과제1:  챕터별 실습 결과물(코드파일 일체/ *.py)
# 과제2:  챕터별 퀴즈 풀이화면 스샷  </t>
    <phoneticPr fontId="3" type="noConversion"/>
  </si>
  <si>
    <t xml:space="preserve"># 과제제출범위:  Chapter6~10
# 과제1:  챕터별 실습 결과물(코드파일 일체/ *.py)
# 과제2:  챕터별 퀴즈 풀이화면 스샷  </t>
    <phoneticPr fontId="3" type="noConversion"/>
  </si>
  <si>
    <t>00 학습 가이드
CHAPTER 16 : 데이터 검색과 시각화
- 데이터 검색과 시각화/ 페이지 랭크(스파이더링, 연산, 시각화)/ 메일링 리스트 데이터 분석·시각화( Gmane &amp; mail 조회·모델·시각화)</t>
    <phoneticPr fontId="3" type="noConversion"/>
  </si>
  <si>
    <t>00 학습 가이드
CHAPTER 14: 파이썬 객체
CHAPTER 15: 데이터베이스</t>
    <phoneticPr fontId="3" type="noConversion"/>
  </si>
  <si>
    <t># 평가범위
  &gt; 파이선을 이용한 웹 스크래핑
  &gt; 기초통계이해와 R프로그래밍(일변량 자료탐색)</t>
    <phoneticPr fontId="3" type="noConversion"/>
  </si>
  <si>
    <t>CC03</t>
    <phoneticPr fontId="3" type="noConversion"/>
  </si>
  <si>
    <t># 평가범위: 파이선 프로그래밍II(하둡&amp;쿠버네티스)</t>
    <phoneticPr fontId="3" type="noConversion"/>
  </si>
  <si>
    <t># 평가범위: 모두를 위한 프로그래밍-파이선</t>
    <phoneticPr fontId="3" type="noConversion"/>
  </si>
  <si>
    <t># 과제제출범위:  Chapter12~13
# 과제:  챕터별 실습 결과물(코드파일 일체/ *.py)</t>
    <phoneticPr fontId="3" type="noConversion"/>
  </si>
  <si>
    <t>CHAPTER 1
파이선 입문</t>
    <phoneticPr fontId="3" type="noConversion"/>
  </si>
  <si>
    <t>CHAPTER 2
하둡과 쿠버네틱스</t>
    <phoneticPr fontId="3" type="noConversion"/>
  </si>
  <si>
    <t># 과제제출범위:  Chapter2
# 과제:  파이스파크 문제3개 답안파일 제출(텍스트 파일로 제출/ *.txt)</t>
    <phoneticPr fontId="3" type="noConversion"/>
  </si>
  <si>
    <t>E: 박선주/ 2020-09-02 2:29 PM</t>
    <phoneticPr fontId="3" type="noConversion"/>
  </si>
  <si>
    <r>
      <rPr>
        <b/>
        <sz val="9"/>
        <color theme="1"/>
        <rFont val="맑은 고딕"/>
        <family val="3"/>
        <charset val="129"/>
      </rPr>
      <t>프로젝트</t>
    </r>
    <r>
      <rPr>
        <sz val="9"/>
        <color theme="1"/>
        <rFont val="맑은 고딕"/>
        <family val="3"/>
        <charset val="129"/>
      </rPr>
      <t xml:space="preserve">
(* 착수보고 11.27/ ** 중간보고 01.15/ 
*** 종료보고 02.26) </t>
    </r>
    <phoneticPr fontId="3" type="noConversion"/>
  </si>
  <si>
    <t>└ 모두를 위한 프로그래밍: 파이썬</t>
    <phoneticPr fontId="3" type="noConversion"/>
  </si>
  <si>
    <t>└ 파이썬 자료구조</t>
    <phoneticPr fontId="3" type="noConversion"/>
  </si>
  <si>
    <t>└ 파이썬을 이용한 웹 스크래핑</t>
    <phoneticPr fontId="3" type="noConversion"/>
  </si>
  <si>
    <t>* 오프라인 기술교육평가:  과목별로 교육종료 시 평가 진행(지필 or 실습과제 or 팀별 워크숍 산출물)</t>
    <phoneticPr fontId="3" type="noConversion"/>
  </si>
  <si>
    <t>{6개월}</t>
    <phoneticPr fontId="3" type="noConversion"/>
  </si>
  <si>
    <t>* 위 일정은 교육운영 중 사정에 따라 변동될 수 있음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</si>
</sst>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1" formatCode="_-* #,##0_-;\-* #,##0_-;_-* &quot;-&quot;_-;_-@_-"/>
    <numFmt numFmtId="176" formatCode="mm\.dd\(aaa\)"/>
    <numFmt numFmtId="177" formatCode="hh:mm"/>
    <numFmt numFmtId="178" formatCode="_-* #,##0_-;\-* #,##0_-;_-* &quot;-&quot;??_-;_-@_-"/>
    <numFmt numFmtId="179" formatCode="mm&quot;월&quot;\ dd&quot;일&quot;"/>
    <numFmt numFmtId="180" formatCode="00"/>
    <numFmt numFmtId="181" formatCode="&quot;'&quot;yy\.mm"/>
  </numFmts>
  <fonts count="26">
    <font>
      <sz val="9"/>
      <color theme="1"/>
      <name val="나눔고딕"/>
      <family val="2"/>
      <charset val="129"/>
    </font>
    <font>
      <sz val="11"/>
      <name val="굴림체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나눔고딕"/>
      <family val="2"/>
      <charset val="129"/>
    </font>
    <font>
      <sz val="10"/>
      <color theme="1"/>
      <name val="나눔고딕"/>
      <family val="2"/>
      <charset val="129"/>
    </font>
    <font>
      <sz val="10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10"/>
      <color rgb="FFFFFFFF"/>
      <name val="나눔고딕"/>
      <family val="3"/>
      <charset val="129"/>
    </font>
    <font>
      <sz val="13"/>
      <color theme="1"/>
      <name val="나눔고딕 ExtraBold"/>
      <family val="3"/>
      <charset val="129"/>
    </font>
    <font>
      <sz val="9"/>
      <color rgb="FFFFFFFF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8"/>
      <color theme="1"/>
      <name val="나눔고딕"/>
      <family val="2"/>
      <charset val="129"/>
    </font>
    <font>
      <sz val="8"/>
      <color theme="1"/>
      <name val="나눔고딕"/>
      <family val="3"/>
      <charset val="129"/>
    </font>
    <font>
      <sz val="9"/>
      <color theme="1"/>
      <name val="나눔고딕"/>
      <family val="2"/>
      <charset val="129"/>
    </font>
    <font>
      <b/>
      <sz val="9"/>
      <color rgb="FF0000FF"/>
      <name val="나눔고딕"/>
      <family val="3"/>
      <charset val="129"/>
    </font>
    <font>
      <b/>
      <sz val="10"/>
      <color rgb="FF0000FF"/>
      <name val="나눔고딕"/>
      <family val="3"/>
      <charset val="129"/>
    </font>
    <font>
      <u/>
      <sz val="9"/>
      <color theme="10"/>
      <name val="나눔고딕"/>
      <family val="2"/>
      <charset val="129"/>
    </font>
    <font>
      <b/>
      <u/>
      <sz val="9"/>
      <color rgb="FF0000FF"/>
      <name val="나눔고딕"/>
      <family val="3"/>
      <charset val="129"/>
    </font>
    <font>
      <sz val="9"/>
      <name val="나눔고딕"/>
      <family val="3"/>
      <charset val="129"/>
    </font>
    <font>
      <b/>
      <sz val="13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theme="1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9"/>
      <color rgb="FFFF0000"/>
      <name val="맑은 고딕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FA8DB"/>
        <bgColor indexed="64"/>
      </patternFill>
    </fill>
    <fill>
      <patternFill patternType="solid">
        <fgColor rgb="FF4B91D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EC16B"/>
        <bgColor indexed="64"/>
      </patternFill>
    </fill>
    <fill>
      <patternFill patternType="solid">
        <fgColor rgb="FFD8BEEC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auto="1"/>
      </top>
      <bottom style="hair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hair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 style="hair">
        <color theme="1" tint="0.499984740745262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/>
      <bottom style="hair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/>
      <bottom style="hair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/>
      </top>
      <bottom style="hair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auto="1"/>
      </top>
      <bottom style="hair">
        <color theme="1" tint="0.499984740745262"/>
      </bottom>
      <diagonal/>
    </border>
    <border>
      <left style="thin">
        <color theme="1" tint="0.499984740745262"/>
      </left>
      <right/>
      <top/>
      <bottom style="hair">
        <color theme="1" tint="0.499984740745262"/>
      </bottom>
      <diagonal/>
    </border>
    <border>
      <left style="thin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/>
      <top style="hair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/>
      <top style="thin">
        <color theme="1"/>
      </top>
      <bottom style="hair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hair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hair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hair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/>
      <diagonal/>
    </border>
    <border>
      <left style="thin">
        <color theme="1" tint="0.499984740745262"/>
      </left>
      <right/>
      <top style="hair">
        <color theme="1" tint="0.499984740745262"/>
      </top>
      <bottom/>
      <diagonal/>
    </border>
    <border>
      <left style="thin">
        <color theme="1" tint="0.499984740745262"/>
      </left>
      <right style="thin">
        <color auto="1"/>
      </right>
      <top style="hair">
        <color theme="1" tint="0.49998474074526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35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quotePrefix="1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7" fillId="3" borderId="1" xfId="3" applyFont="1" applyFill="1" applyBorder="1" applyAlignment="1">
      <alignment horizontal="center" vertical="center" wrapText="1" readingOrder="1"/>
    </xf>
    <xf numFmtId="0" fontId="7" fillId="3" borderId="2" xfId="3" applyFont="1" applyFill="1" applyBorder="1" applyAlignment="1">
      <alignment horizontal="center" vertical="center" wrapText="1" readingOrder="1"/>
    </xf>
    <xf numFmtId="0" fontId="7" fillId="3" borderId="3" xfId="3" applyFont="1" applyFill="1" applyBorder="1" applyAlignment="1">
      <alignment horizontal="center" vertical="center" wrapText="1" readingOrder="1"/>
    </xf>
    <xf numFmtId="0" fontId="4" fillId="0" borderId="0" xfId="0" applyFont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10" fillId="6" borderId="12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quotePrefix="1" applyFont="1" applyFill="1" applyBorder="1" applyAlignment="1">
      <alignment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vertical="center" wrapText="1"/>
    </xf>
    <xf numFmtId="0" fontId="6" fillId="4" borderId="5" xfId="0" quotePrefix="1" applyFont="1" applyFill="1" applyBorder="1" applyAlignment="1">
      <alignment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quotePrefix="1" applyFont="1" applyFill="1" applyBorder="1" applyAlignment="1">
      <alignment vertical="center" wrapText="1"/>
    </xf>
    <xf numFmtId="0" fontId="6" fillId="4" borderId="6" xfId="0" quotePrefix="1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0" borderId="8" xfId="0" quotePrefix="1" applyFont="1" applyBorder="1" applyAlignment="1">
      <alignment vertical="center" wrapText="1"/>
    </xf>
    <xf numFmtId="0" fontId="10" fillId="5" borderId="12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vertical="center" wrapText="1"/>
    </xf>
    <xf numFmtId="0" fontId="10" fillId="5" borderId="11" xfId="0" quotePrefix="1" applyFont="1" applyFill="1" applyBorder="1" applyAlignment="1">
      <alignment vertical="center" wrapText="1"/>
    </xf>
    <xf numFmtId="0" fontId="10" fillId="5" borderId="11" xfId="0" applyFont="1" applyFill="1" applyBorder="1" applyAlignment="1">
      <alignment horizontal="center" vertical="center" wrapText="1"/>
    </xf>
    <xf numFmtId="22" fontId="11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right" vertical="top" wrapText="1"/>
    </xf>
    <xf numFmtId="0" fontId="10" fillId="5" borderId="13" xfId="0" applyFont="1" applyFill="1" applyBorder="1" applyAlignment="1">
      <alignment vertical="center" wrapText="1"/>
    </xf>
    <xf numFmtId="0" fontId="10" fillId="6" borderId="13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10" fillId="6" borderId="14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vertical="center" wrapText="1"/>
    </xf>
    <xf numFmtId="0" fontId="10" fillId="6" borderId="15" xfId="0" quotePrefix="1" applyFont="1" applyFill="1" applyBorder="1" applyAlignment="1">
      <alignment vertical="center" wrapText="1"/>
    </xf>
    <xf numFmtId="0" fontId="10" fillId="6" borderId="15" xfId="0" applyFont="1" applyFill="1" applyBorder="1">
      <alignment vertical="center"/>
    </xf>
    <xf numFmtId="0" fontId="10" fillId="6" borderId="15" xfId="0" applyFont="1" applyFill="1" applyBorder="1" applyAlignment="1">
      <alignment horizontal="center" vertical="center" wrapText="1"/>
    </xf>
    <xf numFmtId="0" fontId="10" fillId="6" borderId="16" xfId="0" quotePrefix="1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vertical="center" wrapText="1"/>
    </xf>
    <xf numFmtId="0" fontId="10" fillId="6" borderId="2" xfId="0" quotePrefix="1" applyFont="1" applyFill="1" applyBorder="1" applyAlignment="1">
      <alignment vertical="center" wrapText="1"/>
    </xf>
    <xf numFmtId="0" fontId="10" fillId="6" borderId="2" xfId="0" applyFont="1" applyFill="1" applyBorder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0" fillId="6" borderId="3" xfId="0" quotePrefix="1" applyFont="1" applyFill="1" applyBorder="1" applyAlignment="1">
      <alignment horizontal="left" vertical="center" wrapText="1"/>
    </xf>
    <xf numFmtId="0" fontId="7" fillId="3" borderId="28" xfId="3" applyFont="1" applyFill="1" applyBorder="1" applyAlignment="1">
      <alignment horizontal="center" vertical="center" wrapText="1" readingOrder="1"/>
    </xf>
    <xf numFmtId="176" fontId="10" fillId="5" borderId="29" xfId="0" applyNumberFormat="1" applyFont="1" applyFill="1" applyBorder="1" applyAlignment="1">
      <alignment horizontal="center" vertical="center"/>
    </xf>
    <xf numFmtId="177" fontId="10" fillId="5" borderId="29" xfId="0" applyNumberFormat="1" applyFont="1" applyFill="1" applyBorder="1" applyAlignment="1">
      <alignment horizontal="center" vertical="center"/>
    </xf>
    <xf numFmtId="0" fontId="10" fillId="6" borderId="11" xfId="0" applyFont="1" applyFill="1" applyBorder="1">
      <alignment vertical="center"/>
    </xf>
    <xf numFmtId="176" fontId="10" fillId="6" borderId="29" xfId="0" applyNumberFormat="1" applyFont="1" applyFill="1" applyBorder="1" applyAlignment="1">
      <alignment horizontal="center" vertical="center"/>
    </xf>
    <xf numFmtId="177" fontId="10" fillId="6" borderId="29" xfId="0" applyNumberFormat="1" applyFont="1" applyFill="1" applyBorder="1" applyAlignment="1">
      <alignment horizontal="center" vertical="center"/>
    </xf>
    <xf numFmtId="176" fontId="6" fillId="0" borderId="30" xfId="0" applyNumberFormat="1" applyFont="1" applyBorder="1" applyAlignment="1">
      <alignment horizontal="center" vertical="center" wrapText="1"/>
    </xf>
    <xf numFmtId="177" fontId="6" fillId="0" borderId="30" xfId="0" applyNumberFormat="1" applyFont="1" applyBorder="1" applyAlignment="1">
      <alignment horizontal="center" vertical="center" wrapText="1"/>
    </xf>
    <xf numFmtId="176" fontId="6" fillId="4" borderId="30" xfId="0" applyNumberFormat="1" applyFont="1" applyFill="1" applyBorder="1" applyAlignment="1">
      <alignment horizontal="center" vertical="center" wrapText="1"/>
    </xf>
    <xf numFmtId="177" fontId="6" fillId="4" borderId="30" xfId="0" applyNumberFormat="1" applyFont="1" applyFill="1" applyBorder="1" applyAlignment="1">
      <alignment horizontal="center" vertical="center" wrapText="1"/>
    </xf>
    <xf numFmtId="176" fontId="10" fillId="6" borderId="28" xfId="0" applyNumberFormat="1" applyFont="1" applyFill="1" applyBorder="1" applyAlignment="1">
      <alignment horizontal="center" vertical="center"/>
    </xf>
    <xf numFmtId="177" fontId="10" fillId="6" borderId="28" xfId="0" applyNumberFormat="1" applyFont="1" applyFill="1" applyBorder="1" applyAlignment="1">
      <alignment horizontal="center" vertical="center"/>
    </xf>
    <xf numFmtId="176" fontId="10" fillId="6" borderId="32" xfId="0" applyNumberFormat="1" applyFont="1" applyFill="1" applyBorder="1" applyAlignment="1">
      <alignment horizontal="center" vertical="center"/>
    </xf>
    <xf numFmtId="177" fontId="10" fillId="6" borderId="32" xfId="0" applyNumberFormat="1" applyFont="1" applyFill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 wrapText="1"/>
    </xf>
    <xf numFmtId="177" fontId="6" fillId="0" borderId="31" xfId="0" applyNumberFormat="1" applyFont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/>
    </xf>
    <xf numFmtId="0" fontId="10" fillId="6" borderId="32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41" fontId="4" fillId="0" borderId="0" xfId="4" applyFont="1">
      <alignment vertical="center"/>
    </xf>
    <xf numFmtId="178" fontId="4" fillId="0" borderId="0" xfId="0" applyNumberFormat="1" applyFont="1">
      <alignment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vertical="center" wrapText="1"/>
    </xf>
    <xf numFmtId="0" fontId="6" fillId="2" borderId="34" xfId="0" quotePrefix="1" applyFont="1" applyFill="1" applyBorder="1" applyAlignment="1">
      <alignment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176" fontId="6" fillId="2" borderId="35" xfId="0" applyNumberFormat="1" applyFont="1" applyFill="1" applyBorder="1" applyAlignment="1">
      <alignment horizontal="center" vertical="center" wrapText="1"/>
    </xf>
    <xf numFmtId="177" fontId="6" fillId="2" borderId="35" xfId="0" applyNumberFormat="1" applyFont="1" applyFill="1" applyBorder="1" applyAlignment="1">
      <alignment horizontal="center" vertical="center" wrapText="1"/>
    </xf>
    <xf numFmtId="0" fontId="6" fillId="2" borderId="36" xfId="0" quotePrefix="1" applyFont="1" applyFill="1" applyBorder="1" applyAlignment="1">
      <alignment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0" fillId="15" borderId="17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14" fillId="4" borderId="5" xfId="0" quotePrefix="1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4" borderId="30" xfId="0" applyFont="1" applyFill="1" applyBorder="1" applyAlignment="1">
      <alignment horizontal="center" vertical="center" wrapText="1"/>
    </xf>
    <xf numFmtId="0" fontId="14" fillId="4" borderId="6" xfId="0" quotePrefix="1" applyFont="1" applyFill="1" applyBorder="1" applyAlignment="1">
      <alignment vertical="center" wrapText="1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8" xfId="0" applyFont="1" applyBorder="1" applyAlignment="1">
      <alignment vertical="center" wrapText="1"/>
    </xf>
    <xf numFmtId="0" fontId="6" fillId="0" borderId="38" xfId="0" quotePrefix="1" applyFont="1" applyBorder="1" applyAlignment="1">
      <alignment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176" fontId="6" fillId="0" borderId="39" xfId="0" applyNumberFormat="1" applyFont="1" applyBorder="1" applyAlignment="1">
      <alignment horizontal="center" vertical="center" wrapText="1"/>
    </xf>
    <xf numFmtId="177" fontId="6" fillId="0" borderId="39" xfId="0" applyNumberFormat="1" applyFont="1" applyBorder="1" applyAlignment="1">
      <alignment horizontal="center" vertical="center" wrapText="1"/>
    </xf>
    <xf numFmtId="0" fontId="6" fillId="0" borderId="40" xfId="0" applyFont="1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8" fillId="0" borderId="0" xfId="0" applyFont="1" applyAlignment="1">
      <alignment vertical="center"/>
    </xf>
    <xf numFmtId="0" fontId="8" fillId="0" borderId="10" xfId="0" applyFont="1" applyBorder="1" applyAlignment="1">
      <alignment vertical="center"/>
    </xf>
    <xf numFmtId="0" fontId="0" fillId="9" borderId="17" xfId="0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22" fontId="12" fillId="0" borderId="0" xfId="0" applyNumberFormat="1" applyFont="1" applyAlignment="1">
      <alignment horizontal="left" vertical="center"/>
    </xf>
    <xf numFmtId="0" fontId="10" fillId="6" borderId="5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176" fontId="14" fillId="4" borderId="30" xfId="0" applyNumberFormat="1" applyFont="1" applyFill="1" applyBorder="1" applyAlignment="1">
      <alignment horizontal="center" vertical="center" wrapText="1"/>
    </xf>
    <xf numFmtId="177" fontId="14" fillId="4" borderId="30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0" borderId="0" xfId="0" quotePrefix="1" applyFont="1">
      <alignment vertical="center"/>
    </xf>
    <xf numFmtId="0" fontId="6" fillId="4" borderId="41" xfId="0" applyFont="1" applyFill="1" applyBorder="1" applyAlignment="1">
      <alignment horizontal="center" vertical="center"/>
    </xf>
    <xf numFmtId="0" fontId="6" fillId="4" borderId="42" xfId="0" applyFont="1" applyFill="1" applyBorder="1" applyAlignment="1">
      <alignment horizontal="center" vertical="center"/>
    </xf>
    <xf numFmtId="0" fontId="6" fillId="4" borderId="42" xfId="0" applyFont="1" applyFill="1" applyBorder="1" applyAlignment="1">
      <alignment vertical="center" wrapText="1"/>
    </xf>
    <xf numFmtId="0" fontId="6" fillId="4" borderId="42" xfId="0" quotePrefix="1" applyFont="1" applyFill="1" applyBorder="1" applyAlignment="1">
      <alignment vertical="center" wrapText="1"/>
    </xf>
    <xf numFmtId="0" fontId="6" fillId="4" borderId="42" xfId="0" applyFont="1" applyFill="1" applyBorder="1" applyAlignment="1">
      <alignment horizontal="center" vertical="center" wrapText="1"/>
    </xf>
    <xf numFmtId="0" fontId="6" fillId="4" borderId="43" xfId="0" applyFont="1" applyFill="1" applyBorder="1" applyAlignment="1">
      <alignment horizontal="center" vertical="center" wrapText="1"/>
    </xf>
    <xf numFmtId="176" fontId="6" fillId="4" borderId="43" xfId="0" applyNumberFormat="1" applyFont="1" applyFill="1" applyBorder="1" applyAlignment="1">
      <alignment horizontal="center" vertical="center" wrapText="1"/>
    </xf>
    <xf numFmtId="177" fontId="6" fillId="4" borderId="43" xfId="0" applyNumberFormat="1" applyFont="1" applyFill="1" applyBorder="1" applyAlignment="1">
      <alignment horizontal="center" vertical="center" wrapText="1"/>
    </xf>
    <xf numFmtId="0" fontId="6" fillId="4" borderId="45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46" xfId="0" quotePrefix="1" applyFont="1" applyFill="1" applyBorder="1" applyAlignment="1">
      <alignment vertical="center" wrapText="1"/>
    </xf>
    <xf numFmtId="0" fontId="6" fillId="4" borderId="46" xfId="0" applyFont="1" applyFill="1" applyBorder="1" applyAlignment="1">
      <alignment horizontal="center" vertical="center" wrapText="1"/>
    </xf>
    <xf numFmtId="0" fontId="6" fillId="4" borderId="47" xfId="0" applyFont="1" applyFill="1" applyBorder="1" applyAlignment="1">
      <alignment horizontal="center" vertical="center" wrapText="1"/>
    </xf>
    <xf numFmtId="176" fontId="6" fillId="4" borderId="47" xfId="0" applyNumberFormat="1" applyFont="1" applyFill="1" applyBorder="1" applyAlignment="1">
      <alignment horizontal="center" vertical="center" wrapText="1"/>
    </xf>
    <xf numFmtId="177" fontId="6" fillId="4" borderId="47" xfId="0" applyNumberFormat="1" applyFont="1" applyFill="1" applyBorder="1" applyAlignment="1">
      <alignment horizontal="center" vertical="center" wrapText="1"/>
    </xf>
    <xf numFmtId="0" fontId="6" fillId="4" borderId="48" xfId="0" quotePrefix="1" applyFont="1" applyFill="1" applyBorder="1" applyAlignment="1">
      <alignment horizontal="left" vertical="center" wrapText="1"/>
    </xf>
    <xf numFmtId="0" fontId="6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vertical="center" wrapText="1"/>
    </xf>
    <xf numFmtId="0" fontId="6" fillId="2" borderId="42" xfId="0" quotePrefix="1" applyFont="1" applyFill="1" applyBorder="1" applyAlignment="1">
      <alignment vertical="center" wrapText="1"/>
    </xf>
    <xf numFmtId="0" fontId="6" fillId="2" borderId="42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center" vertical="center" wrapText="1"/>
    </xf>
    <xf numFmtId="176" fontId="6" fillId="2" borderId="43" xfId="0" applyNumberFormat="1" applyFont="1" applyFill="1" applyBorder="1" applyAlignment="1">
      <alignment horizontal="center" vertical="center" wrapText="1"/>
    </xf>
    <xf numFmtId="177" fontId="6" fillId="2" borderId="43" xfId="0" applyNumberFormat="1" applyFont="1" applyFill="1" applyBorder="1" applyAlignment="1">
      <alignment horizontal="center" vertical="center" wrapText="1"/>
    </xf>
    <xf numFmtId="0" fontId="6" fillId="2" borderId="44" xfId="0" quotePrefix="1" applyFont="1" applyFill="1" applyBorder="1" applyAlignment="1">
      <alignment vertical="center" wrapText="1"/>
    </xf>
    <xf numFmtId="0" fontId="6" fillId="4" borderId="42" xfId="0" applyFont="1" applyFill="1" applyBorder="1" applyAlignment="1">
      <alignment horizontal="left" vertical="center"/>
    </xf>
    <xf numFmtId="0" fontId="6" fillId="4" borderId="44" xfId="0" quotePrefix="1" applyFont="1" applyFill="1" applyBorder="1" applyAlignment="1">
      <alignment vertical="center" wrapText="1"/>
    </xf>
    <xf numFmtId="0" fontId="14" fillId="4" borderId="41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left" vertical="center"/>
    </xf>
    <xf numFmtId="0" fontId="14" fillId="4" borderId="42" xfId="0" quotePrefix="1" applyFont="1" applyFill="1" applyBorder="1" applyAlignment="1">
      <alignment vertical="center" wrapText="1"/>
    </xf>
    <xf numFmtId="0" fontId="14" fillId="4" borderId="42" xfId="0" applyFont="1" applyFill="1" applyBorder="1" applyAlignment="1">
      <alignment horizontal="center" vertical="center" wrapText="1"/>
    </xf>
    <xf numFmtId="0" fontId="14" fillId="4" borderId="43" xfId="0" applyFont="1" applyFill="1" applyBorder="1" applyAlignment="1">
      <alignment horizontal="center" vertical="center" wrapText="1"/>
    </xf>
    <xf numFmtId="176" fontId="14" fillId="4" borderId="43" xfId="0" applyNumberFormat="1" applyFont="1" applyFill="1" applyBorder="1" applyAlignment="1">
      <alignment horizontal="center" vertical="center" wrapText="1"/>
    </xf>
    <xf numFmtId="177" fontId="14" fillId="4" borderId="43" xfId="0" applyNumberFormat="1" applyFont="1" applyFill="1" applyBorder="1" applyAlignment="1">
      <alignment horizontal="center" vertical="center" wrapText="1"/>
    </xf>
    <xf numFmtId="0" fontId="14" fillId="4" borderId="44" xfId="0" quotePrefix="1" applyFont="1" applyFill="1" applyBorder="1" applyAlignment="1">
      <alignment vertical="center" wrapText="1"/>
    </xf>
    <xf numFmtId="0" fontId="16" fillId="4" borderId="5" xfId="5" applyFill="1" applyBorder="1" applyAlignment="1">
      <alignment vertical="center" wrapText="1"/>
    </xf>
    <xf numFmtId="0" fontId="16" fillId="4" borderId="42" xfId="5" applyFill="1" applyBorder="1" applyAlignment="1">
      <alignment vertical="center" wrapText="1"/>
    </xf>
    <xf numFmtId="179" fontId="6" fillId="7" borderId="41" xfId="0" applyNumberFormat="1" applyFont="1" applyFill="1" applyBorder="1" applyAlignment="1">
      <alignment horizontal="center" vertical="center"/>
    </xf>
    <xf numFmtId="0" fontId="6" fillId="7" borderId="42" xfId="0" applyFont="1" applyFill="1" applyBorder="1" applyAlignment="1">
      <alignment horizontal="center" vertical="center"/>
    </xf>
    <xf numFmtId="0" fontId="6" fillId="7" borderId="42" xfId="0" quotePrefix="1" applyFont="1" applyFill="1" applyBorder="1" applyAlignment="1">
      <alignment vertical="center" wrapText="1"/>
    </xf>
    <xf numFmtId="0" fontId="6" fillId="7" borderId="42" xfId="0" applyFont="1" applyFill="1" applyBorder="1" applyAlignment="1">
      <alignment horizontal="center" vertical="center" wrapText="1"/>
    </xf>
    <xf numFmtId="0" fontId="6" fillId="7" borderId="43" xfId="0" applyFont="1" applyFill="1" applyBorder="1" applyAlignment="1">
      <alignment horizontal="center" vertical="center" wrapText="1"/>
    </xf>
    <xf numFmtId="177" fontId="6" fillId="7" borderId="43" xfId="0" applyNumberFormat="1" applyFont="1" applyFill="1" applyBorder="1" applyAlignment="1">
      <alignment horizontal="center" vertical="center" wrapText="1"/>
    </xf>
    <xf numFmtId="0" fontId="6" fillId="7" borderId="44" xfId="0" quotePrefix="1" applyFont="1" applyFill="1" applyBorder="1" applyAlignment="1">
      <alignment horizontal="left" vertical="center" wrapText="1"/>
    </xf>
    <xf numFmtId="0" fontId="6" fillId="7" borderId="41" xfId="0" applyFont="1" applyFill="1" applyBorder="1" applyAlignment="1">
      <alignment horizontal="center" vertical="center"/>
    </xf>
    <xf numFmtId="0" fontId="6" fillId="7" borderId="42" xfId="0" applyFont="1" applyFill="1" applyBorder="1" applyAlignment="1">
      <alignment horizontal="left" vertical="center"/>
    </xf>
    <xf numFmtId="0" fontId="17" fillId="4" borderId="5" xfId="5" applyFont="1" applyFill="1" applyBorder="1" applyAlignment="1">
      <alignment vertical="center" wrapText="1"/>
    </xf>
    <xf numFmtId="0" fontId="16" fillId="4" borderId="46" xfId="5" applyFill="1" applyBorder="1" applyAlignment="1">
      <alignment vertical="center" wrapText="1"/>
    </xf>
    <xf numFmtId="0" fontId="10" fillId="7" borderId="42" xfId="0" applyFont="1" applyFill="1" applyBorder="1" applyAlignment="1">
      <alignment vertical="center" wrapText="1"/>
    </xf>
    <xf numFmtId="176" fontId="10" fillId="7" borderId="43" xfId="0" applyNumberFormat="1" applyFont="1" applyFill="1" applyBorder="1" applyAlignment="1">
      <alignment horizontal="center" vertical="center" wrapText="1"/>
    </xf>
    <xf numFmtId="177" fontId="10" fillId="7" borderId="43" xfId="0" applyNumberFormat="1" applyFont="1" applyFill="1" applyBorder="1" applyAlignment="1">
      <alignment horizontal="center" vertical="center" wrapText="1"/>
    </xf>
    <xf numFmtId="177" fontId="10" fillId="7" borderId="43" xfId="0" quotePrefix="1" applyNumberFormat="1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vertical="center" wrapText="1"/>
    </xf>
    <xf numFmtId="0" fontId="6" fillId="7" borderId="8" xfId="0" quotePrefix="1" applyFont="1" applyFill="1" applyBorder="1" applyAlignment="1">
      <alignment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31" xfId="0" applyFont="1" applyFill="1" applyBorder="1" applyAlignment="1">
      <alignment horizontal="center" vertical="center" wrapText="1"/>
    </xf>
    <xf numFmtId="176" fontId="10" fillId="7" borderId="31" xfId="0" applyNumberFormat="1" applyFont="1" applyFill="1" applyBorder="1" applyAlignment="1">
      <alignment horizontal="center" vertical="center" wrapText="1"/>
    </xf>
    <xf numFmtId="177" fontId="10" fillId="7" borderId="31" xfId="0" applyNumberFormat="1" applyFont="1" applyFill="1" applyBorder="1" applyAlignment="1">
      <alignment horizontal="center" vertical="center" wrapText="1"/>
    </xf>
    <xf numFmtId="177" fontId="6" fillId="7" borderId="31" xfId="0" applyNumberFormat="1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0" fontId="21" fillId="0" borderId="0" xfId="0" applyFont="1" applyAlignment="1">
      <alignment horizontal="right" vertical="center" wrapText="1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9" borderId="49" xfId="0" applyFont="1" applyFill="1" applyBorder="1" applyAlignment="1">
      <alignment horizontal="center" vertical="center"/>
    </xf>
    <xf numFmtId="0" fontId="24" fillId="9" borderId="50" xfId="0" applyFont="1" applyFill="1" applyBorder="1" applyAlignment="1">
      <alignment horizontal="center" vertical="center"/>
    </xf>
    <xf numFmtId="0" fontId="24" fillId="9" borderId="51" xfId="0" applyFont="1" applyFill="1" applyBorder="1" applyAlignment="1">
      <alignment horizontal="center" vertical="center"/>
    </xf>
    <xf numFmtId="0" fontId="24" fillId="0" borderId="52" xfId="0" applyFont="1" applyBorder="1" applyAlignment="1">
      <alignment horizontal="left" vertical="center"/>
    </xf>
    <xf numFmtId="0" fontId="20" fillId="0" borderId="53" xfId="0" applyFont="1" applyBorder="1" applyAlignment="1">
      <alignment horizontal="center" vertical="center"/>
    </xf>
    <xf numFmtId="176" fontId="20" fillId="0" borderId="52" xfId="0" applyNumberFormat="1" applyFont="1" applyBorder="1" applyAlignment="1">
      <alignment horizontal="center" vertical="center"/>
    </xf>
    <xf numFmtId="0" fontId="20" fillId="0" borderId="55" xfId="0" applyFont="1" applyBorder="1">
      <alignment vertical="center"/>
    </xf>
    <xf numFmtId="0" fontId="20" fillId="0" borderId="56" xfId="0" applyFont="1" applyBorder="1">
      <alignment vertical="center"/>
    </xf>
    <xf numFmtId="0" fontId="20" fillId="0" borderId="54" xfId="0" applyFont="1" applyBorder="1">
      <alignment vertical="center"/>
    </xf>
    <xf numFmtId="0" fontId="20" fillId="0" borderId="54" xfId="0" applyFont="1" applyFill="1" applyBorder="1">
      <alignment vertical="center"/>
    </xf>
    <xf numFmtId="0" fontId="20" fillId="0" borderId="55" xfId="0" applyFont="1" applyFill="1" applyBorder="1">
      <alignment vertical="center"/>
    </xf>
    <xf numFmtId="0" fontId="20" fillId="12" borderId="55" xfId="0" applyFont="1" applyFill="1" applyBorder="1">
      <alignment vertical="center"/>
    </xf>
    <xf numFmtId="0" fontId="20" fillId="12" borderId="56" xfId="0" applyFont="1" applyFill="1" applyBorder="1">
      <alignment vertical="center"/>
    </xf>
    <xf numFmtId="0" fontId="20" fillId="12" borderId="54" xfId="0" applyFont="1" applyFill="1" applyBorder="1">
      <alignment vertical="center"/>
    </xf>
    <xf numFmtId="0" fontId="20" fillId="0" borderId="56" xfId="0" applyFont="1" applyFill="1" applyBorder="1">
      <alignment vertical="center"/>
    </xf>
    <xf numFmtId="0" fontId="23" fillId="0" borderId="0" xfId="0" applyFont="1">
      <alignment vertical="center"/>
    </xf>
    <xf numFmtId="0" fontId="20" fillId="0" borderId="68" xfId="0" applyFont="1" applyBorder="1" applyAlignment="1">
      <alignment horizontal="center" vertical="center"/>
    </xf>
    <xf numFmtId="176" fontId="20" fillId="0" borderId="67" xfId="0" applyNumberFormat="1" applyFont="1" applyBorder="1" applyAlignment="1">
      <alignment horizontal="center" vertical="center"/>
    </xf>
    <xf numFmtId="0" fontId="20" fillId="19" borderId="69" xfId="0" applyFont="1" applyFill="1" applyBorder="1">
      <alignment vertical="center"/>
    </xf>
    <xf numFmtId="0" fontId="20" fillId="19" borderId="70" xfId="0" applyFont="1" applyFill="1" applyBorder="1">
      <alignment vertical="center"/>
    </xf>
    <xf numFmtId="0" fontId="20" fillId="0" borderId="70" xfId="0" applyFont="1" applyBorder="1">
      <alignment vertical="center"/>
    </xf>
    <xf numFmtId="0" fontId="20" fillId="0" borderId="71" xfId="0" applyFont="1" applyBorder="1">
      <alignment vertical="center"/>
    </xf>
    <xf numFmtId="0" fontId="20" fillId="0" borderId="69" xfId="0" applyFont="1" applyBorder="1">
      <alignment vertical="center"/>
    </xf>
    <xf numFmtId="0" fontId="20" fillId="0" borderId="69" xfId="0" applyFont="1" applyFill="1" applyBorder="1">
      <alignment vertical="center"/>
    </xf>
    <xf numFmtId="0" fontId="20" fillId="0" borderId="70" xfId="0" applyFont="1" applyFill="1" applyBorder="1">
      <alignment vertical="center"/>
    </xf>
    <xf numFmtId="0" fontId="20" fillId="12" borderId="70" xfId="0" applyFont="1" applyFill="1" applyBorder="1">
      <alignment vertical="center"/>
    </xf>
    <xf numFmtId="0" fontId="20" fillId="12" borderId="71" xfId="0" applyFont="1" applyFill="1" applyBorder="1">
      <alignment vertical="center"/>
    </xf>
    <xf numFmtId="0" fontId="20" fillId="12" borderId="69" xfId="0" applyFont="1" applyFill="1" applyBorder="1">
      <alignment vertical="center"/>
    </xf>
    <xf numFmtId="0" fontId="20" fillId="0" borderId="71" xfId="0" applyFont="1" applyFill="1" applyBorder="1">
      <alignment vertical="center"/>
    </xf>
    <xf numFmtId="0" fontId="24" fillId="2" borderId="57" xfId="0" applyFont="1" applyFill="1" applyBorder="1" applyAlignment="1">
      <alignment horizontal="left" vertical="center"/>
    </xf>
    <xf numFmtId="0" fontId="20" fillId="2" borderId="58" xfId="0" applyFont="1" applyFill="1" applyBorder="1" applyAlignment="1">
      <alignment horizontal="center" vertical="center"/>
    </xf>
    <xf numFmtId="176" fontId="20" fillId="2" borderId="57" xfId="0" applyNumberFormat="1" applyFont="1" applyFill="1" applyBorder="1" applyAlignment="1">
      <alignment horizontal="center" vertical="center"/>
    </xf>
    <xf numFmtId="0" fontId="20" fillId="0" borderId="59" xfId="0" applyFont="1" applyBorder="1">
      <alignment vertical="center"/>
    </xf>
    <xf numFmtId="0" fontId="25" fillId="20" borderId="60" xfId="0" applyFont="1" applyFill="1" applyBorder="1">
      <alignment vertical="center"/>
    </xf>
    <xf numFmtId="0" fontId="20" fillId="0" borderId="60" xfId="0" applyFont="1" applyBorder="1">
      <alignment vertical="center"/>
    </xf>
    <xf numFmtId="0" fontId="20" fillId="0" borderId="61" xfId="0" applyFont="1" applyBorder="1">
      <alignment vertical="center"/>
    </xf>
    <xf numFmtId="0" fontId="20" fillId="0" borderId="59" xfId="0" applyFont="1" applyFill="1" applyBorder="1">
      <alignment vertical="center"/>
    </xf>
    <xf numFmtId="0" fontId="20" fillId="0" borderId="60" xfId="0" applyFont="1" applyFill="1" applyBorder="1">
      <alignment vertical="center"/>
    </xf>
    <xf numFmtId="0" fontId="20" fillId="12" borderId="60" xfId="0" applyFont="1" applyFill="1" applyBorder="1">
      <alignment vertical="center"/>
    </xf>
    <xf numFmtId="0" fontId="20" fillId="12" borderId="61" xfId="0" applyFont="1" applyFill="1" applyBorder="1">
      <alignment vertical="center"/>
    </xf>
    <xf numFmtId="0" fontId="20" fillId="12" borderId="59" xfId="0" applyFont="1" applyFill="1" applyBorder="1">
      <alignment vertical="center"/>
    </xf>
    <xf numFmtId="0" fontId="20" fillId="0" borderId="61" xfId="0" applyFont="1" applyFill="1" applyBorder="1">
      <alignment vertical="center"/>
    </xf>
    <xf numFmtId="0" fontId="24" fillId="0" borderId="57" xfId="0" applyFont="1" applyBorder="1" applyAlignment="1">
      <alignment horizontal="left" vertical="center"/>
    </xf>
    <xf numFmtId="0" fontId="20" fillId="0" borderId="58" xfId="0" applyFont="1" applyBorder="1" applyAlignment="1">
      <alignment horizontal="center" vertical="center"/>
    </xf>
    <xf numFmtId="176" fontId="20" fillId="0" borderId="57" xfId="0" applyNumberFormat="1" applyFont="1" applyBorder="1" applyAlignment="1">
      <alignment horizontal="center" vertical="center"/>
    </xf>
    <xf numFmtId="0" fontId="20" fillId="19" borderId="61" xfId="0" applyFont="1" applyFill="1" applyBorder="1">
      <alignment vertical="center"/>
    </xf>
    <xf numFmtId="0" fontId="25" fillId="20" borderId="61" xfId="0" applyFont="1" applyFill="1" applyBorder="1">
      <alignment vertical="center"/>
    </xf>
    <xf numFmtId="0" fontId="24" fillId="0" borderId="57" xfId="0" applyFont="1" applyBorder="1" applyAlignment="1">
      <alignment horizontal="left" vertical="center" wrapText="1"/>
    </xf>
    <xf numFmtId="0" fontId="20" fillId="19" borderId="59" xfId="0" applyFont="1" applyFill="1" applyBorder="1">
      <alignment vertical="center"/>
    </xf>
    <xf numFmtId="0" fontId="24" fillId="2" borderId="62" xfId="0" applyFont="1" applyFill="1" applyBorder="1" applyAlignment="1">
      <alignment horizontal="left" vertical="center"/>
    </xf>
    <xf numFmtId="0" fontId="20" fillId="2" borderId="63" xfId="0" applyFont="1" applyFill="1" applyBorder="1" applyAlignment="1">
      <alignment horizontal="center" vertical="center"/>
    </xf>
    <xf numFmtId="176" fontId="20" fillId="2" borderId="62" xfId="0" applyNumberFormat="1" applyFont="1" applyFill="1" applyBorder="1" applyAlignment="1">
      <alignment horizontal="center" vertical="center"/>
    </xf>
    <xf numFmtId="0" fontId="20" fillId="0" borderId="64" xfId="0" applyFont="1" applyBorder="1">
      <alignment vertical="center"/>
    </xf>
    <xf numFmtId="0" fontId="20" fillId="0" borderId="65" xfId="0" applyFont="1" applyBorder="1">
      <alignment vertical="center"/>
    </xf>
    <xf numFmtId="0" fontId="20" fillId="0" borderId="66" xfId="0" applyFont="1" applyBorder="1">
      <alignment vertical="center"/>
    </xf>
    <xf numFmtId="0" fontId="25" fillId="20" borderId="64" xfId="0" applyFont="1" applyFill="1" applyBorder="1">
      <alignment vertical="center"/>
    </xf>
    <xf numFmtId="0" fontId="20" fillId="0" borderId="64" xfId="0" applyFont="1" applyFill="1" applyBorder="1">
      <alignment vertical="center"/>
    </xf>
    <xf numFmtId="0" fontId="20" fillId="0" borderId="65" xfId="0" applyFont="1" applyFill="1" applyBorder="1">
      <alignment vertical="center"/>
    </xf>
    <xf numFmtId="0" fontId="20" fillId="12" borderId="65" xfId="0" applyFont="1" applyFill="1" applyBorder="1">
      <alignment vertical="center"/>
    </xf>
    <xf numFmtId="0" fontId="20" fillId="12" borderId="66" xfId="0" applyFont="1" applyFill="1" applyBorder="1">
      <alignment vertical="center"/>
    </xf>
    <xf numFmtId="0" fontId="20" fillId="12" borderId="64" xfId="0" applyFont="1" applyFill="1" applyBorder="1">
      <alignment vertical="center"/>
    </xf>
    <xf numFmtId="0" fontId="20" fillId="0" borderId="66" xfId="0" applyFont="1" applyFill="1" applyBorder="1">
      <alignment vertical="center"/>
    </xf>
    <xf numFmtId="0" fontId="24" fillId="0" borderId="17" xfId="0" applyFont="1" applyBorder="1" applyAlignment="1">
      <alignment horizontal="left" vertical="center"/>
    </xf>
    <xf numFmtId="0" fontId="20" fillId="0" borderId="27" xfId="0" applyFont="1" applyBorder="1" applyAlignment="1">
      <alignment horizontal="center" vertical="center"/>
    </xf>
    <xf numFmtId="176" fontId="20" fillId="0" borderId="17" xfId="0" applyNumberFormat="1" applyFont="1" applyBorder="1" applyAlignment="1">
      <alignment horizontal="center" vertical="center"/>
    </xf>
    <xf numFmtId="0" fontId="20" fillId="7" borderId="49" xfId="0" applyFont="1" applyFill="1" applyBorder="1">
      <alignment vertical="center"/>
    </xf>
    <xf numFmtId="0" fontId="20" fillId="0" borderId="50" xfId="0" applyFont="1" applyBorder="1">
      <alignment vertical="center"/>
    </xf>
    <xf numFmtId="0" fontId="20" fillId="0" borderId="51" xfId="0" applyFont="1" applyBorder="1">
      <alignment vertical="center"/>
    </xf>
    <xf numFmtId="0" fontId="20" fillId="0" borderId="49" xfId="0" applyFont="1" applyBorder="1">
      <alignment vertical="center"/>
    </xf>
    <xf numFmtId="0" fontId="20" fillId="7" borderId="50" xfId="0" applyFont="1" applyFill="1" applyBorder="1">
      <alignment vertical="center"/>
    </xf>
    <xf numFmtId="0" fontId="20" fillId="0" borderId="49" xfId="0" applyFont="1" applyFill="1" applyBorder="1">
      <alignment vertical="center"/>
    </xf>
    <xf numFmtId="0" fontId="20" fillId="0" borderId="50" xfId="0" applyFont="1" applyFill="1" applyBorder="1">
      <alignment vertical="center"/>
    </xf>
    <xf numFmtId="0" fontId="20" fillId="12" borderId="50" xfId="0" applyFont="1" applyFill="1" applyBorder="1">
      <alignment vertical="center"/>
    </xf>
    <xf numFmtId="0" fontId="20" fillId="12" borderId="51" xfId="0" applyFont="1" applyFill="1" applyBorder="1">
      <alignment vertical="center"/>
    </xf>
    <xf numFmtId="0" fontId="20" fillId="12" borderId="49" xfId="0" applyFont="1" applyFill="1" applyBorder="1">
      <alignment vertical="center"/>
    </xf>
    <xf numFmtId="0" fontId="20" fillId="0" borderId="51" xfId="0" applyFont="1" applyFill="1" applyBorder="1">
      <alignment vertical="center"/>
    </xf>
    <xf numFmtId="0" fontId="20" fillId="7" borderId="55" xfId="0" applyFont="1" applyFill="1" applyBorder="1">
      <alignment vertical="center"/>
    </xf>
    <xf numFmtId="0" fontId="20" fillId="7" borderId="56" xfId="0" applyFont="1" applyFill="1" applyBorder="1">
      <alignment vertical="center"/>
    </xf>
    <xf numFmtId="0" fontId="20" fillId="7" borderId="54" xfId="0" applyFont="1" applyFill="1" applyBorder="1">
      <alignment vertical="center"/>
    </xf>
    <xf numFmtId="0" fontId="20" fillId="7" borderId="60" xfId="0" applyFont="1" applyFill="1" applyBorder="1">
      <alignment vertical="center"/>
    </xf>
    <xf numFmtId="0" fontId="20" fillId="7" borderId="59" xfId="0" applyFont="1" applyFill="1" applyBorder="1">
      <alignment vertical="center"/>
    </xf>
    <xf numFmtId="0" fontId="24" fillId="0" borderId="62" xfId="0" applyFont="1" applyBorder="1" applyAlignment="1">
      <alignment horizontal="left" vertical="center"/>
    </xf>
    <xf numFmtId="0" fontId="20" fillId="0" borderId="63" xfId="0" applyFont="1" applyBorder="1" applyAlignment="1">
      <alignment horizontal="center" vertical="center"/>
    </xf>
    <xf numFmtId="176" fontId="20" fillId="0" borderId="62" xfId="0" applyNumberFormat="1" applyFont="1" applyBorder="1" applyAlignment="1">
      <alignment horizontal="center" vertical="center"/>
    </xf>
    <xf numFmtId="0" fontId="20" fillId="7" borderId="65" xfId="0" applyFont="1" applyFill="1" applyBorder="1">
      <alignment vertical="center"/>
    </xf>
    <xf numFmtId="0" fontId="20" fillId="7" borderId="66" xfId="0" applyFont="1" applyFill="1" applyBorder="1">
      <alignment vertical="center"/>
    </xf>
    <xf numFmtId="0" fontId="20" fillId="7" borderId="64" xfId="0" applyFont="1" applyFill="1" applyBorder="1">
      <alignment vertical="center"/>
    </xf>
    <xf numFmtId="0" fontId="20" fillId="13" borderId="50" xfId="0" applyFont="1" applyFill="1" applyBorder="1" applyAlignment="1">
      <alignment horizontal="center" vertical="center"/>
    </xf>
    <xf numFmtId="0" fontId="20" fillId="13" borderId="51" xfId="0" applyFont="1" applyFill="1" applyBorder="1" applyAlignment="1">
      <alignment horizontal="center" vertical="center"/>
    </xf>
    <xf numFmtId="0" fontId="20" fillId="5" borderId="49" xfId="0" applyFont="1" applyFill="1" applyBorder="1" applyAlignment="1">
      <alignment horizontal="center" vertical="center"/>
    </xf>
    <xf numFmtId="0" fontId="20" fillId="5" borderId="50" xfId="0" applyFont="1" applyFill="1" applyBorder="1" applyAlignment="1">
      <alignment horizontal="center" vertical="center"/>
    </xf>
    <xf numFmtId="0" fontId="20" fillId="12" borderId="50" xfId="0" applyFont="1" applyFill="1" applyBorder="1" applyAlignment="1">
      <alignment horizontal="center" vertical="center"/>
    </xf>
    <xf numFmtId="0" fontId="20" fillId="12" borderId="51" xfId="0" applyFont="1" applyFill="1" applyBorder="1" applyAlignment="1">
      <alignment horizontal="center" vertical="center"/>
    </xf>
    <xf numFmtId="0" fontId="20" fillId="12" borderId="49" xfId="0" applyFont="1" applyFill="1" applyBorder="1" applyAlignment="1">
      <alignment horizontal="center" vertical="center"/>
    </xf>
    <xf numFmtId="0" fontId="20" fillId="16" borderId="50" xfId="0" applyFont="1" applyFill="1" applyBorder="1" applyAlignment="1">
      <alignment horizontal="center" vertical="center"/>
    </xf>
    <xf numFmtId="0" fontId="20" fillId="16" borderId="51" xfId="0" applyFont="1" applyFill="1" applyBorder="1" applyAlignment="1">
      <alignment horizontal="center" vertical="center"/>
    </xf>
    <xf numFmtId="0" fontId="20" fillId="17" borderId="49" xfId="0" applyFont="1" applyFill="1" applyBorder="1" applyAlignment="1">
      <alignment horizontal="center" vertical="center"/>
    </xf>
    <xf numFmtId="0" fontId="20" fillId="17" borderId="50" xfId="0" applyFont="1" applyFill="1" applyBorder="1" applyAlignment="1">
      <alignment horizontal="center" vertical="center"/>
    </xf>
    <xf numFmtId="0" fontId="20" fillId="17" borderId="51" xfId="0" applyFont="1" applyFill="1" applyBorder="1" applyAlignment="1">
      <alignment horizontal="center" vertical="center"/>
    </xf>
    <xf numFmtId="0" fontId="20" fillId="0" borderId="49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20" fillId="0" borderId="51" xfId="0" applyFont="1" applyFill="1" applyBorder="1" applyAlignment="1">
      <alignment horizontal="center" vertical="center"/>
    </xf>
    <xf numFmtId="0" fontId="20" fillId="21" borderId="50" xfId="0" applyFont="1" applyFill="1" applyBorder="1" applyAlignment="1">
      <alignment horizontal="center" vertical="center"/>
    </xf>
    <xf numFmtId="0" fontId="20" fillId="21" borderId="51" xfId="0" applyFont="1" applyFill="1" applyBorder="1" applyAlignment="1">
      <alignment horizontal="center" vertical="center"/>
    </xf>
    <xf numFmtId="0" fontId="20" fillId="21" borderId="49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0" fillId="14" borderId="49" xfId="0" applyFont="1" applyFill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14" borderId="51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67" xfId="0" applyFont="1" applyBorder="1" applyAlignment="1">
      <alignment horizontal="left" vertical="center"/>
    </xf>
    <xf numFmtId="0" fontId="21" fillId="0" borderId="0" xfId="0" applyFont="1" applyAlignment="1">
      <alignment horizontal="right" vertical="center" wrapText="1"/>
    </xf>
    <xf numFmtId="0" fontId="22" fillId="11" borderId="49" xfId="0" applyFont="1" applyFill="1" applyBorder="1" applyAlignment="1">
      <alignment horizontal="center" vertical="center"/>
    </xf>
    <xf numFmtId="0" fontId="22" fillId="11" borderId="50" xfId="0" applyFont="1" applyFill="1" applyBorder="1" applyAlignment="1">
      <alignment horizontal="center" vertical="center"/>
    </xf>
    <xf numFmtId="0" fontId="22" fillId="11" borderId="5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19" fillId="0" borderId="0" xfId="0" applyFont="1">
      <alignment vertical="center"/>
    </xf>
    <xf numFmtId="0" fontId="22" fillId="8" borderId="21" xfId="0" applyFont="1" applyFill="1" applyBorder="1" applyAlignment="1">
      <alignment horizontal="center" vertical="center"/>
    </xf>
    <xf numFmtId="0" fontId="22" fillId="8" borderId="22" xfId="0" applyFont="1" applyFill="1" applyBorder="1" applyAlignment="1">
      <alignment horizontal="center" vertical="center"/>
    </xf>
    <xf numFmtId="0" fontId="22" fillId="8" borderId="23" xfId="0" applyFont="1" applyFill="1" applyBorder="1" applyAlignment="1">
      <alignment horizontal="center" vertical="center"/>
    </xf>
    <xf numFmtId="0" fontId="22" fillId="8" borderId="24" xfId="0" applyFont="1" applyFill="1" applyBorder="1" applyAlignment="1">
      <alignment horizontal="center" vertical="center"/>
    </xf>
    <xf numFmtId="0" fontId="22" fillId="8" borderId="17" xfId="0" applyFont="1" applyFill="1" applyBorder="1" applyAlignment="1">
      <alignment horizontal="center" vertical="center"/>
    </xf>
    <xf numFmtId="0" fontId="22" fillId="8" borderId="18" xfId="0" applyFont="1" applyFill="1" applyBorder="1" applyAlignment="1">
      <alignment horizontal="center" vertical="center"/>
    </xf>
    <xf numFmtId="0" fontId="22" fillId="8" borderId="19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20" fillId="2" borderId="26" xfId="0" applyFont="1" applyFill="1" applyBorder="1" applyAlignment="1">
      <alignment horizontal="center" vertical="center"/>
    </xf>
    <xf numFmtId="0" fontId="20" fillId="2" borderId="27" xfId="0" applyFont="1" applyFill="1" applyBorder="1" applyAlignment="1">
      <alignment horizontal="center" vertical="center"/>
    </xf>
    <xf numFmtId="0" fontId="24" fillId="2" borderId="25" xfId="0" applyFont="1" applyFill="1" applyBorder="1" applyAlignment="1">
      <alignment horizontal="center" vertical="center"/>
    </xf>
    <xf numFmtId="0" fontId="24" fillId="2" borderId="26" xfId="0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0" xfId="0" applyFont="1" applyBorder="1">
      <alignment vertical="center"/>
    </xf>
    <xf numFmtId="0" fontId="10" fillId="15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0" fillId="18" borderId="25" xfId="0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0" xfId="0" applyFont="1" applyBorder="1" applyAlignment="1">
      <alignment vertical="center"/>
    </xf>
    <xf numFmtId="180" fontId="22" fillId="11" borderId="17" xfId="0" applyNumberFormat="1" applyFont="1" applyFill="1" applyBorder="1" applyAlignment="1">
      <alignment horizontal="center" vertical="center"/>
    </xf>
    <xf numFmtId="180" fontId="22" fillId="10" borderId="49" xfId="0" applyNumberFormat="1" applyFont="1" applyFill="1" applyBorder="1" applyAlignment="1">
      <alignment horizontal="center" vertical="center"/>
    </xf>
    <xf numFmtId="180" fontId="22" fillId="10" borderId="50" xfId="0" applyNumberFormat="1" applyFont="1" applyFill="1" applyBorder="1" applyAlignment="1">
      <alignment horizontal="center" vertical="center"/>
    </xf>
    <xf numFmtId="180" fontId="22" fillId="10" borderId="51" xfId="0" applyNumberFormat="1" applyFont="1" applyFill="1" applyBorder="1" applyAlignment="1">
      <alignment horizontal="center" vertical="center"/>
    </xf>
    <xf numFmtId="180" fontId="22" fillId="11" borderId="49" xfId="0" applyNumberFormat="1" applyFont="1" applyFill="1" applyBorder="1" applyAlignment="1">
      <alignment horizontal="center" vertical="center"/>
    </xf>
    <xf numFmtId="180" fontId="22" fillId="11" borderId="50" xfId="0" applyNumberFormat="1" applyFont="1" applyFill="1" applyBorder="1" applyAlignment="1">
      <alignment horizontal="center" vertical="center"/>
    </xf>
    <xf numFmtId="180" fontId="22" fillId="11" borderId="51" xfId="0" applyNumberFormat="1" applyFont="1" applyFill="1" applyBorder="1" applyAlignment="1">
      <alignment horizontal="center" vertical="center"/>
    </xf>
    <xf numFmtId="180" fontId="22" fillId="8" borderId="49" xfId="0" applyNumberFormat="1" applyFont="1" applyFill="1" applyBorder="1" applyAlignment="1">
      <alignment horizontal="center" vertical="center"/>
    </xf>
    <xf numFmtId="180" fontId="22" fillId="8" borderId="50" xfId="0" applyNumberFormat="1" applyFont="1" applyFill="1" applyBorder="1" applyAlignment="1">
      <alignment horizontal="center" vertical="center"/>
    </xf>
    <xf numFmtId="180" fontId="22" fillId="8" borderId="51" xfId="0" applyNumberFormat="1" applyFont="1" applyFill="1" applyBorder="1" applyAlignment="1">
      <alignment horizontal="center" vertical="center"/>
    </xf>
    <xf numFmtId="181" fontId="20" fillId="0" borderId="17" xfId="0" applyNumberFormat="1" applyFont="1" applyBorder="1" applyAlignment="1">
      <alignment horizontal="center" vertical="center"/>
    </xf>
  </cellXfs>
  <cellStyles count="6">
    <cellStyle name="쉼표 [0]" xfId="4" builtinId="6"/>
    <cellStyle name="쉼표 [0] 2" xfId="2" xr:uid="{6E407C63-7619-4F72-B1EF-408514C5CC32}"/>
    <cellStyle name="표준" xfId="0" builtinId="0"/>
    <cellStyle name="표준 2" xfId="3" xr:uid="{0BC1CDE3-1017-43FE-8200-4E4A14AD99D3}"/>
    <cellStyle name="표준 3" xfId="1" xr:uid="{BA13A0BB-7519-4A08-9661-0E540F5F4587}"/>
    <cellStyle name="하이퍼링크" xfId="5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D3C59CC-A2E8-46D8-8FE7-F988BDF253A6}">
      <tableStyleElement type="wholeTable" dxfId="1"/>
      <tableStyleElement type="headerRow" dxfId="0"/>
    </tableStyle>
  </tableStyles>
  <colors>
    <mruColors>
      <color rgb="FF0000FF"/>
      <color rgb="FFD8BEEC"/>
      <color rgb="FF8EC16B"/>
      <color rgb="FF4B91D1"/>
      <color rgb="FF3483CA"/>
      <color rgb="FF6FA8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237371</xdr:colOff>
      <xdr:row>39</xdr:row>
      <xdr:rowOff>40687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71ECC03-18B0-4A6A-9C93-8C6D9BF35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11696" cy="576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27</xdr:col>
      <xdr:colOff>238075</xdr:colOff>
      <xdr:row>39</xdr:row>
      <xdr:rowOff>41175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E44A59B-8C63-4753-A4B4-046231585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95426" y="0"/>
          <a:ext cx="8312400" cy="5760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edwith.org/python-network-data/joinLectures/13749" TargetMode="External"/><Relationship Id="rId7" Type="http://schemas.openxmlformats.org/officeDocument/2006/relationships/hyperlink" Target="https://www.edwith.org/python-capston/" TargetMode="External"/><Relationship Id="rId2" Type="http://schemas.openxmlformats.org/officeDocument/2006/relationships/hyperlink" Target="https://www.edwith.org/python-data/joinLectures/13744" TargetMode="External"/><Relationship Id="rId1" Type="http://schemas.openxmlformats.org/officeDocument/2006/relationships/hyperlink" Target="https://www.edwith.org/pythonforeverybody/joinLectures/12597" TargetMode="External"/><Relationship Id="rId6" Type="http://schemas.openxmlformats.org/officeDocument/2006/relationships/hyperlink" Target="https://www.edwith.org/python-databases/" TargetMode="External"/><Relationship Id="rId5" Type="http://schemas.openxmlformats.org/officeDocument/2006/relationships/hyperlink" Target="http://www.kmooc.kr/courses/course-v1:DKUK+DKUK0003+2020_T2/course/" TargetMode="External"/><Relationship Id="rId4" Type="http://schemas.openxmlformats.org/officeDocument/2006/relationships/hyperlink" Target="https://www.edwith.org/datait/joinLectures/2709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6649-3042-4F9D-95E9-8CEE05AD749F}">
  <sheetPr>
    <tabColor theme="9" tint="-0.499984740745262"/>
    <pageSetUpPr fitToPage="1"/>
  </sheetPr>
  <dimension ref="A1:BL29"/>
  <sheetViews>
    <sheetView showGridLines="0" tabSelected="1" zoomScaleNormal="100" workbookViewId="0">
      <pane xSplit="7" ySplit="3" topLeftCell="H6" activePane="bottomRight" state="frozen"/>
      <selection pane="topRight" activeCell="H1" sqref="H1"/>
      <selection pane="bottomLeft" activeCell="A4" sqref="A4"/>
      <selection pane="bottomRight" activeCell="AC26" sqref="AC26"/>
    </sheetView>
  </sheetViews>
  <sheetFormatPr defaultColWidth="0" defaultRowHeight="17.5" customHeight="1" zeroHeight="1"/>
  <cols>
    <col min="1" max="1" width="1.625" style="187" customWidth="1"/>
    <col min="2" max="2" width="6.875" style="187" customWidth="1"/>
    <col min="3" max="3" width="8.75" style="187" customWidth="1"/>
    <col min="4" max="4" width="28.25" style="187" customWidth="1"/>
    <col min="5" max="5" width="8.25" style="187" customWidth="1"/>
    <col min="6" max="7" width="10.25" style="189" customWidth="1"/>
    <col min="8" max="51" width="3.625" style="187" customWidth="1"/>
    <col min="52" max="52" width="1.625" style="189" customWidth="1"/>
    <col min="53" max="64" width="0" style="187" hidden="1" customWidth="1"/>
    <col min="65" max="16384" width="9" style="187" hidden="1"/>
  </cols>
  <sheetData>
    <row r="1" spans="2:52" ht="35" customHeight="1">
      <c r="B1" s="311" t="s">
        <v>212</v>
      </c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AH1" s="188"/>
      <c r="AI1" s="188"/>
      <c r="AJ1" s="188"/>
      <c r="AK1" s="188"/>
      <c r="AL1" s="188"/>
      <c r="AM1" s="188"/>
      <c r="AN1" s="188"/>
      <c r="AO1" s="188"/>
      <c r="AP1" s="188"/>
      <c r="AQ1" s="304" t="s">
        <v>211</v>
      </c>
      <c r="AR1" s="304"/>
      <c r="AS1" s="304"/>
      <c r="AT1" s="304"/>
      <c r="AU1" s="304"/>
      <c r="AV1" s="304"/>
      <c r="AW1" s="304"/>
      <c r="AX1" s="304"/>
      <c r="AY1" s="304"/>
    </row>
    <row r="2" spans="2:52" s="190" customFormat="1" ht="17.5" customHeight="1">
      <c r="B2" s="312" t="s">
        <v>3</v>
      </c>
      <c r="C2" s="313"/>
      <c r="D2" s="316" t="s">
        <v>93</v>
      </c>
      <c r="E2" s="317" t="s">
        <v>101</v>
      </c>
      <c r="F2" s="316" t="s">
        <v>94</v>
      </c>
      <c r="G2" s="316" t="s">
        <v>95</v>
      </c>
      <c r="H2" s="344">
        <v>9</v>
      </c>
      <c r="I2" s="344"/>
      <c r="J2" s="344"/>
      <c r="K2" s="344"/>
      <c r="L2" s="345">
        <v>10</v>
      </c>
      <c r="M2" s="346"/>
      <c r="N2" s="346"/>
      <c r="O2" s="346"/>
      <c r="P2" s="347"/>
      <c r="Q2" s="348">
        <v>11</v>
      </c>
      <c r="R2" s="349"/>
      <c r="S2" s="349"/>
      <c r="T2" s="350"/>
      <c r="U2" s="345">
        <v>12</v>
      </c>
      <c r="V2" s="346"/>
      <c r="W2" s="346"/>
      <c r="X2" s="347"/>
      <c r="Y2" s="305">
        <v>2021.01</v>
      </c>
      <c r="Z2" s="306"/>
      <c r="AA2" s="306"/>
      <c r="AB2" s="306"/>
      <c r="AC2" s="307"/>
      <c r="AD2" s="345">
        <v>2</v>
      </c>
      <c r="AE2" s="346"/>
      <c r="AF2" s="346"/>
      <c r="AG2" s="347"/>
      <c r="AH2" s="351">
        <v>3</v>
      </c>
      <c r="AI2" s="352"/>
      <c r="AJ2" s="352"/>
      <c r="AK2" s="352"/>
      <c r="AL2" s="353"/>
      <c r="AM2" s="345">
        <v>4</v>
      </c>
      <c r="AN2" s="346"/>
      <c r="AO2" s="346"/>
      <c r="AP2" s="347"/>
      <c r="AQ2" s="351">
        <v>5</v>
      </c>
      <c r="AR2" s="352"/>
      <c r="AS2" s="352"/>
      <c r="AT2" s="352"/>
      <c r="AU2" s="353"/>
      <c r="AV2" s="345">
        <v>6</v>
      </c>
      <c r="AW2" s="346"/>
      <c r="AX2" s="346"/>
      <c r="AY2" s="347"/>
    </row>
    <row r="3" spans="2:52" s="190" customFormat="1" ht="17.5" customHeight="1">
      <c r="B3" s="314"/>
      <c r="C3" s="315"/>
      <c r="D3" s="316"/>
      <c r="E3" s="318"/>
      <c r="F3" s="316"/>
      <c r="G3" s="316"/>
      <c r="H3" s="191">
        <v>1</v>
      </c>
      <c r="I3" s="192">
        <v>2</v>
      </c>
      <c r="J3" s="192">
        <v>3</v>
      </c>
      <c r="K3" s="193">
        <v>4</v>
      </c>
      <c r="L3" s="191">
        <v>1</v>
      </c>
      <c r="M3" s="192">
        <v>2</v>
      </c>
      <c r="N3" s="192">
        <v>3</v>
      </c>
      <c r="O3" s="192">
        <v>4</v>
      </c>
      <c r="P3" s="193">
        <v>5</v>
      </c>
      <c r="Q3" s="191">
        <v>1</v>
      </c>
      <c r="R3" s="192">
        <v>2</v>
      </c>
      <c r="S3" s="192">
        <v>3</v>
      </c>
      <c r="T3" s="193">
        <v>4</v>
      </c>
      <c r="U3" s="191">
        <v>1</v>
      </c>
      <c r="V3" s="192">
        <v>2</v>
      </c>
      <c r="W3" s="192">
        <v>3</v>
      </c>
      <c r="X3" s="193">
        <v>4</v>
      </c>
      <c r="Y3" s="191">
        <v>1</v>
      </c>
      <c r="Z3" s="192">
        <v>2</v>
      </c>
      <c r="AA3" s="192">
        <v>3</v>
      </c>
      <c r="AB3" s="192">
        <v>4</v>
      </c>
      <c r="AC3" s="193">
        <v>5</v>
      </c>
      <c r="AD3" s="191">
        <v>1</v>
      </c>
      <c r="AE3" s="192">
        <v>2</v>
      </c>
      <c r="AF3" s="192">
        <v>3</v>
      </c>
      <c r="AG3" s="193">
        <v>4</v>
      </c>
      <c r="AH3" s="191">
        <v>1</v>
      </c>
      <c r="AI3" s="192">
        <v>2</v>
      </c>
      <c r="AJ3" s="192">
        <v>3</v>
      </c>
      <c r="AK3" s="192">
        <v>4</v>
      </c>
      <c r="AL3" s="193">
        <v>5</v>
      </c>
      <c r="AM3" s="191">
        <v>1</v>
      </c>
      <c r="AN3" s="192">
        <v>2</v>
      </c>
      <c r="AO3" s="192">
        <v>3</v>
      </c>
      <c r="AP3" s="193">
        <v>4</v>
      </c>
      <c r="AQ3" s="191">
        <v>1</v>
      </c>
      <c r="AR3" s="192">
        <v>2</v>
      </c>
      <c r="AS3" s="192">
        <v>3</v>
      </c>
      <c r="AT3" s="192">
        <v>4</v>
      </c>
      <c r="AU3" s="193">
        <v>5</v>
      </c>
      <c r="AV3" s="191">
        <v>1</v>
      </c>
      <c r="AW3" s="192">
        <v>2</v>
      </c>
      <c r="AX3" s="192">
        <v>3</v>
      </c>
      <c r="AY3" s="193">
        <v>4</v>
      </c>
    </row>
    <row r="4" spans="2:52" s="206" customFormat="1" ht="18" customHeight="1">
      <c r="B4" s="319" t="s">
        <v>197</v>
      </c>
      <c r="C4" s="322" t="s">
        <v>198</v>
      </c>
      <c r="D4" s="194" t="s">
        <v>156</v>
      </c>
      <c r="E4" s="195">
        <v>24</v>
      </c>
      <c r="F4" s="196">
        <v>44075</v>
      </c>
      <c r="G4" s="196">
        <f>G7</f>
        <v>44099</v>
      </c>
      <c r="H4" s="200"/>
      <c r="I4" s="201"/>
      <c r="J4" s="201"/>
      <c r="K4" s="198"/>
      <c r="L4" s="199"/>
      <c r="M4" s="197"/>
      <c r="N4" s="197"/>
      <c r="O4" s="197"/>
      <c r="P4" s="198"/>
      <c r="Q4" s="199"/>
      <c r="R4" s="197"/>
      <c r="S4" s="197"/>
      <c r="T4" s="198"/>
      <c r="U4" s="200"/>
      <c r="V4" s="201"/>
      <c r="W4" s="202"/>
      <c r="X4" s="203"/>
      <c r="Y4" s="204"/>
      <c r="Z4" s="201"/>
      <c r="AA4" s="201"/>
      <c r="AB4" s="201"/>
      <c r="AC4" s="205"/>
      <c r="AD4" s="199"/>
      <c r="AE4" s="197"/>
      <c r="AF4" s="197"/>
      <c r="AG4" s="198"/>
      <c r="AH4" s="199"/>
      <c r="AI4" s="197"/>
      <c r="AJ4" s="197"/>
      <c r="AK4" s="197"/>
      <c r="AL4" s="198"/>
      <c r="AM4" s="199"/>
      <c r="AN4" s="197"/>
      <c r="AO4" s="197"/>
      <c r="AP4" s="198"/>
      <c r="AQ4" s="199"/>
      <c r="AR4" s="197"/>
      <c r="AS4" s="197"/>
      <c r="AT4" s="197"/>
      <c r="AU4" s="198"/>
      <c r="AV4" s="199"/>
      <c r="AW4" s="197"/>
      <c r="AX4" s="197"/>
      <c r="AY4" s="198"/>
      <c r="AZ4" s="190"/>
    </row>
    <row r="5" spans="2:52" s="206" customFormat="1" ht="18" customHeight="1">
      <c r="B5" s="320"/>
      <c r="C5" s="323"/>
      <c r="D5" s="303" t="s">
        <v>245</v>
      </c>
      <c r="E5" s="207">
        <v>8</v>
      </c>
      <c r="F5" s="208">
        <v>44075</v>
      </c>
      <c r="G5" s="208">
        <v>44085</v>
      </c>
      <c r="H5" s="209"/>
      <c r="I5" s="211"/>
      <c r="J5" s="211"/>
      <c r="K5" s="212"/>
      <c r="L5" s="213"/>
      <c r="M5" s="211"/>
      <c r="N5" s="211"/>
      <c r="O5" s="211"/>
      <c r="P5" s="212"/>
      <c r="Q5" s="213"/>
      <c r="R5" s="211"/>
      <c r="S5" s="211"/>
      <c r="T5" s="212"/>
      <c r="U5" s="214"/>
      <c r="V5" s="215"/>
      <c r="W5" s="216"/>
      <c r="X5" s="217"/>
      <c r="Y5" s="218"/>
      <c r="Z5" s="215"/>
      <c r="AA5" s="215"/>
      <c r="AB5" s="215"/>
      <c r="AC5" s="219"/>
      <c r="AD5" s="213"/>
      <c r="AE5" s="211"/>
      <c r="AF5" s="211"/>
      <c r="AG5" s="212"/>
      <c r="AH5" s="213"/>
      <c r="AI5" s="211"/>
      <c r="AJ5" s="211"/>
      <c r="AK5" s="211"/>
      <c r="AL5" s="212"/>
      <c r="AM5" s="213"/>
      <c r="AN5" s="211"/>
      <c r="AO5" s="211"/>
      <c r="AP5" s="212"/>
      <c r="AQ5" s="213"/>
      <c r="AR5" s="211"/>
      <c r="AS5" s="211"/>
      <c r="AT5" s="211"/>
      <c r="AU5" s="212"/>
      <c r="AV5" s="213"/>
      <c r="AW5" s="211"/>
      <c r="AX5" s="211"/>
      <c r="AY5" s="212"/>
      <c r="AZ5" s="190"/>
    </row>
    <row r="6" spans="2:52" s="206" customFormat="1" ht="18" customHeight="1">
      <c r="B6" s="320"/>
      <c r="C6" s="323"/>
      <c r="D6" s="303" t="s">
        <v>246</v>
      </c>
      <c r="E6" s="207">
        <v>8</v>
      </c>
      <c r="F6" s="208">
        <v>44081</v>
      </c>
      <c r="G6" s="208">
        <v>44092</v>
      </c>
      <c r="H6" s="211"/>
      <c r="I6" s="210"/>
      <c r="J6" s="211"/>
      <c r="K6" s="212"/>
      <c r="L6" s="213"/>
      <c r="M6" s="211"/>
      <c r="N6" s="211"/>
      <c r="O6" s="211"/>
      <c r="P6" s="212"/>
      <c r="Q6" s="213"/>
      <c r="R6" s="211"/>
      <c r="S6" s="211"/>
      <c r="T6" s="212"/>
      <c r="U6" s="214"/>
      <c r="V6" s="215"/>
      <c r="W6" s="216"/>
      <c r="X6" s="217"/>
      <c r="Y6" s="218"/>
      <c r="Z6" s="215"/>
      <c r="AA6" s="215"/>
      <c r="AB6" s="215"/>
      <c r="AC6" s="219"/>
      <c r="AD6" s="213"/>
      <c r="AE6" s="211"/>
      <c r="AF6" s="211"/>
      <c r="AG6" s="212"/>
      <c r="AH6" s="213"/>
      <c r="AI6" s="211"/>
      <c r="AJ6" s="211"/>
      <c r="AK6" s="211"/>
      <c r="AL6" s="212"/>
      <c r="AM6" s="213"/>
      <c r="AN6" s="211"/>
      <c r="AO6" s="211"/>
      <c r="AP6" s="212"/>
      <c r="AQ6" s="213"/>
      <c r="AR6" s="211"/>
      <c r="AS6" s="211"/>
      <c r="AT6" s="211"/>
      <c r="AU6" s="212"/>
      <c r="AV6" s="213"/>
      <c r="AW6" s="211"/>
      <c r="AX6" s="211"/>
      <c r="AY6" s="212"/>
      <c r="AZ6" s="190"/>
    </row>
    <row r="7" spans="2:52" s="206" customFormat="1" ht="18" customHeight="1">
      <c r="B7" s="320"/>
      <c r="C7" s="323"/>
      <c r="D7" s="303" t="s">
        <v>247</v>
      </c>
      <c r="E7" s="207">
        <v>8</v>
      </c>
      <c r="F7" s="208">
        <v>44088</v>
      </c>
      <c r="G7" s="208">
        <v>44099</v>
      </c>
      <c r="H7" s="211"/>
      <c r="I7" s="211"/>
      <c r="J7" s="210"/>
      <c r="K7" s="212"/>
      <c r="L7" s="213"/>
      <c r="M7" s="211"/>
      <c r="N7" s="211"/>
      <c r="O7" s="211"/>
      <c r="P7" s="212"/>
      <c r="Q7" s="213"/>
      <c r="R7" s="211"/>
      <c r="S7" s="211"/>
      <c r="T7" s="212"/>
      <c r="U7" s="214"/>
      <c r="V7" s="215"/>
      <c r="W7" s="216"/>
      <c r="X7" s="217"/>
      <c r="Y7" s="218"/>
      <c r="Z7" s="215"/>
      <c r="AA7" s="215"/>
      <c r="AB7" s="215"/>
      <c r="AC7" s="219"/>
      <c r="AD7" s="213"/>
      <c r="AE7" s="211"/>
      <c r="AF7" s="211"/>
      <c r="AG7" s="212"/>
      <c r="AH7" s="213"/>
      <c r="AI7" s="211"/>
      <c r="AJ7" s="211"/>
      <c r="AK7" s="211"/>
      <c r="AL7" s="212"/>
      <c r="AM7" s="213"/>
      <c r="AN7" s="211"/>
      <c r="AO7" s="211"/>
      <c r="AP7" s="212"/>
      <c r="AQ7" s="213"/>
      <c r="AR7" s="211"/>
      <c r="AS7" s="211"/>
      <c r="AT7" s="211"/>
      <c r="AU7" s="212"/>
      <c r="AV7" s="213"/>
      <c r="AW7" s="211"/>
      <c r="AX7" s="211"/>
      <c r="AY7" s="212"/>
      <c r="AZ7" s="190"/>
    </row>
    <row r="8" spans="2:52" s="206" customFormat="1" ht="18" customHeight="1">
      <c r="B8" s="321"/>
      <c r="C8" s="323"/>
      <c r="D8" s="220" t="s">
        <v>195</v>
      </c>
      <c r="E8" s="221">
        <v>1</v>
      </c>
      <c r="F8" s="222">
        <v>44085</v>
      </c>
      <c r="G8" s="222">
        <v>44085</v>
      </c>
      <c r="H8" s="223"/>
      <c r="I8" s="224"/>
      <c r="J8" s="225"/>
      <c r="K8" s="226"/>
      <c r="L8" s="223"/>
      <c r="M8" s="225"/>
      <c r="N8" s="225"/>
      <c r="O8" s="225"/>
      <c r="P8" s="226"/>
      <c r="Q8" s="223"/>
      <c r="R8" s="225"/>
      <c r="S8" s="225"/>
      <c r="T8" s="226"/>
      <c r="U8" s="227"/>
      <c r="V8" s="228"/>
      <c r="W8" s="229"/>
      <c r="X8" s="230"/>
      <c r="Y8" s="231"/>
      <c r="Z8" s="228"/>
      <c r="AA8" s="228"/>
      <c r="AB8" s="228"/>
      <c r="AC8" s="232"/>
      <c r="AD8" s="223"/>
      <c r="AE8" s="225"/>
      <c r="AF8" s="225"/>
      <c r="AG8" s="226"/>
      <c r="AH8" s="223"/>
      <c r="AI8" s="225"/>
      <c r="AJ8" s="225"/>
      <c r="AK8" s="225"/>
      <c r="AL8" s="226"/>
      <c r="AM8" s="223"/>
      <c r="AN8" s="225"/>
      <c r="AO8" s="225"/>
      <c r="AP8" s="226"/>
      <c r="AQ8" s="223"/>
      <c r="AR8" s="225"/>
      <c r="AS8" s="225"/>
      <c r="AT8" s="225"/>
      <c r="AU8" s="226"/>
      <c r="AV8" s="223"/>
      <c r="AW8" s="225"/>
      <c r="AX8" s="225"/>
      <c r="AY8" s="226"/>
      <c r="AZ8" s="190"/>
    </row>
    <row r="9" spans="2:52" s="206" customFormat="1" ht="18" customHeight="1">
      <c r="B9" s="321"/>
      <c r="C9" s="323"/>
      <c r="D9" s="220" t="s">
        <v>196</v>
      </c>
      <c r="E9" s="221">
        <v>1</v>
      </c>
      <c r="F9" s="222">
        <v>44092</v>
      </c>
      <c r="G9" s="222">
        <v>44092</v>
      </c>
      <c r="H9" s="223"/>
      <c r="I9" s="225"/>
      <c r="J9" s="224"/>
      <c r="K9" s="226"/>
      <c r="L9" s="223"/>
      <c r="M9" s="225"/>
      <c r="N9" s="225"/>
      <c r="O9" s="225"/>
      <c r="P9" s="226"/>
      <c r="Q9" s="223"/>
      <c r="R9" s="225"/>
      <c r="S9" s="225"/>
      <c r="T9" s="226"/>
      <c r="U9" s="227"/>
      <c r="V9" s="228"/>
      <c r="W9" s="229"/>
      <c r="X9" s="230"/>
      <c r="Y9" s="231"/>
      <c r="Z9" s="228"/>
      <c r="AA9" s="228"/>
      <c r="AB9" s="228"/>
      <c r="AC9" s="232"/>
      <c r="AD9" s="223"/>
      <c r="AE9" s="225"/>
      <c r="AF9" s="225"/>
      <c r="AG9" s="226"/>
      <c r="AH9" s="223"/>
      <c r="AI9" s="225"/>
      <c r="AJ9" s="225"/>
      <c r="AK9" s="225"/>
      <c r="AL9" s="226"/>
      <c r="AM9" s="223"/>
      <c r="AN9" s="225"/>
      <c r="AO9" s="225"/>
      <c r="AP9" s="226"/>
      <c r="AQ9" s="223"/>
      <c r="AR9" s="225"/>
      <c r="AS9" s="225"/>
      <c r="AT9" s="225"/>
      <c r="AU9" s="226"/>
      <c r="AV9" s="223"/>
      <c r="AW9" s="225"/>
      <c r="AX9" s="225"/>
      <c r="AY9" s="226"/>
      <c r="AZ9" s="190"/>
    </row>
    <row r="10" spans="2:52" s="206" customFormat="1" ht="18" customHeight="1">
      <c r="B10" s="321"/>
      <c r="C10" s="323"/>
      <c r="D10" s="233" t="s">
        <v>219</v>
      </c>
      <c r="E10" s="234">
        <v>4</v>
      </c>
      <c r="F10" s="235">
        <v>44095</v>
      </c>
      <c r="G10" s="235">
        <v>44099</v>
      </c>
      <c r="H10" s="223"/>
      <c r="I10" s="225"/>
      <c r="J10" s="225"/>
      <c r="K10" s="236"/>
      <c r="L10" s="223"/>
      <c r="M10" s="225"/>
      <c r="N10" s="225"/>
      <c r="O10" s="225"/>
      <c r="P10" s="226"/>
      <c r="Q10" s="223"/>
      <c r="R10" s="225"/>
      <c r="S10" s="225"/>
      <c r="T10" s="226"/>
      <c r="U10" s="227"/>
      <c r="V10" s="228"/>
      <c r="W10" s="229"/>
      <c r="X10" s="230"/>
      <c r="Y10" s="231"/>
      <c r="Z10" s="228"/>
      <c r="AA10" s="228"/>
      <c r="AB10" s="228"/>
      <c r="AC10" s="232"/>
      <c r="AD10" s="223"/>
      <c r="AE10" s="225"/>
      <c r="AF10" s="225"/>
      <c r="AG10" s="226"/>
      <c r="AH10" s="223"/>
      <c r="AI10" s="225"/>
      <c r="AJ10" s="225"/>
      <c r="AK10" s="225"/>
      <c r="AL10" s="226"/>
      <c r="AM10" s="223"/>
      <c r="AN10" s="225"/>
      <c r="AO10" s="225"/>
      <c r="AP10" s="226"/>
      <c r="AQ10" s="223"/>
      <c r="AR10" s="225"/>
      <c r="AS10" s="225"/>
      <c r="AT10" s="225"/>
      <c r="AU10" s="226"/>
      <c r="AV10" s="223"/>
      <c r="AW10" s="225"/>
      <c r="AX10" s="225"/>
      <c r="AY10" s="226"/>
      <c r="AZ10" s="190"/>
    </row>
    <row r="11" spans="2:52" s="206" customFormat="1" ht="18" customHeight="1">
      <c r="B11" s="321"/>
      <c r="C11" s="323"/>
      <c r="D11" s="220" t="s">
        <v>199</v>
      </c>
      <c r="E11" s="221">
        <v>1</v>
      </c>
      <c r="F11" s="222">
        <v>44099</v>
      </c>
      <c r="G11" s="222">
        <v>44099</v>
      </c>
      <c r="H11" s="223"/>
      <c r="I11" s="225"/>
      <c r="J11" s="225"/>
      <c r="K11" s="237"/>
      <c r="L11" s="223"/>
      <c r="M11" s="225"/>
      <c r="N11" s="225"/>
      <c r="O11" s="225"/>
      <c r="P11" s="226"/>
      <c r="Q11" s="223"/>
      <c r="R11" s="225"/>
      <c r="S11" s="225"/>
      <c r="T11" s="226"/>
      <c r="U11" s="227"/>
      <c r="V11" s="228"/>
      <c r="W11" s="229"/>
      <c r="X11" s="230"/>
      <c r="Y11" s="231"/>
      <c r="Z11" s="228"/>
      <c r="AA11" s="228"/>
      <c r="AB11" s="228"/>
      <c r="AC11" s="232"/>
      <c r="AD11" s="223"/>
      <c r="AE11" s="225"/>
      <c r="AF11" s="225"/>
      <c r="AG11" s="226"/>
      <c r="AH11" s="223"/>
      <c r="AI11" s="225"/>
      <c r="AJ11" s="225"/>
      <c r="AK11" s="225"/>
      <c r="AL11" s="226"/>
      <c r="AM11" s="223"/>
      <c r="AN11" s="225"/>
      <c r="AO11" s="225"/>
      <c r="AP11" s="226"/>
      <c r="AQ11" s="223"/>
      <c r="AR11" s="225"/>
      <c r="AS11" s="225"/>
      <c r="AT11" s="225"/>
      <c r="AU11" s="226"/>
      <c r="AV11" s="223"/>
      <c r="AW11" s="225"/>
      <c r="AX11" s="225"/>
      <c r="AY11" s="226"/>
      <c r="AZ11" s="190"/>
    </row>
    <row r="12" spans="2:52" s="206" customFormat="1" ht="24.45">
      <c r="B12" s="321"/>
      <c r="C12" s="323"/>
      <c r="D12" s="238" t="s">
        <v>157</v>
      </c>
      <c r="E12" s="234">
        <v>15</v>
      </c>
      <c r="F12" s="235">
        <v>44102</v>
      </c>
      <c r="G12" s="235">
        <v>44112</v>
      </c>
      <c r="H12" s="223"/>
      <c r="I12" s="225"/>
      <c r="J12" s="225"/>
      <c r="K12" s="236"/>
      <c r="L12" s="239"/>
      <c r="M12" s="225"/>
      <c r="N12" s="225"/>
      <c r="O12" s="225"/>
      <c r="P12" s="226"/>
      <c r="Q12" s="223"/>
      <c r="R12" s="225"/>
      <c r="S12" s="225"/>
      <c r="T12" s="226"/>
      <c r="U12" s="227"/>
      <c r="V12" s="228"/>
      <c r="W12" s="229"/>
      <c r="X12" s="230"/>
      <c r="Y12" s="231"/>
      <c r="Z12" s="228"/>
      <c r="AA12" s="228"/>
      <c r="AB12" s="228"/>
      <c r="AC12" s="232"/>
      <c r="AD12" s="223"/>
      <c r="AE12" s="225"/>
      <c r="AF12" s="225"/>
      <c r="AG12" s="226"/>
      <c r="AH12" s="223"/>
      <c r="AI12" s="225"/>
      <c r="AJ12" s="225"/>
      <c r="AK12" s="225"/>
      <c r="AL12" s="226"/>
      <c r="AM12" s="223"/>
      <c r="AN12" s="225"/>
      <c r="AO12" s="225"/>
      <c r="AP12" s="226"/>
      <c r="AQ12" s="223"/>
      <c r="AR12" s="225"/>
      <c r="AS12" s="225"/>
      <c r="AT12" s="225"/>
      <c r="AU12" s="226"/>
      <c r="AV12" s="223"/>
      <c r="AW12" s="225"/>
      <c r="AX12" s="225"/>
      <c r="AY12" s="226"/>
      <c r="AZ12" s="190"/>
    </row>
    <row r="13" spans="2:52" s="206" customFormat="1" ht="18" customHeight="1">
      <c r="B13" s="321"/>
      <c r="C13" s="324"/>
      <c r="D13" s="240" t="s">
        <v>200</v>
      </c>
      <c r="E13" s="241">
        <v>1</v>
      </c>
      <c r="F13" s="242">
        <v>44112</v>
      </c>
      <c r="G13" s="242">
        <v>44112</v>
      </c>
      <c r="H13" s="243"/>
      <c r="I13" s="244"/>
      <c r="J13" s="244"/>
      <c r="K13" s="245"/>
      <c r="L13" s="246"/>
      <c r="M13" s="244"/>
      <c r="N13" s="244"/>
      <c r="O13" s="244"/>
      <c r="P13" s="245"/>
      <c r="Q13" s="243"/>
      <c r="R13" s="244"/>
      <c r="S13" s="244"/>
      <c r="T13" s="245"/>
      <c r="U13" s="247"/>
      <c r="V13" s="248"/>
      <c r="W13" s="249"/>
      <c r="X13" s="250"/>
      <c r="Y13" s="251"/>
      <c r="Z13" s="248"/>
      <c r="AA13" s="248"/>
      <c r="AB13" s="248"/>
      <c r="AC13" s="252"/>
      <c r="AD13" s="243"/>
      <c r="AE13" s="244"/>
      <c r="AF13" s="244"/>
      <c r="AG13" s="245"/>
      <c r="AH13" s="243"/>
      <c r="AI13" s="244"/>
      <c r="AJ13" s="244"/>
      <c r="AK13" s="244"/>
      <c r="AL13" s="245"/>
      <c r="AM13" s="243"/>
      <c r="AN13" s="244"/>
      <c r="AO13" s="244"/>
      <c r="AP13" s="245"/>
      <c r="AQ13" s="243"/>
      <c r="AR13" s="244"/>
      <c r="AS13" s="244"/>
      <c r="AT13" s="244"/>
      <c r="AU13" s="245"/>
      <c r="AV13" s="243"/>
      <c r="AW13" s="244"/>
      <c r="AX13" s="244"/>
      <c r="AY13" s="245"/>
      <c r="AZ13" s="190"/>
    </row>
    <row r="14" spans="2:52" s="206" customFormat="1" ht="18" customHeight="1">
      <c r="B14" s="321"/>
      <c r="C14" s="322" t="s">
        <v>201</v>
      </c>
      <c r="D14" s="253" t="s">
        <v>96</v>
      </c>
      <c r="E14" s="254">
        <v>15</v>
      </c>
      <c r="F14" s="255">
        <v>44069</v>
      </c>
      <c r="G14" s="255">
        <v>44118</v>
      </c>
      <c r="H14" s="256"/>
      <c r="I14" s="257"/>
      <c r="J14" s="257"/>
      <c r="K14" s="258"/>
      <c r="L14" s="259"/>
      <c r="M14" s="257"/>
      <c r="N14" s="260"/>
      <c r="O14" s="257"/>
      <c r="P14" s="258"/>
      <c r="Q14" s="259"/>
      <c r="R14" s="257"/>
      <c r="S14" s="257"/>
      <c r="T14" s="258"/>
      <c r="U14" s="261"/>
      <c r="V14" s="262"/>
      <c r="W14" s="263"/>
      <c r="X14" s="264"/>
      <c r="Y14" s="265"/>
      <c r="Z14" s="262"/>
      <c r="AA14" s="262"/>
      <c r="AB14" s="262"/>
      <c r="AC14" s="266"/>
      <c r="AD14" s="259"/>
      <c r="AE14" s="257"/>
      <c r="AF14" s="257"/>
      <c r="AG14" s="258"/>
      <c r="AH14" s="259"/>
      <c r="AI14" s="257"/>
      <c r="AJ14" s="257"/>
      <c r="AK14" s="257"/>
      <c r="AL14" s="258"/>
      <c r="AM14" s="259"/>
      <c r="AN14" s="257"/>
      <c r="AO14" s="257"/>
      <c r="AP14" s="258"/>
      <c r="AQ14" s="259"/>
      <c r="AR14" s="257"/>
      <c r="AS14" s="257"/>
      <c r="AT14" s="257"/>
      <c r="AU14" s="258"/>
      <c r="AV14" s="259"/>
      <c r="AW14" s="257"/>
      <c r="AX14" s="257"/>
      <c r="AY14" s="258"/>
      <c r="AZ14" s="190"/>
    </row>
    <row r="15" spans="2:52" s="206" customFormat="1" ht="18" customHeight="1">
      <c r="B15" s="321"/>
      <c r="C15" s="323"/>
      <c r="D15" s="194" t="s">
        <v>97</v>
      </c>
      <c r="E15" s="195">
        <v>62</v>
      </c>
      <c r="F15" s="196">
        <v>44123</v>
      </c>
      <c r="G15" s="196">
        <v>44146</v>
      </c>
      <c r="H15" s="199"/>
      <c r="I15" s="197"/>
      <c r="J15" s="197"/>
      <c r="K15" s="198"/>
      <c r="L15" s="199"/>
      <c r="M15" s="197"/>
      <c r="N15" s="267"/>
      <c r="O15" s="267"/>
      <c r="P15" s="268"/>
      <c r="Q15" s="269"/>
      <c r="R15" s="197"/>
      <c r="S15" s="197"/>
      <c r="T15" s="198"/>
      <c r="U15" s="200"/>
      <c r="V15" s="201"/>
      <c r="W15" s="202"/>
      <c r="X15" s="203"/>
      <c r="Y15" s="204"/>
      <c r="Z15" s="201"/>
      <c r="AA15" s="201"/>
      <c r="AB15" s="201"/>
      <c r="AC15" s="205"/>
      <c r="AD15" s="199"/>
      <c r="AE15" s="197"/>
      <c r="AF15" s="197"/>
      <c r="AG15" s="198"/>
      <c r="AH15" s="199"/>
      <c r="AI15" s="197"/>
      <c r="AJ15" s="197"/>
      <c r="AK15" s="197"/>
      <c r="AL15" s="198"/>
      <c r="AM15" s="199"/>
      <c r="AN15" s="197"/>
      <c r="AO15" s="197"/>
      <c r="AP15" s="198"/>
      <c r="AQ15" s="199"/>
      <c r="AR15" s="197"/>
      <c r="AS15" s="197"/>
      <c r="AT15" s="197"/>
      <c r="AU15" s="198"/>
      <c r="AV15" s="199"/>
      <c r="AW15" s="197"/>
      <c r="AX15" s="197"/>
      <c r="AY15" s="198"/>
      <c r="AZ15" s="190"/>
    </row>
    <row r="16" spans="2:52" s="206" customFormat="1" ht="18" customHeight="1">
      <c r="B16" s="321"/>
      <c r="C16" s="323"/>
      <c r="D16" s="233" t="s">
        <v>98</v>
      </c>
      <c r="E16" s="234">
        <v>62</v>
      </c>
      <c r="F16" s="235">
        <v>44123</v>
      </c>
      <c r="G16" s="235">
        <v>44146</v>
      </c>
      <c r="H16" s="223"/>
      <c r="I16" s="225"/>
      <c r="J16" s="225"/>
      <c r="K16" s="226"/>
      <c r="L16" s="223"/>
      <c r="M16" s="225"/>
      <c r="N16" s="270"/>
      <c r="O16" s="225"/>
      <c r="P16" s="226"/>
      <c r="Q16" s="271"/>
      <c r="R16" s="270"/>
      <c r="S16" s="225"/>
      <c r="T16" s="232"/>
      <c r="U16" s="227"/>
      <c r="V16" s="228"/>
      <c r="W16" s="229"/>
      <c r="X16" s="230"/>
      <c r="Y16" s="231"/>
      <c r="Z16" s="228"/>
      <c r="AA16" s="228"/>
      <c r="AB16" s="228"/>
      <c r="AC16" s="232"/>
      <c r="AD16" s="223"/>
      <c r="AE16" s="225"/>
      <c r="AF16" s="225"/>
      <c r="AG16" s="226"/>
      <c r="AH16" s="223"/>
      <c r="AI16" s="225"/>
      <c r="AJ16" s="225"/>
      <c r="AK16" s="225"/>
      <c r="AL16" s="226"/>
      <c r="AM16" s="223"/>
      <c r="AN16" s="225"/>
      <c r="AO16" s="225"/>
      <c r="AP16" s="226"/>
      <c r="AQ16" s="223"/>
      <c r="AR16" s="225"/>
      <c r="AS16" s="225"/>
      <c r="AT16" s="225"/>
      <c r="AU16" s="226"/>
      <c r="AV16" s="223"/>
      <c r="AW16" s="225"/>
      <c r="AX16" s="225"/>
      <c r="AY16" s="226"/>
      <c r="AZ16" s="190"/>
    </row>
    <row r="17" spans="2:52" s="206" customFormat="1" ht="18" customHeight="1">
      <c r="B17" s="321"/>
      <c r="C17" s="324"/>
      <c r="D17" s="272" t="s">
        <v>99</v>
      </c>
      <c r="E17" s="273">
        <v>62</v>
      </c>
      <c r="F17" s="274">
        <v>44123</v>
      </c>
      <c r="G17" s="274">
        <v>44146</v>
      </c>
      <c r="H17" s="243"/>
      <c r="I17" s="244"/>
      <c r="J17" s="244"/>
      <c r="K17" s="245"/>
      <c r="L17" s="243"/>
      <c r="M17" s="244"/>
      <c r="N17" s="244"/>
      <c r="O17" s="275"/>
      <c r="P17" s="276"/>
      <c r="Q17" s="277"/>
      <c r="R17" s="244"/>
      <c r="S17" s="244"/>
      <c r="T17" s="245"/>
      <c r="U17" s="247"/>
      <c r="V17" s="248"/>
      <c r="W17" s="249"/>
      <c r="X17" s="250"/>
      <c r="Y17" s="251"/>
      <c r="Z17" s="248"/>
      <c r="AA17" s="248"/>
      <c r="AB17" s="248"/>
      <c r="AC17" s="252"/>
      <c r="AD17" s="243"/>
      <c r="AE17" s="244"/>
      <c r="AF17" s="244"/>
      <c r="AG17" s="245"/>
      <c r="AH17" s="243"/>
      <c r="AI17" s="244"/>
      <c r="AJ17" s="244"/>
      <c r="AK17" s="244"/>
      <c r="AL17" s="245"/>
      <c r="AM17" s="243"/>
      <c r="AN17" s="244"/>
      <c r="AO17" s="244"/>
      <c r="AP17" s="245"/>
      <c r="AQ17" s="243"/>
      <c r="AR17" s="244"/>
      <c r="AS17" s="244"/>
      <c r="AT17" s="244"/>
      <c r="AU17" s="245"/>
      <c r="AV17" s="243"/>
      <c r="AW17" s="244"/>
      <c r="AX17" s="244"/>
      <c r="AY17" s="245"/>
      <c r="AZ17" s="190"/>
    </row>
    <row r="18" spans="2:52" s="206" customFormat="1" ht="42.15" customHeight="1">
      <c r="B18" s="325" t="s">
        <v>244</v>
      </c>
      <c r="C18" s="326"/>
      <c r="D18" s="327"/>
      <c r="E18" s="254" t="s">
        <v>121</v>
      </c>
      <c r="F18" s="255">
        <v>44151</v>
      </c>
      <c r="G18" s="255">
        <v>44253</v>
      </c>
      <c r="H18" s="259"/>
      <c r="I18" s="257"/>
      <c r="J18" s="257"/>
      <c r="K18" s="258"/>
      <c r="L18" s="259"/>
      <c r="M18" s="257"/>
      <c r="N18" s="257"/>
      <c r="O18" s="257"/>
      <c r="P18" s="258"/>
      <c r="Q18" s="259"/>
      <c r="R18" s="257"/>
      <c r="S18" s="278"/>
      <c r="T18" s="279" t="s">
        <v>217</v>
      </c>
      <c r="U18" s="280"/>
      <c r="V18" s="281"/>
      <c r="W18" s="282"/>
      <c r="X18" s="283"/>
      <c r="Y18" s="284"/>
      <c r="Z18" s="285"/>
      <c r="AA18" s="285" t="s">
        <v>213</v>
      </c>
      <c r="AB18" s="285"/>
      <c r="AC18" s="286"/>
      <c r="AD18" s="287"/>
      <c r="AE18" s="288"/>
      <c r="AF18" s="288"/>
      <c r="AG18" s="289" t="s">
        <v>218</v>
      </c>
      <c r="AH18" s="290"/>
      <c r="AI18" s="291"/>
      <c r="AJ18" s="291"/>
      <c r="AK18" s="291"/>
      <c r="AL18" s="292"/>
      <c r="AM18" s="290"/>
      <c r="AN18" s="291"/>
      <c r="AO18" s="291"/>
      <c r="AP18" s="292"/>
      <c r="AQ18" s="290"/>
      <c r="AR18" s="291"/>
      <c r="AS18" s="291"/>
      <c r="AT18" s="291"/>
      <c r="AU18" s="292"/>
      <c r="AV18" s="290"/>
      <c r="AW18" s="291"/>
      <c r="AX18" s="291"/>
      <c r="AY18" s="292"/>
      <c r="AZ18" s="190"/>
    </row>
    <row r="19" spans="2:52" s="206" customFormat="1" ht="18" customHeight="1">
      <c r="B19" s="328" t="s">
        <v>220</v>
      </c>
      <c r="C19" s="329"/>
      <c r="D19" s="330"/>
      <c r="E19" s="254" t="s">
        <v>249</v>
      </c>
      <c r="F19" s="354">
        <v>44197</v>
      </c>
      <c r="G19" s="354">
        <v>44377</v>
      </c>
      <c r="H19" s="259"/>
      <c r="I19" s="257"/>
      <c r="J19" s="257"/>
      <c r="K19" s="258"/>
      <c r="L19" s="259"/>
      <c r="M19" s="257"/>
      <c r="N19" s="257"/>
      <c r="O19" s="257"/>
      <c r="P19" s="258"/>
      <c r="Q19" s="259"/>
      <c r="R19" s="257"/>
      <c r="S19" s="291"/>
      <c r="T19" s="292"/>
      <c r="U19" s="290"/>
      <c r="V19" s="291"/>
      <c r="W19" s="291"/>
      <c r="X19" s="292"/>
      <c r="Y19" s="290"/>
      <c r="Z19" s="293"/>
      <c r="AA19" s="293"/>
      <c r="AB19" s="293"/>
      <c r="AC19" s="294"/>
      <c r="AD19" s="295"/>
      <c r="AE19" s="293"/>
      <c r="AF19" s="293"/>
      <c r="AG19" s="294"/>
      <c r="AH19" s="295"/>
      <c r="AI19" s="293"/>
      <c r="AJ19" s="293"/>
      <c r="AK19" s="293"/>
      <c r="AL19" s="294"/>
      <c r="AM19" s="295"/>
      <c r="AN19" s="293"/>
      <c r="AO19" s="293"/>
      <c r="AP19" s="294"/>
      <c r="AQ19" s="295"/>
      <c r="AR19" s="293"/>
      <c r="AS19" s="293"/>
      <c r="AT19" s="293"/>
      <c r="AU19" s="294"/>
      <c r="AV19" s="295"/>
      <c r="AW19" s="293"/>
      <c r="AX19" s="293"/>
      <c r="AY19" s="294"/>
      <c r="AZ19" s="190"/>
    </row>
    <row r="20" spans="2:52" s="206" customFormat="1" ht="18" customHeight="1">
      <c r="B20" s="296" t="s">
        <v>215</v>
      </c>
      <c r="C20" s="308" t="s">
        <v>216</v>
      </c>
      <c r="D20" s="309"/>
      <c r="E20" s="309"/>
      <c r="F20" s="309"/>
      <c r="G20" s="310"/>
      <c r="H20" s="297" t="s">
        <v>123</v>
      </c>
      <c r="I20" s="298"/>
      <c r="J20" s="298"/>
      <c r="K20" s="299"/>
      <c r="L20" s="300"/>
      <c r="M20" s="298"/>
      <c r="N20" s="298"/>
      <c r="O20" s="298"/>
      <c r="P20" s="299"/>
      <c r="Q20" s="300"/>
      <c r="R20" s="298"/>
      <c r="S20" s="291"/>
      <c r="T20" s="292"/>
      <c r="U20" s="290"/>
      <c r="V20" s="291"/>
      <c r="W20" s="291"/>
      <c r="X20" s="292"/>
      <c r="Y20" s="290"/>
      <c r="Z20" s="291"/>
      <c r="AA20" s="291"/>
      <c r="AB20" s="291"/>
      <c r="AC20" s="292"/>
      <c r="AD20" s="290"/>
      <c r="AE20" s="291"/>
      <c r="AF20" s="291"/>
      <c r="AG20" s="301" t="s">
        <v>213</v>
      </c>
      <c r="AH20" s="290"/>
      <c r="AI20" s="291"/>
      <c r="AJ20" s="291"/>
      <c r="AK20" s="291"/>
      <c r="AL20" s="292"/>
      <c r="AM20" s="290"/>
      <c r="AN20" s="291"/>
      <c r="AO20" s="291"/>
      <c r="AP20" s="292"/>
      <c r="AQ20" s="290"/>
      <c r="AR20" s="291"/>
      <c r="AS20" s="291"/>
      <c r="AT20" s="291"/>
      <c r="AU20" s="292"/>
      <c r="AV20" s="290"/>
      <c r="AW20" s="291"/>
      <c r="AX20" s="291"/>
      <c r="AY20" s="292"/>
      <c r="AZ20" s="190"/>
    </row>
    <row r="21" spans="2:52" ht="4.95" customHeight="1">
      <c r="B21" s="206"/>
      <c r="C21" s="206"/>
      <c r="D21" s="206"/>
      <c r="E21" s="206"/>
      <c r="F21" s="190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</row>
    <row r="22" spans="2:52" ht="14.95" customHeight="1">
      <c r="B22" s="187" t="s">
        <v>120</v>
      </c>
      <c r="G22" s="187"/>
    </row>
    <row r="23" spans="2:52" ht="14.95" customHeight="1">
      <c r="B23" s="302" t="s">
        <v>248</v>
      </c>
      <c r="G23" s="187"/>
    </row>
    <row r="24" spans="2:52" ht="14.95" customHeight="1">
      <c r="B24" s="302" t="s">
        <v>122</v>
      </c>
      <c r="G24" s="187"/>
    </row>
    <row r="25" spans="2:52" ht="17.5" hidden="1" customHeight="1">
      <c r="G25" s="187"/>
    </row>
    <row r="26" spans="2:52" ht="17.5" customHeight="1">
      <c r="B26" s="187" t="s">
        <v>250</v>
      </c>
    </row>
    <row r="27" spans="2:52" ht="17.5" customHeight="1"/>
    <row r="28" spans="2:52" ht="17.5" customHeight="1"/>
    <row r="29" spans="2:52" ht="17.5" customHeight="1"/>
  </sheetData>
  <mergeCells count="23">
    <mergeCell ref="C20:G20"/>
    <mergeCell ref="B1:N1"/>
    <mergeCell ref="B2:C3"/>
    <mergeCell ref="D2:D3"/>
    <mergeCell ref="E2:E3"/>
    <mergeCell ref="F2:F3"/>
    <mergeCell ref="G2:G3"/>
    <mergeCell ref="H2:K2"/>
    <mergeCell ref="L2:P2"/>
    <mergeCell ref="B4:B17"/>
    <mergeCell ref="C4:C13"/>
    <mergeCell ref="B18:D18"/>
    <mergeCell ref="B19:D19"/>
    <mergeCell ref="C14:C17"/>
    <mergeCell ref="AQ2:AU2"/>
    <mergeCell ref="AV2:AY2"/>
    <mergeCell ref="AQ1:AY1"/>
    <mergeCell ref="Q2:T2"/>
    <mergeCell ref="U2:X2"/>
    <mergeCell ref="Y2:AC2"/>
    <mergeCell ref="AD2:AG2"/>
    <mergeCell ref="AH2:AL2"/>
    <mergeCell ref="AM2:AP2"/>
  </mergeCells>
  <phoneticPr fontId="3" type="noConversion"/>
  <pageMargins left="0.25" right="0.25" top="0.75" bottom="0.75" header="0.3" footer="0.3"/>
  <pageSetup paperSize="9" scale="89" fitToHeight="0" orientation="landscape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8F2A-0EA1-4A0A-A87F-3F5AC050F958}">
  <sheetPr>
    <tabColor theme="9" tint="-0.249977111117893"/>
    <outlinePr summaryBelow="0"/>
    <pageSetUpPr fitToPage="1"/>
  </sheetPr>
  <dimension ref="A1:W67"/>
  <sheetViews>
    <sheetView showGridLines="0" zoomScaleNormal="100" zoomScaleSheetLayoutView="100" workbookViewId="0">
      <pane xSplit="8" ySplit="3" topLeftCell="J4" activePane="bottomRight" state="frozen"/>
      <selection activeCell="D57" sqref="D57"/>
      <selection pane="topRight" activeCell="D57" sqref="D57"/>
      <selection pane="bottomLeft" activeCell="D57" sqref="D57"/>
      <selection pane="bottomRight" activeCell="L2" sqref="L2"/>
    </sheetView>
  </sheetViews>
  <sheetFormatPr defaultColWidth="0" defaultRowHeight="17.5" customHeight="1" zeroHeight="1" outlineLevelRow="2"/>
  <cols>
    <col min="1" max="1" width="1.625" style="1" customWidth="1"/>
    <col min="2" max="2" width="5.625" style="1" customWidth="1"/>
    <col min="3" max="3" width="8.125" style="2" customWidth="1"/>
    <col min="4" max="4" width="13.75" style="2" customWidth="1"/>
    <col min="5" max="5" width="8" style="2" customWidth="1"/>
    <col min="6" max="6" width="5.75" style="2" customWidth="1"/>
    <col min="7" max="7" width="8.5" style="2" customWidth="1"/>
    <col min="8" max="8" width="19" style="17" customWidth="1"/>
    <col min="9" max="9" width="36.875" style="1" customWidth="1"/>
    <col min="10" max="10" width="9.625" style="2" customWidth="1"/>
    <col min="11" max="12" width="9.625" style="3" customWidth="1"/>
    <col min="13" max="13" width="7" style="3" customWidth="1"/>
    <col min="14" max="14" width="8.875" style="3" customWidth="1"/>
    <col min="15" max="18" width="9.625" style="3" customWidth="1"/>
    <col min="19" max="19" width="8.625" style="3" customWidth="1"/>
    <col min="20" max="20" width="28.5" style="17" customWidth="1"/>
    <col min="21" max="21" width="1.625" style="1" customWidth="1"/>
    <col min="22" max="23" width="0" style="1" hidden="1" customWidth="1"/>
    <col min="24" max="16384" width="9" style="1" hidden="1"/>
  </cols>
  <sheetData>
    <row r="1" spans="1:20" ht="17.5" customHeight="1">
      <c r="B1" s="331" t="s">
        <v>140</v>
      </c>
      <c r="C1" s="331"/>
      <c r="D1" s="331"/>
      <c r="E1" s="331"/>
      <c r="F1" s="331"/>
      <c r="G1" s="331"/>
      <c r="H1" s="331"/>
      <c r="I1" s="331"/>
      <c r="T1" s="36" t="s">
        <v>114</v>
      </c>
    </row>
    <row r="2" spans="1:20" ht="17.5" customHeight="1">
      <c r="B2" s="332"/>
      <c r="C2" s="332"/>
      <c r="D2" s="332"/>
      <c r="E2" s="332"/>
      <c r="F2" s="332"/>
      <c r="G2" s="332"/>
      <c r="H2" s="332"/>
      <c r="I2" s="332"/>
      <c r="T2" s="37" t="s">
        <v>243</v>
      </c>
    </row>
    <row r="3" spans="1:20" s="13" customFormat="1" ht="24.45">
      <c r="B3" s="14" t="s">
        <v>4</v>
      </c>
      <c r="C3" s="15" t="s">
        <v>3</v>
      </c>
      <c r="D3" s="15" t="s">
        <v>22</v>
      </c>
      <c r="E3" s="15" t="s">
        <v>23</v>
      </c>
      <c r="F3" s="15" t="s">
        <v>38</v>
      </c>
      <c r="G3" s="15" t="s">
        <v>168</v>
      </c>
      <c r="H3" s="15" t="s">
        <v>0</v>
      </c>
      <c r="I3" s="15" t="s">
        <v>1</v>
      </c>
      <c r="J3" s="15" t="s">
        <v>17</v>
      </c>
      <c r="K3" s="15" t="s">
        <v>16</v>
      </c>
      <c r="L3" s="15" t="s">
        <v>55</v>
      </c>
      <c r="M3" s="56" t="s">
        <v>116</v>
      </c>
      <c r="N3" s="56" t="s">
        <v>132</v>
      </c>
      <c r="O3" s="56" t="s">
        <v>102</v>
      </c>
      <c r="P3" s="56" t="s">
        <v>103</v>
      </c>
      <c r="Q3" s="56" t="s">
        <v>104</v>
      </c>
      <c r="R3" s="56" t="s">
        <v>105</v>
      </c>
      <c r="S3" s="56" t="s">
        <v>106</v>
      </c>
      <c r="T3" s="16" t="s">
        <v>13</v>
      </c>
    </row>
    <row r="4" spans="1:20" ht="12.9">
      <c r="B4" s="31"/>
      <c r="C4" s="32"/>
      <c r="D4" s="32"/>
      <c r="E4" s="32"/>
      <c r="F4" s="32"/>
      <c r="G4" s="32"/>
      <c r="H4" s="33" t="s">
        <v>78</v>
      </c>
      <c r="I4" s="34"/>
      <c r="J4" s="32"/>
      <c r="K4" s="35"/>
      <c r="L4" s="32">
        <f>SUM(L5,L38,L44,L50)</f>
        <v>201</v>
      </c>
      <c r="M4" s="72"/>
      <c r="N4" s="72"/>
      <c r="O4" s="57"/>
      <c r="P4" s="57"/>
      <c r="Q4" s="58"/>
      <c r="R4" s="58"/>
      <c r="S4" s="58"/>
      <c r="T4" s="38" t="str">
        <f>"트랙별 시수: "&amp;L5+L38&amp;"H (온라인 포함 "&amp;L5+L17+L8+L38&amp;"H)"</f>
        <v>트랙별 시수: 77H (온라인 포함 105H)</v>
      </c>
    </row>
    <row r="5" spans="1:20" ht="17.5" customHeight="1">
      <c r="B5" s="19"/>
      <c r="C5" s="20" t="s">
        <v>2</v>
      </c>
      <c r="D5" s="119" t="s">
        <v>14</v>
      </c>
      <c r="E5" s="20"/>
      <c r="F5" s="20"/>
      <c r="G5" s="20"/>
      <c r="H5" s="59" t="str">
        <f>"과목 수: "&amp;COUNTA(E6:E8)&amp;"(오프라인 2, 온라인 2)"</f>
        <v>과목 수: 3(오프라인 2, 온라인 2)</v>
      </c>
      <c r="I5" s="21"/>
      <c r="J5" s="20"/>
      <c r="K5" s="22"/>
      <c r="L5" s="20">
        <f>SUM(L6:L7)</f>
        <v>15</v>
      </c>
      <c r="M5" s="73"/>
      <c r="N5" s="73"/>
      <c r="O5" s="60"/>
      <c r="P5" s="60"/>
      <c r="Q5" s="61"/>
      <c r="R5" s="61"/>
      <c r="S5" s="61"/>
      <c r="T5" s="39"/>
    </row>
    <row r="6" spans="1:20" ht="34.65" outlineLevel="1">
      <c r="B6" s="5">
        <v>1</v>
      </c>
      <c r="C6" s="6" t="s">
        <v>2</v>
      </c>
      <c r="D6" s="6" t="s">
        <v>14</v>
      </c>
      <c r="E6" s="6" t="s">
        <v>8</v>
      </c>
      <c r="F6" s="6" t="s">
        <v>39</v>
      </c>
      <c r="G6" s="6" t="s">
        <v>223</v>
      </c>
      <c r="H6" s="9" t="s">
        <v>5</v>
      </c>
      <c r="I6" s="7" t="s">
        <v>84</v>
      </c>
      <c r="J6" s="6" t="s">
        <v>18</v>
      </c>
      <c r="K6" s="8" t="s">
        <v>6</v>
      </c>
      <c r="L6" s="8">
        <v>2</v>
      </c>
      <c r="M6" s="74" t="s">
        <v>117</v>
      </c>
      <c r="N6" s="74" t="s">
        <v>131</v>
      </c>
      <c r="O6" s="62">
        <v>44075</v>
      </c>
      <c r="P6" s="62">
        <f>O6</f>
        <v>44075</v>
      </c>
      <c r="Q6" s="63">
        <v>0.58333333333333337</v>
      </c>
      <c r="R6" s="63">
        <v>0.70833333333333337</v>
      </c>
      <c r="S6" s="63" t="s">
        <v>107</v>
      </c>
      <c r="T6" s="40" t="s">
        <v>221</v>
      </c>
    </row>
    <row r="7" spans="1:20" ht="46.2" outlineLevel="1">
      <c r="B7" s="101">
        <v>2</v>
      </c>
      <c r="C7" s="102" t="s">
        <v>2</v>
      </c>
      <c r="D7" s="102" t="s">
        <v>14</v>
      </c>
      <c r="E7" s="102" t="s">
        <v>9</v>
      </c>
      <c r="F7" s="102" t="s">
        <v>39</v>
      </c>
      <c r="G7" s="102" t="s">
        <v>224</v>
      </c>
      <c r="H7" s="103" t="s">
        <v>7</v>
      </c>
      <c r="I7" s="104" t="s">
        <v>50</v>
      </c>
      <c r="J7" s="102" t="s">
        <v>18</v>
      </c>
      <c r="K7" s="105" t="s">
        <v>12</v>
      </c>
      <c r="L7" s="105">
        <v>13</v>
      </c>
      <c r="M7" s="106" t="s">
        <v>117</v>
      </c>
      <c r="N7" s="106" t="s">
        <v>136</v>
      </c>
      <c r="O7" s="107">
        <v>44117</v>
      </c>
      <c r="P7" s="107">
        <v>44118</v>
      </c>
      <c r="Q7" s="108">
        <v>0.375</v>
      </c>
      <c r="R7" s="108">
        <v>0.625</v>
      </c>
      <c r="S7" s="108" t="s">
        <v>108</v>
      </c>
      <c r="T7" s="109" t="s">
        <v>139</v>
      </c>
    </row>
    <row r="8" spans="1:20" ht="57.75" outlineLevel="1" collapsed="1">
      <c r="B8" s="82">
        <v>4</v>
      </c>
      <c r="C8" s="83" t="s">
        <v>2</v>
      </c>
      <c r="D8" s="83" t="s">
        <v>14</v>
      </c>
      <c r="E8" s="83" t="s">
        <v>9</v>
      </c>
      <c r="F8" s="83" t="s">
        <v>39</v>
      </c>
      <c r="G8" s="83" t="s">
        <v>236</v>
      </c>
      <c r="H8" s="84" t="s">
        <v>156</v>
      </c>
      <c r="I8" s="85" t="s">
        <v>54</v>
      </c>
      <c r="J8" s="83" t="s">
        <v>20</v>
      </c>
      <c r="K8" s="86" t="s">
        <v>83</v>
      </c>
      <c r="L8" s="86">
        <f>SUMIF(M9:M16,"필수",L9:L16)</f>
        <v>24</v>
      </c>
      <c r="M8" s="87">
        <f>SUM(L9:L16)</f>
        <v>43</v>
      </c>
      <c r="N8" s="87" t="s">
        <v>193</v>
      </c>
      <c r="O8" s="88">
        <f>O9</f>
        <v>44075</v>
      </c>
      <c r="P8" s="88">
        <f>P13</f>
        <v>44099</v>
      </c>
      <c r="Q8" s="89"/>
      <c r="R8" s="89"/>
      <c r="S8" s="89" t="s">
        <v>228</v>
      </c>
      <c r="T8" s="90" t="s">
        <v>191</v>
      </c>
    </row>
    <row r="9" spans="1:20" s="123" customFormat="1" ht="80.849999999999994" hidden="1" outlineLevel="2">
      <c r="B9" s="120"/>
      <c r="C9" s="97"/>
      <c r="D9" s="97"/>
      <c r="E9" s="97"/>
      <c r="F9" s="25" t="s">
        <v>39</v>
      </c>
      <c r="G9" s="25"/>
      <c r="H9" s="172" t="s">
        <v>209</v>
      </c>
      <c r="I9" s="96" t="s">
        <v>226</v>
      </c>
      <c r="J9" s="97" t="s">
        <v>20</v>
      </c>
      <c r="K9" s="98" t="s">
        <v>12</v>
      </c>
      <c r="L9" s="98">
        <v>8</v>
      </c>
      <c r="M9" s="99" t="s">
        <v>117</v>
      </c>
      <c r="N9" s="99"/>
      <c r="O9" s="121">
        <v>44075</v>
      </c>
      <c r="P9" s="121">
        <v>44085</v>
      </c>
      <c r="Q9" s="122"/>
      <c r="R9" s="122"/>
      <c r="S9" s="122"/>
      <c r="T9" s="100" t="s">
        <v>231</v>
      </c>
    </row>
    <row r="10" spans="1:20" ht="23.1" outlineLevel="1" collapsed="1">
      <c r="B10" s="163"/>
      <c r="C10" s="164"/>
      <c r="D10" s="164"/>
      <c r="E10" s="164"/>
      <c r="F10" s="164"/>
      <c r="G10" s="164"/>
      <c r="H10" s="174" t="s">
        <v>202</v>
      </c>
      <c r="I10" s="165" t="s">
        <v>206</v>
      </c>
      <c r="J10" s="164" t="s">
        <v>20</v>
      </c>
      <c r="K10" s="166"/>
      <c r="L10" s="166">
        <v>1</v>
      </c>
      <c r="M10" s="167"/>
      <c r="N10" s="167"/>
      <c r="O10" s="175">
        <v>44085</v>
      </c>
      <c r="P10" s="175">
        <v>44085</v>
      </c>
      <c r="Q10" s="176">
        <v>0.70833333333333337</v>
      </c>
      <c r="R10" s="176">
        <v>0.75</v>
      </c>
      <c r="S10" s="168"/>
      <c r="T10" s="169" t="s">
        <v>238</v>
      </c>
    </row>
    <row r="11" spans="1:20" s="123" customFormat="1" ht="69.3" hidden="1" outlineLevel="2">
      <c r="B11" s="120"/>
      <c r="C11" s="97"/>
      <c r="D11" s="97"/>
      <c r="E11" s="97"/>
      <c r="F11" s="25" t="s">
        <v>39</v>
      </c>
      <c r="G11" s="25"/>
      <c r="H11" s="172" t="s">
        <v>194</v>
      </c>
      <c r="I11" s="96" t="s">
        <v>229</v>
      </c>
      <c r="J11" s="97" t="s">
        <v>20</v>
      </c>
      <c r="K11" s="98" t="s">
        <v>12</v>
      </c>
      <c r="L11" s="98">
        <v>8</v>
      </c>
      <c r="M11" s="99" t="s">
        <v>117</v>
      </c>
      <c r="N11" s="99"/>
      <c r="O11" s="121">
        <v>44081</v>
      </c>
      <c r="P11" s="121">
        <v>44092</v>
      </c>
      <c r="Q11" s="122"/>
      <c r="R11" s="122"/>
      <c r="S11" s="122"/>
      <c r="T11" s="100" t="s">
        <v>232</v>
      </c>
    </row>
    <row r="12" spans="1:20" ht="23.1" outlineLevel="1" collapsed="1">
      <c r="B12" s="170"/>
      <c r="C12" s="164"/>
      <c r="D12" s="164"/>
      <c r="E12" s="164"/>
      <c r="F12" s="164"/>
      <c r="G12" s="164"/>
      <c r="H12" s="174" t="s">
        <v>203</v>
      </c>
      <c r="I12" s="165" t="s">
        <v>207</v>
      </c>
      <c r="J12" s="164" t="s">
        <v>20</v>
      </c>
      <c r="K12" s="166"/>
      <c r="L12" s="166">
        <v>1</v>
      </c>
      <c r="M12" s="167"/>
      <c r="N12" s="167"/>
      <c r="O12" s="175">
        <v>44092</v>
      </c>
      <c r="P12" s="175">
        <v>44092</v>
      </c>
      <c r="Q12" s="176">
        <v>0</v>
      </c>
      <c r="R12" s="177" t="s">
        <v>227</v>
      </c>
      <c r="S12" s="168"/>
      <c r="T12" s="169" t="s">
        <v>225</v>
      </c>
    </row>
    <row r="13" spans="1:20" s="123" customFormat="1" ht="46.2" hidden="1" outlineLevel="2">
      <c r="A13" s="124"/>
      <c r="B13" s="120"/>
      <c r="C13" s="97"/>
      <c r="D13" s="97"/>
      <c r="E13" s="97"/>
      <c r="F13" s="25" t="s">
        <v>37</v>
      </c>
      <c r="G13" s="25"/>
      <c r="H13" s="172" t="s">
        <v>210</v>
      </c>
      <c r="I13" s="96" t="s">
        <v>230</v>
      </c>
      <c r="J13" s="97" t="s">
        <v>19</v>
      </c>
      <c r="K13" s="98" t="s">
        <v>12</v>
      </c>
      <c r="L13" s="98">
        <v>8</v>
      </c>
      <c r="M13" s="99" t="s">
        <v>117</v>
      </c>
      <c r="N13" s="99"/>
      <c r="O13" s="121">
        <v>44088</v>
      </c>
      <c r="P13" s="121">
        <v>44099</v>
      </c>
      <c r="Q13" s="122"/>
      <c r="R13" s="122"/>
      <c r="S13" s="122"/>
      <c r="T13" s="100" t="s">
        <v>239</v>
      </c>
    </row>
    <row r="14" spans="1:20" ht="46.2" outlineLevel="1" collapsed="1">
      <c r="B14" s="170"/>
      <c r="C14" s="164"/>
      <c r="D14" s="171"/>
      <c r="E14" s="164"/>
      <c r="F14" s="164"/>
      <c r="G14" s="164"/>
      <c r="H14" s="174" t="s">
        <v>204</v>
      </c>
      <c r="I14" s="165" t="s">
        <v>206</v>
      </c>
      <c r="J14" s="164" t="s">
        <v>20</v>
      </c>
      <c r="K14" s="166"/>
      <c r="L14" s="166">
        <v>1</v>
      </c>
      <c r="M14" s="167"/>
      <c r="N14" s="167"/>
      <c r="O14" s="175">
        <v>44099</v>
      </c>
      <c r="P14" s="175">
        <v>44099</v>
      </c>
      <c r="Q14" s="176">
        <v>0.70833333333333337</v>
      </c>
      <c r="R14" s="176">
        <v>0.75</v>
      </c>
      <c r="S14" s="168"/>
      <c r="T14" s="169" t="s">
        <v>235</v>
      </c>
    </row>
    <row r="15" spans="1:20" ht="34.65" hidden="1" outlineLevel="2">
      <c r="A15" s="4"/>
      <c r="B15" s="29"/>
      <c r="C15" s="25"/>
      <c r="D15" s="25"/>
      <c r="E15" s="25"/>
      <c r="F15" s="25" t="s">
        <v>37</v>
      </c>
      <c r="G15" s="25"/>
      <c r="H15" s="161" t="s">
        <v>24</v>
      </c>
      <c r="I15" s="24" t="s">
        <v>234</v>
      </c>
      <c r="J15" s="25" t="s">
        <v>19</v>
      </c>
      <c r="K15" s="26" t="s">
        <v>12</v>
      </c>
      <c r="L15" s="26">
        <v>8</v>
      </c>
      <c r="M15" s="75" t="s">
        <v>118</v>
      </c>
      <c r="N15" s="75"/>
      <c r="O15" s="64"/>
      <c r="P15" s="64"/>
      <c r="Q15" s="65"/>
      <c r="R15" s="65"/>
      <c r="S15" s="65"/>
      <c r="T15" s="28" t="s">
        <v>52</v>
      </c>
    </row>
    <row r="16" spans="1:20" ht="57.75" hidden="1" outlineLevel="2">
      <c r="B16" s="133"/>
      <c r="C16" s="134"/>
      <c r="D16" s="134"/>
      <c r="E16" s="134"/>
      <c r="F16" s="134" t="s">
        <v>37</v>
      </c>
      <c r="G16" s="134"/>
      <c r="H16" s="173" t="s">
        <v>56</v>
      </c>
      <c r="I16" s="135" t="s">
        <v>233</v>
      </c>
      <c r="J16" s="134" t="s">
        <v>19</v>
      </c>
      <c r="K16" s="136" t="s">
        <v>12</v>
      </c>
      <c r="L16" s="136">
        <v>8</v>
      </c>
      <c r="M16" s="137" t="s">
        <v>118</v>
      </c>
      <c r="N16" s="137"/>
      <c r="O16" s="138"/>
      <c r="P16" s="138"/>
      <c r="Q16" s="139"/>
      <c r="R16" s="139"/>
      <c r="S16" s="139"/>
      <c r="T16" s="140" t="s">
        <v>52</v>
      </c>
    </row>
    <row r="17" spans="2:20" ht="34.65" outlineLevel="1" collapsed="1">
      <c r="B17" s="141">
        <v>3</v>
      </c>
      <c r="C17" s="142" t="s">
        <v>2</v>
      </c>
      <c r="D17" s="142" t="s">
        <v>14</v>
      </c>
      <c r="E17" s="142" t="s">
        <v>9</v>
      </c>
      <c r="F17" s="142" t="s">
        <v>39</v>
      </c>
      <c r="G17" s="142" t="s">
        <v>190</v>
      </c>
      <c r="H17" s="143" t="s">
        <v>153</v>
      </c>
      <c r="I17" s="144" t="s">
        <v>162</v>
      </c>
      <c r="J17" s="142" t="s">
        <v>20</v>
      </c>
      <c r="K17" s="145" t="s">
        <v>12</v>
      </c>
      <c r="L17" s="145">
        <f>SUMIF(M18:M32,"필수",L18:L32)</f>
        <v>4</v>
      </c>
      <c r="M17" s="146">
        <v>50</v>
      </c>
      <c r="N17" s="146" t="s">
        <v>154</v>
      </c>
      <c r="O17" s="147">
        <f>O21</f>
        <v>44095</v>
      </c>
      <c r="P17" s="147">
        <f>P21</f>
        <v>44099</v>
      </c>
      <c r="Q17" s="148"/>
      <c r="R17" s="148"/>
      <c r="S17" s="148" t="s">
        <v>161</v>
      </c>
      <c r="T17" s="149" t="s">
        <v>159</v>
      </c>
    </row>
    <row r="18" spans="2:20" ht="23.1" hidden="1" outlineLevel="2">
      <c r="B18" s="125"/>
      <c r="C18" s="126"/>
      <c r="D18" s="150"/>
      <c r="E18" s="126"/>
      <c r="F18" s="126" t="s">
        <v>39</v>
      </c>
      <c r="G18" s="126"/>
      <c r="H18" s="127" t="s">
        <v>25</v>
      </c>
      <c r="I18" s="128" t="s">
        <v>51</v>
      </c>
      <c r="J18" s="126" t="s">
        <v>20</v>
      </c>
      <c r="K18" s="129" t="s">
        <v>10</v>
      </c>
      <c r="L18" s="129">
        <v>1</v>
      </c>
      <c r="M18" s="130" t="s">
        <v>151</v>
      </c>
      <c r="N18" s="130"/>
      <c r="O18" s="131"/>
      <c r="P18" s="131"/>
      <c r="Q18" s="132"/>
      <c r="R18" s="132"/>
      <c r="S18" s="132" t="s">
        <v>161</v>
      </c>
      <c r="T18" s="151" t="s">
        <v>160</v>
      </c>
    </row>
    <row r="19" spans="2:20" ht="46.2" hidden="1" outlineLevel="2">
      <c r="B19" s="125"/>
      <c r="C19" s="126"/>
      <c r="D19" s="150"/>
      <c r="E19" s="126"/>
      <c r="F19" s="126" t="s">
        <v>39</v>
      </c>
      <c r="G19" s="126"/>
      <c r="H19" s="127" t="s">
        <v>26</v>
      </c>
      <c r="I19" s="128" t="s">
        <v>31</v>
      </c>
      <c r="J19" s="126" t="s">
        <v>20</v>
      </c>
      <c r="K19" s="129" t="s">
        <v>12</v>
      </c>
      <c r="L19" s="129">
        <v>3</v>
      </c>
      <c r="M19" s="130" t="s">
        <v>151</v>
      </c>
      <c r="N19" s="130"/>
      <c r="O19" s="131"/>
      <c r="P19" s="131"/>
      <c r="Q19" s="132"/>
      <c r="R19" s="132"/>
      <c r="S19" s="132" t="s">
        <v>161</v>
      </c>
      <c r="T19" s="151" t="s">
        <v>160</v>
      </c>
    </row>
    <row r="20" spans="2:20" ht="46.2" hidden="1" outlineLevel="2">
      <c r="B20" s="125"/>
      <c r="C20" s="126"/>
      <c r="D20" s="150"/>
      <c r="E20" s="126"/>
      <c r="F20" s="126" t="s">
        <v>39</v>
      </c>
      <c r="G20" s="126"/>
      <c r="H20" s="127" t="s">
        <v>27</v>
      </c>
      <c r="I20" s="128" t="s">
        <v>32</v>
      </c>
      <c r="J20" s="126" t="s">
        <v>20</v>
      </c>
      <c r="K20" s="129" t="s">
        <v>12</v>
      </c>
      <c r="L20" s="129">
        <v>3</v>
      </c>
      <c r="M20" s="130" t="s">
        <v>151</v>
      </c>
      <c r="N20" s="130"/>
      <c r="O20" s="131"/>
      <c r="P20" s="131"/>
      <c r="Q20" s="132"/>
      <c r="R20" s="132"/>
      <c r="S20" s="132" t="s">
        <v>161</v>
      </c>
      <c r="T20" s="151" t="s">
        <v>160</v>
      </c>
    </row>
    <row r="21" spans="2:20" s="123" customFormat="1" ht="46.2" hidden="1" outlineLevel="2">
      <c r="B21" s="152"/>
      <c r="C21" s="153"/>
      <c r="D21" s="154"/>
      <c r="E21" s="153"/>
      <c r="F21" s="153" t="s">
        <v>39</v>
      </c>
      <c r="G21" s="153"/>
      <c r="H21" s="162" t="s">
        <v>28</v>
      </c>
      <c r="I21" s="155" t="s">
        <v>33</v>
      </c>
      <c r="J21" s="153" t="s">
        <v>20</v>
      </c>
      <c r="K21" s="156" t="s">
        <v>12</v>
      </c>
      <c r="L21" s="156">
        <v>4</v>
      </c>
      <c r="M21" s="157" t="s">
        <v>152</v>
      </c>
      <c r="N21" s="157"/>
      <c r="O21" s="158">
        <v>44095</v>
      </c>
      <c r="P21" s="158">
        <v>44099</v>
      </c>
      <c r="Q21" s="159"/>
      <c r="R21" s="159"/>
      <c r="S21" s="159" t="s">
        <v>161</v>
      </c>
      <c r="T21" s="160" t="s">
        <v>222</v>
      </c>
    </row>
    <row r="22" spans="2:20" ht="46.2" hidden="1" outlineLevel="2">
      <c r="B22" s="125"/>
      <c r="C22" s="126"/>
      <c r="D22" s="150"/>
      <c r="E22" s="126"/>
      <c r="F22" s="126" t="s">
        <v>39</v>
      </c>
      <c r="G22" s="126"/>
      <c r="H22" s="127" t="s">
        <v>29</v>
      </c>
      <c r="I22" s="128" t="s">
        <v>34</v>
      </c>
      <c r="J22" s="126" t="s">
        <v>20</v>
      </c>
      <c r="K22" s="129" t="s">
        <v>12</v>
      </c>
      <c r="L22" s="129">
        <v>4</v>
      </c>
      <c r="M22" s="130" t="s">
        <v>151</v>
      </c>
      <c r="N22" s="130"/>
      <c r="O22" s="131"/>
      <c r="P22" s="131"/>
      <c r="Q22" s="132"/>
      <c r="R22" s="132"/>
      <c r="S22" s="132" t="s">
        <v>161</v>
      </c>
      <c r="T22" s="151"/>
    </row>
    <row r="23" spans="2:20" ht="34.65" hidden="1" outlineLevel="2">
      <c r="B23" s="125"/>
      <c r="C23" s="126"/>
      <c r="D23" s="150"/>
      <c r="E23" s="126"/>
      <c r="F23" s="126" t="s">
        <v>39</v>
      </c>
      <c r="G23" s="126"/>
      <c r="H23" s="127" t="s">
        <v>30</v>
      </c>
      <c r="I23" s="128" t="s">
        <v>35</v>
      </c>
      <c r="J23" s="126" t="s">
        <v>20</v>
      </c>
      <c r="K23" s="129" t="s">
        <v>12</v>
      </c>
      <c r="L23" s="129">
        <v>4</v>
      </c>
      <c r="M23" s="130" t="s">
        <v>151</v>
      </c>
      <c r="N23" s="130"/>
      <c r="O23" s="131"/>
      <c r="P23" s="131"/>
      <c r="Q23" s="132"/>
      <c r="R23" s="132"/>
      <c r="S23" s="132" t="s">
        <v>161</v>
      </c>
      <c r="T23" s="151"/>
    </row>
    <row r="24" spans="2:20" ht="57.75" hidden="1" outlineLevel="2">
      <c r="B24" s="125"/>
      <c r="C24" s="126"/>
      <c r="D24" s="150"/>
      <c r="E24" s="126"/>
      <c r="F24" s="126" t="s">
        <v>39</v>
      </c>
      <c r="G24" s="126"/>
      <c r="H24" s="127" t="s">
        <v>36</v>
      </c>
      <c r="I24" s="128" t="s">
        <v>40</v>
      </c>
      <c r="J24" s="126" t="s">
        <v>19</v>
      </c>
      <c r="K24" s="129" t="s">
        <v>11</v>
      </c>
      <c r="L24" s="129">
        <v>4</v>
      </c>
      <c r="M24" s="130" t="s">
        <v>151</v>
      </c>
      <c r="N24" s="130"/>
      <c r="O24" s="131"/>
      <c r="P24" s="131"/>
      <c r="Q24" s="132"/>
      <c r="R24" s="132"/>
      <c r="S24" s="132" t="s">
        <v>161</v>
      </c>
      <c r="T24" s="151"/>
    </row>
    <row r="25" spans="2:20" ht="34.65" hidden="1" outlineLevel="2">
      <c r="B25" s="125"/>
      <c r="C25" s="126"/>
      <c r="D25" s="150"/>
      <c r="E25" s="126"/>
      <c r="F25" s="126" t="s">
        <v>39</v>
      </c>
      <c r="G25" s="126"/>
      <c r="H25" s="127" t="s">
        <v>41</v>
      </c>
      <c r="I25" s="128" t="s">
        <v>42</v>
      </c>
      <c r="J25" s="126" t="s">
        <v>19</v>
      </c>
      <c r="K25" s="129" t="s">
        <v>11</v>
      </c>
      <c r="L25" s="129">
        <v>4</v>
      </c>
      <c r="M25" s="130" t="s">
        <v>151</v>
      </c>
      <c r="N25" s="130"/>
      <c r="O25" s="131"/>
      <c r="P25" s="131"/>
      <c r="Q25" s="132"/>
      <c r="R25" s="132"/>
      <c r="S25" s="132" t="s">
        <v>161</v>
      </c>
      <c r="T25" s="151"/>
    </row>
    <row r="26" spans="2:20" ht="34.65" hidden="1" outlineLevel="2">
      <c r="B26" s="125"/>
      <c r="C26" s="126"/>
      <c r="D26" s="150"/>
      <c r="E26" s="126"/>
      <c r="F26" s="126" t="s">
        <v>39</v>
      </c>
      <c r="G26" s="126"/>
      <c r="H26" s="127" t="s">
        <v>43</v>
      </c>
      <c r="I26" s="128" t="s">
        <v>44</v>
      </c>
      <c r="J26" s="126" t="s">
        <v>19</v>
      </c>
      <c r="K26" s="129" t="s">
        <v>11</v>
      </c>
      <c r="L26" s="129">
        <v>3</v>
      </c>
      <c r="M26" s="130" t="s">
        <v>151</v>
      </c>
      <c r="N26" s="130"/>
      <c r="O26" s="131"/>
      <c r="P26" s="131"/>
      <c r="Q26" s="132"/>
      <c r="R26" s="132"/>
      <c r="S26" s="132" t="s">
        <v>161</v>
      </c>
      <c r="T26" s="151"/>
    </row>
    <row r="27" spans="2:20" ht="69.3" hidden="1" outlineLevel="2">
      <c r="B27" s="125"/>
      <c r="C27" s="126"/>
      <c r="D27" s="150"/>
      <c r="E27" s="126"/>
      <c r="F27" s="126" t="s">
        <v>39</v>
      </c>
      <c r="G27" s="126"/>
      <c r="H27" s="127" t="s">
        <v>45</v>
      </c>
      <c r="I27" s="128" t="s">
        <v>46</v>
      </c>
      <c r="J27" s="126" t="s">
        <v>19</v>
      </c>
      <c r="K27" s="129" t="s">
        <v>11</v>
      </c>
      <c r="L27" s="129">
        <v>4</v>
      </c>
      <c r="M27" s="130" t="s">
        <v>151</v>
      </c>
      <c r="N27" s="130"/>
      <c r="O27" s="131"/>
      <c r="P27" s="131"/>
      <c r="Q27" s="132"/>
      <c r="R27" s="132"/>
      <c r="S27" s="132" t="s">
        <v>161</v>
      </c>
      <c r="T27" s="151"/>
    </row>
    <row r="28" spans="2:20" ht="57.75" hidden="1" outlineLevel="2">
      <c r="B28" s="125"/>
      <c r="C28" s="126"/>
      <c r="D28" s="150"/>
      <c r="E28" s="126"/>
      <c r="F28" s="126" t="s">
        <v>39</v>
      </c>
      <c r="G28" s="126"/>
      <c r="H28" s="127" t="s">
        <v>47</v>
      </c>
      <c r="I28" s="128" t="s">
        <v>48</v>
      </c>
      <c r="J28" s="126" t="s">
        <v>19</v>
      </c>
      <c r="K28" s="129" t="s">
        <v>11</v>
      </c>
      <c r="L28" s="129">
        <v>3</v>
      </c>
      <c r="M28" s="130" t="s">
        <v>151</v>
      </c>
      <c r="N28" s="130"/>
      <c r="O28" s="131"/>
      <c r="P28" s="131"/>
      <c r="Q28" s="132"/>
      <c r="R28" s="132"/>
      <c r="S28" s="132" t="s">
        <v>161</v>
      </c>
      <c r="T28" s="151"/>
    </row>
    <row r="29" spans="2:20" ht="69.3" hidden="1" outlineLevel="2">
      <c r="B29" s="125"/>
      <c r="C29" s="126"/>
      <c r="D29" s="150"/>
      <c r="E29" s="126"/>
      <c r="F29" s="126" t="s">
        <v>39</v>
      </c>
      <c r="G29" s="126"/>
      <c r="H29" s="127" t="s">
        <v>144</v>
      </c>
      <c r="I29" s="128" t="s">
        <v>145</v>
      </c>
      <c r="J29" s="126" t="s">
        <v>20</v>
      </c>
      <c r="K29" s="129" t="s">
        <v>10</v>
      </c>
      <c r="L29" s="129">
        <v>1</v>
      </c>
      <c r="M29" s="130" t="s">
        <v>151</v>
      </c>
      <c r="N29" s="130"/>
      <c r="O29" s="131"/>
      <c r="P29" s="131"/>
      <c r="Q29" s="132"/>
      <c r="R29" s="132"/>
      <c r="S29" s="132" t="s">
        <v>161</v>
      </c>
      <c r="T29" s="151"/>
    </row>
    <row r="30" spans="2:20" ht="69.3" hidden="1" outlineLevel="2">
      <c r="B30" s="125"/>
      <c r="C30" s="126"/>
      <c r="D30" s="150"/>
      <c r="E30" s="126"/>
      <c r="F30" s="126" t="s">
        <v>39</v>
      </c>
      <c r="G30" s="126"/>
      <c r="H30" s="127" t="s">
        <v>143</v>
      </c>
      <c r="I30" s="128" t="s">
        <v>146</v>
      </c>
      <c r="J30" s="126" t="s">
        <v>20</v>
      </c>
      <c r="K30" s="129" t="s">
        <v>12</v>
      </c>
      <c r="L30" s="129">
        <v>4</v>
      </c>
      <c r="M30" s="130" t="s">
        <v>118</v>
      </c>
      <c r="N30" s="130"/>
      <c r="O30" s="131"/>
      <c r="P30" s="131"/>
      <c r="Q30" s="132"/>
      <c r="R30" s="132"/>
      <c r="S30" s="132" t="s">
        <v>161</v>
      </c>
      <c r="T30" s="151"/>
    </row>
    <row r="31" spans="2:20" ht="69.3" hidden="1" outlineLevel="2">
      <c r="B31" s="125"/>
      <c r="C31" s="126"/>
      <c r="D31" s="150"/>
      <c r="E31" s="126"/>
      <c r="F31" s="126" t="s">
        <v>39</v>
      </c>
      <c r="G31" s="126"/>
      <c r="H31" s="127" t="s">
        <v>147</v>
      </c>
      <c r="I31" s="128" t="s">
        <v>148</v>
      </c>
      <c r="J31" s="126" t="s">
        <v>20</v>
      </c>
      <c r="K31" s="129" t="s">
        <v>12</v>
      </c>
      <c r="L31" s="129">
        <v>4</v>
      </c>
      <c r="M31" s="130" t="s">
        <v>118</v>
      </c>
      <c r="N31" s="130"/>
      <c r="O31" s="131"/>
      <c r="P31" s="131"/>
      <c r="Q31" s="132"/>
      <c r="R31" s="132"/>
      <c r="S31" s="132" t="s">
        <v>161</v>
      </c>
      <c r="T31" s="151"/>
    </row>
    <row r="32" spans="2:20" ht="69.3" hidden="1" outlineLevel="2">
      <c r="B32" s="125"/>
      <c r="C32" s="126"/>
      <c r="D32" s="150"/>
      <c r="E32" s="126"/>
      <c r="F32" s="126" t="s">
        <v>39</v>
      </c>
      <c r="G32" s="126"/>
      <c r="H32" s="127" t="s">
        <v>150</v>
      </c>
      <c r="I32" s="128" t="s">
        <v>149</v>
      </c>
      <c r="J32" s="126" t="s">
        <v>20</v>
      </c>
      <c r="K32" s="129" t="s">
        <v>12</v>
      </c>
      <c r="L32" s="129">
        <v>4</v>
      </c>
      <c r="M32" s="130" t="s">
        <v>118</v>
      </c>
      <c r="N32" s="130"/>
      <c r="O32" s="131"/>
      <c r="P32" s="131"/>
      <c r="Q32" s="132"/>
      <c r="R32" s="132"/>
      <c r="S32" s="132" t="s">
        <v>161</v>
      </c>
      <c r="T32" s="151"/>
    </row>
    <row r="33" spans="2:20" ht="46.2" outlineLevel="1" collapsed="1">
      <c r="B33" s="82">
        <v>5</v>
      </c>
      <c r="C33" s="83" t="s">
        <v>2</v>
      </c>
      <c r="D33" s="83" t="s">
        <v>14</v>
      </c>
      <c r="E33" s="83" t="s">
        <v>9</v>
      </c>
      <c r="F33" s="83" t="s">
        <v>39</v>
      </c>
      <c r="G33" s="83" t="s">
        <v>176</v>
      </c>
      <c r="H33" s="84" t="s">
        <v>157</v>
      </c>
      <c r="I33" s="85" t="s">
        <v>158</v>
      </c>
      <c r="J33" s="83" t="s">
        <v>20</v>
      </c>
      <c r="K33" s="86" t="s">
        <v>83</v>
      </c>
      <c r="L33" s="86">
        <f>SUMIF(M34:M36,"필수",L34:L36)</f>
        <v>15</v>
      </c>
      <c r="M33" s="87">
        <f>SUM(L34:L36)</f>
        <v>30</v>
      </c>
      <c r="N33" s="87" t="s">
        <v>155</v>
      </c>
      <c r="O33" s="88">
        <v>44102</v>
      </c>
      <c r="P33" s="88">
        <v>44112</v>
      </c>
      <c r="Q33" s="89"/>
      <c r="R33" s="89"/>
      <c r="S33" s="89"/>
      <c r="T33" s="90" t="s">
        <v>192</v>
      </c>
    </row>
    <row r="34" spans="2:20" ht="139.25" hidden="1" customHeight="1" outlineLevel="2">
      <c r="B34" s="29"/>
      <c r="C34" s="25"/>
      <c r="D34" s="25"/>
      <c r="E34" s="25"/>
      <c r="F34" s="25" t="s">
        <v>39</v>
      </c>
      <c r="G34" s="25"/>
      <c r="H34" s="23" t="s">
        <v>240</v>
      </c>
      <c r="I34" s="24" t="s">
        <v>142</v>
      </c>
      <c r="J34" s="25" t="s">
        <v>20</v>
      </c>
      <c r="K34" s="26" t="s">
        <v>12</v>
      </c>
      <c r="L34" s="26">
        <v>7</v>
      </c>
      <c r="M34" s="75" t="s">
        <v>118</v>
      </c>
      <c r="N34" s="75"/>
      <c r="O34" s="64"/>
      <c r="P34" s="64"/>
      <c r="Q34" s="65"/>
      <c r="R34" s="65"/>
      <c r="S34" s="65"/>
      <c r="T34" s="27" t="s">
        <v>53</v>
      </c>
    </row>
    <row r="35" spans="2:20" s="123" customFormat="1" ht="57.75" hidden="1" outlineLevel="2">
      <c r="B35" s="120"/>
      <c r="C35" s="97"/>
      <c r="D35" s="97"/>
      <c r="E35" s="97"/>
      <c r="F35" s="97" t="s">
        <v>39</v>
      </c>
      <c r="G35" s="97"/>
      <c r="H35" s="161" t="s">
        <v>241</v>
      </c>
      <c r="I35" s="96" t="s">
        <v>126</v>
      </c>
      <c r="J35" s="97" t="s">
        <v>20</v>
      </c>
      <c r="K35" s="98" t="s">
        <v>12</v>
      </c>
      <c r="L35" s="98">
        <v>15</v>
      </c>
      <c r="M35" s="99" t="s">
        <v>100</v>
      </c>
      <c r="N35" s="99"/>
      <c r="O35" s="121">
        <v>44102</v>
      </c>
      <c r="P35" s="121">
        <v>44112</v>
      </c>
      <c r="Q35" s="122"/>
      <c r="R35" s="122"/>
      <c r="S35" s="122"/>
      <c r="T35" s="100" t="s">
        <v>242</v>
      </c>
    </row>
    <row r="36" spans="2:20" ht="57.75" hidden="1" outlineLevel="2">
      <c r="B36" s="29"/>
      <c r="C36" s="25"/>
      <c r="D36" s="25"/>
      <c r="E36" s="25"/>
      <c r="F36" s="25" t="s">
        <v>124</v>
      </c>
      <c r="G36" s="25"/>
      <c r="H36" s="23" t="s">
        <v>125</v>
      </c>
      <c r="I36" s="24" t="s">
        <v>127</v>
      </c>
      <c r="J36" s="25" t="s">
        <v>19</v>
      </c>
      <c r="K36" s="26" t="s">
        <v>12</v>
      </c>
      <c r="L36" s="26">
        <v>8</v>
      </c>
      <c r="M36" s="75" t="s">
        <v>118</v>
      </c>
      <c r="N36" s="75"/>
      <c r="O36" s="64"/>
      <c r="P36" s="64"/>
      <c r="Q36" s="65"/>
      <c r="R36" s="65"/>
      <c r="S36" s="65"/>
      <c r="T36" s="27" t="s">
        <v>53</v>
      </c>
    </row>
    <row r="37" spans="2:20" ht="23.1" outlineLevel="1">
      <c r="B37" s="178"/>
      <c r="C37" s="179"/>
      <c r="D37" s="179"/>
      <c r="E37" s="179"/>
      <c r="F37" s="179"/>
      <c r="G37" s="179"/>
      <c r="H37" s="180" t="s">
        <v>205</v>
      </c>
      <c r="I37" s="181" t="s">
        <v>208</v>
      </c>
      <c r="J37" s="179" t="s">
        <v>20</v>
      </c>
      <c r="K37" s="182"/>
      <c r="L37" s="182">
        <v>1</v>
      </c>
      <c r="M37" s="183"/>
      <c r="N37" s="183"/>
      <c r="O37" s="184">
        <v>44112</v>
      </c>
      <c r="P37" s="184">
        <v>44112</v>
      </c>
      <c r="Q37" s="185">
        <v>0.70833333333333337</v>
      </c>
      <c r="R37" s="185">
        <v>0.75</v>
      </c>
      <c r="S37" s="186"/>
      <c r="T37" s="169" t="s">
        <v>237</v>
      </c>
    </row>
    <row r="38" spans="2:20" ht="17.5" customHeight="1">
      <c r="B38" s="49"/>
      <c r="C38" s="50" t="s">
        <v>79</v>
      </c>
      <c r="D38" s="50" t="s">
        <v>15</v>
      </c>
      <c r="E38" s="50" t="s">
        <v>9</v>
      </c>
      <c r="F38" s="50"/>
      <c r="G38" s="50"/>
      <c r="H38" s="51" t="str">
        <f>"과목 수: "&amp;COUNTA(E39:E43)</f>
        <v>과목 수: 5</v>
      </c>
      <c r="I38" s="52"/>
      <c r="J38" s="53"/>
      <c r="K38" s="54"/>
      <c r="L38" s="50">
        <f>SUM(L39:L43)</f>
        <v>62</v>
      </c>
      <c r="M38" s="76"/>
      <c r="N38" s="76"/>
      <c r="O38" s="66"/>
      <c r="P38" s="66"/>
      <c r="Q38" s="67"/>
      <c r="R38" s="67"/>
      <c r="S38" s="67"/>
      <c r="T38" s="55"/>
    </row>
    <row r="39" spans="2:20" ht="57.75" outlineLevel="1" collapsed="1">
      <c r="B39" s="5">
        <f>B8+1</f>
        <v>5</v>
      </c>
      <c r="C39" s="6" t="s">
        <v>79</v>
      </c>
      <c r="D39" s="6" t="s">
        <v>15</v>
      </c>
      <c r="E39" s="6" t="s">
        <v>9</v>
      </c>
      <c r="F39" s="6" t="s">
        <v>39</v>
      </c>
      <c r="G39" s="6" t="s">
        <v>177</v>
      </c>
      <c r="H39" s="9" t="s">
        <v>60</v>
      </c>
      <c r="I39" s="7" t="s">
        <v>57</v>
      </c>
      <c r="J39" s="6" t="s">
        <v>18</v>
      </c>
      <c r="K39" s="8" t="s">
        <v>10</v>
      </c>
      <c r="L39" s="8">
        <v>3</v>
      </c>
      <c r="M39" s="74" t="s">
        <v>133</v>
      </c>
      <c r="N39" s="74" t="s">
        <v>131</v>
      </c>
      <c r="O39" s="62">
        <f>P7+1</f>
        <v>44119</v>
      </c>
      <c r="P39" s="62">
        <f>O39</f>
        <v>44119</v>
      </c>
      <c r="Q39" s="63">
        <v>0.375</v>
      </c>
      <c r="R39" s="63">
        <v>0.5</v>
      </c>
      <c r="S39" s="63" t="s">
        <v>107</v>
      </c>
      <c r="T39" s="40" t="s">
        <v>80</v>
      </c>
    </row>
    <row r="40" spans="2:20" ht="57.75" outlineLevel="1">
      <c r="B40" s="5">
        <f>B39+1</f>
        <v>6</v>
      </c>
      <c r="C40" s="6" t="s">
        <v>79</v>
      </c>
      <c r="D40" s="6" t="s">
        <v>15</v>
      </c>
      <c r="E40" s="6" t="s">
        <v>9</v>
      </c>
      <c r="F40" s="6" t="s">
        <v>39</v>
      </c>
      <c r="G40" s="6" t="s">
        <v>178</v>
      </c>
      <c r="H40" s="9" t="s">
        <v>89</v>
      </c>
      <c r="I40" s="7" t="s">
        <v>90</v>
      </c>
      <c r="J40" s="6" t="s">
        <v>18</v>
      </c>
      <c r="K40" s="8" t="s">
        <v>86</v>
      </c>
      <c r="L40" s="8">
        <f>4+4</f>
        <v>8</v>
      </c>
      <c r="M40" s="74" t="s">
        <v>133</v>
      </c>
      <c r="N40" s="74" t="s">
        <v>135</v>
      </c>
      <c r="O40" s="62">
        <f>P39+1</f>
        <v>44120</v>
      </c>
      <c r="P40" s="62">
        <f>O40</f>
        <v>44120</v>
      </c>
      <c r="Q40" s="63">
        <v>0.375</v>
      </c>
      <c r="R40" s="63">
        <v>0.75</v>
      </c>
      <c r="S40" s="63" t="s">
        <v>108</v>
      </c>
      <c r="T40" s="40" t="s">
        <v>119</v>
      </c>
    </row>
    <row r="41" spans="2:20" ht="69.3" outlineLevel="1">
      <c r="B41" s="5">
        <f>B40+1</f>
        <v>7</v>
      </c>
      <c r="C41" s="6" t="s">
        <v>79</v>
      </c>
      <c r="D41" s="6" t="s">
        <v>15</v>
      </c>
      <c r="E41" s="6" t="s">
        <v>9</v>
      </c>
      <c r="F41" s="6" t="s">
        <v>37</v>
      </c>
      <c r="G41" s="6" t="s">
        <v>179</v>
      </c>
      <c r="H41" s="9" t="s">
        <v>61</v>
      </c>
      <c r="I41" s="7" t="s">
        <v>59</v>
      </c>
      <c r="J41" s="6" t="s">
        <v>18</v>
      </c>
      <c r="K41" s="8" t="s">
        <v>12</v>
      </c>
      <c r="L41" s="8">
        <f t="shared" ref="L41:L42" si="0">4+8+4</f>
        <v>16</v>
      </c>
      <c r="M41" s="74" t="s">
        <v>133</v>
      </c>
      <c r="N41" s="74" t="s">
        <v>134</v>
      </c>
      <c r="O41" s="62">
        <v>44123</v>
      </c>
      <c r="P41" s="62">
        <f>O41+1</f>
        <v>44124</v>
      </c>
      <c r="Q41" s="63">
        <v>0.375</v>
      </c>
      <c r="R41" s="63">
        <v>0.75</v>
      </c>
      <c r="S41" s="63" t="s">
        <v>109</v>
      </c>
      <c r="T41" s="40" t="s">
        <v>67</v>
      </c>
    </row>
    <row r="42" spans="2:20" ht="46.2" outlineLevel="1">
      <c r="B42" s="5">
        <f t="shared" ref="B42:B43" si="1">B41+1</f>
        <v>8</v>
      </c>
      <c r="C42" s="6" t="s">
        <v>79</v>
      </c>
      <c r="D42" s="6" t="s">
        <v>15</v>
      </c>
      <c r="E42" s="6" t="s">
        <v>9</v>
      </c>
      <c r="F42" s="6" t="s">
        <v>37</v>
      </c>
      <c r="G42" s="6" t="s">
        <v>180</v>
      </c>
      <c r="H42" s="9" t="s">
        <v>62</v>
      </c>
      <c r="I42" s="7" t="s">
        <v>58</v>
      </c>
      <c r="J42" s="6" t="s">
        <v>18</v>
      </c>
      <c r="K42" s="8" t="s">
        <v>12</v>
      </c>
      <c r="L42" s="8">
        <f t="shared" si="0"/>
        <v>16</v>
      </c>
      <c r="M42" s="74" t="s">
        <v>133</v>
      </c>
      <c r="N42" s="74" t="s">
        <v>134</v>
      </c>
      <c r="O42" s="62">
        <v>44130</v>
      </c>
      <c r="P42" s="62">
        <f>O42+1</f>
        <v>44131</v>
      </c>
      <c r="Q42" s="63">
        <v>0.375</v>
      </c>
      <c r="R42" s="63">
        <v>0.75</v>
      </c>
      <c r="S42" s="63" t="s">
        <v>109</v>
      </c>
      <c r="T42" s="40"/>
    </row>
    <row r="43" spans="2:20" ht="115.5" outlineLevel="1">
      <c r="B43" s="5">
        <f t="shared" si="1"/>
        <v>9</v>
      </c>
      <c r="C43" s="6" t="s">
        <v>79</v>
      </c>
      <c r="D43" s="6" t="s">
        <v>15</v>
      </c>
      <c r="E43" s="6" t="s">
        <v>9</v>
      </c>
      <c r="F43" s="6" t="s">
        <v>37</v>
      </c>
      <c r="G43" s="6" t="s">
        <v>175</v>
      </c>
      <c r="H43" s="9" t="s">
        <v>63</v>
      </c>
      <c r="I43" s="7" t="s">
        <v>92</v>
      </c>
      <c r="J43" s="6" t="s">
        <v>18</v>
      </c>
      <c r="K43" s="8" t="s">
        <v>12</v>
      </c>
      <c r="L43" s="8">
        <f>4+8+4+3</f>
        <v>19</v>
      </c>
      <c r="M43" s="74" t="s">
        <v>133</v>
      </c>
      <c r="N43" s="74" t="s">
        <v>137</v>
      </c>
      <c r="O43" s="62">
        <v>44137</v>
      </c>
      <c r="P43" s="62">
        <f>O43+2</f>
        <v>44139</v>
      </c>
      <c r="Q43" s="63">
        <v>0.375</v>
      </c>
      <c r="R43" s="63">
        <v>0.75</v>
      </c>
      <c r="S43" s="63" t="s">
        <v>109</v>
      </c>
      <c r="T43" s="40" t="s">
        <v>110</v>
      </c>
    </row>
    <row r="44" spans="2:20" ht="17.5" customHeight="1">
      <c r="B44" s="42"/>
      <c r="C44" s="43" t="s">
        <v>79</v>
      </c>
      <c r="D44" s="43" t="s">
        <v>21</v>
      </c>
      <c r="E44" s="43" t="s">
        <v>9</v>
      </c>
      <c r="F44" s="43"/>
      <c r="G44" s="43"/>
      <c r="H44" s="44" t="str">
        <f>"과목 수: "&amp;COUNTA(E45:E49)</f>
        <v>과목 수: 5</v>
      </c>
      <c r="I44" s="45"/>
      <c r="J44" s="46"/>
      <c r="K44" s="47"/>
      <c r="L44" s="43">
        <f>SUM(L45:L49)</f>
        <v>62</v>
      </c>
      <c r="M44" s="77"/>
      <c r="N44" s="77"/>
      <c r="O44" s="68"/>
      <c r="P44" s="68"/>
      <c r="Q44" s="69"/>
      <c r="R44" s="69"/>
      <c r="S44" s="69"/>
      <c r="T44" s="48"/>
    </row>
    <row r="45" spans="2:20" ht="46.2" outlineLevel="1">
      <c r="B45" s="5">
        <v>10</v>
      </c>
      <c r="C45" s="6" t="s">
        <v>79</v>
      </c>
      <c r="D45" s="6" t="s">
        <v>21</v>
      </c>
      <c r="E45" s="6" t="s">
        <v>9</v>
      </c>
      <c r="F45" s="6" t="s">
        <v>39</v>
      </c>
      <c r="G45" s="6" t="s">
        <v>181</v>
      </c>
      <c r="H45" s="9" t="s">
        <v>64</v>
      </c>
      <c r="I45" s="7" t="s">
        <v>66</v>
      </c>
      <c r="J45" s="6" t="s">
        <v>18</v>
      </c>
      <c r="K45" s="8" t="s">
        <v>10</v>
      </c>
      <c r="L45" s="8">
        <v>3</v>
      </c>
      <c r="M45" s="74"/>
      <c r="N45" s="74" t="s">
        <v>131</v>
      </c>
      <c r="O45" s="62">
        <f>O39</f>
        <v>44119</v>
      </c>
      <c r="P45" s="62">
        <f>O45</f>
        <v>44119</v>
      </c>
      <c r="Q45" s="63">
        <v>0.54166666666666663</v>
      </c>
      <c r="R45" s="63">
        <v>0.75</v>
      </c>
      <c r="S45" s="63" t="s">
        <v>108</v>
      </c>
      <c r="T45" s="40" t="s">
        <v>80</v>
      </c>
    </row>
    <row r="46" spans="2:20" ht="80.849999999999994" outlineLevel="1">
      <c r="B46" s="5">
        <f>B45+1</f>
        <v>11</v>
      </c>
      <c r="C46" s="6" t="s">
        <v>79</v>
      </c>
      <c r="D46" s="6" t="s">
        <v>15</v>
      </c>
      <c r="E46" s="6" t="s">
        <v>9</v>
      </c>
      <c r="F46" s="6" t="s">
        <v>39</v>
      </c>
      <c r="G46" s="6" t="s">
        <v>182</v>
      </c>
      <c r="H46" s="9" t="s">
        <v>88</v>
      </c>
      <c r="I46" s="7" t="s">
        <v>87</v>
      </c>
      <c r="J46" s="6" t="s">
        <v>18</v>
      </c>
      <c r="K46" s="8" t="s">
        <v>86</v>
      </c>
      <c r="L46" s="8">
        <f>4+4</f>
        <v>8</v>
      </c>
      <c r="M46" s="74"/>
      <c r="N46" s="74" t="s">
        <v>135</v>
      </c>
      <c r="O46" s="62">
        <f>O40</f>
        <v>44120</v>
      </c>
      <c r="P46" s="62">
        <f>O46</f>
        <v>44120</v>
      </c>
      <c r="Q46" s="63">
        <v>0.375</v>
      </c>
      <c r="R46" s="63">
        <v>0.75</v>
      </c>
      <c r="S46" s="63" t="s">
        <v>108</v>
      </c>
      <c r="T46" s="40" t="s">
        <v>115</v>
      </c>
    </row>
    <row r="47" spans="2:20" ht="46.2" outlineLevel="1">
      <c r="B47" s="5">
        <f>B46+1</f>
        <v>12</v>
      </c>
      <c r="C47" s="6" t="s">
        <v>79</v>
      </c>
      <c r="D47" s="6" t="s">
        <v>21</v>
      </c>
      <c r="E47" s="6" t="s">
        <v>9</v>
      </c>
      <c r="F47" s="6" t="s">
        <v>39</v>
      </c>
      <c r="G47" s="6" t="s">
        <v>183</v>
      </c>
      <c r="H47" s="9" t="s">
        <v>65</v>
      </c>
      <c r="I47" s="7" t="s">
        <v>81</v>
      </c>
      <c r="J47" s="6" t="s">
        <v>18</v>
      </c>
      <c r="K47" s="8" t="s">
        <v>12</v>
      </c>
      <c r="L47" s="8">
        <f>4+8+4</f>
        <v>16</v>
      </c>
      <c r="M47" s="74"/>
      <c r="N47" s="74" t="s">
        <v>134</v>
      </c>
      <c r="O47" s="62">
        <v>44137</v>
      </c>
      <c r="P47" s="62">
        <f>O47+1</f>
        <v>44138</v>
      </c>
      <c r="Q47" s="63">
        <v>0.375</v>
      </c>
      <c r="R47" s="63">
        <v>0.75</v>
      </c>
      <c r="S47" s="63" t="s">
        <v>111</v>
      </c>
      <c r="T47" s="40" t="s">
        <v>67</v>
      </c>
    </row>
    <row r="48" spans="2:20" ht="92.4" outlineLevel="1">
      <c r="B48" s="5">
        <f t="shared" ref="B48:B49" si="2">B47+1</f>
        <v>13</v>
      </c>
      <c r="C48" s="6" t="s">
        <v>79</v>
      </c>
      <c r="D48" s="6" t="s">
        <v>21</v>
      </c>
      <c r="E48" s="6" t="s">
        <v>9</v>
      </c>
      <c r="F48" s="6" t="s">
        <v>37</v>
      </c>
      <c r="G48" s="6" t="s">
        <v>184</v>
      </c>
      <c r="H48" s="9" t="s">
        <v>73</v>
      </c>
      <c r="I48" s="7" t="s">
        <v>82</v>
      </c>
      <c r="J48" s="6" t="s">
        <v>18</v>
      </c>
      <c r="K48" s="8" t="s">
        <v>12</v>
      </c>
      <c r="L48" s="8">
        <f>4+8+4</f>
        <v>16</v>
      </c>
      <c r="M48" s="74"/>
      <c r="N48" s="74" t="s">
        <v>134</v>
      </c>
      <c r="O48" s="62">
        <f>P47+1</f>
        <v>44139</v>
      </c>
      <c r="P48" s="62">
        <f>O48+1</f>
        <v>44140</v>
      </c>
      <c r="Q48" s="63">
        <v>0.375</v>
      </c>
      <c r="R48" s="63">
        <v>0.75</v>
      </c>
      <c r="S48" s="63" t="s">
        <v>111</v>
      </c>
      <c r="T48" s="40"/>
    </row>
    <row r="49" spans="2:20" ht="46.2" outlineLevel="1">
      <c r="B49" s="5">
        <f t="shared" si="2"/>
        <v>14</v>
      </c>
      <c r="C49" s="6" t="s">
        <v>79</v>
      </c>
      <c r="D49" s="6" t="s">
        <v>21</v>
      </c>
      <c r="E49" s="6" t="s">
        <v>9</v>
      </c>
      <c r="F49" s="6" t="s">
        <v>37</v>
      </c>
      <c r="G49" s="6" t="s">
        <v>185</v>
      </c>
      <c r="H49" s="9" t="s">
        <v>72</v>
      </c>
      <c r="I49" s="7" t="s">
        <v>91</v>
      </c>
      <c r="J49" s="6" t="s">
        <v>18</v>
      </c>
      <c r="K49" s="8" t="s">
        <v>12</v>
      </c>
      <c r="L49" s="8">
        <f>4+8+4+3</f>
        <v>19</v>
      </c>
      <c r="M49" s="74"/>
      <c r="N49" s="74" t="s">
        <v>137</v>
      </c>
      <c r="O49" s="62">
        <f>P48+4</f>
        <v>44144</v>
      </c>
      <c r="P49" s="62">
        <f>O49+2</f>
        <v>44146</v>
      </c>
      <c r="Q49" s="63">
        <v>0.375</v>
      </c>
      <c r="R49" s="63">
        <v>0.75</v>
      </c>
      <c r="S49" s="63" t="s">
        <v>111</v>
      </c>
      <c r="T49" s="40" t="s">
        <v>113</v>
      </c>
    </row>
    <row r="50" spans="2:20" ht="17.5" customHeight="1">
      <c r="B50" s="49"/>
      <c r="C50" s="50" t="s">
        <v>79</v>
      </c>
      <c r="D50" s="50" t="s">
        <v>21</v>
      </c>
      <c r="E50" s="50" t="s">
        <v>9</v>
      </c>
      <c r="F50" s="50"/>
      <c r="G50" s="50"/>
      <c r="H50" s="51" t="str">
        <f>"과목 수: "&amp;COUNTA(E51:E54)</f>
        <v>과목 수: 4</v>
      </c>
      <c r="I50" s="52"/>
      <c r="J50" s="53"/>
      <c r="K50" s="54"/>
      <c r="L50" s="50">
        <f>SUM(L51:L54)</f>
        <v>62</v>
      </c>
      <c r="M50" s="76"/>
      <c r="N50" s="76"/>
      <c r="O50" s="66"/>
      <c r="P50" s="66"/>
      <c r="Q50" s="67"/>
      <c r="R50" s="67"/>
      <c r="S50" s="67"/>
      <c r="T50" s="55"/>
    </row>
    <row r="51" spans="2:20" ht="92.4" outlineLevel="1">
      <c r="B51" s="5">
        <v>15</v>
      </c>
      <c r="C51" s="6" t="s">
        <v>79</v>
      </c>
      <c r="D51" s="6" t="s">
        <v>49</v>
      </c>
      <c r="E51" s="6" t="s">
        <v>9</v>
      </c>
      <c r="F51" s="6" t="s">
        <v>39</v>
      </c>
      <c r="G51" s="6" t="s">
        <v>186</v>
      </c>
      <c r="H51" s="9" t="s">
        <v>71</v>
      </c>
      <c r="I51" s="7" t="s">
        <v>70</v>
      </c>
      <c r="J51" s="6" t="s">
        <v>18</v>
      </c>
      <c r="K51" s="8" t="s">
        <v>10</v>
      </c>
      <c r="L51" s="8">
        <v>3</v>
      </c>
      <c r="M51" s="74"/>
      <c r="N51" s="74" t="s">
        <v>131</v>
      </c>
      <c r="O51" s="62">
        <v>44123</v>
      </c>
      <c r="P51" s="62">
        <f>O51</f>
        <v>44123</v>
      </c>
      <c r="Q51" s="63">
        <v>0.375</v>
      </c>
      <c r="R51" s="63">
        <v>0.5</v>
      </c>
      <c r="S51" s="63" t="s">
        <v>112</v>
      </c>
      <c r="T51" s="40" t="s">
        <v>80</v>
      </c>
    </row>
    <row r="52" spans="2:20" ht="69.3" outlineLevel="1">
      <c r="B52" s="5">
        <f t="shared" ref="B52:B54" si="3">B51+1</f>
        <v>16</v>
      </c>
      <c r="C52" s="6" t="s">
        <v>79</v>
      </c>
      <c r="D52" s="6" t="s">
        <v>49</v>
      </c>
      <c r="E52" s="6" t="s">
        <v>9</v>
      </c>
      <c r="F52" s="6" t="s">
        <v>37</v>
      </c>
      <c r="G52" s="6" t="s">
        <v>187</v>
      </c>
      <c r="H52" s="9" t="s">
        <v>75</v>
      </c>
      <c r="I52" s="7" t="s">
        <v>74</v>
      </c>
      <c r="J52" s="6" t="s">
        <v>18</v>
      </c>
      <c r="K52" s="8" t="s">
        <v>12</v>
      </c>
      <c r="L52" s="8">
        <f t="shared" ref="L52" si="4">4+8+8</f>
        <v>20</v>
      </c>
      <c r="M52" s="74"/>
      <c r="N52" s="74" t="s">
        <v>134</v>
      </c>
      <c r="O52" s="62">
        <f>P51</f>
        <v>44123</v>
      </c>
      <c r="P52" s="62">
        <f>O52+2</f>
        <v>44125</v>
      </c>
      <c r="Q52" s="63">
        <v>0.54166666666666663</v>
      </c>
      <c r="R52" s="63">
        <v>0.75</v>
      </c>
      <c r="S52" s="63" t="s">
        <v>112</v>
      </c>
      <c r="T52" s="40"/>
    </row>
    <row r="53" spans="2:20" ht="106.65" customHeight="1" outlineLevel="1">
      <c r="B53" s="5">
        <f t="shared" si="3"/>
        <v>17</v>
      </c>
      <c r="C53" s="6" t="s">
        <v>79</v>
      </c>
      <c r="D53" s="6" t="s">
        <v>49</v>
      </c>
      <c r="E53" s="6" t="s">
        <v>9</v>
      </c>
      <c r="F53" s="6" t="s">
        <v>37</v>
      </c>
      <c r="G53" s="6" t="s">
        <v>188</v>
      </c>
      <c r="H53" s="9" t="s">
        <v>76</v>
      </c>
      <c r="I53" s="7" t="s">
        <v>68</v>
      </c>
      <c r="J53" s="6" t="s">
        <v>18</v>
      </c>
      <c r="K53" s="8" t="s">
        <v>12</v>
      </c>
      <c r="L53" s="8">
        <f t="shared" ref="L53" si="5">8+8</f>
        <v>16</v>
      </c>
      <c r="M53" s="74"/>
      <c r="N53" s="74" t="s">
        <v>134</v>
      </c>
      <c r="O53" s="62">
        <v>44130</v>
      </c>
      <c r="P53" s="62">
        <f>O53+1</f>
        <v>44131</v>
      </c>
      <c r="Q53" s="63">
        <v>0.375</v>
      </c>
      <c r="R53" s="63">
        <v>0.75</v>
      </c>
      <c r="S53" s="63" t="s">
        <v>112</v>
      </c>
      <c r="T53" s="40"/>
    </row>
    <row r="54" spans="2:20" ht="80.849999999999994" outlineLevel="1">
      <c r="B54" s="10">
        <f t="shared" si="3"/>
        <v>18</v>
      </c>
      <c r="C54" s="11" t="s">
        <v>79</v>
      </c>
      <c r="D54" s="11" t="s">
        <v>49</v>
      </c>
      <c r="E54" s="11" t="s">
        <v>9</v>
      </c>
      <c r="F54" s="11" t="s">
        <v>37</v>
      </c>
      <c r="G54" s="11" t="s">
        <v>189</v>
      </c>
      <c r="H54" s="18" t="s">
        <v>77</v>
      </c>
      <c r="I54" s="30" t="s">
        <v>69</v>
      </c>
      <c r="J54" s="11" t="s">
        <v>18</v>
      </c>
      <c r="K54" s="12" t="s">
        <v>12</v>
      </c>
      <c r="L54" s="12">
        <f>8+8+7</f>
        <v>23</v>
      </c>
      <c r="M54" s="78"/>
      <c r="N54" s="78" t="s">
        <v>138</v>
      </c>
      <c r="O54" s="70">
        <v>44137</v>
      </c>
      <c r="P54" s="70">
        <f>O54+2</f>
        <v>44139</v>
      </c>
      <c r="Q54" s="71">
        <v>0.375</v>
      </c>
      <c r="R54" s="71">
        <v>0.70833333333333337</v>
      </c>
      <c r="S54" s="71" t="s">
        <v>112</v>
      </c>
      <c r="T54" s="41" t="s">
        <v>85</v>
      </c>
    </row>
    <row r="55" spans="2:20" ht="17.5" customHeight="1"/>
    <row r="56" spans="2:20" ht="17.5" customHeight="1">
      <c r="J56" s="334" t="s">
        <v>20</v>
      </c>
      <c r="K56" s="91" t="s">
        <v>128</v>
      </c>
      <c r="L56" s="79">
        <f>SUM(L17,L8,L33)</f>
        <v>43</v>
      </c>
    </row>
    <row r="57" spans="2:20" ht="17.5" customHeight="1">
      <c r="J57" s="335"/>
      <c r="K57" s="91" t="s">
        <v>129</v>
      </c>
      <c r="L57" s="79">
        <f>SUM(L29:L32,L9:L16:L34:L36)-L56</f>
        <v>112</v>
      </c>
    </row>
    <row r="58" spans="2:20" ht="17.5" customHeight="1">
      <c r="J58" s="95"/>
      <c r="K58" s="94" t="s">
        <v>141</v>
      </c>
      <c r="L58" s="79">
        <f>SUM(L56:L57)</f>
        <v>155</v>
      </c>
    </row>
    <row r="59" spans="2:20" ht="17.5" customHeight="1">
      <c r="I59" s="80"/>
      <c r="J59" s="335" t="s">
        <v>18</v>
      </c>
      <c r="K59" s="93" t="s">
        <v>96</v>
      </c>
      <c r="L59" s="79">
        <f>L5</f>
        <v>15</v>
      </c>
    </row>
    <row r="60" spans="2:20" ht="17.5" customHeight="1">
      <c r="I60" s="81"/>
      <c r="J60" s="336"/>
      <c r="K60" s="93" t="s">
        <v>79</v>
      </c>
      <c r="L60" s="79">
        <f>L50</f>
        <v>62</v>
      </c>
    </row>
    <row r="61" spans="2:20" ht="17.5" customHeight="1">
      <c r="I61" s="81"/>
      <c r="J61" s="95"/>
      <c r="K61" s="94" t="s">
        <v>141</v>
      </c>
      <c r="L61" s="79">
        <f>SUM(L59:L60)</f>
        <v>77</v>
      </c>
    </row>
    <row r="62" spans="2:20" ht="17.5" customHeight="1">
      <c r="J62" s="333" t="s">
        <v>130</v>
      </c>
      <c r="K62" s="333"/>
      <c r="L62" s="92">
        <f>L56+L61</f>
        <v>120</v>
      </c>
    </row>
    <row r="63" spans="2:20" ht="17.5" customHeight="1"/>
    <row r="64" spans="2:20" ht="17.5" customHeight="1"/>
    <row r="65" ht="17.5" customHeight="1"/>
    <row r="66" ht="17.5" customHeight="1"/>
    <row r="67" ht="17.5" customHeight="1"/>
  </sheetData>
  <sheetProtection autoFilter="0"/>
  <autoFilter ref="B3:T54" xr:uid="{8A76711F-B706-45F2-A34F-21E9C3C1558B}"/>
  <mergeCells count="4">
    <mergeCell ref="B1:I2"/>
    <mergeCell ref="J62:K62"/>
    <mergeCell ref="J56:J57"/>
    <mergeCell ref="J59:J60"/>
  </mergeCells>
  <phoneticPr fontId="3" type="noConversion"/>
  <hyperlinks>
    <hyperlink ref="H9" r:id="rId1" display="모두를 위한 " xr:uid="{C1A72802-740B-409F-9B32-7848BDDAD6BB}"/>
    <hyperlink ref="H11" r:id="rId2" xr:uid="{A7247C9F-6EA2-4354-960B-AC2EF758C870}"/>
    <hyperlink ref="H13" r:id="rId3" display="파이썬을 이용한 " xr:uid="{C59FDB50-17DC-4F89-8F64-35CD7866D84A}"/>
    <hyperlink ref="H35" r:id="rId4" display="하둡과 쿠버네틱스" xr:uid="{783669BB-674A-40C2-BA78-25CE623E0C67}"/>
    <hyperlink ref="H21" r:id="rId5" xr:uid="{813CDD15-9970-4FC0-B608-92477D05AD51}"/>
    <hyperlink ref="H15" r:id="rId6" xr:uid="{AD8F213E-251F-4431-9E35-E56354101229}"/>
    <hyperlink ref="H16" r:id="rId7" xr:uid="{CCF84DA0-E386-4C6A-AA35-41AFB4DD760C}"/>
  </hyperlinks>
  <printOptions horizontalCentered="1"/>
  <pageMargins left="0.23622047244094491" right="0.23622047244094491" top="0.59055118110236227" bottom="0.39370078740157483" header="0.19685039370078741" footer="0.19685039370078741"/>
  <pageSetup paperSize="9" scale="68" fitToHeight="0" orientation="landscape" r:id="rId8"/>
  <rowBreaks count="3" manualBreakCount="3">
    <brk id="37" min="1" max="11" man="1"/>
    <brk id="43" max="16383" man="1"/>
    <brk id="54" min="1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F2ED-1042-4BEE-BCF0-A440C12547A4}">
  <dimension ref="A1"/>
  <sheetViews>
    <sheetView showGridLines="0" workbookViewId="0">
      <selection activeCell="I41" sqref="I41"/>
    </sheetView>
  </sheetViews>
  <sheetFormatPr defaultRowHeight="11.55"/>
  <sheetData/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1528-8A7C-4291-BCF7-DC4C03AD2FBD}">
  <dimension ref="A1:J10"/>
  <sheetViews>
    <sheetView showGridLines="0" workbookViewId="0">
      <selection activeCell="I18" sqref="I18"/>
    </sheetView>
  </sheetViews>
  <sheetFormatPr defaultColWidth="0" defaultRowHeight="17.5" customHeight="1"/>
  <cols>
    <col min="1" max="1" width="1.625" customWidth="1"/>
    <col min="2" max="2" width="9" customWidth="1"/>
    <col min="3" max="3" width="10.25" customWidth="1"/>
    <col min="4" max="8" width="9" customWidth="1"/>
    <col min="9" max="9" width="16.375" bestFit="1" customWidth="1"/>
    <col min="10" max="10" width="1.625" customWidth="1"/>
    <col min="11" max="16384" width="9" hidden="1"/>
  </cols>
  <sheetData>
    <row r="1" spans="2:9" ht="17.5" customHeight="1">
      <c r="B1" s="342" t="s">
        <v>214</v>
      </c>
      <c r="C1" s="342"/>
      <c r="D1" s="342"/>
      <c r="E1" s="113"/>
      <c r="F1" s="113"/>
      <c r="H1" s="116" t="s">
        <v>174</v>
      </c>
      <c r="I1" s="118">
        <v>44076.63958333333</v>
      </c>
    </row>
    <row r="2" spans="2:9" ht="17.5" customHeight="1">
      <c r="B2" s="343"/>
      <c r="C2" s="343"/>
      <c r="D2" s="343"/>
      <c r="E2" s="114"/>
      <c r="F2" s="114"/>
      <c r="H2" s="117"/>
      <c r="I2" s="117"/>
    </row>
    <row r="3" spans="2:9" ht="17.5" customHeight="1">
      <c r="B3" s="115" t="s">
        <v>38</v>
      </c>
      <c r="C3" s="115">
        <v>1</v>
      </c>
      <c r="D3" s="340">
        <v>2</v>
      </c>
      <c r="E3" s="341"/>
      <c r="F3" s="115">
        <v>3</v>
      </c>
    </row>
    <row r="4" spans="2:9" ht="17.5" customHeight="1">
      <c r="B4" s="110" t="s">
        <v>3</v>
      </c>
      <c r="C4" s="110" t="s">
        <v>172</v>
      </c>
      <c r="D4" s="111" t="s">
        <v>164</v>
      </c>
      <c r="E4" s="111" t="s">
        <v>173</v>
      </c>
      <c r="F4" s="110" t="s">
        <v>169</v>
      </c>
    </row>
    <row r="5" spans="2:9" ht="17.5" customHeight="1">
      <c r="B5" s="337"/>
      <c r="C5" s="337" t="s">
        <v>163</v>
      </c>
      <c r="D5" s="112" t="s">
        <v>171</v>
      </c>
      <c r="E5" s="112" t="s">
        <v>2</v>
      </c>
      <c r="F5" s="337"/>
    </row>
    <row r="6" spans="2:9" ht="17.5" customHeight="1">
      <c r="B6" s="338"/>
      <c r="C6" s="338"/>
      <c r="D6" s="112" t="s">
        <v>165</v>
      </c>
      <c r="E6" s="112" t="s">
        <v>15</v>
      </c>
      <c r="F6" s="338"/>
    </row>
    <row r="7" spans="2:9" ht="17.5" customHeight="1">
      <c r="B7" s="338"/>
      <c r="C7" s="338"/>
      <c r="D7" s="112" t="s">
        <v>166</v>
      </c>
      <c r="E7" s="112" t="s">
        <v>21</v>
      </c>
      <c r="F7" s="338"/>
    </row>
    <row r="8" spans="2:9" ht="17.5" customHeight="1">
      <c r="B8" s="339"/>
      <c r="C8" s="339"/>
      <c r="D8" s="112" t="s">
        <v>167</v>
      </c>
      <c r="E8" s="112" t="s">
        <v>49</v>
      </c>
      <c r="F8" s="339"/>
    </row>
    <row r="10" spans="2:9" ht="17.5" customHeight="1">
      <c r="B10" t="s">
        <v>170</v>
      </c>
      <c r="C10" t="str">
        <f>C5&amp;"-"&amp;D5&amp;"01"</f>
        <v>WDF-CC01</v>
      </c>
    </row>
  </sheetData>
  <mergeCells count="5">
    <mergeCell ref="C5:C8"/>
    <mergeCell ref="B5:B8"/>
    <mergeCell ref="D3:E3"/>
    <mergeCell ref="B1:D2"/>
    <mergeCell ref="F5:F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교육일정-0901</vt:lpstr>
      <vt:lpstr>커리큘럼-0901</vt:lpstr>
      <vt:lpstr>9 온라인과정 수강안내</vt:lpstr>
      <vt:lpstr>CODE</vt:lpstr>
      <vt:lpstr>'커리큘럼-0901'!Print_Area</vt:lpstr>
      <vt:lpstr>'커리큘럼-0901'!Print_Titles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Sunju Park</dc:creator>
  <cp:lastModifiedBy>Sunju Park</cp:lastModifiedBy>
  <cp:lastPrinted>2020-08-13T10:22:34Z</cp:lastPrinted>
  <dcterms:created xsi:type="dcterms:W3CDTF">2020-04-14T01:42:49Z</dcterms:created>
  <dcterms:modified xsi:type="dcterms:W3CDTF">2020-09-03T06:10:34Z</dcterms:modified>
</cp:coreProperties>
</file>