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Thesis\Mixed Iterations\"/>
    </mc:Choice>
  </mc:AlternateContent>
  <bookViews>
    <workbookView xWindow="0" yWindow="0" windowWidth="9570" windowHeight="68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J41" i="1"/>
  <c r="J43" i="1"/>
  <c r="J42" i="1"/>
  <c r="I42" i="1"/>
  <c r="I43" i="1"/>
  <c r="I47" i="1"/>
  <c r="I48" i="1"/>
  <c r="H46" i="1"/>
  <c r="H47" i="1"/>
  <c r="H48" i="1"/>
  <c r="I46" i="1"/>
  <c r="J40" i="1"/>
  <c r="I40" i="1"/>
  <c r="I41" i="1"/>
  <c r="H40" i="1"/>
  <c r="H41" i="1"/>
  <c r="H42" i="1"/>
  <c r="I36" i="1"/>
  <c r="C9" i="1"/>
  <c r="H29" i="1" s="1"/>
  <c r="E9" i="1"/>
  <c r="J29" i="1" s="1"/>
  <c r="E8" i="1"/>
  <c r="J28" i="1" s="1"/>
  <c r="E7" i="1"/>
  <c r="E6" i="1"/>
  <c r="J26" i="1" s="1"/>
  <c r="E5" i="1"/>
  <c r="J25" i="1" s="1"/>
  <c r="D9" i="1"/>
  <c r="D13" i="1" s="1"/>
  <c r="D8" i="1"/>
  <c r="I28" i="1" s="1"/>
  <c r="D7" i="1"/>
  <c r="I27" i="1" s="1"/>
  <c r="D6" i="1"/>
  <c r="D5" i="1"/>
  <c r="I25" i="1" s="1"/>
  <c r="C8" i="1"/>
  <c r="H28" i="1" s="1"/>
  <c r="C7" i="1"/>
  <c r="H27" i="1" s="1"/>
  <c r="C6" i="1"/>
  <c r="H26" i="1" s="1"/>
  <c r="C5" i="1"/>
  <c r="H25" i="1" s="1"/>
  <c r="G8" i="1"/>
  <c r="H36" i="1" s="1"/>
  <c r="G7" i="1"/>
  <c r="H35" i="1" s="1"/>
  <c r="G6" i="1"/>
  <c r="H34" i="1" s="1"/>
  <c r="G5" i="1"/>
  <c r="H33" i="1" s="1"/>
  <c r="H8" i="1"/>
  <c r="H7" i="1"/>
  <c r="I35" i="1" s="1"/>
  <c r="H6" i="1"/>
  <c r="I34" i="1" s="1"/>
  <c r="H5" i="1"/>
  <c r="I33" i="1" s="1"/>
  <c r="J27" i="1"/>
  <c r="I26" i="1"/>
  <c r="I29" i="1" l="1"/>
  <c r="D23" i="1"/>
  <c r="C23" i="1"/>
  <c r="C22" i="1"/>
  <c r="C21" i="1"/>
  <c r="C13" i="1"/>
  <c r="D22" i="1"/>
  <c r="D21" i="1"/>
  <c r="C16" i="1"/>
  <c r="D16" i="1"/>
  <c r="E16" i="1"/>
  <c r="E14" i="1"/>
  <c r="E15" i="1"/>
  <c r="E13" i="1"/>
  <c r="D14" i="1"/>
  <c r="D15" i="1"/>
  <c r="C14" i="1"/>
  <c r="C15" i="1"/>
</calcChain>
</file>

<file path=xl/sharedStrings.xml><?xml version="1.0" encoding="utf-8"?>
<sst xmlns="http://schemas.openxmlformats.org/spreadsheetml/2006/main" count="46" uniqueCount="29">
  <si>
    <t>Q-Learning</t>
  </si>
  <si>
    <t>Value Iteration</t>
  </si>
  <si>
    <t>RiverSwim MDP (90%)</t>
  </si>
  <si>
    <t>Maze 7x7 (90%)</t>
  </si>
  <si>
    <t>Maze 11x11 (90%)</t>
  </si>
  <si>
    <t>Mountain Car (90%)</t>
  </si>
  <si>
    <t xml:space="preserve">Q-Learning </t>
  </si>
  <si>
    <t>Inverted Pendulum (90%)</t>
  </si>
  <si>
    <t>-</t>
  </si>
  <si>
    <t>Mixed Iterations 80%</t>
  </si>
  <si>
    <t>Mixed Iterations 60%</t>
  </si>
  <si>
    <t>Mixed Iterations 40%</t>
  </si>
  <si>
    <t>Mixed Iterations 20%</t>
  </si>
  <si>
    <t>Mixed Iterations 75%</t>
  </si>
  <si>
    <t>Mixed Iterations 50%</t>
  </si>
  <si>
    <t>Mixed Iterations 25%</t>
  </si>
  <si>
    <t xml:space="preserve">Case 1 </t>
  </si>
  <si>
    <t xml:space="preserve">Case 2 </t>
  </si>
  <si>
    <t>Case 3</t>
  </si>
  <si>
    <t xml:space="preserve">Case 4 </t>
  </si>
  <si>
    <t xml:space="preserve">Case 5 </t>
  </si>
  <si>
    <t>O(nm3)</t>
  </si>
  <si>
    <t>O(nm2)</t>
  </si>
  <si>
    <t>RiverSwim Mdp</t>
  </si>
  <si>
    <t>Gridworld 7x7</t>
  </si>
  <si>
    <t>Gridworld 11x11</t>
  </si>
  <si>
    <t>Mountain Car</t>
  </si>
  <si>
    <t xml:space="preserve">Inverted Pendulum </t>
  </si>
  <si>
    <t>Computational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</si>
</sst>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/>
    <xf numFmtId="2" fontId="0" fillId="0" borderId="0" xfId="0" applyNumberFormat="1"/>
    <xf numFmtId="2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tabSelected="1" topLeftCell="G34" workbookViewId="0">
      <selection activeCell="J39" sqref="J39"/>
    </sheetView>
  </sheetViews>
  <sheetFormatPr baseColWidth="10" defaultRowHeight="15" x14ac:dyDescent="0.25"/>
  <cols>
    <col min="2" max="2" width="18.42578125" bestFit="1" customWidth="1"/>
    <col min="3" max="3" width="20.5703125" bestFit="1" customWidth="1"/>
    <col min="4" max="4" width="13.85546875" bestFit="1" customWidth="1"/>
    <col min="5" max="5" width="16" bestFit="1" customWidth="1"/>
    <col min="6" max="6" width="17.5703125" bestFit="1" customWidth="1"/>
    <col min="7" max="7" width="22.140625" bestFit="1" customWidth="1"/>
    <col min="8" max="9" width="23.85546875" bestFit="1" customWidth="1"/>
    <col min="10" max="10" width="16.7109375" bestFit="1" customWidth="1"/>
  </cols>
  <sheetData>
    <row r="2" spans="2:9" x14ac:dyDescent="0.25">
      <c r="B2" s="6"/>
      <c r="C2" s="7" t="s">
        <v>2</v>
      </c>
      <c r="D2" s="7" t="s">
        <v>3</v>
      </c>
      <c r="E2" s="7" t="s">
        <v>4</v>
      </c>
      <c r="F2" s="6"/>
      <c r="G2" s="7" t="s">
        <v>5</v>
      </c>
      <c r="H2" s="28" t="s">
        <v>7</v>
      </c>
      <c r="I2" s="24"/>
    </row>
    <row r="3" spans="2:9" x14ac:dyDescent="0.25">
      <c r="B3" s="6"/>
      <c r="C3" s="6"/>
      <c r="D3" s="6"/>
      <c r="E3" s="6"/>
      <c r="F3" s="6"/>
      <c r="G3" s="6"/>
      <c r="H3" s="6"/>
      <c r="I3" s="6"/>
    </row>
    <row r="4" spans="2:9" x14ac:dyDescent="0.25">
      <c r="B4" s="7" t="s">
        <v>1</v>
      </c>
      <c r="C4" s="7">
        <v>1</v>
      </c>
      <c r="D4" s="7">
        <v>6</v>
      </c>
      <c r="E4" s="7">
        <v>15</v>
      </c>
      <c r="F4" s="6"/>
      <c r="G4" s="7">
        <v>101</v>
      </c>
      <c r="H4" s="7">
        <v>15</v>
      </c>
      <c r="I4" s="7" t="s">
        <v>1</v>
      </c>
    </row>
    <row r="5" spans="2:9" x14ac:dyDescent="0.25">
      <c r="B5" s="8">
        <v>0.8</v>
      </c>
      <c r="C5" s="7">
        <f>1-1</f>
        <v>0</v>
      </c>
      <c r="D5" s="7">
        <f>10-6</f>
        <v>4</v>
      </c>
      <c r="E5" s="7">
        <f>26-15</f>
        <v>11</v>
      </c>
      <c r="F5" s="6"/>
      <c r="G5" s="7">
        <f>235-101</f>
        <v>134</v>
      </c>
      <c r="H5" s="7">
        <f>18-15</f>
        <v>3</v>
      </c>
      <c r="I5" s="8">
        <v>0.75</v>
      </c>
    </row>
    <row r="6" spans="2:9" x14ac:dyDescent="0.25">
      <c r="B6" s="8">
        <v>0.6</v>
      </c>
      <c r="C6" s="7">
        <f>2-1</f>
        <v>1</v>
      </c>
      <c r="D6" s="7">
        <f>13-6</f>
        <v>7</v>
      </c>
      <c r="E6" s="7">
        <f>48-15</f>
        <v>33</v>
      </c>
      <c r="F6" s="6"/>
      <c r="G6" s="7">
        <f>271-101</f>
        <v>170</v>
      </c>
      <c r="H6" s="7">
        <f>24-15</f>
        <v>9</v>
      </c>
      <c r="I6" s="8">
        <v>0.5</v>
      </c>
    </row>
    <row r="7" spans="2:9" x14ac:dyDescent="0.25">
      <c r="B7" s="8">
        <v>0.4</v>
      </c>
      <c r="C7" s="7">
        <f>3-1</f>
        <v>2</v>
      </c>
      <c r="D7" s="7">
        <f>20-6</f>
        <v>14</v>
      </c>
      <c r="E7" s="7">
        <f>72-15</f>
        <v>57</v>
      </c>
      <c r="F7" s="6"/>
      <c r="G7" s="7">
        <f>282-101</f>
        <v>181</v>
      </c>
      <c r="H7" s="7">
        <f>33-15</f>
        <v>18</v>
      </c>
      <c r="I7" s="8">
        <v>0.25</v>
      </c>
    </row>
    <row r="8" spans="2:9" x14ac:dyDescent="0.25">
      <c r="B8" s="8">
        <v>0.2</v>
      </c>
      <c r="C8" s="7">
        <f>4-1</f>
        <v>3</v>
      </c>
      <c r="D8" s="7">
        <f>31-6</f>
        <v>25</v>
      </c>
      <c r="E8" s="7">
        <f>101-15</f>
        <v>86</v>
      </c>
      <c r="F8" s="6"/>
      <c r="G8" s="7">
        <f>298-101</f>
        <v>197</v>
      </c>
      <c r="H8" s="7">
        <f>53-15</f>
        <v>38</v>
      </c>
      <c r="I8" s="7" t="s">
        <v>6</v>
      </c>
    </row>
    <row r="9" spans="2:9" x14ac:dyDescent="0.25">
      <c r="B9" s="7" t="s">
        <v>0</v>
      </c>
      <c r="C9" s="7">
        <f>5-1</f>
        <v>4</v>
      </c>
      <c r="D9" s="7">
        <f>42-6</f>
        <v>36</v>
      </c>
      <c r="E9" s="7">
        <f>126-15</f>
        <v>111</v>
      </c>
      <c r="F9" s="6"/>
      <c r="G9" s="6"/>
      <c r="H9" s="6"/>
      <c r="I9" s="6"/>
    </row>
    <row r="10" spans="2:9" ht="15.75" thickBot="1" x14ac:dyDescent="0.3">
      <c r="B10" s="6"/>
      <c r="C10" s="6"/>
      <c r="D10" s="6"/>
      <c r="E10" s="6"/>
      <c r="F10" s="6"/>
      <c r="G10" s="6"/>
      <c r="H10" s="6"/>
      <c r="I10" s="6"/>
    </row>
    <row r="11" spans="2:9" ht="15.75" thickBot="1" x14ac:dyDescent="0.3">
      <c r="B11" s="6"/>
      <c r="C11" s="9" t="s">
        <v>16</v>
      </c>
      <c r="D11" s="10" t="s">
        <v>17</v>
      </c>
      <c r="E11" s="11" t="s">
        <v>18</v>
      </c>
      <c r="F11" s="6"/>
      <c r="G11" s="6"/>
      <c r="H11" s="6"/>
      <c r="I11" s="6"/>
    </row>
    <row r="12" spans="2:9" ht="15.75" thickBot="1" x14ac:dyDescent="0.3">
      <c r="B12" s="6"/>
      <c r="C12" s="2" t="s">
        <v>8</v>
      </c>
      <c r="D12" s="4" t="s">
        <v>8</v>
      </c>
      <c r="E12" s="3" t="s">
        <v>8</v>
      </c>
      <c r="F12" s="6"/>
      <c r="H12" s="26" t="s">
        <v>22</v>
      </c>
      <c r="I12" s="27" t="s">
        <v>21</v>
      </c>
    </row>
    <row r="13" spans="2:9" x14ac:dyDescent="0.25">
      <c r="B13" s="12" t="s">
        <v>9</v>
      </c>
      <c r="C13" s="13">
        <f>($C$9-C5)/$C$9*100</f>
        <v>100</v>
      </c>
      <c r="D13" s="14">
        <f>($D$9-D5)/$D$9*100</f>
        <v>88.888888888888886</v>
      </c>
      <c r="E13" s="15">
        <f>($E$9-E5)/$E$9*100</f>
        <v>90.090090090090087</v>
      </c>
      <c r="F13" s="6"/>
      <c r="G13" s="25" t="s">
        <v>23</v>
      </c>
      <c r="H13" s="7">
        <v>20</v>
      </c>
      <c r="I13" s="7">
        <v>40</v>
      </c>
    </row>
    <row r="14" spans="2:9" x14ac:dyDescent="0.25">
      <c r="B14" s="16" t="s">
        <v>10</v>
      </c>
      <c r="C14" s="13">
        <f t="shared" ref="C14:C15" si="0">($C$9-C6)/$C$9*100</f>
        <v>75</v>
      </c>
      <c r="D14" s="14">
        <f t="shared" ref="D14" si="1">($D$9-D6)/$D$9*100</f>
        <v>80.555555555555557</v>
      </c>
      <c r="E14" s="15">
        <f t="shared" ref="E14:E15" si="2">($E$9-E6)/$E$9*100</f>
        <v>70.270270270270274</v>
      </c>
      <c r="F14" s="6"/>
      <c r="G14" s="25" t="s">
        <v>24</v>
      </c>
      <c r="H14" s="7">
        <v>1225</v>
      </c>
      <c r="I14" s="7">
        <v>6125</v>
      </c>
    </row>
    <row r="15" spans="2:9" x14ac:dyDescent="0.25">
      <c r="B15" s="16" t="s">
        <v>11</v>
      </c>
      <c r="C15" s="13">
        <f t="shared" si="0"/>
        <v>50</v>
      </c>
      <c r="D15" s="14">
        <f t="shared" ref="D15" si="3">($D$9-D7)/$D$9*100</f>
        <v>61.111111111111114</v>
      </c>
      <c r="E15" s="15">
        <f t="shared" si="2"/>
        <v>48.648648648648653</v>
      </c>
      <c r="F15" s="6"/>
      <c r="G15" s="25" t="s">
        <v>25</v>
      </c>
      <c r="H15" s="7">
        <v>3025</v>
      </c>
      <c r="I15" s="7">
        <v>15125</v>
      </c>
    </row>
    <row r="16" spans="2:9" ht="15.75" thickBot="1" x14ac:dyDescent="0.3">
      <c r="B16" s="17" t="s">
        <v>12</v>
      </c>
      <c r="C16" s="18">
        <f>($C$9-C8)/$C$9*100</f>
        <v>25</v>
      </c>
      <c r="D16" s="19">
        <f>($D$9-D8)/$D$9*100</f>
        <v>30.555555555555557</v>
      </c>
      <c r="E16" s="20">
        <f>($E$9-E8)/$E$9*100</f>
        <v>22.522522522522522</v>
      </c>
      <c r="F16" s="6"/>
      <c r="G16" s="25" t="s">
        <v>26</v>
      </c>
      <c r="H16" s="7">
        <v>176400</v>
      </c>
      <c r="I16" s="7">
        <v>529200</v>
      </c>
    </row>
    <row r="17" spans="2:10" x14ac:dyDescent="0.25">
      <c r="B17" s="6"/>
      <c r="C17" s="6"/>
      <c r="D17" s="6"/>
      <c r="E17" s="6"/>
      <c r="F17" s="6"/>
      <c r="G17" s="25" t="s">
        <v>27</v>
      </c>
      <c r="H17" s="7">
        <v>50625</v>
      </c>
      <c r="I17" s="7">
        <v>151875</v>
      </c>
    </row>
    <row r="18" spans="2:10" ht="15.75" thickBot="1" x14ac:dyDescent="0.3">
      <c r="B18" s="6"/>
      <c r="C18" s="6"/>
      <c r="D18" s="6"/>
      <c r="E18" s="6"/>
      <c r="F18" s="6"/>
      <c r="G18" s="6"/>
      <c r="H18" s="6"/>
      <c r="I18" s="6"/>
    </row>
    <row r="19" spans="2:10" ht="15.75" thickBot="1" x14ac:dyDescent="0.3">
      <c r="B19" s="6"/>
      <c r="C19" s="9" t="s">
        <v>19</v>
      </c>
      <c r="D19" s="11" t="s">
        <v>20</v>
      </c>
      <c r="E19" s="6"/>
      <c r="F19" s="6"/>
    </row>
    <row r="20" spans="2:10" ht="15.75" thickBot="1" x14ac:dyDescent="0.3">
      <c r="B20" s="6"/>
      <c r="C20" s="2" t="s">
        <v>8</v>
      </c>
      <c r="D20" s="3" t="s">
        <v>8</v>
      </c>
      <c r="E20" s="6"/>
      <c r="F20" s="6"/>
    </row>
    <row r="21" spans="2:10" x14ac:dyDescent="0.25">
      <c r="B21" s="21" t="s">
        <v>13</v>
      </c>
      <c r="C21" s="13">
        <f>($G$8-G5)/$G$8*100</f>
        <v>31.979695431472084</v>
      </c>
      <c r="D21" s="15">
        <f>($H$8-H5)/$H$8*100</f>
        <v>92.10526315789474</v>
      </c>
      <c r="E21" s="6"/>
      <c r="F21" s="6"/>
      <c r="G21" s="29" t="s">
        <v>28</v>
      </c>
    </row>
    <row r="22" spans="2:10" x14ac:dyDescent="0.25">
      <c r="B22" s="22" t="s">
        <v>14</v>
      </c>
      <c r="C22" s="13">
        <f>($G$8-G6)/$G$8*100</f>
        <v>13.705583756345177</v>
      </c>
      <c r="D22" s="15">
        <f>($H$8-H6)/$H$8*100</f>
        <v>76.31578947368422</v>
      </c>
      <c r="E22" s="6"/>
      <c r="F22" s="6"/>
    </row>
    <row r="23" spans="2:10" ht="15.75" thickBot="1" x14ac:dyDescent="0.3">
      <c r="B23" s="23" t="s">
        <v>15</v>
      </c>
      <c r="C23" s="18">
        <f>($G$8-G7)/$G$8*100</f>
        <v>8.1218274111675122</v>
      </c>
      <c r="D23" s="20">
        <f>($H$8-H7)/$H$8*100</f>
        <v>52.631578947368418</v>
      </c>
      <c r="E23" s="6"/>
      <c r="F23" s="6"/>
      <c r="G23" s="6"/>
      <c r="H23" s="6"/>
      <c r="I23" s="6"/>
    </row>
    <row r="24" spans="2:10" x14ac:dyDescent="0.25">
      <c r="G24" s="6"/>
      <c r="H24" s="7" t="s">
        <v>2</v>
      </c>
      <c r="I24" s="7" t="s">
        <v>3</v>
      </c>
      <c r="J24" s="7" t="s">
        <v>4</v>
      </c>
    </row>
    <row r="25" spans="2:10" x14ac:dyDescent="0.25">
      <c r="G25" s="8">
        <v>0.8</v>
      </c>
      <c r="H25" s="5">
        <f>$I$13*C5</f>
        <v>0</v>
      </c>
      <c r="I25" s="5">
        <f>$I$14*D5</f>
        <v>24500</v>
      </c>
      <c r="J25" s="5">
        <f>$I$15*E5</f>
        <v>166375</v>
      </c>
    </row>
    <row r="26" spans="2:10" x14ac:dyDescent="0.25">
      <c r="G26" s="8">
        <v>0.6</v>
      </c>
      <c r="H26" s="5">
        <f>$I$13*C6</f>
        <v>40</v>
      </c>
      <c r="I26" s="5">
        <f>$I$14*D6</f>
        <v>42875</v>
      </c>
      <c r="J26" s="5">
        <f>$I$15*E6</f>
        <v>499125</v>
      </c>
    </row>
    <row r="27" spans="2:10" x14ac:dyDescent="0.25">
      <c r="G27" s="8">
        <v>0.4</v>
      </c>
      <c r="H27" s="5">
        <f>$I$13*C7</f>
        <v>80</v>
      </c>
      <c r="I27" s="5">
        <f>$I$14*D7</f>
        <v>85750</v>
      </c>
      <c r="J27" s="5">
        <f>$I$15*E7</f>
        <v>862125</v>
      </c>
    </row>
    <row r="28" spans="2:10" x14ac:dyDescent="0.25">
      <c r="G28" s="8">
        <v>0.2</v>
      </c>
      <c r="H28" s="5">
        <f>$I$13*C8</f>
        <v>120</v>
      </c>
      <c r="I28" s="5">
        <f>$I$14*D8</f>
        <v>153125</v>
      </c>
      <c r="J28" s="5">
        <f>$I$15*E8</f>
        <v>1300750</v>
      </c>
    </row>
    <row r="29" spans="2:10" x14ac:dyDescent="0.25">
      <c r="G29" s="7" t="s">
        <v>0</v>
      </c>
      <c r="H29" s="5">
        <f>H13*C9</f>
        <v>80</v>
      </c>
      <c r="I29" s="5">
        <f>H14*D9</f>
        <v>44100</v>
      </c>
      <c r="J29" s="5">
        <f>H15*E9</f>
        <v>335775</v>
      </c>
    </row>
    <row r="32" spans="2:10" x14ac:dyDescent="0.25">
      <c r="H32" s="7" t="s">
        <v>5</v>
      </c>
      <c r="I32" s="28" t="s">
        <v>7</v>
      </c>
    </row>
    <row r="33" spans="7:10" x14ac:dyDescent="0.25">
      <c r="G33" s="8">
        <v>0.75</v>
      </c>
      <c r="H33" s="5">
        <f>$I$16*G5</f>
        <v>70912800</v>
      </c>
      <c r="I33" s="5">
        <f>$I$17*H5</f>
        <v>455625</v>
      </c>
    </row>
    <row r="34" spans="7:10" x14ac:dyDescent="0.25">
      <c r="G34" s="8">
        <v>0.5</v>
      </c>
      <c r="H34" s="5">
        <f>$I$16*G6</f>
        <v>89964000</v>
      </c>
      <c r="I34" s="5">
        <f>$I$17*H6</f>
        <v>1366875</v>
      </c>
    </row>
    <row r="35" spans="7:10" x14ac:dyDescent="0.25">
      <c r="G35" s="8">
        <v>0.25</v>
      </c>
      <c r="H35" s="5">
        <f>$I$16*G7</f>
        <v>95785200</v>
      </c>
      <c r="I35" s="5">
        <f>$I$17*H7</f>
        <v>2733750</v>
      </c>
    </row>
    <row r="36" spans="7:10" x14ac:dyDescent="0.25">
      <c r="G36" s="7" t="s">
        <v>6</v>
      </c>
      <c r="H36" s="5">
        <f>H16*G8</f>
        <v>34750800</v>
      </c>
      <c r="I36" s="5">
        <f>H17*H8</f>
        <v>1923750</v>
      </c>
    </row>
    <row r="39" spans="7:10" x14ac:dyDescent="0.25">
      <c r="G39" s="6"/>
      <c r="H39" s="7" t="s">
        <v>2</v>
      </c>
      <c r="I39" s="7" t="s">
        <v>3</v>
      </c>
      <c r="J39" s="7" t="s">
        <v>4</v>
      </c>
    </row>
    <row r="40" spans="7:10" x14ac:dyDescent="0.25">
      <c r="G40" s="8">
        <v>0.8</v>
      </c>
      <c r="H40" s="1">
        <f>($H$29-H25)/$H$29*100</f>
        <v>100</v>
      </c>
      <c r="I40" s="1">
        <f>($I$29-I25)/$I$29*100</f>
        <v>44.444444444444443</v>
      </c>
      <c r="J40" s="1">
        <f>($J$29-J25)/$J$29*100</f>
        <v>50.450450450450447</v>
      </c>
    </row>
    <row r="41" spans="7:10" x14ac:dyDescent="0.25">
      <c r="G41" s="8">
        <v>0.6</v>
      </c>
      <c r="H41" s="1">
        <f t="shared" ref="H41:H43" si="4">($H$29-H26)/$H$29*100</f>
        <v>50</v>
      </c>
      <c r="I41" s="1">
        <f t="shared" ref="I41:I43" si="5">($I$29-I26)/$I$29*100</f>
        <v>2.7777777777777777</v>
      </c>
      <c r="J41" s="1">
        <f>($J$29-J26)/J26*100</f>
        <v>-32.727272727272727</v>
      </c>
    </row>
    <row r="42" spans="7:10" x14ac:dyDescent="0.25">
      <c r="G42" s="8">
        <v>0.4</v>
      </c>
      <c r="H42" s="1">
        <f t="shared" si="4"/>
        <v>0</v>
      </c>
      <c r="I42" s="1">
        <f>($I$29-I27)/I27*100</f>
        <v>-48.571428571428569</v>
      </c>
      <c r="J42" s="1">
        <f>($J$29-J27)/J27*100</f>
        <v>-61.05263157894737</v>
      </c>
    </row>
    <row r="43" spans="7:10" x14ac:dyDescent="0.25">
      <c r="G43" s="8">
        <v>0.2</v>
      </c>
      <c r="H43" s="1">
        <f>(H29-H28)/$H$28*100</f>
        <v>-33.333333333333329</v>
      </c>
      <c r="I43" s="1">
        <f>($I$29-I28)/I28*100</f>
        <v>-71.2</v>
      </c>
      <c r="J43" s="1">
        <f>($J$29-J28)/J28*100</f>
        <v>-74.186046511627907</v>
      </c>
    </row>
    <row r="44" spans="7:10" x14ac:dyDescent="0.25">
      <c r="H44" s="30"/>
      <c r="I44" s="30"/>
      <c r="J44" s="30"/>
    </row>
    <row r="45" spans="7:10" x14ac:dyDescent="0.25">
      <c r="H45" s="14" t="s">
        <v>5</v>
      </c>
      <c r="I45" s="31" t="s">
        <v>7</v>
      </c>
      <c r="J45" s="30"/>
    </row>
    <row r="46" spans="7:10" x14ac:dyDescent="0.25">
      <c r="G46" s="8">
        <v>0.75</v>
      </c>
      <c r="H46" s="1">
        <f>($H$36-H33)/H33*100</f>
        <v>-50.995024875621887</v>
      </c>
      <c r="I46" s="1">
        <f>($I$36-I33)/$I$36*100</f>
        <v>76.31578947368422</v>
      </c>
      <c r="J46" s="30"/>
    </row>
    <row r="47" spans="7:10" x14ac:dyDescent="0.25">
      <c r="G47" s="8">
        <v>0.5</v>
      </c>
      <c r="H47" s="1">
        <f>($H$36-H34)/H34*100</f>
        <v>-61.372549019607845</v>
      </c>
      <c r="I47" s="1">
        <f>($I$36-I34)/$I$36*100</f>
        <v>28.947368421052634</v>
      </c>
      <c r="J47" s="30"/>
    </row>
    <row r="48" spans="7:10" x14ac:dyDescent="0.25">
      <c r="G48" s="8">
        <v>0.25</v>
      </c>
      <c r="H48" s="1">
        <f>($H$36-H35)/$H$35*100</f>
        <v>-63.720073664825051</v>
      </c>
      <c r="I48" s="1">
        <f>($I$36-I35)/$I$35*100</f>
        <v>-29.629629629629626</v>
      </c>
      <c r="J4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Mur Uribe</dc:creator>
  <cp:lastModifiedBy>Pol Mur Uribe</cp:lastModifiedBy>
  <dcterms:created xsi:type="dcterms:W3CDTF">2023-01-20T10:33:07Z</dcterms:created>
  <dcterms:modified xsi:type="dcterms:W3CDTF">2023-01-23T17:51:54Z</dcterms:modified>
</cp:coreProperties>
</file>