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258" documentId="8_{14474B77-AD1B-4F1F-862F-76BD62442BD8}" xr6:coauthVersionLast="47" xr6:coauthVersionMax="47" xr10:uidLastSave="{D9335D4A-B657-4492-93E3-E180AA433EBB}"/>
  <bookViews>
    <workbookView xWindow="28680" yWindow="-120" windowWidth="29040" windowHeight="15720" firstSheet="1" activeTab="11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  <sheet name="FIG2" sheetId="13" r:id="rId12"/>
  </sheets>
  <externalReferences>
    <externalReference r:id="rId13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1" l="1"/>
  <c r="N9" i="11"/>
  <c r="N8" i="11"/>
  <c r="M10" i="11"/>
  <c r="M9" i="11"/>
  <c r="M8" i="11"/>
  <c r="L17" i="11"/>
  <c r="L20" i="11"/>
  <c r="L14" i="11"/>
  <c r="K10" i="11"/>
  <c r="K9" i="11"/>
  <c r="K8" i="11"/>
  <c r="J14" i="11"/>
  <c r="J17" i="11"/>
  <c r="J20" i="11"/>
  <c r="I10" i="11" l="1"/>
  <c r="I9" i="11"/>
  <c r="I8" i="11"/>
  <c r="G10" i="11"/>
  <c r="H17" i="11"/>
  <c r="H14" i="11"/>
  <c r="H20" i="11"/>
  <c r="F17" i="11"/>
  <c r="F14" i="11"/>
  <c r="F20" i="11"/>
  <c r="G8" i="11"/>
  <c r="G9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<sst xmlns="http://schemas.openxmlformats.org/spreadsheetml/2006/main" count="3280" uniqueCount="1092">
  <si>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</si>
  <si>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</si>
  <si>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</si>
  <si>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</si>
  <si>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</si>
  <si>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</si>
  <si>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</si>
  <si>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</si>
  <si>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</si>
  <si>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</si>
  <si>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</si>
  <si>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</si>
  <si>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</si>
  <si>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</si>
  <si>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</si>
  <si>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</si>
  <si>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</si>
  <si>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</si>
  <si>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</si>
  <si>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</si>
  <si>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</si>
  <si>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</si>
  <si>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</si>
  <si>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</si>
  <si>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</si>
  <si>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</si>
  <si>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</si>
  <si>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</si>
  <si>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</si>
  <si>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</si>
  <si>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</si>
  <si>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</si>
  <si>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</si>
  <si>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</si>
  <si>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</si>
  <si>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</si>
  <si>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</si>
  <si>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</si>
  <si>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</si>
  <si>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</si>
  <si>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</si>
  <si>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</si>
  <si>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</si>
  <si>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</si>
  <si>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</si>
  <si>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</si>
  <si>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</si>
  <si>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</si>
  <si>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</si>
  <si>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</si>
  <si>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</si>
  <si>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</si>
  <si>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</si>
  <si>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</si>
  <si>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</si>
  <si>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</si>
  <si>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</si>
  <si>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</si>
  <si>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</si>
  <si>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</si>
  <si>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</si>
  <si>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</si>
  <si>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</si>
  <si>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</si>
  <si>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</si>
  <si>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</si>
  <si>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</si>
  <si>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</si>
  <si>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</si>
  <si>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</si>
  <si>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</si>
  <si>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</si>
  <si>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</si>
  <si>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</si>
  <si>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</si>
  <si>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</si>
  <si>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</si>
  <si>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</si>
  <si>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</si>
  <si>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</si>
  <si>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</si>
  <si>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</si>
  <si>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</si>
  <si>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</si>
  <si>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</si>
  <si>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</si>
  <si>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</si>
  <si>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</si>
  <si>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</si>
  <si>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</si>
  <si>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</si>
  <si>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</si>
  <si>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</si>
  <si>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</si>
  <si>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</si>
  <si>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</si>
  <si>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</si>
  <si>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</si>
  <si>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</si>
  <si>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</si>
  <si>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</si>
  <si>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</si>
  <si>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</si>
  <si>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</si>
  <si>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</si>
  <si>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</si>
  <si>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</si>
  <si>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</si>
  <si>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</si>
  <si>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</si>
  <si>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</si>
  <si>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</si>
  <si>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</si>
  <si>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</si>
  <si>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</si>
  <si>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</si>
  <si>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</si>
  <si>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</si>
  <si>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</si>
  <si>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</si>
  <si>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</si>
  <si>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</si>
  <si>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</si>
  <si>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</si>
  <si>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</si>
  <si>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</si>
  <si>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</si>
  <si>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</si>
  <si>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</si>
  <si>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</si>
  <si>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</si>
  <si>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</si>
  <si>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</si>
  <si>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</si>
  <si>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</si>
  <si>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</si>
  <si>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</si>
  <si>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</si>
  <si>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</si>
  <si>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</si>
  <si>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</si>
  <si>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</si>
  <si>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</si>
  <si>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</si>
  <si>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</si>
  <si>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</si>
  <si>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</si>
  <si>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</si>
  <si>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</si>
  <si>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</si>
  <si>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</si>
  <si>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</si>
  <si>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</si>
  <si>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</si>
  <si>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</si>
  <si>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</si>
  <si>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</si>
  <si>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</si>
  <si>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</si>
  <si>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</si>
  <si>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</si>
  <si>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</si>
  <si>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</si>
  <si>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</si>
  <si>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</si>
  <si>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</si>
  <si>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</si>
  <si>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</si>
  <si>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</si>
  <si>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</si>
  <si>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</si>
  <si>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</si>
  <si>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</si>
  <si>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</si>
  <si>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</si>
  <si>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</si>
  <si>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</si>
  <si>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</si>
  <si>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</si>
  <si>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</si>
  <si>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</si>
  <si>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</si>
  <si>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</si>
  <si>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</si>
  <si>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</si>
  <si>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</si>
  <si>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</si>
  <si>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</si>
  <si>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</si>
  <si>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</si>
  <si>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</si>
  <si>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</si>
  <si>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</si>
  <si>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</si>
  <si>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</si>
  <si>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</si>
  <si>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</si>
  <si>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</si>
  <si>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</si>
  <si>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</si>
  <si>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</si>
  <si>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</si>
  <si>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</si>
  <si>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</si>
  <si>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</si>
  <si>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</si>
  <si>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</si>
  <si>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</si>
  <si>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</si>
  <si>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</si>
  <si>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</si>
  <si>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</si>
  <si>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</si>
  <si>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</si>
  <si>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</si>
  <si>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</si>
  <si>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</si>
  <si>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</si>
  <si>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</si>
  <si>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</si>
  <si>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</si>
  <si>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</si>
  <si>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</si>
  <si>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</si>
  <si>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</si>
  <si>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</si>
  <si>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</si>
  <si>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</si>
  <si>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</si>
  <si>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</si>
  <si>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</si>
  <si>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</si>
  <si>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</si>
  <si>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</si>
  <si>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</si>
  <si>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</si>
  <si>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</si>
  <si>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</si>
  <si>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</si>
  <si>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</si>
  <si>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</si>
  <si>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</si>
  <si>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</si>
  <si>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</si>
  <si>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</si>
  <si>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</si>
  <si>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</si>
  <si>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</si>
  <si>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</si>
  <si>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</si>
  <si>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</si>
  <si>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</si>
  <si>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</si>
  <si>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</si>
  <si>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</si>
  <si>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</si>
  <si>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</si>
  <si>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</si>
  <si>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</si>
  <si>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</si>
  <si>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</si>
  <si>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</si>
  <si>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</si>
  <si>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</si>
  <si>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</si>
  <si>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</si>
  <si>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</si>
  <si>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</si>
  <si>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</si>
  <si>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</si>
  <si>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</si>
  <si>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</si>
  <si>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</si>
  <si>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</si>
  <si>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</si>
  <si>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</si>
  <si>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</si>
  <si>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</si>
  <si>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</si>
  <si>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</si>
  <si>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</si>
  <si>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</si>
  <si>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</si>
  <si>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</si>
  <si>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</si>
  <si>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</si>
  <si>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</si>
  <si>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</si>
  <si>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</si>
  <si>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</si>
  <si>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</si>
  <si>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</si>
  <si>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</si>
  <si>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</si>
  <si>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</si>
  <si>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</si>
  <si>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</si>
  <si>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</si>
  <si>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</si>
  <si>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</si>
  <si>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</si>
  <si>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</si>
  <si>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</si>
  <si>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</si>
  <si>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</si>
  <si>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</si>
  <si>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</si>
  <si>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</si>
  <si>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</si>
  <si>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</si>
  <si>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</si>
  <si>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</si>
  <si>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</si>
  <si>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</si>
  <si>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</si>
  <si>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</si>
  <si>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</si>
  <si>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</si>
  <si>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</si>
  <si>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</si>
  <si>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</si>
  <si>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</si>
  <si>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</si>
  <si>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</si>
  <si>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</si>
  <si>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</si>
  <si>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</si>
  <si>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</si>
  <si>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</si>
  <si>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</si>
  <si>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</si>
  <si>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</si>
  <si>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</si>
  <si>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</si>
  <si>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</si>
  <si>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</si>
  <si>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</si>
  <si>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</si>
  <si>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</si>
  <si>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</si>
  <si>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</si>
  <si>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</si>
  <si>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</si>
  <si>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</si>
  <si>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</si>
  <si>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</si>
  <si>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</si>
  <si>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</si>
  <si>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</si>
  <si>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</si>
  <si>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</si>
  <si>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</si>
  <si>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</si>
  <si>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</si>
  <si>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</si>
  <si>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</si>
  <si>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</si>
  <si>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</si>
  <si>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</si>
  <si>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</si>
  <si>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</si>
  <si>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</si>
  <si>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</si>
  <si>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</si>
  <si>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</si>
  <si>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</si>
  <si>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</si>
  <si>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</si>
  <si>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</si>
  <si>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</si>
  <si>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</si>
  <si>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</si>
  <si>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</si>
  <si>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</si>
  <si>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</si>
  <si>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</si>
  <si>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</si>
  <si>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</si>
  <si>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</si>
  <si>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</si>
  <si>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</si>
  <si>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</si>
  <si>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</si>
  <si>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</si>
  <si>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</si>
  <si>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</si>
  <si>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</si>
  <si>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</si>
  <si>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</si>
  <si>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</si>
  <si>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</si>
  <si>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</si>
  <si>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</si>
  <si>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</si>
  <si>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</si>
  <si>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</si>
  <si>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</si>
  <si>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</si>
  <si>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</si>
  <si>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</si>
  <si>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</si>
  <si>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</si>
  <si>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</si>
  <si>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</si>
  <si>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</si>
  <si>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</si>
  <si>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</si>
  <si>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</si>
  <si>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</si>
  <si>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</si>
  <si>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</si>
  <si>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</si>
  <si>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</si>
  <si>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</si>
  <si>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</si>
  <si>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</si>
  <si>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</si>
  <si>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</si>
  <si>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</si>
  <si>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</si>
  <si>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</si>
  <si>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</si>
  <si>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</si>
  <si>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</si>
  <si>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</si>
  <si>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</si>
  <si>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</si>
  <si>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</si>
  <si>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</si>
  <si>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</si>
  <si>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</si>
  <si>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</si>
  <si>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</si>
  <si>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</si>
  <si>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</si>
  <si>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</si>
  <si>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</si>
  <si>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</si>
  <si>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</si>
  <si>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</si>
  <si>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</si>
  <si>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</si>
  <si>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</si>
  <si>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</si>
  <si>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</si>
  <si>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</si>
  <si>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</si>
  <si>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</si>
  <si>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</si>
  <si>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</si>
  <si>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</si>
  <si>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</si>
  <si>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</si>
  <si>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</si>
  <si>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</si>
  <si>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</si>
  <si>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</si>
  <si>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</si>
  <si>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</si>
  <si>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</si>
  <si>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</si>
  <si>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</si>
  <si>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</si>
  <si>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</si>
  <si>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</si>
  <si>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</si>
  <si>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</si>
  <si>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</si>
  <si>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</si>
  <si>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</si>
  <si>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</si>
  <si>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</si>
  <si>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</si>
  <si>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</si>
  <si>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</si>
  <si>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</si>
  <si>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</si>
  <si>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</si>
  <si>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</si>
  <si>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</si>
  <si>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</si>
  <si>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</si>
  <si>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</si>
  <si>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</si>
  <si>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</si>
  <si>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</si>
  <si>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</si>
  <si>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</si>
  <si>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</si>
  <si>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</si>
  <si>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</si>
  <si>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</si>
  <si>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</si>
  <si>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</si>
  <si>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</si>
  <si>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</si>
  <si>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</si>
  <si>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</si>
  <si>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</si>
  <si>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</si>
  <si>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</si>
  <si>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</si>
  <si>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</si>
  <si>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</si>
  <si>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</si>
  <si>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</si>
  <si>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</si>
  <si>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</si>
  <si>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</si>
  <si>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</si>
  <si>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</si>
  <si>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</si>
  <si>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</si>
  <si>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</si>
  <si>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</si>
  <si>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</si>
  <si>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</si>
  <si>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</si>
  <si>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</si>
  <si>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</si>
  <si>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</si>
  <si>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</si>
  <si>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</si>
  <si>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</si>
  <si>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</si>
  <si>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</si>
  <si>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</si>
  <si>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</si>
  <si>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</si>
  <si>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</si>
  <si>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</si>
  <si>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</si>
  <si>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</si>
  <si>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</si>
  <si>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</si>
  <si>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</si>
  <si>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</si>
  <si>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</si>
  <si>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</si>
  <si>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</si>
  <si>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</si>
  <si>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</si>
  <si>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</si>
  <si>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</si>
  <si>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</si>
  <si>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</si>
  <si>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</si>
  <si>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</si>
  <si>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</si>
  <si>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</si>
  <si>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</si>
  <si>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</si>
  <si>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</si>
  <si>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</si>
  <si>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</si>
  <si>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</si>
  <si>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</si>
  <si>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</si>
  <si>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</si>
  <si>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</si>
  <si>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</si>
  <si>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</si>
  <si>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</si>
  <si>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</si>
  <si>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</si>
  <si>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</si>
  <si>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</si>
  <si>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</si>
  <si>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</si>
  <si>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</si>
  <si>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</si>
  <si>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</si>
  <si>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</si>
  <si>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</si>
  <si>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</si>
  <si>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</si>
  <si>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</si>
  <si>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</si>
  <si>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</si>
  <si>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</si>
  <si>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</si>
  <si>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</si>
  <si>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</si>
  <si>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</si>
  <si>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</si>
  <si>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</si>
  <si>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</si>
  <si>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</si>
  <si>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</si>
  <si>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</si>
  <si>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</si>
  <si>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</si>
  <si>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</si>
  <si>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</si>
  <si>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</si>
  <si>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</si>
  <si>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</si>
  <si>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</si>
  <si>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</si>
  <si>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</si>
  <si>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</si>
  <si>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</si>
  <si>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</si>
  <si>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</si>
  <si>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</si>
  <si>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</si>
  <si>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</si>
  <si>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</si>
  <si>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</si>
  <si>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</si>
  <si>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</si>
  <si>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</si>
  <si>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</si>
  <si>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</si>
  <si>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</si>
  <si>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</si>
  <si>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</si>
  <si>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</si>
  <si>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</si>
  <si>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</si>
  <si>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</si>
  <si>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</si>
  <si>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</si>
  <si>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</si>
  <si>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</si>
  <si>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</si>
  <si>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</si>
  <si>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</si>
  <si>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</si>
  <si>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</si>
  <si>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</si>
  <si>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</si>
  <si>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</si>
  <si>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</si>
  <si>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</si>
  <si>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</si>
  <si>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</si>
  <si>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</si>
  <si>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</si>
  <si>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</si>
  <si>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</si>
  <si>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</si>
  <si>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</si>
  <si>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</si>
  <si>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</si>
  <si>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</si>
  <si>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</si>
  <si>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</si>
  <si>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</si>
  <si>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</si>
  <si>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</si>
  <si>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</si>
  <si>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</si>
  <si>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</si>
  <si>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</si>
  <si>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</si>
  <si>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</si>
  <si>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</si>
  <si>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</si>
  <si>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</si>
  <si>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</si>
  <si>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</si>
  <si>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</si>
  <si>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</si>
  <si>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</si>
  <si>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</si>
  <si>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</si>
  <si>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</si>
  <si>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</si>
  <si>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</si>
  <si>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</si>
  <si>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</si>
  <si>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</si>
  <si>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</si>
  <si>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</si>
  <si>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</si>
  <si>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</si>
  <si>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</si>
  <si>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</si>
  <si>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</si>
  <si>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</si>
  <si>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</si>
  <si>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</si>
  <si>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</si>
  <si>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</si>
  <si>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</si>
  <si>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</si>
  <si>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</si>
  <si>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</si>
  <si>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</si>
  <si>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</si>
  <si>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</si>
  <si>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</si>
  <si>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</si>
  <si>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</si>
  <si>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</si>
  <si>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</si>
  <si>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</si>
  <si>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</si>
  <si>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</si>
  <si>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</si>
  <si>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</si>
  <si>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</si>
  <si>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</si>
  <si>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</si>
  <si>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</si>
  <si>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</si>
  <si>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</si>
  <si>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</si>
  <si>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</si>
  <si>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</si>
  <si>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</si>
  <si>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</si>
  <si>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</si>
  <si>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</si>
  <si>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</si>
  <si>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</si>
  <si>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</si>
  <si>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</si>
  <si>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</si>
  <si>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</si>
  <si>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</si>
  <si>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</si>
  <si>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</si>
  <si>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</si>
  <si>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</si>
  <si>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</si>
  <si>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</si>
  <si>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</si>
  <si>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</si>
  <si>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</si>
  <si>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</si>
  <si>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</si>
  <si>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</si>
  <si>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</si>
  <si>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</si>
  <si>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</si>
  <si>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</si>
  <si>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</si>
  <si>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</si>
  <si>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</si>
  <si>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</si>
  <si>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</si>
  <si>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</si>
  <si>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</si>
  <si>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</si>
  <si>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</si>
  <si>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</si>
  <si>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</si>
  <si>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</si>
  <si>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</si>
  <si>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</si>
  <si>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</si>
  <si>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</si>
  <si>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</si>
  <si>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</si>
  <si>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</si>
  <si>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</si>
  <si>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</si>
  <si>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</si>
  <si>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</si>
  <si>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</si>
  <si>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</si>
  <si>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</si>
  <si>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</si>
  <si>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</si>
  <si>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</si>
  <si>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</si>
  <si>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</si>
  <si>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</si>
  <si>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</si>
  <si>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</si>
  <si>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</si>
  <si>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</si>
  <si>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</si>
  <si>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</si>
  <si>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</si>
  <si>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</si>
  <si>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</si>
  <si>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</si>
  <si>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</si>
  <si>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</si>
  <si>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</si>
  <si>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</si>
  <si>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</si>
  <si>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</si>
  <si>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</si>
  <si>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</si>
  <si>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</si>
  <si>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</si>
  <si>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</si>
  <si>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</si>
  <si>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</si>
  <si>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</si>
  <si>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</si>
  <si>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</si>
  <si>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</si>
  <si>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</si>
  <si>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</si>
  <si>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</si>
  <si>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</si>
  <si>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</si>
  <si>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</si>
  <si>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</si>
  <si>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</si>
  <si>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</si>
  <si>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</si>
  <si>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</si>
  <si>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</si>
  <si>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</si>
  <si>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</si>
  <si>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</si>
  <si>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</si>
  <si>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</si>
  <si>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</si>
  <si>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</si>
  <si>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</si>
  <si>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</si>
  <si>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</si>
  <si>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</si>
  <si>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</si>
  <si>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</si>
  <si>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</si>
  <si>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</si>
  <si>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</si>
  <si>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</si>
  <si>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</si>
  <si>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</si>
  <si>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</si>
  <si>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</si>
  <si>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</si>
  <si>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</si>
  <si>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</si>
  <si>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</si>
  <si>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</si>
  <si>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</si>
  <si>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</si>
  <si>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</si>
  <si>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</si>
  <si>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</si>
  <si>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</si>
  <si>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</si>
  <si>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</si>
  <si>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</si>
  <si>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</si>
  <si>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</si>
  <si>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</si>
  <si>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</si>
  <si>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</si>
  <si>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</si>
  <si>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</si>
  <si>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</si>
  <si>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</si>
  <si>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</si>
  <si>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</si>
  <si>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</si>
  <si>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</si>
  <si>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</si>
  <si>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</si>
  <si>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</si>
  <si>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</si>
  <si>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</si>
  <si>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</si>
  <si>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</si>
  <si>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</si>
  <si>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</si>
  <si>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</si>
  <si>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</si>
  <si>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</si>
  <si>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</si>
  <si>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</si>
  <si>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</si>
  <si>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</si>
  <si>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</si>
  <si>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</si>
  <si>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</si>
  <si>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</si>
  <si>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</si>
  <si>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</si>
  <si>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</si>
  <si>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</si>
  <si>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</si>
  <si>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</si>
  <si>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</si>
  <si>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</si>
  <si>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</si>
  <si>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</si>
  <si>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</si>
  <si>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</si>
  <si>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</si>
  <si>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</si>
  <si>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</si>
  <si>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</si>
  <si>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</si>
  <si>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</si>
  <si>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</si>
  <si>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</si>
  <si>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</si>
  <si>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</si>
  <si>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</si>
  <si>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</si>
  <si>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</si>
  <si>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</si>
  <si>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</si>
  <si>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</si>
  <si>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</si>
  <si>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</si>
  <si>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</si>
  <si>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</si>
  <si>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</si>
  <si>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</si>
  <si>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</si>
  <si>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</si>
  <si>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</si>
  <si>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</si>
  <si>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</si>
  <si>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</si>
  <si>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</si>
  <si>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</si>
  <si>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</si>
  <si>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</si>
  <si>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</si>
  <si>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</si>
  <si>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</si>
  <si>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</si>
  <si>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</si>
  <si>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</si>
  <si>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</si>
  <si>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</si>
  <si>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</si>
  <si>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</si>
  <si>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</si>
  <si>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</si>
  <si>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</si>
  <si>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</si>
  <si>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</si>
  <si>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</si>
  <si>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</si>
  <si>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</si>
  <si>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</si>
  <si>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</si>
  <si>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</si>
  <si>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</si>
  <si>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</si>
  <si>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</si>
  <si>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</si>
  <si>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</si>
  <si>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</si>
  <si>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</si>
  <si>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</si>
  <si>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</si>
  <si>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</si>
  <si>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</si>
  <si>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</si>
  <si>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</si>
  <si>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</si>
  <si>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</si>
  <si>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</si>
  <si>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</si>
  <si>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</si>
  <si>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</si>
  <si>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</si>
  <si>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</si>
  <si>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</si>
  <si>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</si>
  <si>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</si>
  <si>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</si>
  <si>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</si>
  <si>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</si>
  <si>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</si>
  <si>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</si>
  <si>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</si>
  <si>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</si>
  <si>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</si>
  <si>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</si>
  <si>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</si>
  <si>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</si>
  <si>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</si>
  <si>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</si>
  <si>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</si>
  <si>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</si>
  <si>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</si>
  <si>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</si>
  <si>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</si>
  <si>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</si>
  <si>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</si>
  <si>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</si>
  <si>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</si>
  <si>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</si>
  <si>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</si>
  <si>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</si>
  <si>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</si>
  <si>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</si>
  <si>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</si>
  <si>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</si>
  <si>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</si>
  <si>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</si>
  <si>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</si>
  <si>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</si>
  <si>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</si>
  <si>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</si>
  <si>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</si>
  <si>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</si>
  <si>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</si>
  <si>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</si>
  <si>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</si>
  <si>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</si>
  <si>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</si>
  <si>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</si>
  <si>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</si>
  <si>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</si>
  <si>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</si>
  <si>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</si>
  <si>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</si>
  <si>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</si>
  <si>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</si>
  <si>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</si>
  <si>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</si>
  <si>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</si>
  <si>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</si>
  <si>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</si>
  <si>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</si>
  <si>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</si>
  <si>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</si>
  <si>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</si>
  <si>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</si>
  <si>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</si>
  <si>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</si>
  <si>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</si>
  <si>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</si>
  <si>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</si>
  <si>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</si>
  <si>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</si>
  <si>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</si>
  <si>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</si>
  <si>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</si>
  <si>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</si>
  <si>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</si>
  <si>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</si>
  <si>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</si>
  <si>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</si>
  <si>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</si>
  <si>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</si>
  <si>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</si>
  <si>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</si>
  <si>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</si>
  <si>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</si>
  <si>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</si>
  <si>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</si>
  <si>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</si>
  <si>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</si>
  <si>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</si>
  <si>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</si>
  <si>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</si>
  <si>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</si>
  <si>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</si>
  <si>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</si>
  <si>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</si>
  <si>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</si>
  <si>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</si>
  <si>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</si>
  <si>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</si>
  <si>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</si>
  <si>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</si>
  <si>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</si>
  <si>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</si>
  <si>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</si>
  <si>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</si>
  <si>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</si>
  <si>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</si>
  <si>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</si>
  <si>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</si>
  <si>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</si>
  <si>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</si>
  <si>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</si>
  <si>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</si>
  <si>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</si>
  <si>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</si>
  <si>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</si>
  <si>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</si>
  <si>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</si>
  <si>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</si>
  <si>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</si>
  <si>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</si>
  <si>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</si>
  <si>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25 PDF - 26 PROD</t>
  </si>
  <si>
    <t>COST PER PRODUCT</t>
  </si>
  <si>
    <t>COST PER PRODUCT x 1.3</t>
  </si>
  <si>
    <t>31 PDF - 52 PROD</t>
  </si>
  <si>
    <t>34 PDF - 69 PROD</t>
  </si>
  <si>
    <t>SALES FORCE</t>
  </si>
  <si>
    <t>GATE'S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</si>
</sst>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62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18" fillId="9" borderId="1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43" fontId="0" fillId="0" borderId="18" xfId="1" applyFont="1" applyBorder="1" applyAlignment="1">
      <alignment horizontal="right"/>
    </xf>
    <xf numFmtId="43" fontId="18" fillId="0" borderId="20" xfId="1" applyFont="1" applyBorder="1" applyAlignment="1">
      <alignment horizontal="right"/>
    </xf>
    <xf numFmtId="43" fontId="18" fillId="0" borderId="12" xfId="1" applyFon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  <xf numFmtId="0" fontId="20" fillId="0" borderId="20" xfId="0" applyFont="1" applyBorder="1" applyAlignment="1">
      <alignment horizontal="center"/>
    </xf>
    <xf numFmtId="165" fontId="0" fillId="0" borderId="14" xfId="1" applyNumberFormat="1" applyFont="1" applyBorder="1" applyAlignment="1">
      <alignment horizontal="right"/>
    </xf>
    <xf numFmtId="165" fontId="0" fillId="0" borderId="18" xfId="1" applyNumberFormat="1" applyFont="1" applyBorder="1" applyAlignment="1">
      <alignment horizontal="right"/>
    </xf>
    <xf numFmtId="165" fontId="18" fillId="0" borderId="20" xfId="1" applyNumberFormat="1" applyFont="1" applyBorder="1" applyAlignment="1">
      <alignment horizontal="right"/>
    </xf>
    <xf numFmtId="165" fontId="18" fillId="0" borderId="12" xfId="1" applyNumberFormat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165" fontId="18" fillId="0" borderId="16" xfId="0" applyNumberFormat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0" fillId="0" borderId="3" xfId="0" applyBorder="1"/>
    <xf numFmtId="0" fontId="0" fillId="0" borderId="19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20" xfId="0" applyBorder="1"/>
    <xf numFmtId="0" fontId="0" fillId="0" borderId="12" xfId="0" applyBorder="1"/>
    <xf numFmtId="0" fontId="18" fillId="0" borderId="3" xfId="0" applyFont="1" applyBorder="1"/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148591</xdr:colOff>
      <xdr:row>4</xdr:row>
      <xdr:rowOff>104816</xdr:rowOff>
    </xdr:from>
    <xdr:to>
      <xdr:col>16</xdr:col>
      <xdr:colOff>169546</xdr:colOff>
      <xdr:row>11</xdr:row>
      <xdr:rowOff>22859</xdr:rowOff>
    </xdr:to>
    <xdr:pic>
      <xdr:nvPicPr>
        <xdr:cNvPr id="2" name="Picture 1" descr="What Is an API? Definition, Meaning and Examples | Glossary">
          <a:extLst>
            <a:ext uri="{FF2B5EF4-FFF2-40B4-BE49-F238E27FC236}">
              <a16:creationId xmlns:a16="http://schemas.microsoft.com/office/drawing/2014/main" id="{037055C4-3BC6-074A-9EF6-8EA83644B0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5" r="20598"/>
        <a:stretch>
          <a:fillRect/>
        </a:stretch>
      </xdr:blipFill>
      <xdr:spPr bwMode="auto">
        <a:xfrm>
          <a:off x="8682991" y="828716"/>
          <a:ext cx="1249680" cy="119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369570</xdr:colOff>
      <xdr:row>4</xdr:row>
      <xdr:rowOff>143405</xdr:rowOff>
    </xdr:from>
    <xdr:to>
      <xdr:col>6</xdr:col>
      <xdr:colOff>302895</xdr:colOff>
      <xdr:row>9</xdr:row>
      <xdr:rowOff>60959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4BE9C1-0FA7-5F13-8839-4240E9FB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7970" y="867305"/>
          <a:ext cx="1152525" cy="830049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7</xdr:row>
      <xdr:rowOff>72410</xdr:rowOff>
    </xdr:from>
    <xdr:to>
      <xdr:col>14</xdr:col>
      <xdr:colOff>114301</xdr:colOff>
      <xdr:row>7</xdr:row>
      <xdr:rowOff>78105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85C41D-F29D-D974-8A0E-5C1D856D9194}"/>
            </a:ext>
          </a:extLst>
        </xdr:cNvPr>
        <xdr:cNvCxnSpPr/>
      </xdr:nvCxnSpPr>
      <xdr:spPr>
        <a:xfrm flipV="1">
          <a:off x="4800600" y="1339235"/>
          <a:ext cx="3848101" cy="56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6</xdr:row>
      <xdr:rowOff>74295</xdr:rowOff>
    </xdr:from>
    <xdr:to>
      <xdr:col>7</xdr:col>
      <xdr:colOff>464820</xdr:colOff>
      <xdr:row>7</xdr:row>
      <xdr:rowOff>150495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933D210-F7A5-BA14-7995-5D46B8E174A7}"/>
            </a:ext>
          </a:extLst>
        </xdr:cNvPr>
        <xdr:cNvSpPr/>
      </xdr:nvSpPr>
      <xdr:spPr>
        <a:xfrm>
          <a:off x="4103370" y="1160145"/>
          <a:ext cx="628650" cy="257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Call API</a:t>
          </a:r>
        </a:p>
      </xdr:txBody>
    </xdr:sp>
    <xdr:clientData/>
  </xdr:twoCellAnchor>
  <xdr:twoCellAnchor>
    <xdr:from>
      <xdr:col>6</xdr:col>
      <xdr:colOff>287655</xdr:colOff>
      <xdr:row>11</xdr:row>
      <xdr:rowOff>95250</xdr:rowOff>
    </xdr:from>
    <xdr:to>
      <xdr:col>14</xdr:col>
      <xdr:colOff>171450</xdr:colOff>
      <xdr:row>29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55220F-1DF7-47D4-B34C-C456B50A29FE}"/>
            </a:ext>
          </a:extLst>
        </xdr:cNvPr>
        <xdr:cNvCxnSpPr/>
      </xdr:nvCxnSpPr>
      <xdr:spPr>
        <a:xfrm flipH="1">
          <a:off x="3945255" y="2085975"/>
          <a:ext cx="4760595" cy="3253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255270</xdr:colOff>
      <xdr:row>27</xdr:row>
      <xdr:rowOff>36725</xdr:rowOff>
    </xdr:from>
    <xdr:to>
      <xdr:col>6</xdr:col>
      <xdr:colOff>192405</xdr:colOff>
      <xdr:row>31</xdr:row>
      <xdr:rowOff>137159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38C77B-041C-4E49-AD78-7B5A461FE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3670" y="4923050"/>
          <a:ext cx="1156335" cy="828144"/>
        </a:xfrm>
        <a:prstGeom prst="rect">
          <a:avLst/>
        </a:prstGeom>
      </xdr:spPr>
    </xdr:pic>
    <xdr:clientData/>
  </xdr:twoCellAnchor>
  <xdr:twoCellAnchor>
    <xdr:from>
      <xdr:col>12</xdr:col>
      <xdr:colOff>354330</xdr:colOff>
      <xdr:row>14</xdr:row>
      <xdr:rowOff>36195</xdr:rowOff>
    </xdr:from>
    <xdr:to>
      <xdr:col>13</xdr:col>
      <xdr:colOff>316230</xdr:colOff>
      <xdr:row>16</xdr:row>
      <xdr:rowOff>133350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E9061F5-9972-4746-839C-BA6E208B387F}"/>
            </a:ext>
          </a:extLst>
        </xdr:cNvPr>
        <xdr:cNvSpPr/>
      </xdr:nvSpPr>
      <xdr:spPr>
        <a:xfrm>
          <a:off x="7669530" y="2569845"/>
          <a:ext cx="571500" cy="45910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Return JSON</a:t>
          </a:r>
        </a:p>
      </xdr:txBody>
    </xdr:sp>
    <xdr:clientData/>
  </xdr:twoCellAnchor>
  <xdr:twoCellAnchor editAs="oneCell">
    <xdr:from>
      <xdr:col>27</xdr:col>
      <xdr:colOff>340994</xdr:colOff>
      <xdr:row>36</xdr:row>
      <xdr:rowOff>16534</xdr:rowOff>
    </xdr:from>
    <xdr:to>
      <xdr:col>38</xdr:col>
      <xdr:colOff>438149</xdr:colOff>
      <xdr:row>61</xdr:row>
      <xdr:rowOff>16110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EA489C-0418-5543-6557-247E40DC3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00194" y="6531634"/>
          <a:ext cx="6802755" cy="4523951"/>
        </a:xfrm>
        <a:prstGeom prst="rect">
          <a:avLst/>
        </a:prstGeom>
      </xdr:spPr>
    </xdr:pic>
    <xdr:clientData/>
  </xdr:twoCellAnchor>
  <xdr:twoCellAnchor>
    <xdr:from>
      <xdr:col>8</xdr:col>
      <xdr:colOff>78104</xdr:colOff>
      <xdr:row>3</xdr:row>
      <xdr:rowOff>20956</xdr:rowOff>
    </xdr:from>
    <xdr:to>
      <xdr:col>13</xdr:col>
      <xdr:colOff>401955</xdr:colOff>
      <xdr:row>12</xdr:row>
      <xdr:rowOff>95250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301D86A-F912-122A-CC74-A4EADDA9347C}"/>
            </a:ext>
          </a:extLst>
        </xdr:cNvPr>
        <xdr:cNvSpPr/>
      </xdr:nvSpPr>
      <xdr:spPr>
        <a:xfrm>
          <a:off x="4954904" y="563881"/>
          <a:ext cx="3371851" cy="17030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requestBody = {</a:t>
          </a:r>
          <a:b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</a:b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'productName':'Sugar</a:t>
          </a:r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Candy</a:t>
          </a: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'manufacturer':'Willy Wonka',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'businessLine':'FBI',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'documentation':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    [*MultipleFiles(PDF)only],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'APIKey':'xxx',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'webSearch':True/False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}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</xdr:txBody>
    </xdr:sp>
    <xdr:clientData/>
  </xdr:twoCellAnchor>
  <xdr:twoCellAnchor>
    <xdr:from>
      <xdr:col>7</xdr:col>
      <xdr:colOff>325755</xdr:colOff>
      <xdr:row>17</xdr:row>
      <xdr:rowOff>11430</xdr:rowOff>
    </xdr:from>
    <xdr:to>
      <xdr:col>13</xdr:col>
      <xdr:colOff>320040</xdr:colOff>
      <xdr:row>32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382E368-2651-4337-810D-06FB127DD0C6}"/>
            </a:ext>
          </a:extLst>
        </xdr:cNvPr>
        <xdr:cNvSpPr/>
      </xdr:nvSpPr>
      <xdr:spPr>
        <a:xfrm>
          <a:off x="4592955" y="3088005"/>
          <a:ext cx="3651885" cy="28460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responseBody = {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'inputProductName':'xxx',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'inputBusinessLine':'xxx'</a:t>
          </a:r>
          <a:b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</a:br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'industryCluster':'xxx',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'description':'xxx',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'application':['a','b','c'],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'function':['a','b','c'],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'physicalForm':'xxx',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'composition':['a','b','c'],</a:t>
          </a:r>
        </a:p>
        <a:p>
          <a:pPr algn="l"/>
          <a:r>
            <a:rPr lang="en-US" sz="1100">
              <a:latin typeface="72 Monospace" panose="020B0509030603020204" pitchFamily="49" charset="0"/>
              <a:cs typeface="72 Monospace" panose="020B0509030603020204" pitchFamily="49" charset="0"/>
            </a:rPr>
            <a:t>    'dosage':'xxx',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'certificate':['a','b','c'],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'claim':['a','b','c'],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'CASNumber':'xxx',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'INCIName':'xxx',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'probabilityAccuracy':0.59,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    ....</a:t>
          </a:r>
        </a:p>
        <a:p>
          <a:pPr algn="l"/>
          <a:r>
            <a:rPr lang="en-US" sz="1100" baseline="0">
              <a:latin typeface="72 Monospace" panose="020B0509030603020204" pitchFamily="49" charset="0"/>
              <a:cs typeface="72 Monospace" panose="020B0509030603020204" pitchFamily="49" charset="0"/>
            </a:rPr>
            <a:t>}</a:t>
          </a:r>
          <a:endParaRPr lang="en-US" sz="1100">
            <a:latin typeface="72 Monospace" panose="020B0509030603020204" pitchFamily="49" charset="0"/>
            <a:cs typeface="72 Monospace" panose="020B0509030603020204" pitchFamily="49" charset="0"/>
          </a:endParaRPr>
        </a:p>
      </xdr:txBody>
    </xdr:sp>
    <xdr:clientData/>
  </xdr:twoCellAnchor>
  <xdr:twoCellAnchor>
    <xdr:from>
      <xdr:col>8</xdr:col>
      <xdr:colOff>497205</xdr:colOff>
      <xdr:row>4</xdr:row>
      <xdr:rowOff>24765</xdr:rowOff>
    </xdr:from>
    <xdr:to>
      <xdr:col>13</xdr:col>
      <xdr:colOff>19050</xdr:colOff>
      <xdr:row>8</xdr:row>
      <xdr:rowOff>133350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48B2584-4CC9-5FB7-F15B-3766562FC78B}"/>
            </a:ext>
          </a:extLst>
        </xdr:cNvPr>
        <xdr:cNvSpPr/>
      </xdr:nvSpPr>
      <xdr:spPr>
        <a:xfrm>
          <a:off x="5374005" y="748665"/>
          <a:ext cx="2569845" cy="8324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177165</xdr:colOff>
      <xdr:row>3</xdr:row>
      <xdr:rowOff>112394</xdr:rowOff>
    </xdr:from>
    <xdr:to>
      <xdr:col>21</xdr:col>
      <xdr:colOff>249177</xdr:colOff>
      <xdr:row>10</xdr:row>
      <xdr:rowOff>121919</xdr:rowOff>
    </xdr:to>
    <xdr:pic>
      <xdr:nvPicPr>
        <xdr:cNvPr id="22" name="Picture 21" descr="ChatGPT - Wikipedia">
          <a:extLst>
            <a:ext uri="{FF2B5EF4-FFF2-40B4-BE49-F238E27FC236}">
              <a16:creationId xmlns:a16="http://schemas.microsoft.com/office/drawing/2014/main" id="{44B20ACE-968A-20B6-863B-6EA52943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9565" y="655319"/>
          <a:ext cx="1291212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253365</xdr:colOff>
      <xdr:row>7</xdr:row>
      <xdr:rowOff>9525</xdr:rowOff>
    </xdr:from>
    <xdr:to>
      <xdr:col>18</xdr:col>
      <xdr:colOff>495300</xdr:colOff>
      <xdr:row>7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0A29F1-3283-419B-ABDD-6F64712704F0}"/>
            </a:ext>
          </a:extLst>
        </xdr:cNvPr>
        <xdr:cNvCxnSpPr/>
      </xdr:nvCxnSpPr>
      <xdr:spPr>
        <a:xfrm>
          <a:off x="10006965" y="1276350"/>
          <a:ext cx="146113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278130</xdr:colOff>
      <xdr:row>8</xdr:row>
      <xdr:rowOff>76200</xdr:rowOff>
    </xdr:from>
    <xdr:to>
      <xdr:col>18</xdr:col>
      <xdr:colOff>438150</xdr:colOff>
      <xdr:row>8</xdr:row>
      <xdr:rowOff>76200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CF355D7-66EA-4308-A880-7DEA520D8A27}"/>
            </a:ext>
          </a:extLst>
        </xdr:cNvPr>
        <xdr:cNvCxnSpPr/>
      </xdr:nvCxnSpPr>
      <xdr:spPr>
        <a:xfrm flipH="1">
          <a:off x="10031730" y="1524000"/>
          <a:ext cx="13792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26669</xdr:colOff>
      <xdr:row>22</xdr:row>
      <xdr:rowOff>132046</xdr:rowOff>
    </xdr:from>
    <xdr:to>
      <xdr:col>22</xdr:col>
      <xdr:colOff>497918</xdr:colOff>
      <xdr:row>26</xdr:row>
      <xdr:rowOff>116380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862FED3-B55A-003E-282B-AC0CDC6C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99469" y="4113496"/>
          <a:ext cx="2909649" cy="708234"/>
        </a:xfrm>
        <a:prstGeom prst="rect">
          <a:avLst/>
        </a:prstGeom>
      </xdr:spPr>
    </xdr:pic>
    <xdr:clientData/>
  </xdr:twoCellAnchor>
  <xdr:twoCellAnchor>
    <xdr:from>
      <xdr:col>20</xdr:col>
      <xdr:colOff>407670</xdr:colOff>
      <xdr:row>10</xdr:row>
      <xdr:rowOff>171450</xdr:rowOff>
    </xdr:from>
    <xdr:to>
      <xdr:col>20</xdr:col>
      <xdr:colOff>428625</xdr:colOff>
      <xdr:row>21</xdr:row>
      <xdr:rowOff>161925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4F3035-E654-4642-BF49-CA2E473ED42A}"/>
            </a:ext>
          </a:extLst>
        </xdr:cNvPr>
        <xdr:cNvCxnSpPr/>
      </xdr:nvCxnSpPr>
      <xdr:spPr>
        <a:xfrm>
          <a:off x="12599670" y="1981200"/>
          <a:ext cx="20955" cy="1981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255270</xdr:colOff>
      <xdr:row>11</xdr:row>
      <xdr:rowOff>26670</xdr:rowOff>
    </xdr:from>
    <xdr:to>
      <xdr:col>20</xdr:col>
      <xdr:colOff>285750</xdr:colOff>
      <xdr:row>21</xdr:row>
      <xdr:rowOff>123825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F50B11A-5FB1-498C-A511-882BEDF5B6C1}"/>
            </a:ext>
          </a:extLst>
        </xdr:cNvPr>
        <xdr:cNvCxnSpPr/>
      </xdr:nvCxnSpPr>
      <xdr:spPr>
        <a:xfrm flipH="1" flipV="1">
          <a:off x="12447270" y="2017395"/>
          <a:ext cx="30480" cy="19069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331470</xdr:colOff>
      <xdr:row>25</xdr:row>
      <xdr:rowOff>154305</xdr:rowOff>
    </xdr:from>
    <xdr:to>
      <xdr:col>21</xdr:col>
      <xdr:colOff>457200</xdr:colOff>
      <xdr:row>29</xdr:row>
      <xdr:rowOff>85725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A225D1E-283C-4AC0-AD0A-DEC08A03B19D}"/>
            </a:ext>
          </a:extLst>
        </xdr:cNvPr>
        <xdr:cNvSpPr/>
      </xdr:nvSpPr>
      <xdr:spPr>
        <a:xfrm>
          <a:off x="11913870" y="4678680"/>
          <a:ext cx="134493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Search Application</a:t>
          </a:r>
        </a:p>
        <a:p>
          <a:pPr algn="l"/>
          <a:r>
            <a:rPr lang="en-US" sz="1100"/>
            <a:t>Search Function</a:t>
          </a:r>
        </a:p>
        <a:p>
          <a:pPr algn="l"/>
          <a:r>
            <a:rPr lang="en-US" sz="1100"/>
            <a:t>Search Composition</a:t>
          </a:r>
        </a:p>
      </xdr:txBody>
    </xdr:sp>
    <xdr:clientData/>
  </xdr:twoCellAnchor>
  <xdr:twoCellAnchor>
    <xdr:from>
      <xdr:col>19</xdr:col>
      <xdr:colOff>297180</xdr:colOff>
      <xdr:row>14</xdr:row>
      <xdr:rowOff>144780</xdr:rowOff>
    </xdr:from>
    <xdr:to>
      <xdr:col>21</xdr:col>
      <xdr:colOff>340995</xdr:colOff>
      <xdr:row>16</xdr:row>
      <xdr:rowOff>66675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7C0E8D3-96B6-42BA-BA3C-CDB9A671639A}"/>
            </a:ext>
          </a:extLst>
        </xdr:cNvPr>
        <xdr:cNvSpPr/>
      </xdr:nvSpPr>
      <xdr:spPr>
        <a:xfrm>
          <a:off x="11879580" y="2678430"/>
          <a:ext cx="1263015" cy="28384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WebSearch = True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11" activePane="bottomLeft" state="frozen"/>
      <selection pane="bottomLeft" sqref="A1:C23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FB3A-AB79-4D1B-8E2F-B93EFAFBA9FF}">
  <dimension ref="E3:W38"/>
  <sheetViews>
    <sheetView tabSelected="1" workbookViewId="0">
      <selection activeCell="P31" sqref="P31"/>
    </sheetView>
  </sheetViews>
  <sheetFormatPr defaultRowHeight="14.4" x14ac:dyDescent="0.3"/>
  <sheetData>
    <row r="3" spans="5:23" x14ac:dyDescent="0.3">
      <c r="E3" s="161" t="s">
        <v>1090</v>
      </c>
      <c r="F3" s="155"/>
      <c r="G3" s="108"/>
      <c r="O3" s="161" t="s">
        <v>1091</v>
      </c>
      <c r="P3" s="155"/>
      <c r="Q3" s="155"/>
      <c r="R3" s="155"/>
      <c r="S3" s="155"/>
      <c r="T3" s="155"/>
      <c r="U3" s="155"/>
      <c r="V3" s="155"/>
      <c r="W3" s="108"/>
    </row>
    <row r="4" spans="5:23" x14ac:dyDescent="0.3">
      <c r="E4" s="156"/>
      <c r="F4" s="157"/>
      <c r="G4" s="103"/>
      <c r="O4" s="156"/>
      <c r="P4" s="157"/>
      <c r="Q4" s="157"/>
      <c r="R4" s="157"/>
      <c r="S4" s="157"/>
      <c r="T4" s="157"/>
      <c r="U4" s="157"/>
      <c r="V4" s="157"/>
      <c r="W4" s="103"/>
    </row>
    <row r="5" spans="5:23" x14ac:dyDescent="0.3">
      <c r="E5" s="156"/>
      <c r="F5" s="157"/>
      <c r="G5" s="103"/>
      <c r="H5" s="157"/>
      <c r="I5" s="157"/>
      <c r="O5" s="156"/>
      <c r="P5" s="157"/>
      <c r="Q5" s="157"/>
      <c r="R5" s="157"/>
      <c r="S5" s="157"/>
      <c r="T5" s="157"/>
      <c r="U5" s="157"/>
      <c r="V5" s="157"/>
      <c r="W5" s="103"/>
    </row>
    <row r="6" spans="5:23" x14ac:dyDescent="0.3">
      <c r="E6" s="156"/>
      <c r="F6" s="157"/>
      <c r="G6" s="103"/>
      <c r="H6" s="157"/>
      <c r="I6" s="157"/>
      <c r="O6" s="156"/>
      <c r="P6" s="157"/>
      <c r="Q6" s="157"/>
      <c r="R6" s="157"/>
      <c r="S6" s="157"/>
      <c r="T6" s="157"/>
      <c r="U6" s="157"/>
      <c r="V6" s="157"/>
      <c r="W6" s="103"/>
    </row>
    <row r="7" spans="5:23" x14ac:dyDescent="0.3">
      <c r="E7" s="156"/>
      <c r="F7" s="157"/>
      <c r="G7" s="103"/>
      <c r="H7" s="157"/>
      <c r="I7" s="157"/>
      <c r="O7" s="156"/>
      <c r="P7" s="157"/>
      <c r="Q7" s="157"/>
      <c r="R7" s="157"/>
      <c r="S7" s="157"/>
      <c r="T7" s="157"/>
      <c r="U7" s="157"/>
      <c r="V7" s="157"/>
      <c r="W7" s="103"/>
    </row>
    <row r="8" spans="5:23" x14ac:dyDescent="0.3">
      <c r="E8" s="156"/>
      <c r="F8" s="157"/>
      <c r="G8" s="103"/>
      <c r="H8" s="157"/>
      <c r="I8" s="157"/>
      <c r="O8" s="156"/>
      <c r="P8" s="157"/>
      <c r="Q8" s="157"/>
      <c r="R8" s="157"/>
      <c r="S8" s="157"/>
      <c r="T8" s="157"/>
      <c r="U8" s="157"/>
      <c r="V8" s="157"/>
      <c r="W8" s="103"/>
    </row>
    <row r="9" spans="5:23" x14ac:dyDescent="0.3">
      <c r="E9" s="156"/>
      <c r="F9" s="157"/>
      <c r="G9" s="103"/>
      <c r="H9" s="157"/>
      <c r="I9" s="157"/>
      <c r="O9" s="156"/>
      <c r="P9" s="157"/>
      <c r="Q9" s="157"/>
      <c r="R9" s="157"/>
      <c r="S9" s="157"/>
      <c r="T9" s="157"/>
      <c r="U9" s="157"/>
      <c r="V9" s="157"/>
      <c r="W9" s="103"/>
    </row>
    <row r="10" spans="5:23" x14ac:dyDescent="0.3">
      <c r="E10" s="156"/>
      <c r="F10" s="157"/>
      <c r="G10" s="103"/>
      <c r="H10" s="157"/>
      <c r="I10" s="157"/>
      <c r="O10" s="156"/>
      <c r="P10" s="157"/>
      <c r="Q10" s="157"/>
      <c r="R10" s="157"/>
      <c r="S10" s="157"/>
      <c r="T10" s="157"/>
      <c r="U10" s="157"/>
      <c r="V10" s="157"/>
      <c r="W10" s="103"/>
    </row>
    <row r="11" spans="5:23" x14ac:dyDescent="0.3">
      <c r="E11" s="156"/>
      <c r="F11" s="157"/>
      <c r="G11" s="103"/>
      <c r="H11" s="157"/>
      <c r="I11" s="157"/>
      <c r="O11" s="156"/>
      <c r="P11" s="157"/>
      <c r="Q11" s="157"/>
      <c r="R11" s="157"/>
      <c r="S11" s="157"/>
      <c r="T11" s="157"/>
      <c r="U11" s="157"/>
      <c r="V11" s="157"/>
      <c r="W11" s="103"/>
    </row>
    <row r="12" spans="5:23" x14ac:dyDescent="0.3">
      <c r="E12" s="156"/>
      <c r="F12" s="157"/>
      <c r="G12" s="103"/>
      <c r="H12" s="157"/>
      <c r="I12" s="157"/>
      <c r="O12" s="156"/>
      <c r="P12" s="157"/>
      <c r="Q12" s="157"/>
      <c r="R12" s="157"/>
      <c r="S12" s="157"/>
      <c r="T12" s="157"/>
      <c r="U12" s="157"/>
      <c r="V12" s="157"/>
      <c r="W12" s="103"/>
    </row>
    <row r="13" spans="5:23" x14ac:dyDescent="0.3">
      <c r="E13" s="156"/>
      <c r="F13" s="157"/>
      <c r="G13" s="103"/>
      <c r="H13" s="157"/>
      <c r="I13" s="157"/>
      <c r="O13" s="158"/>
      <c r="P13" s="159"/>
      <c r="Q13" s="159"/>
      <c r="R13" s="159"/>
      <c r="S13" s="159"/>
      <c r="T13" s="159"/>
      <c r="U13" s="159"/>
      <c r="V13" s="159"/>
      <c r="W13" s="160"/>
    </row>
    <row r="14" spans="5:23" x14ac:dyDescent="0.3">
      <c r="E14" s="156"/>
      <c r="F14" s="157"/>
      <c r="G14" s="103"/>
      <c r="H14" s="157"/>
      <c r="I14" s="157"/>
    </row>
    <row r="15" spans="5:23" x14ac:dyDescent="0.3">
      <c r="E15" s="156"/>
      <c r="F15" s="157"/>
      <c r="G15" s="103"/>
      <c r="H15" s="157"/>
      <c r="I15" s="157"/>
    </row>
    <row r="16" spans="5:23" x14ac:dyDescent="0.3">
      <c r="E16" s="156"/>
      <c r="F16" s="157"/>
      <c r="G16" s="103"/>
      <c r="H16" s="157"/>
      <c r="I16" s="157"/>
    </row>
    <row r="17" spans="5:23" x14ac:dyDescent="0.3">
      <c r="E17" s="156"/>
      <c r="F17" s="157"/>
      <c r="G17" s="103"/>
      <c r="H17" s="157"/>
      <c r="I17" s="157"/>
    </row>
    <row r="18" spans="5:23" x14ac:dyDescent="0.3">
      <c r="E18" s="156"/>
      <c r="F18" s="157"/>
      <c r="G18" s="103"/>
      <c r="H18" s="157"/>
      <c r="I18" s="157"/>
    </row>
    <row r="19" spans="5:23" x14ac:dyDescent="0.3">
      <c r="E19" s="156"/>
      <c r="F19" s="157"/>
      <c r="G19" s="103"/>
      <c r="H19" s="157"/>
      <c r="I19" s="157"/>
    </row>
    <row r="20" spans="5:23" x14ac:dyDescent="0.3">
      <c r="E20" s="156"/>
      <c r="F20" s="157"/>
      <c r="G20" s="103"/>
      <c r="H20" s="157"/>
      <c r="I20" s="157"/>
    </row>
    <row r="21" spans="5:23" x14ac:dyDescent="0.3">
      <c r="E21" s="156"/>
      <c r="F21" s="157"/>
      <c r="G21" s="103"/>
      <c r="H21" s="157"/>
      <c r="I21" s="157"/>
    </row>
    <row r="22" spans="5:23" x14ac:dyDescent="0.3">
      <c r="E22" s="156"/>
      <c r="F22" s="157"/>
      <c r="G22" s="103"/>
      <c r="H22" s="157"/>
      <c r="I22" s="157"/>
    </row>
    <row r="23" spans="5:23" x14ac:dyDescent="0.3">
      <c r="E23" s="156"/>
      <c r="F23" s="157"/>
      <c r="G23" s="103"/>
      <c r="H23" s="157"/>
      <c r="I23" s="157"/>
      <c r="S23" s="154"/>
      <c r="T23" s="155"/>
      <c r="U23" s="155"/>
      <c r="V23" s="155"/>
      <c r="W23" s="108"/>
    </row>
    <row r="24" spans="5:23" x14ac:dyDescent="0.3">
      <c r="E24" s="156"/>
      <c r="F24" s="157"/>
      <c r="G24" s="103"/>
      <c r="H24" s="157"/>
      <c r="I24" s="157"/>
      <c r="S24" s="156"/>
      <c r="T24" s="157"/>
      <c r="U24" s="157"/>
      <c r="V24" s="157"/>
      <c r="W24" s="103"/>
    </row>
    <row r="25" spans="5:23" x14ac:dyDescent="0.3">
      <c r="E25" s="156"/>
      <c r="F25" s="157"/>
      <c r="G25" s="103"/>
      <c r="H25" s="157"/>
      <c r="I25" s="157"/>
      <c r="S25" s="156"/>
      <c r="T25" s="157"/>
      <c r="U25" s="157"/>
      <c r="V25" s="157"/>
      <c r="W25" s="103"/>
    </row>
    <row r="26" spans="5:23" x14ac:dyDescent="0.3">
      <c r="E26" s="156"/>
      <c r="F26" s="157"/>
      <c r="G26" s="103"/>
      <c r="H26" s="157"/>
      <c r="I26" s="157"/>
      <c r="S26" s="156"/>
      <c r="T26" s="157"/>
      <c r="U26" s="157"/>
      <c r="V26" s="157"/>
      <c r="W26" s="103"/>
    </row>
    <row r="27" spans="5:23" x14ac:dyDescent="0.3">
      <c r="E27" s="156"/>
      <c r="F27" s="157"/>
      <c r="G27" s="103"/>
      <c r="H27" s="157"/>
      <c r="I27" s="157"/>
      <c r="S27" s="156"/>
      <c r="T27" s="157"/>
      <c r="U27" s="157"/>
      <c r="V27" s="157"/>
      <c r="W27" s="103"/>
    </row>
    <row r="28" spans="5:23" x14ac:dyDescent="0.3">
      <c r="E28" s="156"/>
      <c r="F28" s="157"/>
      <c r="G28" s="103"/>
      <c r="H28" s="157"/>
      <c r="I28" s="157"/>
      <c r="S28" s="156"/>
      <c r="T28" s="157"/>
      <c r="U28" s="157"/>
      <c r="V28" s="157"/>
      <c r="W28" s="103"/>
    </row>
    <row r="29" spans="5:23" x14ac:dyDescent="0.3">
      <c r="E29" s="156"/>
      <c r="F29" s="157"/>
      <c r="G29" s="103"/>
      <c r="H29" s="157"/>
      <c r="I29" s="157"/>
      <c r="S29" s="156"/>
      <c r="T29" s="157"/>
      <c r="U29" s="157"/>
      <c r="V29" s="157"/>
      <c r="W29" s="103"/>
    </row>
    <row r="30" spans="5:23" x14ac:dyDescent="0.3">
      <c r="E30" s="156"/>
      <c r="F30" s="157"/>
      <c r="G30" s="103"/>
      <c r="H30" s="157"/>
      <c r="I30" s="157"/>
      <c r="S30" s="158"/>
      <c r="T30" s="159"/>
      <c r="U30" s="159"/>
      <c r="V30" s="159"/>
      <c r="W30" s="160"/>
    </row>
    <row r="31" spans="5:23" x14ac:dyDescent="0.3">
      <c r="E31" s="156"/>
      <c r="F31" s="157"/>
      <c r="G31" s="103"/>
      <c r="H31" s="157"/>
      <c r="I31" s="157"/>
    </row>
    <row r="32" spans="5:23" x14ac:dyDescent="0.3">
      <c r="E32" s="156"/>
      <c r="F32" s="157"/>
      <c r="G32" s="103"/>
      <c r="H32" s="157"/>
      <c r="I32" s="157"/>
    </row>
    <row r="33" spans="5:9" x14ac:dyDescent="0.3">
      <c r="E33" s="158"/>
      <c r="F33" s="159"/>
      <c r="G33" s="160"/>
      <c r="H33" s="157"/>
      <c r="I33" s="157"/>
    </row>
    <row r="34" spans="5:9" x14ac:dyDescent="0.3">
      <c r="E34" s="157"/>
      <c r="F34" s="157"/>
      <c r="G34" s="157"/>
      <c r="H34" s="157"/>
      <c r="I34" s="157"/>
    </row>
    <row r="35" spans="5:9" x14ac:dyDescent="0.3">
      <c r="E35" s="157"/>
      <c r="F35" s="157"/>
      <c r="G35" s="157"/>
      <c r="H35" s="157"/>
      <c r="I35" s="157"/>
    </row>
    <row r="36" spans="5:9" x14ac:dyDescent="0.3">
      <c r="E36" s="157"/>
      <c r="F36" s="157"/>
      <c r="G36" s="157"/>
      <c r="H36" s="157"/>
      <c r="I36" s="157"/>
    </row>
    <row r="37" spans="5:9" x14ac:dyDescent="0.3">
      <c r="E37" s="157"/>
      <c r="F37" s="157"/>
      <c r="G37" s="157"/>
      <c r="H37" s="157"/>
      <c r="I37" s="157"/>
    </row>
    <row r="38" spans="5:9" x14ac:dyDescent="0.3">
      <c r="E38" s="157"/>
      <c r="F38" s="157"/>
      <c r="G38" s="157"/>
      <c r="H38" s="157"/>
      <c r="I38" s="15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topLeftCell="E1" workbookViewId="0">
      <selection activeCell="N2" sqref="N2:N13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30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30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30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30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30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30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30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30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30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30"/>
      <c r="AC11" s="8" t="s">
        <v>210</v>
      </c>
      <c r="AD11" s="131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30"/>
      <c r="AC12" s="8" t="s">
        <v>222</v>
      </c>
      <c r="AD12" s="131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30"/>
      <c r="AC13" s="8" t="s">
        <v>241</v>
      </c>
      <c r="AD13" s="131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30"/>
      <c r="AC14" s="8" t="s">
        <v>253</v>
      </c>
      <c r="AD14" s="131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30"/>
      <c r="AC15" s="8" t="s">
        <v>266</v>
      </c>
      <c r="AD15" s="131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30"/>
      <c r="AC16" s="8" t="s">
        <v>278</v>
      </c>
      <c r="AD16" s="131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30"/>
      <c r="AC17" s="8" t="s">
        <v>290</v>
      </c>
      <c r="AD17" s="131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30"/>
      <c r="AC18" s="8" t="s">
        <v>306</v>
      </c>
      <c r="AD18" s="131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30"/>
      <c r="AC19" s="8" t="s">
        <v>320</v>
      </c>
      <c r="AD19" s="131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30"/>
      <c r="AC20" s="8" t="s">
        <v>333</v>
      </c>
      <c r="AD20" s="131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30"/>
      <c r="AC21" s="18" t="s">
        <v>343</v>
      </c>
      <c r="AD21" s="131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30"/>
      <c r="AC22" s="18" t="s">
        <v>354</v>
      </c>
      <c r="AD22" s="131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30"/>
      <c r="AC23" s="8" t="s">
        <v>61</v>
      </c>
      <c r="AD23" s="131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32" t="s">
        <v>1078</v>
      </c>
      <c r="G2" s="133"/>
      <c r="H2" s="132" t="s">
        <v>1065</v>
      </c>
      <c r="I2" s="133"/>
      <c r="J2" s="132" t="s">
        <v>1067</v>
      </c>
      <c r="K2" s="133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N20"/>
  <sheetViews>
    <sheetView workbookViewId="0"/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  <col min="14" max="14" width="6.5546875" bestFit="1" customWidth="1"/>
  </cols>
  <sheetData>
    <row r="2" spans="2:14" x14ac:dyDescent="0.3">
      <c r="F2" s="139" t="s">
        <v>21</v>
      </c>
      <c r="G2" s="139"/>
      <c r="H2" s="139" t="s">
        <v>975</v>
      </c>
      <c r="I2" s="139"/>
      <c r="J2" s="139" t="s">
        <v>995</v>
      </c>
      <c r="K2" s="139"/>
      <c r="L2" s="139" t="s">
        <v>981</v>
      </c>
      <c r="M2" s="139"/>
    </row>
    <row r="3" spans="2:14" x14ac:dyDescent="0.3">
      <c r="F3" s="132" t="s">
        <v>1084</v>
      </c>
      <c r="G3" s="133"/>
      <c r="H3" s="132" t="s">
        <v>1088</v>
      </c>
      <c r="I3" s="133"/>
      <c r="J3" s="132" t="s">
        <v>1085</v>
      </c>
      <c r="K3" s="133"/>
      <c r="L3" s="132" t="s">
        <v>1089</v>
      </c>
      <c r="M3" s="133"/>
    </row>
    <row r="4" spans="2:14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4" x14ac:dyDescent="0.3">
      <c r="E5" s="101" t="s">
        <v>1053</v>
      </c>
      <c r="F5" s="113" t="s">
        <v>1054</v>
      </c>
      <c r="G5" s="123">
        <v>0.3</v>
      </c>
      <c r="H5" s="113" t="s">
        <v>1054</v>
      </c>
      <c r="I5" s="123">
        <v>0.31</v>
      </c>
      <c r="J5" s="113" t="s">
        <v>1054</v>
      </c>
      <c r="K5" s="123">
        <v>0.25</v>
      </c>
      <c r="L5" s="113" t="s">
        <v>1054</v>
      </c>
      <c r="M5" s="123">
        <v>0.34</v>
      </c>
    </row>
    <row r="6" spans="2:14" x14ac:dyDescent="0.3">
      <c r="E6" s="101" t="s">
        <v>1056</v>
      </c>
      <c r="F6" s="102" t="s">
        <v>1064</v>
      </c>
      <c r="G6" s="124">
        <v>0.71</v>
      </c>
      <c r="H6" s="102" t="s">
        <v>1064</v>
      </c>
      <c r="I6" s="124">
        <v>1.0063</v>
      </c>
      <c r="J6" s="102" t="s">
        <v>1064</v>
      </c>
      <c r="K6" s="124">
        <v>0.37475000000000003</v>
      </c>
      <c r="L6" s="102" t="s">
        <v>1064</v>
      </c>
      <c r="M6" s="124">
        <v>0.78400000000000003</v>
      </c>
    </row>
    <row r="7" spans="2:14" x14ac:dyDescent="0.3">
      <c r="E7" s="101" t="s">
        <v>1058</v>
      </c>
      <c r="F7" s="105" t="s">
        <v>1068</v>
      </c>
      <c r="G7" s="125">
        <v>2.2799999999999998</v>
      </c>
      <c r="H7" s="105" t="s">
        <v>1068</v>
      </c>
      <c r="I7" s="125">
        <v>3.86</v>
      </c>
      <c r="J7" s="105" t="s">
        <v>1068</v>
      </c>
      <c r="K7" s="125">
        <v>2</v>
      </c>
      <c r="L7" s="105" t="s">
        <v>1068</v>
      </c>
      <c r="M7" s="125">
        <v>5.24</v>
      </c>
    </row>
    <row r="8" spans="2:14" x14ac:dyDescent="0.3">
      <c r="E8" s="106" t="s">
        <v>1059</v>
      </c>
      <c r="F8" s="107" t="s">
        <v>1060</v>
      </c>
      <c r="G8" s="123">
        <f>SUM(G5:G7)</f>
        <v>3.29</v>
      </c>
      <c r="H8" s="107" t="s">
        <v>1060</v>
      </c>
      <c r="I8" s="123">
        <f>SUM(I5:I7)</f>
        <v>5.1762999999999995</v>
      </c>
      <c r="J8" s="107" t="s">
        <v>1060</v>
      </c>
      <c r="K8" s="123">
        <f>SUM(K5:K7)</f>
        <v>2.6247500000000001</v>
      </c>
      <c r="L8" s="107" t="s">
        <v>1060</v>
      </c>
      <c r="M8" s="123">
        <f>SUM(M5:M7)</f>
        <v>6.3640000000000008</v>
      </c>
      <c r="N8" s="127">
        <f>SUM(G8,I8,K8,M8)</f>
        <v>17.45505</v>
      </c>
    </row>
    <row r="9" spans="2:14" x14ac:dyDescent="0.3">
      <c r="E9" s="109" t="s">
        <v>1086</v>
      </c>
      <c r="F9" s="110" t="s">
        <v>1060</v>
      </c>
      <c r="G9" s="124">
        <f>G8/30</f>
        <v>0.10966666666666666</v>
      </c>
      <c r="H9" s="110"/>
      <c r="I9" s="124">
        <f>I8/52</f>
        <v>9.954423076923076E-2</v>
      </c>
      <c r="J9" s="110"/>
      <c r="K9" s="124">
        <f>K8/26</f>
        <v>0.10095192307692308</v>
      </c>
      <c r="L9" s="110"/>
      <c r="M9" s="124">
        <f>M8/69</f>
        <v>9.2231884057971031E-2</v>
      </c>
      <c r="N9" s="128">
        <f>N8/177</f>
        <v>9.8616101694915248E-2</v>
      </c>
    </row>
    <row r="10" spans="2:14" x14ac:dyDescent="0.3">
      <c r="E10" s="118" t="s">
        <v>1087</v>
      </c>
      <c r="F10" s="119" t="s">
        <v>1060</v>
      </c>
      <c r="G10" s="126">
        <f>G9*1.3</f>
        <v>0.14256666666666667</v>
      </c>
      <c r="H10" s="119" t="s">
        <v>1060</v>
      </c>
      <c r="I10" s="126">
        <f>I9*1.3</f>
        <v>0.12940749999999998</v>
      </c>
      <c r="J10" s="119" t="s">
        <v>1060</v>
      </c>
      <c r="K10" s="126">
        <f>K9*1.3</f>
        <v>0.13123750000000001</v>
      </c>
      <c r="L10" s="119" t="s">
        <v>1060</v>
      </c>
      <c r="M10" s="126">
        <f>M9*1.3</f>
        <v>0.11990144927536234</v>
      </c>
      <c r="N10" s="129">
        <f>N9*1.3</f>
        <v>0.12820093220338982</v>
      </c>
    </row>
    <row r="12" spans="2:14" x14ac:dyDescent="0.3">
      <c r="E12" s="113" t="s">
        <v>1069</v>
      </c>
      <c r="F12" s="149">
        <v>11420000</v>
      </c>
      <c r="G12" s="140"/>
      <c r="H12" s="147">
        <v>12790000</v>
      </c>
      <c r="I12" s="140"/>
      <c r="J12" s="140">
        <v>15440000</v>
      </c>
      <c r="K12" s="140"/>
      <c r="L12" s="140">
        <v>18070000</v>
      </c>
      <c r="M12" s="140"/>
    </row>
    <row r="13" spans="2:14" x14ac:dyDescent="0.3">
      <c r="E13" s="102" t="s">
        <v>1070</v>
      </c>
      <c r="F13" s="148">
        <v>12790000</v>
      </c>
      <c r="G13" s="141"/>
      <c r="H13" s="141">
        <v>14980000</v>
      </c>
      <c r="I13" s="141"/>
      <c r="J13" s="141">
        <v>16190000</v>
      </c>
      <c r="K13" s="141"/>
      <c r="L13" s="141">
        <v>19590000</v>
      </c>
      <c r="M13" s="141"/>
    </row>
    <row r="14" spans="2:14" x14ac:dyDescent="0.3">
      <c r="E14" s="117" t="s">
        <v>1071</v>
      </c>
      <c r="F14" s="145">
        <f>F13-F12</f>
        <v>1370000</v>
      </c>
      <c r="G14" s="146"/>
      <c r="H14" s="145">
        <f>H13-H12</f>
        <v>2190000</v>
      </c>
      <c r="I14" s="146"/>
      <c r="J14" s="145">
        <f>J13-J12</f>
        <v>750000</v>
      </c>
      <c r="K14" s="146"/>
      <c r="L14" s="142">
        <f>L13-L12</f>
        <v>1520000</v>
      </c>
      <c r="M14" s="143"/>
    </row>
    <row r="15" spans="2:14" x14ac:dyDescent="0.3">
      <c r="E15" s="113" t="s">
        <v>1072</v>
      </c>
      <c r="F15" s="149">
        <v>615980</v>
      </c>
      <c r="G15" s="140"/>
      <c r="H15" s="148">
        <v>716530</v>
      </c>
      <c r="I15" s="141"/>
      <c r="J15" s="140">
        <v>837830</v>
      </c>
      <c r="K15" s="140"/>
      <c r="L15" s="140">
        <v>1010000</v>
      </c>
      <c r="M15" s="140"/>
    </row>
    <row r="16" spans="2:14" x14ac:dyDescent="0.3">
      <c r="E16" s="102" t="s">
        <v>1073</v>
      </c>
      <c r="F16" s="148">
        <v>716530</v>
      </c>
      <c r="G16" s="141"/>
      <c r="H16" s="141">
        <v>797990</v>
      </c>
      <c r="I16" s="141"/>
      <c r="J16" s="141">
        <v>884550</v>
      </c>
      <c r="K16" s="141"/>
      <c r="L16" s="141">
        <v>1120000</v>
      </c>
      <c r="M16" s="141"/>
    </row>
    <row r="17" spans="5:13" x14ac:dyDescent="0.3">
      <c r="E17" s="117" t="s">
        <v>1074</v>
      </c>
      <c r="F17" s="145">
        <f>F16-F15</f>
        <v>100550</v>
      </c>
      <c r="G17" s="146"/>
      <c r="H17" s="145">
        <f>H16-H15</f>
        <v>81460</v>
      </c>
      <c r="I17" s="146"/>
      <c r="J17" s="145">
        <f>J16-J15</f>
        <v>46720</v>
      </c>
      <c r="K17" s="146"/>
      <c r="L17" s="142">
        <f>L16-L15</f>
        <v>110000</v>
      </c>
      <c r="M17" s="143"/>
    </row>
    <row r="18" spans="5:13" x14ac:dyDescent="0.3">
      <c r="E18" s="113" t="s">
        <v>1075</v>
      </c>
      <c r="F18" s="150">
        <v>48.92</v>
      </c>
      <c r="G18" s="151"/>
      <c r="H18" s="144">
        <v>51.2</v>
      </c>
      <c r="I18" s="144"/>
      <c r="J18" s="144">
        <v>56.39</v>
      </c>
      <c r="K18" s="144"/>
      <c r="L18" s="144">
        <v>63.63</v>
      </c>
      <c r="M18" s="144"/>
    </row>
    <row r="19" spans="5:13" x14ac:dyDescent="0.3">
      <c r="E19" s="102" t="s">
        <v>1076</v>
      </c>
      <c r="F19" s="152">
        <v>51.2</v>
      </c>
      <c r="G19" s="153"/>
      <c r="H19" s="134">
        <v>55.06</v>
      </c>
      <c r="I19" s="134"/>
      <c r="J19" s="134">
        <v>58.39</v>
      </c>
      <c r="K19" s="134"/>
      <c r="L19" s="134">
        <v>68.849999999999994</v>
      </c>
      <c r="M19" s="134"/>
    </row>
    <row r="20" spans="5:13" x14ac:dyDescent="0.3">
      <c r="E20" s="117" t="s">
        <v>1077</v>
      </c>
      <c r="F20" s="137">
        <f>F19-F18</f>
        <v>2.2800000000000011</v>
      </c>
      <c r="G20" s="138"/>
      <c r="H20" s="137">
        <f>H19-H18</f>
        <v>3.8599999999999994</v>
      </c>
      <c r="I20" s="138"/>
      <c r="J20" s="137">
        <f>J19-J18</f>
        <v>2</v>
      </c>
      <c r="K20" s="138"/>
      <c r="L20" s="135">
        <f>L19-L18</f>
        <v>5.2199999999999918</v>
      </c>
      <c r="M20" s="136"/>
    </row>
  </sheetData>
  <mergeCells count="44">
    <mergeCell ref="J2:K2"/>
    <mergeCell ref="J3:K3"/>
    <mergeCell ref="J12:K12"/>
    <mergeCell ref="J13:K13"/>
    <mergeCell ref="F18:G18"/>
    <mergeCell ref="F19:G19"/>
    <mergeCell ref="F2:G2"/>
    <mergeCell ref="H3:I3"/>
    <mergeCell ref="F3:G3"/>
    <mergeCell ref="H2:I2"/>
    <mergeCell ref="F12:G12"/>
    <mergeCell ref="F13:G13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2025-08-07T10:08:14Z</dcterms:modified>
</cp:coreProperties>
</file>