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68" documentId="8_{8F816910-032F-46A3-8F79-84F515976800}" xr6:coauthVersionLast="47" xr6:coauthVersionMax="47" xr10:uidLastSave="{908309E3-2B2D-4416-8217-08260F99C18C}"/>
  <bookViews>
    <workbookView xWindow="-108" yWindow="-108" windowWidth="23256" windowHeight="12456" activeTab="8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  <sheet name="COST1" sheetId="8" r:id="rId8"/>
    <sheet name="COST2" sheetId="11" r:id="rId9"/>
    <sheet name="_" sheetId="10" r:id="rId10"/>
    <sheet name="FIG1" sheetId="9" r:id="rId11"/>
  </sheets>
  <externalReferences>
    <externalReference r:id="rId12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1" l="1"/>
  <c r="F14" i="11"/>
  <c r="F20" i="11"/>
  <c r="L18" i="11"/>
  <c r="L20" i="11" s="1"/>
  <c r="L15" i="11"/>
  <c r="L17" i="11" s="1"/>
  <c r="L12" i="11"/>
  <c r="J18" i="11"/>
  <c r="J20" i="11" s="1"/>
  <c r="J15" i="11"/>
  <c r="J17" i="11" s="1"/>
  <c r="J12" i="11"/>
  <c r="J14" i="11" s="1"/>
  <c r="L14" i="11"/>
  <c r="M9" i="11"/>
  <c r="M8" i="11"/>
  <c r="K8" i="11"/>
  <c r="K9" i="11" s="1"/>
  <c r="I8" i="11"/>
  <c r="I9" i="11" s="1"/>
  <c r="G8" i="11"/>
  <c r="G9" i="11" s="1"/>
  <c r="G10" i="11" s="1"/>
  <c r="K19" i="8"/>
  <c r="K16" i="8"/>
  <c r="K13" i="8"/>
  <c r="K11" i="8"/>
  <c r="I16" i="8"/>
  <c r="I19" i="8"/>
  <c r="I13" i="8"/>
  <c r="K7" i="8"/>
  <c r="K8" i="8" s="1"/>
  <c r="K9" i="8" s="1"/>
  <c r="I6" i="8"/>
  <c r="I7" i="8"/>
  <c r="I8" i="8" s="1"/>
  <c r="I9" i="8" s="1"/>
  <c r="G7" i="8"/>
  <c r="G8" i="8" s="1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<sst xmlns="http://schemas.openxmlformats.org/spreadsheetml/2006/main" count="3281" uniqueCount="1087">
  <si>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</si>
  <si>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</si>
  <si>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</si>
  <si>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</si>
  <si>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</si>
  <si>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</si>
  <si>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</si>
  <si>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</si>
  <si>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</si>
  <si>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</si>
  <si>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</si>
  <si>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</si>
  <si>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</si>
  <si>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</si>
  <si>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</si>
  <si>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</si>
  <si>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</si>
  <si>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</si>
  <si>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</si>
  <si>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</si>
  <si>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</si>
  <si>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</si>
  <si>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</si>
  <si>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</si>
  <si>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</si>
  <si>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</si>
  <si>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</si>
  <si>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</si>
  <si>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</si>
  <si>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</si>
  <si>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</si>
  <si>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</si>
  <si>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</si>
  <si>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</si>
  <si>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</si>
  <si>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</si>
  <si>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</si>
  <si>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</si>
  <si>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</si>
  <si>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</si>
  <si>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</si>
  <si>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</si>
  <si>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</si>
  <si>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</si>
  <si>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</si>
  <si>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</si>
  <si>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</si>
  <si>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</si>
  <si>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</si>
  <si>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</si>
  <si>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</si>
  <si>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</si>
  <si>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</si>
  <si>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</si>
  <si>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</si>
  <si>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</si>
  <si>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</si>
  <si>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</si>
  <si>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</si>
  <si>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</si>
  <si>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</si>
  <si>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</si>
  <si>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</si>
  <si>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</si>
  <si>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</si>
  <si>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</si>
  <si>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</si>
  <si>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</si>
  <si>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</si>
  <si>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</si>
  <si>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</si>
  <si>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</si>
  <si>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</si>
  <si>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</si>
  <si>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</si>
  <si>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</si>
  <si>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</si>
  <si>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</si>
  <si>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</si>
  <si>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</si>
  <si>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</si>
  <si>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</si>
  <si>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</si>
  <si>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</si>
  <si>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</si>
  <si>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</si>
  <si>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</si>
  <si>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</si>
  <si>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</si>
  <si>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</si>
  <si>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</si>
  <si>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</si>
  <si>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</si>
  <si>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</si>
  <si>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</si>
  <si>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</si>
  <si>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</si>
  <si>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</si>
  <si>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</si>
  <si>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</si>
  <si>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</si>
  <si>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</si>
  <si>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</si>
  <si>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</si>
  <si>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</si>
  <si>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</si>
  <si>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</si>
  <si>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</si>
  <si>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</si>
  <si>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</si>
  <si>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</si>
  <si>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</si>
  <si>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</si>
  <si>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</si>
  <si>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</si>
  <si>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</si>
  <si>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</si>
  <si>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</si>
  <si>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</si>
  <si>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</si>
  <si>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</si>
  <si>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</si>
  <si>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</si>
  <si>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</si>
  <si>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</si>
  <si>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</si>
  <si>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</si>
  <si>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</si>
  <si>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</si>
  <si>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</si>
  <si>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</si>
  <si>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</si>
  <si>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</si>
  <si>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</si>
  <si>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</si>
  <si>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</si>
  <si>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</si>
  <si>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</si>
  <si>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</si>
  <si>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</si>
  <si>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</si>
  <si>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</si>
  <si>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</si>
  <si>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</si>
  <si>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</si>
  <si>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</si>
  <si>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</si>
  <si>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</si>
  <si>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</si>
  <si>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</si>
  <si>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</si>
  <si>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</si>
  <si>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</si>
  <si>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</si>
  <si>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</si>
  <si>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</si>
  <si>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</si>
  <si>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</si>
  <si>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</si>
  <si>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</si>
  <si>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</si>
  <si>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</si>
  <si>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</si>
  <si>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</si>
  <si>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</si>
  <si>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</si>
  <si>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</si>
  <si>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</si>
  <si>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</si>
  <si>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</si>
  <si>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</si>
  <si>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</si>
  <si>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</si>
  <si>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</si>
  <si>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</si>
  <si>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</si>
  <si>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</si>
  <si>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</si>
  <si>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</si>
  <si>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</si>
  <si>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</si>
  <si>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</si>
  <si>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</si>
  <si>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</si>
  <si>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</si>
  <si>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</si>
  <si>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</si>
  <si>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</si>
  <si>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</si>
  <si>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</si>
  <si>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</si>
  <si>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</si>
  <si>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</si>
  <si>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</si>
  <si>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</si>
  <si>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</si>
  <si>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</si>
  <si>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</si>
  <si>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</si>
  <si>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</si>
  <si>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</si>
  <si>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</si>
  <si>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</si>
  <si>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</si>
  <si>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</si>
  <si>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</si>
  <si>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</si>
  <si>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</si>
  <si>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</si>
  <si>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</si>
  <si>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</si>
  <si>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</si>
  <si>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</si>
  <si>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</si>
  <si>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</si>
  <si>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</si>
  <si>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</si>
  <si>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</si>
  <si>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</si>
  <si>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</si>
  <si>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</si>
  <si>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</si>
  <si>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</si>
  <si>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</si>
  <si>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</si>
  <si>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</si>
  <si>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</si>
  <si>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</si>
  <si>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</si>
  <si>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</si>
  <si>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</si>
  <si>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</si>
  <si>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</si>
  <si>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</si>
  <si>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</si>
  <si>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</si>
  <si>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</si>
  <si>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</si>
  <si>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</si>
  <si>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</si>
  <si>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</si>
  <si>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</si>
  <si>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</si>
  <si>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</si>
  <si>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</si>
  <si>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</si>
  <si>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</si>
  <si>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</si>
  <si>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</si>
  <si>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</si>
  <si>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</si>
  <si>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</si>
  <si>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</si>
  <si>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</si>
  <si>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</si>
  <si>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</si>
  <si>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</si>
  <si>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</si>
  <si>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</si>
  <si>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</si>
  <si>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</si>
  <si>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</si>
  <si>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</si>
  <si>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</si>
  <si>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</si>
  <si>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</si>
  <si>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</si>
  <si>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</si>
  <si>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</si>
  <si>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</si>
  <si>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</si>
  <si>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</si>
  <si>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</si>
  <si>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</si>
  <si>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</si>
  <si>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</si>
  <si>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</si>
  <si>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</si>
  <si>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</si>
  <si>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</si>
  <si>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</si>
  <si>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</si>
  <si>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</si>
  <si>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</si>
  <si>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</si>
  <si>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</si>
  <si>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</si>
  <si>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</si>
  <si>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</si>
  <si>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</si>
  <si>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</si>
  <si>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</si>
  <si>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</si>
  <si>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</si>
  <si>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</si>
  <si>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</si>
  <si>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</si>
  <si>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</si>
  <si>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</si>
  <si>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</si>
  <si>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</si>
  <si>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</si>
  <si>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</si>
  <si>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</si>
  <si>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</si>
  <si>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</si>
  <si>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</si>
  <si>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</si>
  <si>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</si>
  <si>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</si>
  <si>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</si>
  <si>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</si>
  <si>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</si>
  <si>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</si>
  <si>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</si>
  <si>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</si>
  <si>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</si>
  <si>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</si>
  <si>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</si>
  <si>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</si>
  <si>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</si>
  <si>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</si>
  <si>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</si>
  <si>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</si>
  <si>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</si>
  <si>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</si>
  <si>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</si>
  <si>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</si>
  <si>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</si>
  <si>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</si>
  <si>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</si>
  <si>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</si>
  <si>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</si>
  <si>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</si>
  <si>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</si>
  <si>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</si>
  <si>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</si>
  <si>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</si>
  <si>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</si>
  <si>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</si>
  <si>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</si>
  <si>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</si>
  <si>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</si>
  <si>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</si>
  <si>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</si>
  <si>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</si>
  <si>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</si>
  <si>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</si>
  <si>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</si>
  <si>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</si>
  <si>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</si>
  <si>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</si>
  <si>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</si>
  <si>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</si>
  <si>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</si>
  <si>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</si>
  <si>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</si>
  <si>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</si>
  <si>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</si>
  <si>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</si>
  <si>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</si>
  <si>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</si>
  <si>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</si>
  <si>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</si>
  <si>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</si>
  <si>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</si>
  <si>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</si>
  <si>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</si>
  <si>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</si>
  <si>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</si>
  <si>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</si>
  <si>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</si>
  <si>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</si>
  <si>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</si>
  <si>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</si>
  <si>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</si>
  <si>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</si>
  <si>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</si>
  <si>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</si>
  <si>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</si>
  <si>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</si>
  <si>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</si>
  <si>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</si>
  <si>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</si>
  <si>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</si>
  <si>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</si>
  <si>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</si>
  <si>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</si>
  <si>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</si>
  <si>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</si>
  <si>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</si>
  <si>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</si>
  <si>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</si>
  <si>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</si>
  <si>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</si>
  <si>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</si>
  <si>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</si>
  <si>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</si>
  <si>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</si>
  <si>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</si>
  <si>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</si>
  <si>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</si>
  <si>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</si>
  <si>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</si>
  <si>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</si>
  <si>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</si>
  <si>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</si>
  <si>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</si>
  <si>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</si>
  <si>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</si>
  <si>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</si>
  <si>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</si>
  <si>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</si>
  <si>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</si>
  <si>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</si>
  <si>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</si>
  <si>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</si>
  <si>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</si>
  <si>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</si>
  <si>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</si>
  <si>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</si>
  <si>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</si>
  <si>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</si>
  <si>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</si>
  <si>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</si>
  <si>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</si>
  <si>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</si>
  <si>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</si>
  <si>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</si>
  <si>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</si>
  <si>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</si>
  <si>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</si>
  <si>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</si>
  <si>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</si>
  <si>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</si>
  <si>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</si>
  <si>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</si>
  <si>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</si>
  <si>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</si>
  <si>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</si>
  <si>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</si>
  <si>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</si>
  <si>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</si>
  <si>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</si>
  <si>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</si>
  <si>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</si>
  <si>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</si>
  <si>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</si>
  <si>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</si>
  <si>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</si>
  <si>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</si>
  <si>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</si>
  <si>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</si>
  <si>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</si>
  <si>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</si>
  <si>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</si>
  <si>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</si>
  <si>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</si>
  <si>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</si>
  <si>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</si>
  <si>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</si>
  <si>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</si>
  <si>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</si>
  <si>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</si>
  <si>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</si>
  <si>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</si>
  <si>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</si>
  <si>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</si>
  <si>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</si>
  <si>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</si>
  <si>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</si>
  <si>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</si>
  <si>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</si>
  <si>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</si>
  <si>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</si>
  <si>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</si>
  <si>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</si>
  <si>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</si>
  <si>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</si>
  <si>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</si>
  <si>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</si>
  <si>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</si>
  <si>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</si>
  <si>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</si>
  <si>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</si>
  <si>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</si>
  <si>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</si>
  <si>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</si>
  <si>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</si>
  <si>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</si>
  <si>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</si>
  <si>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</si>
  <si>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</si>
  <si>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</si>
  <si>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</si>
  <si>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</si>
  <si>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</si>
  <si>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</si>
  <si>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</si>
  <si>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</si>
  <si>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</si>
  <si>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</si>
  <si>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</si>
  <si>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</si>
  <si>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</si>
  <si>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</si>
  <si>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</si>
  <si>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</si>
  <si>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</si>
  <si>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</si>
  <si>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</si>
  <si>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</si>
  <si>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</si>
  <si>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</si>
  <si>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</si>
  <si>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</si>
  <si>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</si>
  <si>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</si>
  <si>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</si>
  <si>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</si>
  <si>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</si>
  <si>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</si>
  <si>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</si>
  <si>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</si>
  <si>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</si>
  <si>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</si>
  <si>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</si>
  <si>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</si>
  <si>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</si>
  <si>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</si>
  <si>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</si>
  <si>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</si>
  <si>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</si>
  <si>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</si>
  <si>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</si>
  <si>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</si>
  <si>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</si>
  <si>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</si>
  <si>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</si>
  <si>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</si>
  <si>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</si>
  <si>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</si>
  <si>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</si>
  <si>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</si>
  <si>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</si>
  <si>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</si>
  <si>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</si>
  <si>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</si>
  <si>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</si>
  <si>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</si>
  <si>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</si>
  <si>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</si>
  <si>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</si>
  <si>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</si>
  <si>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</si>
  <si>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</si>
  <si>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</si>
  <si>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</si>
  <si>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</si>
  <si>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</si>
  <si>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</si>
  <si>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</si>
  <si>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</si>
  <si>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</si>
  <si>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</si>
  <si>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</si>
  <si>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</si>
  <si>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</si>
  <si>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</si>
  <si>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</si>
  <si>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</si>
  <si>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</si>
  <si>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</si>
  <si>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</si>
  <si>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</si>
  <si>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</si>
  <si>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</si>
  <si>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</si>
  <si>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</si>
  <si>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</si>
  <si>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</si>
  <si>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</si>
  <si>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</si>
  <si>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</si>
  <si>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</si>
  <si>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</si>
  <si>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</si>
  <si>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</si>
  <si>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</si>
  <si>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</si>
  <si>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</si>
  <si>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</si>
  <si>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</si>
  <si>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</si>
  <si>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</si>
  <si>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</si>
  <si>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</si>
  <si>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</si>
  <si>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</si>
  <si>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</si>
  <si>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</si>
  <si>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</si>
  <si>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</si>
  <si>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</si>
  <si>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</si>
  <si>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</si>
  <si>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</si>
  <si>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</si>
  <si>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</si>
  <si>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</si>
  <si>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</si>
  <si>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</si>
  <si>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</si>
  <si>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</si>
  <si>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</si>
  <si>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</si>
  <si>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</si>
  <si>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</si>
  <si>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</si>
  <si>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</si>
  <si>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</si>
  <si>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</si>
  <si>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</si>
  <si>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</si>
  <si>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</si>
  <si>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</si>
  <si>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</si>
  <si>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</si>
  <si>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</si>
  <si>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</si>
  <si>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</si>
  <si>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</si>
  <si>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</si>
  <si>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</si>
  <si>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</si>
  <si>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</si>
  <si>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</si>
  <si>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</si>
  <si>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</si>
  <si>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</si>
  <si>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</si>
  <si>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</si>
  <si>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</si>
  <si>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</si>
  <si>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</si>
  <si>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</si>
  <si>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</si>
  <si>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</si>
  <si>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</si>
  <si>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</si>
  <si>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</si>
  <si>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</si>
  <si>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</si>
  <si>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</si>
  <si>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</si>
  <si>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</si>
  <si>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</si>
  <si>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</si>
  <si>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</si>
  <si>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</si>
  <si>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</si>
  <si>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</si>
  <si>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</si>
  <si>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</si>
  <si>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</si>
  <si>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</si>
  <si>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</si>
  <si>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</si>
  <si>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</si>
  <si>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</si>
  <si>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</si>
  <si>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</si>
  <si>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</si>
  <si>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</si>
  <si>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</si>
  <si>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</si>
  <si>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</si>
  <si>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</si>
  <si>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</si>
  <si>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</si>
  <si>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</si>
  <si>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</si>
  <si>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</si>
  <si>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</si>
  <si>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</si>
  <si>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</si>
  <si>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</si>
  <si>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</si>
  <si>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</si>
  <si>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</si>
  <si>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</si>
  <si>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</si>
  <si>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</si>
  <si>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</si>
  <si>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</si>
  <si>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</si>
  <si>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</si>
  <si>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</si>
  <si>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</si>
  <si>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</si>
  <si>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</si>
  <si>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</si>
  <si>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</si>
  <si>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</si>
  <si>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</si>
  <si>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</si>
  <si>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</si>
  <si>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</si>
  <si>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</si>
  <si>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</si>
  <si>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</si>
  <si>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</si>
  <si>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</si>
  <si>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</si>
  <si>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</si>
  <si>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</si>
  <si>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</si>
  <si>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</si>
  <si>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</si>
  <si>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</si>
  <si>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</si>
  <si>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</si>
  <si>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</si>
  <si>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</si>
  <si>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</si>
  <si>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</si>
  <si>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</si>
  <si>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</si>
  <si>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</si>
  <si>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</si>
  <si>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</si>
  <si>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</si>
  <si>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</si>
  <si>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</si>
  <si>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</si>
  <si>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</si>
  <si>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</si>
  <si>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</si>
  <si>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</si>
  <si>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</si>
  <si>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</si>
  <si>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</si>
  <si>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</si>
  <si>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</si>
  <si>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</si>
  <si>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</si>
  <si>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</si>
  <si>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</si>
  <si>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</si>
  <si>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</si>
  <si>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</si>
  <si>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</si>
  <si>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</si>
  <si>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</si>
  <si>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</si>
  <si>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</si>
  <si>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</si>
  <si>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</si>
  <si>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</si>
  <si>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</si>
  <si>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</si>
  <si>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</si>
  <si>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</si>
  <si>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</si>
  <si>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</si>
  <si>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</si>
  <si>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</si>
  <si>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</si>
  <si>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</si>
  <si>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</si>
  <si>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</si>
  <si>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</si>
  <si>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</si>
  <si>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</si>
  <si>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</si>
  <si>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</si>
  <si>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</si>
  <si>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</si>
  <si>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</si>
  <si>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</si>
  <si>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</si>
  <si>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</si>
  <si>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</si>
  <si>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</si>
  <si>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</si>
  <si>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</si>
  <si>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</si>
  <si>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</si>
  <si>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</si>
  <si>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</si>
  <si>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</si>
  <si>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</si>
  <si>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</si>
  <si>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</si>
  <si>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</si>
  <si>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</si>
  <si>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</si>
  <si>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</si>
  <si>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</si>
  <si>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</si>
  <si>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</si>
  <si>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</si>
  <si>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</si>
  <si>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</si>
  <si>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</si>
  <si>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</si>
  <si>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</si>
  <si>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</si>
  <si>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</si>
  <si>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</si>
  <si>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</si>
  <si>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</si>
  <si>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</si>
  <si>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</si>
  <si>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</si>
  <si>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</si>
  <si>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</si>
  <si>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</si>
  <si>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</si>
  <si>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</si>
  <si>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</si>
  <si>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</si>
  <si>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</si>
  <si>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</si>
  <si>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</si>
  <si>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</si>
  <si>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</si>
  <si>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</si>
  <si>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</si>
  <si>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</si>
  <si>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</si>
  <si>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</si>
  <si>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</si>
  <si>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</si>
  <si>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</si>
  <si>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</si>
  <si>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</si>
  <si>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</si>
  <si>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</si>
  <si>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</si>
  <si>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</si>
  <si>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</si>
  <si>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</si>
  <si>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</si>
  <si>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</si>
  <si>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</si>
  <si>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</si>
  <si>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</si>
  <si>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</si>
  <si>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</si>
  <si>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</si>
  <si>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</si>
  <si>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</si>
  <si>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</si>
  <si>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</si>
  <si>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</si>
  <si>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</si>
  <si>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</si>
  <si>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</si>
  <si>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</si>
  <si>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</si>
  <si>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</si>
  <si>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</si>
  <si>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</si>
  <si>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</si>
  <si>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</si>
  <si>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</si>
  <si>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</si>
  <si>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</si>
  <si>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</si>
  <si>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</si>
  <si>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</si>
  <si>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</si>
  <si>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</si>
  <si>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</si>
  <si>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</si>
  <si>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</si>
  <si>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</si>
  <si>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</si>
  <si>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</si>
  <si>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</si>
  <si>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</si>
  <si>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</si>
  <si>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</si>
  <si>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</si>
  <si>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</si>
  <si>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</si>
  <si>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</si>
  <si>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</si>
  <si>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</si>
  <si>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</si>
  <si>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</si>
  <si>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</si>
  <si>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</si>
  <si>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</si>
  <si>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</si>
  <si>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</si>
  <si>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</si>
  <si>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</si>
  <si>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</si>
  <si>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</si>
  <si>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</si>
  <si>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</si>
  <si>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</si>
  <si>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</si>
  <si>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</si>
  <si>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</si>
  <si>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</si>
  <si>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</si>
  <si>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</si>
  <si>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</si>
  <si>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</si>
  <si>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</si>
  <si>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</si>
  <si>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</si>
  <si>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</si>
  <si>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</si>
  <si>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</si>
  <si>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</si>
  <si>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</si>
  <si>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</si>
  <si>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</si>
  <si>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</si>
  <si>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</si>
  <si>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</si>
  <si>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</si>
  <si>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</si>
  <si>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</si>
  <si>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</si>
  <si>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</si>
  <si>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</si>
  <si>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</si>
  <si>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</si>
  <si>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</si>
  <si>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</si>
  <si>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</si>
  <si>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</si>
  <si>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</si>
  <si>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</si>
  <si>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</si>
  <si>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</si>
  <si>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</si>
  <si>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</si>
  <si>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</si>
  <si>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</si>
  <si>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</si>
  <si>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</si>
  <si>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</si>
  <si>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</si>
  <si>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</si>
  <si>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</si>
  <si>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</si>
  <si>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</si>
  <si>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</si>
  <si>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</si>
  <si>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</si>
  <si>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</si>
  <si>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</si>
  <si>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</si>
  <si>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</si>
  <si>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</si>
  <si>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</si>
  <si>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</si>
  <si>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</si>
  <si>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</si>
  <si>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</si>
  <si>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</si>
  <si>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</si>
  <si>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</si>
  <si>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</si>
  <si>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</si>
  <si>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</si>
  <si>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</si>
  <si>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</si>
  <si>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</si>
  <si>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</si>
  <si>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</si>
  <si>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</si>
  <si>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</si>
  <si>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</si>
  <si>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</si>
  <si>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</si>
  <si>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</si>
  <si>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</si>
  <si>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</si>
  <si>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</si>
  <si>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</si>
  <si>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</si>
  <si>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</si>
  <si>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</si>
  <si>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</si>
  <si>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</si>
  <si>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</si>
  <si>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</si>
  <si>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</si>
  <si>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</si>
  <si>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</si>
  <si>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</si>
  <si>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</si>
  <si>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</si>
  <si>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</si>
  <si>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</si>
  <si>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</si>
  <si>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</si>
  <si>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</si>
  <si>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</si>
  <si>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</si>
  <si>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</si>
  <si>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</si>
  <si>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</si>
  <si>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</si>
  <si>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</si>
  <si>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</si>
  <si>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</si>
  <si>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</si>
  <si>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</si>
  <si>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</si>
  <si>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</si>
  <si>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</si>
  <si>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</si>
  <si>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</si>
  <si>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</si>
  <si>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</si>
  <si>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</si>
  <si>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</si>
  <si>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</si>
  <si>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</si>
  <si>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</si>
  <si>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</si>
  <si>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</si>
  <si>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</si>
  <si>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</si>
  <si>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</si>
  <si>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</si>
  <si>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</si>
  <si>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</si>
  <si>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</si>
  <si>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</si>
  <si>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</si>
  <si>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</si>
  <si>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</si>
  <si>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</si>
  <si>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</si>
  <si>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</si>
  <si>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</si>
  <si>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</si>
  <si>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</si>
  <si>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</si>
  <si>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</si>
  <si>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</si>
  <si>
    <t>VARIATION</t>
  </si>
  <si>
    <t>USD</t>
  </si>
  <si>
    <t>Total PDFs</t>
  </si>
  <si>
    <t>Cost from Azure Document Intelligence</t>
  </si>
  <si>
    <t>Base model</t>
  </si>
  <si>
    <t>Total Products</t>
  </si>
  <si>
    <t>Cost from Azure AI GPT service</t>
  </si>
  <si>
    <t>gpt 4o</t>
  </si>
  <si>
    <t>Cost from OpenAI Web Search</t>
  </si>
  <si>
    <t>TOTAL</t>
  </si>
  <si>
    <t>-</t>
  </si>
  <si>
    <t>SAFETY BUFFER x 1.3</t>
  </si>
  <si>
    <t>EXPECTED COST PER PRODUCT</t>
  </si>
  <si>
    <t>gpt-4o-high</t>
  </si>
  <si>
    <t>gpt 4.1-mini</t>
  </si>
  <si>
    <t>2025-07-24 V2</t>
  </si>
  <si>
    <t>gpt-4o-mini-medium</t>
  </si>
  <si>
    <t>2025-07-24 V3</t>
  </si>
  <si>
    <t>gpt-4o-mini-low</t>
  </si>
  <si>
    <t>Prompt token Start</t>
  </si>
  <si>
    <t>Prompt token End</t>
  </si>
  <si>
    <t>Prompt token Use</t>
  </si>
  <si>
    <t>Completion token Start</t>
  </si>
  <si>
    <t>Completion token End</t>
  </si>
  <si>
    <t>Completion token Use</t>
  </si>
  <si>
    <t>OpenAI Start</t>
  </si>
  <si>
    <t>OpenAI End</t>
  </si>
  <si>
    <t>OpenAI Use</t>
  </si>
  <si>
    <t>2025-07-24 V1</t>
  </si>
  <si>
    <t>Search Result</t>
  </si>
  <si>
    <t>PDF</t>
  </si>
  <si>
    <t>Document</t>
  </si>
  <si>
    <t xml:space="preserve">PRODUCT </t>
  </si>
  <si>
    <t>MODEL</t>
  </si>
  <si>
    <t>30 PDF - 30 PROD</t>
  </si>
  <si>
    <t>XX PDF - XX PROD</t>
  </si>
  <si>
    <t>31 PDF - 61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</si>
</sst>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7" formatCode="_(* #,##0_);_(* \(#,##0\);_(* &quot;-&quot;??_);_(@_)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50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18" fillId="0" borderId="1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center"/>
    </xf>
    <xf numFmtId="0" fontId="18" fillId="0" borderId="12" xfId="0" applyFont="1" applyBorder="1"/>
    <xf numFmtId="14" fontId="18" fillId="0" borderId="0" xfId="0" applyNumberFormat="1" applyFont="1"/>
    <xf numFmtId="0" fontId="0" fillId="0" borderId="3" xfId="0" applyBorder="1" applyAlignment="1">
      <alignment horizontal="center"/>
    </xf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18" fillId="0" borderId="16" xfId="0" applyFont="1" applyBorder="1" applyAlignment="1">
      <alignment horizontal="center"/>
    </xf>
    <xf numFmtId="0" fontId="18" fillId="9" borderId="0" xfId="0" applyFont="1" applyFill="1" applyAlignment="1">
      <alignment horizontal="right"/>
    </xf>
    <xf numFmtId="0" fontId="18" fillId="9" borderId="16" xfId="0" applyFont="1" applyFill="1" applyBorder="1" applyAlignment="1">
      <alignment horizontal="center"/>
    </xf>
    <xf numFmtId="2" fontId="18" fillId="9" borderId="12" xfId="0" applyNumberFormat="1" applyFont="1" applyFill="1" applyBorder="1"/>
    <xf numFmtId="0" fontId="0" fillId="0" borderId="11" xfId="0" applyBorder="1"/>
    <xf numFmtId="0" fontId="18" fillId="0" borderId="8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64" fontId="0" fillId="0" borderId="14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18" fillId="9" borderId="12" xfId="0" applyNumberFormat="1" applyFont="1" applyFill="1" applyBorder="1"/>
    <xf numFmtId="0" fontId="20" fillId="0" borderId="20" xfId="0" applyFont="1" applyBorder="1" applyAlignment="1">
      <alignment horizontal="center"/>
    </xf>
    <xf numFmtId="0" fontId="18" fillId="0" borderId="12" xfId="0" applyFont="1" applyBorder="1" applyAlignment="1">
      <alignment horizontal="right"/>
    </xf>
    <xf numFmtId="43" fontId="0" fillId="0" borderId="14" xfId="1" applyNumberFormat="1" applyFont="1" applyBorder="1" applyAlignment="1">
      <alignment horizontal="right"/>
    </xf>
    <xf numFmtId="43" fontId="0" fillId="0" borderId="18" xfId="1" applyNumberFormat="1" applyFont="1" applyBorder="1" applyAlignment="1">
      <alignment horizontal="right"/>
    </xf>
    <xf numFmtId="43" fontId="18" fillId="0" borderId="20" xfId="1" applyNumberFormat="1" applyFont="1" applyBorder="1" applyAlignment="1">
      <alignment horizontal="right"/>
    </xf>
    <xf numFmtId="43" fontId="18" fillId="0" borderId="12" xfId="1" applyNumberFormat="1" applyFont="1" applyBorder="1" applyAlignment="1">
      <alignment horizontal="right"/>
    </xf>
    <xf numFmtId="167" fontId="0" fillId="0" borderId="14" xfId="1" applyNumberFormat="1" applyFont="1" applyBorder="1" applyAlignment="1">
      <alignment horizontal="right"/>
    </xf>
    <xf numFmtId="167" fontId="0" fillId="0" borderId="18" xfId="1" applyNumberFormat="1" applyFont="1" applyBorder="1" applyAlignment="1">
      <alignment horizontal="right"/>
    </xf>
    <xf numFmtId="167" fontId="18" fillId="0" borderId="20" xfId="1" applyNumberFormat="1" applyFont="1" applyBorder="1" applyAlignment="1">
      <alignment horizontal="right"/>
    </xf>
    <xf numFmtId="167" fontId="18" fillId="0" borderId="12" xfId="1" applyNumberFormat="1" applyFont="1" applyBorder="1" applyAlignment="1">
      <alignment horizontal="right"/>
    </xf>
    <xf numFmtId="167" fontId="0" fillId="0" borderId="8" xfId="1" applyNumberFormat="1" applyFont="1" applyBorder="1" applyAlignment="1">
      <alignment horizontal="right"/>
    </xf>
    <xf numFmtId="167" fontId="0" fillId="0" borderId="9" xfId="1" applyNumberFormat="1" applyFont="1" applyBorder="1" applyAlignment="1">
      <alignment horizontal="right"/>
    </xf>
    <xf numFmtId="167" fontId="18" fillId="0" borderId="16" xfId="0" applyNumberFormat="1" applyFon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2" fontId="18" fillId="0" borderId="16" xfId="0" applyNumberFormat="1" applyFont="1" applyBorder="1" applyAlignment="1">
      <alignment horizontal="right"/>
    </xf>
    <xf numFmtId="2" fontId="18" fillId="0" borderId="12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3</xdr:row>
      <xdr:rowOff>53340</xdr:rowOff>
    </xdr:from>
    <xdr:to>
      <xdr:col>10</xdr:col>
      <xdr:colOff>556260</xdr:colOff>
      <xdr:row>6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397208-B81B-FE0B-3948-AA01FA960AA8}"/>
            </a:ext>
          </a:extLst>
        </xdr:cNvPr>
        <xdr:cNvCxnSpPr/>
      </xdr:nvCxnSpPr>
      <xdr:spPr>
        <a:xfrm>
          <a:off x="5974080" y="601980"/>
          <a:ext cx="952500" cy="5257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60960</xdr:colOff>
      <xdr:row>5</xdr:row>
      <xdr:rowOff>83820</xdr:rowOff>
    </xdr:from>
    <xdr:to>
      <xdr:col>12</xdr:col>
      <xdr:colOff>259080</xdr:colOff>
      <xdr:row>9</xdr:row>
      <xdr:rowOff>160020</xdr:rowOff>
    </xdr:to>
    <xdr:pic>
      <xdr:nvPicPr>
        <xdr:cNvPr id="4" name="Picture 3" descr="ChatGPT - Wikipedia">
          <a:extLst>
            <a:ext uri="{FF2B5EF4-FFF2-40B4-BE49-F238E27FC236}">
              <a16:creationId xmlns:a16="http://schemas.microsoft.com/office/drawing/2014/main" id="{F855E6E1-8DE2-9724-AA01-E248D7E8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0880" y="998220"/>
          <a:ext cx="80772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190500</xdr:colOff>
      <xdr:row>5</xdr:row>
      <xdr:rowOff>137160</xdr:rowOff>
    </xdr:from>
    <xdr:to>
      <xdr:col>10</xdr:col>
      <xdr:colOff>510540</xdr:colOff>
      <xdr:row>7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13177B-100B-4185-B67A-904C33567396}"/>
            </a:ext>
          </a:extLst>
        </xdr:cNvPr>
        <xdr:cNvCxnSpPr/>
      </xdr:nvCxnSpPr>
      <xdr:spPr>
        <a:xfrm>
          <a:off x="5951220" y="1051560"/>
          <a:ext cx="929640" cy="3124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8</xdr:row>
      <xdr:rowOff>106680</xdr:rowOff>
    </xdr:from>
    <xdr:to>
      <xdr:col>10</xdr:col>
      <xdr:colOff>495300</xdr:colOff>
      <xdr:row>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C2F5C1-670C-4458-9CC9-1A091F890AD3}"/>
            </a:ext>
          </a:extLst>
        </xdr:cNvPr>
        <xdr:cNvCxnSpPr/>
      </xdr:nvCxnSpPr>
      <xdr:spPr>
        <a:xfrm flipV="1">
          <a:off x="5943600" y="1569720"/>
          <a:ext cx="922020" cy="76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9</xdr:row>
      <xdr:rowOff>60960</xdr:rowOff>
    </xdr:from>
    <xdr:to>
      <xdr:col>10</xdr:col>
      <xdr:colOff>525780</xdr:colOff>
      <xdr:row>11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3DAFD3-0629-4F9F-A619-DEA7357EC097}"/>
            </a:ext>
          </a:extLst>
        </xdr:cNvPr>
        <xdr:cNvCxnSpPr/>
      </xdr:nvCxnSpPr>
      <xdr:spPr>
        <a:xfrm flipV="1">
          <a:off x="5928360" y="1706880"/>
          <a:ext cx="967740" cy="4648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7</xdr:row>
      <xdr:rowOff>152400</xdr:rowOff>
    </xdr:from>
    <xdr:to>
      <xdr:col>14</xdr:col>
      <xdr:colOff>502920</xdr:colOff>
      <xdr:row>7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E21FA8-4409-455B-9280-2C84A161AACE}"/>
            </a:ext>
          </a:extLst>
        </xdr:cNvPr>
        <xdr:cNvCxnSpPr/>
      </xdr:nvCxnSpPr>
      <xdr:spPr>
        <a:xfrm>
          <a:off x="8008620" y="143256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10</xdr:row>
      <xdr:rowOff>15240</xdr:rowOff>
    </xdr:from>
    <xdr:to>
      <xdr:col>13</xdr:col>
      <xdr:colOff>7620</xdr:colOff>
      <xdr:row>13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5958436-65BB-1DC4-75BF-D87D952423B8}"/>
            </a:ext>
          </a:extLst>
        </xdr:cNvPr>
        <xdr:cNvSpPr/>
      </xdr:nvSpPr>
      <xdr:spPr>
        <a:xfrm>
          <a:off x="6598920" y="1844040"/>
          <a:ext cx="1607820" cy="662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120 to 150 words product description from the given data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3ED0-3F2B-4085-A5A7-6E64DCDA9710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D467-05D8-4C04-92B0-214880FE1A74}">
  <dimension ref="I3:P13"/>
  <sheetViews>
    <sheetView workbookViewId="0">
      <selection activeCell="P16" sqref="P16"/>
    </sheetView>
  </sheetViews>
  <sheetFormatPr defaultRowHeight="14.4" x14ac:dyDescent="0.3"/>
  <cols>
    <col min="9" max="9" width="12.88671875" bestFit="1" customWidth="1"/>
    <col min="16" max="16" width="12.44140625" bestFit="1" customWidth="1"/>
  </cols>
  <sheetData>
    <row r="3" spans="9:16" x14ac:dyDescent="0.3">
      <c r="I3" s="122" t="s">
        <v>1080</v>
      </c>
    </row>
    <row r="4" spans="9:16" x14ac:dyDescent="0.3">
      <c r="I4" s="121" t="s">
        <v>1081</v>
      </c>
    </row>
    <row r="6" spans="9:16" x14ac:dyDescent="0.3">
      <c r="I6" s="122" t="s">
        <v>1079</v>
      </c>
    </row>
    <row r="7" spans="9:16" x14ac:dyDescent="0.3">
      <c r="I7" s="121" t="s">
        <v>4</v>
      </c>
    </row>
    <row r="8" spans="9:16" x14ac:dyDescent="0.3">
      <c r="P8" s="44" t="s">
        <v>1082</v>
      </c>
    </row>
    <row r="9" spans="9:16" x14ac:dyDescent="0.3">
      <c r="I9" s="122" t="s">
        <v>1079</v>
      </c>
      <c r="P9" s="121" t="s">
        <v>10</v>
      </c>
    </row>
    <row r="10" spans="9:16" x14ac:dyDescent="0.3">
      <c r="I10" s="121" t="s">
        <v>6</v>
      </c>
    </row>
    <row r="12" spans="9:16" x14ac:dyDescent="0.3">
      <c r="I12" s="122" t="s">
        <v>1079</v>
      </c>
    </row>
    <row r="13" spans="9:16" x14ac:dyDescent="0.3">
      <c r="I13" s="12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workbookViewId="0">
      <selection activeCell="E2" sqref="E2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123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123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123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123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123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123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123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123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123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123"/>
      <c r="AC11" s="8" t="s">
        <v>210</v>
      </c>
      <c r="AD11" s="124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123"/>
      <c r="AC12" s="8" t="s">
        <v>222</v>
      </c>
      <c r="AD12" s="124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123"/>
      <c r="AC13" s="8" t="s">
        <v>241</v>
      </c>
      <c r="AD13" s="124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123"/>
      <c r="AC14" s="8" t="s">
        <v>253</v>
      </c>
      <c r="AD14" s="124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123"/>
      <c r="AC15" s="8" t="s">
        <v>266</v>
      </c>
      <c r="AD15" s="124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123"/>
      <c r="AC16" s="8" t="s">
        <v>278</v>
      </c>
      <c r="AD16" s="124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123"/>
      <c r="AC17" s="8" t="s">
        <v>290</v>
      </c>
      <c r="AD17" s="124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123"/>
      <c r="AC18" s="8" t="s">
        <v>306</v>
      </c>
      <c r="AD18" s="124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123"/>
      <c r="AC19" s="8" t="s">
        <v>320</v>
      </c>
      <c r="AD19" s="124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123"/>
      <c r="AC20" s="8" t="s">
        <v>333</v>
      </c>
      <c r="AD20" s="124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123"/>
      <c r="AC21" s="18" t="s">
        <v>343</v>
      </c>
      <c r="AD21" s="124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123"/>
      <c r="AC22" s="18" t="s">
        <v>354</v>
      </c>
      <c r="AD22" s="124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123"/>
      <c r="AC23" s="8" t="s">
        <v>61</v>
      </c>
      <c r="AD23" s="124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3C4-F10C-448C-834D-574D9A73C535}">
  <dimension ref="B2:K19"/>
  <sheetViews>
    <sheetView workbookViewId="0">
      <selection activeCell="H6" sqref="H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2.44140625" bestFit="1" customWidth="1"/>
    <col min="6" max="6" width="22" customWidth="1"/>
    <col min="7" max="7" width="6.5546875" customWidth="1"/>
    <col min="8" max="8" width="22" customWidth="1"/>
    <col min="9" max="9" width="7.44140625" bestFit="1" customWidth="1"/>
    <col min="10" max="10" width="22" customWidth="1"/>
    <col min="11" max="11" width="7" bestFit="1" customWidth="1"/>
  </cols>
  <sheetData>
    <row r="2" spans="2:11" x14ac:dyDescent="0.3">
      <c r="F2" s="125" t="s">
        <v>1078</v>
      </c>
      <c r="G2" s="126"/>
      <c r="H2" s="125" t="s">
        <v>1065</v>
      </c>
      <c r="I2" s="126"/>
      <c r="J2" s="125" t="s">
        <v>1067</v>
      </c>
      <c r="K2" s="126"/>
    </row>
    <row r="3" spans="2:11" x14ac:dyDescent="0.3">
      <c r="B3" s="112"/>
      <c r="C3" s="112"/>
      <c r="F3" s="99" t="s">
        <v>1050</v>
      </c>
      <c r="G3" s="100" t="s">
        <v>1051</v>
      </c>
      <c r="H3" s="99" t="s">
        <v>1050</v>
      </c>
      <c r="I3" s="100" t="s">
        <v>1051</v>
      </c>
      <c r="J3" s="99" t="s">
        <v>1050</v>
      </c>
      <c r="K3" s="100" t="s">
        <v>1051</v>
      </c>
    </row>
    <row r="4" spans="2:11" x14ac:dyDescent="0.3">
      <c r="B4" s="20" t="s">
        <v>1052</v>
      </c>
      <c r="C4" s="20">
        <v>12</v>
      </c>
      <c r="E4" s="101" t="s">
        <v>1053</v>
      </c>
      <c r="F4" s="102" t="s">
        <v>1054</v>
      </c>
      <c r="G4" s="114">
        <v>0.1</v>
      </c>
      <c r="H4" s="113" t="s">
        <v>1054</v>
      </c>
      <c r="I4" s="116">
        <v>0.1</v>
      </c>
      <c r="J4" s="113" t="s">
        <v>1054</v>
      </c>
      <c r="K4" s="116">
        <v>0.1</v>
      </c>
    </row>
    <row r="5" spans="2:11" x14ac:dyDescent="0.3">
      <c r="B5" s="20" t="s">
        <v>1055</v>
      </c>
      <c r="C5" s="20">
        <v>12</v>
      </c>
      <c r="E5" s="101" t="s">
        <v>1056</v>
      </c>
      <c r="F5" s="102" t="s">
        <v>1057</v>
      </c>
      <c r="G5" s="114">
        <v>1.31</v>
      </c>
      <c r="H5" s="102" t="s">
        <v>1064</v>
      </c>
      <c r="I5" s="114">
        <v>5.7299999999999997E-2</v>
      </c>
      <c r="J5" s="102" t="s">
        <v>1064</v>
      </c>
      <c r="K5" s="114">
        <v>0.06</v>
      </c>
    </row>
    <row r="6" spans="2:11" x14ac:dyDescent="0.3">
      <c r="B6" s="20" t="s">
        <v>24</v>
      </c>
      <c r="C6" s="104" t="s">
        <v>975</v>
      </c>
      <c r="E6" s="101" t="s">
        <v>1058</v>
      </c>
      <c r="F6" s="105" t="s">
        <v>1063</v>
      </c>
      <c r="G6" s="115">
        <v>1.21</v>
      </c>
      <c r="H6" s="105" t="s">
        <v>1066</v>
      </c>
      <c r="I6" s="115">
        <f>2.21-G6</f>
        <v>1</v>
      </c>
      <c r="J6" s="105" t="s">
        <v>1068</v>
      </c>
      <c r="K6" s="115">
        <v>0.91</v>
      </c>
    </row>
    <row r="7" spans="2:11" x14ac:dyDescent="0.3">
      <c r="E7" s="106" t="s">
        <v>1059</v>
      </c>
      <c r="F7" s="107" t="s">
        <v>1060</v>
      </c>
      <c r="G7" s="116">
        <f>SUM(G4:G6)</f>
        <v>2.62</v>
      </c>
      <c r="H7" s="107" t="s">
        <v>1060</v>
      </c>
      <c r="I7" s="116">
        <f>SUM(I4:I6)</f>
        <v>1.1573</v>
      </c>
      <c r="J7" s="107" t="s">
        <v>1060</v>
      </c>
      <c r="K7" s="116">
        <f>SUM(K4:K6)</f>
        <v>1.07</v>
      </c>
    </row>
    <row r="8" spans="2:11" x14ac:dyDescent="0.3">
      <c r="E8" s="109" t="s">
        <v>1061</v>
      </c>
      <c r="F8" s="110" t="s">
        <v>1060</v>
      </c>
      <c r="G8" s="114">
        <f>G7*1.3</f>
        <v>3.4060000000000001</v>
      </c>
      <c r="H8" s="110" t="s">
        <v>1060</v>
      </c>
      <c r="I8" s="114">
        <f>I7*1.3</f>
        <v>1.5044900000000001</v>
      </c>
      <c r="J8" s="110" t="s">
        <v>1060</v>
      </c>
      <c r="K8" s="114">
        <f>K7*1.3</f>
        <v>1.3910000000000002</v>
      </c>
    </row>
    <row r="9" spans="2:11" x14ac:dyDescent="0.3">
      <c r="E9" s="118" t="s">
        <v>1062</v>
      </c>
      <c r="F9" s="119" t="s">
        <v>1060</v>
      </c>
      <c r="G9" s="120">
        <f>G8/12</f>
        <v>0.28383333333333333</v>
      </c>
      <c r="H9" s="119" t="s">
        <v>1060</v>
      </c>
      <c r="I9" s="120">
        <f>I8/12</f>
        <v>0.12537416666666668</v>
      </c>
      <c r="J9" s="119" t="s">
        <v>1060</v>
      </c>
      <c r="K9" s="120">
        <f>K8/12</f>
        <v>0.11591666666666668</v>
      </c>
    </row>
    <row r="11" spans="2:11" x14ac:dyDescent="0.3">
      <c r="H11" s="113" t="s">
        <v>1069</v>
      </c>
      <c r="I11" s="108">
        <v>0</v>
      </c>
      <c r="J11" s="113" t="s">
        <v>1069</v>
      </c>
      <c r="K11" s="108">
        <f>I13</f>
        <v>137990</v>
      </c>
    </row>
    <row r="12" spans="2:11" x14ac:dyDescent="0.3">
      <c r="H12" s="102" t="s">
        <v>1070</v>
      </c>
      <c r="I12" s="103">
        <v>137990</v>
      </c>
      <c r="J12" s="102" t="s">
        <v>1070</v>
      </c>
      <c r="K12" s="103">
        <v>267350</v>
      </c>
    </row>
    <row r="13" spans="2:11" x14ac:dyDescent="0.3">
      <c r="H13" s="117" t="s">
        <v>1071</v>
      </c>
      <c r="I13" s="111">
        <f>I12-I11</f>
        <v>137990</v>
      </c>
      <c r="J13" s="117" t="s">
        <v>1071</v>
      </c>
      <c r="K13" s="111">
        <f>K12-K11</f>
        <v>129360</v>
      </c>
    </row>
    <row r="14" spans="2:11" x14ac:dyDescent="0.3">
      <c r="H14" s="113" t="s">
        <v>1072</v>
      </c>
      <c r="I14" s="108">
        <v>0</v>
      </c>
      <c r="J14" s="113" t="s">
        <v>1072</v>
      </c>
      <c r="K14" s="108">
        <v>1760</v>
      </c>
    </row>
    <row r="15" spans="2:11" x14ac:dyDescent="0.3">
      <c r="H15" s="102" t="s">
        <v>1073</v>
      </c>
      <c r="I15" s="103">
        <v>1760</v>
      </c>
      <c r="J15" s="102" t="s">
        <v>1073</v>
      </c>
      <c r="K15" s="103">
        <v>3480</v>
      </c>
    </row>
    <row r="16" spans="2:11" x14ac:dyDescent="0.3">
      <c r="H16" s="117" t="s">
        <v>1074</v>
      </c>
      <c r="I16" s="111">
        <f>I15-I14</f>
        <v>1760</v>
      </c>
      <c r="J16" s="117" t="s">
        <v>1074</v>
      </c>
      <c r="K16" s="111">
        <f>K15-K14</f>
        <v>1720</v>
      </c>
    </row>
    <row r="17" spans="8:11" x14ac:dyDescent="0.3">
      <c r="H17" s="102" t="s">
        <v>1075</v>
      </c>
      <c r="I17" s="103">
        <v>1.21</v>
      </c>
      <c r="J17" s="113" t="s">
        <v>1075</v>
      </c>
      <c r="K17" s="108">
        <v>2.21</v>
      </c>
    </row>
    <row r="18" spans="8:11" x14ac:dyDescent="0.3">
      <c r="H18" s="102" t="s">
        <v>1076</v>
      </c>
      <c r="I18" s="103">
        <v>2.21</v>
      </c>
      <c r="J18" s="102" t="s">
        <v>1076</v>
      </c>
      <c r="K18" s="103">
        <v>3.12</v>
      </c>
    </row>
    <row r="19" spans="8:11" x14ac:dyDescent="0.3">
      <c r="H19" s="117" t="s">
        <v>1077</v>
      </c>
      <c r="I19" s="111">
        <f>I18-I17</f>
        <v>1</v>
      </c>
      <c r="J19" s="117" t="s">
        <v>1077</v>
      </c>
      <c r="K19" s="111">
        <f>K18-K17</f>
        <v>0.91000000000000014</v>
      </c>
    </row>
  </sheetData>
  <mergeCells count="3"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0B3-AE3F-4949-ABBD-27B1AB1FFE3D}">
  <dimension ref="B2:M20"/>
  <sheetViews>
    <sheetView tabSelected="1" workbookViewId="0">
      <selection activeCell="H16" sqref="H16:I1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4.5546875" bestFit="1" customWidth="1"/>
    <col min="6" max="6" width="14.88671875" bestFit="1" customWidth="1"/>
    <col min="7" max="7" width="5.5546875" bestFit="1" customWidth="1"/>
    <col min="8" max="8" width="14.88671875" bestFit="1" customWidth="1"/>
    <col min="9" max="9" width="5.5546875" bestFit="1" customWidth="1"/>
    <col min="10" max="10" width="14.88671875" bestFit="1" customWidth="1"/>
    <col min="11" max="11" width="5.5546875" bestFit="1" customWidth="1"/>
    <col min="12" max="12" width="14.88671875" bestFit="1" customWidth="1"/>
    <col min="13" max="13" width="5.5546875" bestFit="1" customWidth="1"/>
  </cols>
  <sheetData>
    <row r="2" spans="2:13" x14ac:dyDescent="0.3">
      <c r="F2" s="131" t="s">
        <v>21</v>
      </c>
      <c r="G2" s="131"/>
      <c r="H2" s="131" t="s">
        <v>975</v>
      </c>
      <c r="I2" s="131"/>
      <c r="J2" s="131" t="s">
        <v>995</v>
      </c>
      <c r="K2" s="131"/>
      <c r="L2" s="131" t="s">
        <v>981</v>
      </c>
      <c r="M2" s="131"/>
    </row>
    <row r="3" spans="2:13" x14ac:dyDescent="0.3">
      <c r="F3" s="125" t="s">
        <v>1084</v>
      </c>
      <c r="G3" s="126"/>
      <c r="H3" s="125" t="s">
        <v>1086</v>
      </c>
      <c r="I3" s="126"/>
      <c r="J3" s="125" t="s">
        <v>1085</v>
      </c>
      <c r="K3" s="126"/>
      <c r="L3" s="125" t="s">
        <v>1085</v>
      </c>
      <c r="M3" s="126"/>
    </row>
    <row r="4" spans="2:13" x14ac:dyDescent="0.3">
      <c r="B4" s="112"/>
      <c r="C4" s="112"/>
      <c r="F4" s="99" t="s">
        <v>1083</v>
      </c>
      <c r="G4" s="100" t="s">
        <v>1051</v>
      </c>
      <c r="H4" s="99" t="s">
        <v>1083</v>
      </c>
      <c r="I4" s="100" t="s">
        <v>1051</v>
      </c>
      <c r="J4" s="99" t="s">
        <v>1083</v>
      </c>
      <c r="K4" s="100" t="s">
        <v>1051</v>
      </c>
      <c r="L4" s="99" t="s">
        <v>1083</v>
      </c>
      <c r="M4" s="100" t="s">
        <v>1051</v>
      </c>
    </row>
    <row r="5" spans="2:13" x14ac:dyDescent="0.3">
      <c r="E5" s="101" t="s">
        <v>1053</v>
      </c>
      <c r="F5" s="113" t="s">
        <v>1054</v>
      </c>
      <c r="G5" s="127"/>
      <c r="H5" s="113" t="s">
        <v>1054</v>
      </c>
      <c r="I5" s="127"/>
      <c r="J5" s="113" t="s">
        <v>1054</v>
      </c>
      <c r="K5" s="127"/>
      <c r="L5" s="113" t="s">
        <v>1054</v>
      </c>
      <c r="M5" s="127"/>
    </row>
    <row r="6" spans="2:13" x14ac:dyDescent="0.3">
      <c r="E6" s="101" t="s">
        <v>1056</v>
      </c>
      <c r="F6" s="102" t="s">
        <v>1064</v>
      </c>
      <c r="G6" s="128"/>
      <c r="H6" s="102" t="s">
        <v>1064</v>
      </c>
      <c r="I6" s="128"/>
      <c r="J6" s="102" t="s">
        <v>1064</v>
      </c>
      <c r="K6" s="128"/>
      <c r="L6" s="102" t="s">
        <v>1064</v>
      </c>
      <c r="M6" s="128"/>
    </row>
    <row r="7" spans="2:13" x14ac:dyDescent="0.3">
      <c r="E7" s="101" t="s">
        <v>1058</v>
      </c>
      <c r="F7" s="105" t="s">
        <v>1068</v>
      </c>
      <c r="G7" s="129"/>
      <c r="H7" s="105" t="s">
        <v>1068</v>
      </c>
      <c r="I7" s="129"/>
      <c r="J7" s="105" t="s">
        <v>1068</v>
      </c>
      <c r="K7" s="129"/>
      <c r="L7" s="105" t="s">
        <v>1068</v>
      </c>
      <c r="M7" s="129"/>
    </row>
    <row r="8" spans="2:13" x14ac:dyDescent="0.3">
      <c r="E8" s="106" t="s">
        <v>1059</v>
      </c>
      <c r="F8" s="107" t="s">
        <v>1060</v>
      </c>
      <c r="G8" s="127">
        <f>SUM(G5:G7)</f>
        <v>0</v>
      </c>
      <c r="H8" s="107" t="s">
        <v>1060</v>
      </c>
      <c r="I8" s="127">
        <f>SUM(I5:I7)</f>
        <v>0</v>
      </c>
      <c r="J8" s="107" t="s">
        <v>1060</v>
      </c>
      <c r="K8" s="127">
        <f>SUM(K5:K7)</f>
        <v>0</v>
      </c>
      <c r="L8" s="107" t="s">
        <v>1060</v>
      </c>
      <c r="M8" s="127">
        <f>SUM(M5:M7)</f>
        <v>0</v>
      </c>
    </row>
    <row r="9" spans="2:13" x14ac:dyDescent="0.3">
      <c r="E9" s="109" t="s">
        <v>1061</v>
      </c>
      <c r="F9" s="110" t="s">
        <v>1060</v>
      </c>
      <c r="G9" s="128">
        <f>G8*1.3</f>
        <v>0</v>
      </c>
      <c r="H9" s="110" t="s">
        <v>1060</v>
      </c>
      <c r="I9" s="128">
        <f>I8*1.3</f>
        <v>0</v>
      </c>
      <c r="J9" s="110" t="s">
        <v>1060</v>
      </c>
      <c r="K9" s="128">
        <f>K8*1.3</f>
        <v>0</v>
      </c>
      <c r="L9" s="110" t="s">
        <v>1060</v>
      </c>
      <c r="M9" s="128">
        <f>M8*1.3</f>
        <v>0</v>
      </c>
    </row>
    <row r="10" spans="2:13" x14ac:dyDescent="0.3">
      <c r="E10" s="118" t="s">
        <v>1062</v>
      </c>
      <c r="F10" s="119" t="s">
        <v>1060</v>
      </c>
      <c r="G10" s="130">
        <f>G9/30</f>
        <v>0</v>
      </c>
      <c r="H10" s="119" t="s">
        <v>1060</v>
      </c>
      <c r="I10" s="130"/>
      <c r="J10" s="119" t="s">
        <v>1060</v>
      </c>
      <c r="K10" s="130"/>
      <c r="L10" s="119" t="s">
        <v>1060</v>
      </c>
      <c r="M10" s="130"/>
    </row>
    <row r="12" spans="2:13" x14ac:dyDescent="0.3">
      <c r="E12" s="113" t="s">
        <v>1069</v>
      </c>
      <c r="F12" s="141">
        <v>5180000</v>
      </c>
      <c r="G12" s="137"/>
      <c r="H12" s="137">
        <v>7700000</v>
      </c>
      <c r="I12" s="137"/>
      <c r="J12" s="137">
        <f>H13</f>
        <v>0</v>
      </c>
      <c r="K12" s="137"/>
      <c r="L12" s="137">
        <f>J13</f>
        <v>0</v>
      </c>
      <c r="M12" s="137"/>
    </row>
    <row r="13" spans="2:13" x14ac:dyDescent="0.3">
      <c r="E13" s="102" t="s">
        <v>1070</v>
      </c>
      <c r="F13" s="142">
        <v>5570000</v>
      </c>
      <c r="G13" s="138"/>
      <c r="H13" s="138"/>
      <c r="I13" s="138"/>
      <c r="J13" s="138"/>
      <c r="K13" s="138"/>
      <c r="L13" s="138"/>
      <c r="M13" s="138"/>
    </row>
    <row r="14" spans="2:13" x14ac:dyDescent="0.3">
      <c r="E14" s="117" t="s">
        <v>1071</v>
      </c>
      <c r="F14" s="143">
        <f>F13-F12</f>
        <v>390000</v>
      </c>
      <c r="G14" s="132"/>
      <c r="H14" s="139"/>
      <c r="I14" s="140"/>
      <c r="J14" s="139">
        <f>J13-J12</f>
        <v>0</v>
      </c>
      <c r="K14" s="140"/>
      <c r="L14" s="139">
        <f>L13-L12</f>
        <v>0</v>
      </c>
      <c r="M14" s="140"/>
    </row>
    <row r="15" spans="2:13" x14ac:dyDescent="0.3">
      <c r="E15" s="113" t="s">
        <v>1072</v>
      </c>
      <c r="F15" s="141">
        <v>198030</v>
      </c>
      <c r="G15" s="137"/>
      <c r="H15" s="137">
        <v>351690</v>
      </c>
      <c r="I15" s="137"/>
      <c r="J15" s="137">
        <f>H16</f>
        <v>0</v>
      </c>
      <c r="K15" s="137"/>
      <c r="L15" s="137">
        <f>J16</f>
        <v>0</v>
      </c>
      <c r="M15" s="137"/>
    </row>
    <row r="16" spans="2:13" x14ac:dyDescent="0.3">
      <c r="E16" s="102" t="s">
        <v>1073</v>
      </c>
      <c r="F16" s="142">
        <v>215500</v>
      </c>
      <c r="G16" s="138"/>
      <c r="H16" s="138"/>
      <c r="I16" s="138"/>
      <c r="J16" s="138"/>
      <c r="K16" s="138"/>
      <c r="L16" s="138"/>
      <c r="M16" s="138"/>
    </row>
    <row r="17" spans="5:13" x14ac:dyDescent="0.3">
      <c r="E17" s="117" t="s">
        <v>1074</v>
      </c>
      <c r="F17" s="143">
        <f>F16-F15</f>
        <v>17470</v>
      </c>
      <c r="G17" s="132"/>
      <c r="H17" s="139"/>
      <c r="I17" s="140"/>
      <c r="J17" s="139">
        <f>J16-J15</f>
        <v>0</v>
      </c>
      <c r="K17" s="140"/>
      <c r="L17" s="139">
        <f>L16-L15</f>
        <v>0</v>
      </c>
      <c r="M17" s="140"/>
    </row>
    <row r="18" spans="5:13" x14ac:dyDescent="0.3">
      <c r="E18" s="113" t="s">
        <v>1075</v>
      </c>
      <c r="F18" s="144">
        <v>19.600000000000001</v>
      </c>
      <c r="G18" s="145"/>
      <c r="H18" s="133">
        <v>28.93</v>
      </c>
      <c r="I18" s="133"/>
      <c r="J18" s="137">
        <f>H19</f>
        <v>0</v>
      </c>
      <c r="K18" s="137"/>
      <c r="L18" s="137">
        <f>J19</f>
        <v>0</v>
      </c>
      <c r="M18" s="137"/>
    </row>
    <row r="19" spans="5:13" x14ac:dyDescent="0.3">
      <c r="E19" s="102" t="s">
        <v>1076</v>
      </c>
      <c r="F19" s="146">
        <v>21.87</v>
      </c>
      <c r="G19" s="147"/>
      <c r="H19" s="134"/>
      <c r="I19" s="134"/>
      <c r="J19" s="138"/>
      <c r="K19" s="138"/>
      <c r="L19" s="138"/>
      <c r="M19" s="138"/>
    </row>
    <row r="20" spans="5:13" x14ac:dyDescent="0.3">
      <c r="E20" s="117" t="s">
        <v>1077</v>
      </c>
      <c r="F20" s="148">
        <f>F19-F18</f>
        <v>2.2699999999999996</v>
      </c>
      <c r="G20" s="149"/>
      <c r="H20" s="135"/>
      <c r="I20" s="136"/>
      <c r="J20" s="139">
        <f>J19-J18</f>
        <v>0</v>
      </c>
      <c r="K20" s="140"/>
      <c r="L20" s="139">
        <f>L19-L18</f>
        <v>0</v>
      </c>
      <c r="M20" s="140"/>
    </row>
  </sheetData>
  <mergeCells count="44">
    <mergeCell ref="L19:M19"/>
    <mergeCell ref="L20:M20"/>
    <mergeCell ref="J20:K20"/>
    <mergeCell ref="L2:M2"/>
    <mergeCell ref="L3:M3"/>
    <mergeCell ref="L12:M12"/>
    <mergeCell ref="L13:M13"/>
    <mergeCell ref="L14:M14"/>
    <mergeCell ref="L15:M15"/>
    <mergeCell ref="L16:M16"/>
    <mergeCell ref="L17:M17"/>
    <mergeCell ref="L18:M18"/>
    <mergeCell ref="J14:K14"/>
    <mergeCell ref="J15:K15"/>
    <mergeCell ref="J16:K16"/>
    <mergeCell ref="J17:K17"/>
    <mergeCell ref="J18:K18"/>
    <mergeCell ref="J19:K19"/>
    <mergeCell ref="F20:G20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F14:G14"/>
    <mergeCell ref="F15:G15"/>
    <mergeCell ref="F16:G16"/>
    <mergeCell ref="F17:G17"/>
    <mergeCell ref="F18:G18"/>
    <mergeCell ref="F19:G19"/>
    <mergeCell ref="F2:G2"/>
    <mergeCell ref="H3:I3"/>
    <mergeCell ref="F3:G3"/>
    <mergeCell ref="H2:I2"/>
    <mergeCell ref="F12:G12"/>
    <mergeCell ref="F13:G13"/>
    <mergeCell ref="J2:K2"/>
    <mergeCell ref="J3:K3"/>
    <mergeCell ref="J12:K12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INPUT</vt:lpstr>
      <vt:lpstr>FBI</vt:lpstr>
      <vt:lpstr>PCI</vt:lpstr>
      <vt:lpstr>PHI</vt:lpstr>
      <vt:lpstr>SCI</vt:lpstr>
      <vt:lpstr>PickList Ref SFDC</vt:lpstr>
      <vt:lpstr>COST1</vt:lpstr>
      <vt:lpstr>COST2</vt:lpstr>
      <vt:lpstr>_</vt:lpstr>
      <vt:lpstr>FIG1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2025-07-30T09:36:57Z</dcterms:modified>
</cp:coreProperties>
</file>