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46" documentId="8_{14474B77-AD1B-4F1F-862F-76BD62442BD8}" xr6:coauthVersionLast="47" xr6:coauthVersionMax="47" xr10:uidLastSave="{64F24897-CC4C-4547-BFF3-0D81A9C695EE}"/>
  <bookViews>
    <workbookView xWindow="-96" yWindow="-96" windowWidth="23232" windowHeight="12432" activeTab="8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</sheets>
  <externalReferences>
    <externalReference r:id="rId12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1" l="1"/>
  <c r="L20" i="11"/>
  <c r="L14" i="11"/>
  <c r="K10" i="11"/>
  <c r="K9" i="11"/>
  <c r="K8" i="11"/>
  <c r="J14" i="11"/>
  <c r="J17" i="11"/>
  <c r="J20" i="11"/>
  <c r="I10" i="11" l="1"/>
  <c r="I9" i="11"/>
  <c r="I8" i="11"/>
  <c r="G10" i="11"/>
  <c r="H17" i="11"/>
  <c r="H14" i="11"/>
  <c r="H20" i="11"/>
  <c r="F17" i="11"/>
  <c r="F14" i="11"/>
  <c r="F20" i="11"/>
  <c r="G8" i="11"/>
  <c r="G9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<sst xmlns="http://schemas.openxmlformats.org/spreadsheetml/2006/main" count="3278" uniqueCount="1090">
  <si>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</si>
  <si>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</si>
  <si>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</si>
  <si>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</si>
  <si>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</si>
  <si>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</si>
  <si>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</si>
  <si>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</si>
  <si>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</si>
  <si>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</si>
  <si>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</si>
  <si>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</si>
  <si>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</si>
  <si>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</si>
  <si>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</si>
  <si>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</si>
  <si>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</si>
  <si>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</si>
  <si>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</si>
  <si>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</si>
  <si>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</si>
  <si>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</si>
  <si>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</si>
  <si>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</si>
  <si>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</si>
  <si>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</si>
  <si>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</si>
  <si>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</si>
  <si>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</si>
  <si>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</si>
  <si>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</si>
  <si>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</si>
  <si>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</si>
  <si>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</si>
  <si>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</si>
  <si>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</si>
  <si>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</si>
  <si>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</si>
  <si>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</si>
  <si>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</si>
  <si>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</si>
  <si>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</si>
  <si>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</si>
  <si>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</si>
  <si>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</si>
  <si>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</si>
  <si>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</si>
  <si>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</si>
  <si>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</si>
  <si>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</si>
  <si>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</si>
  <si>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</si>
  <si>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</si>
  <si>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</si>
  <si>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</si>
  <si>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</si>
  <si>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</si>
  <si>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</si>
  <si>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</si>
  <si>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</si>
  <si>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</si>
  <si>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</si>
  <si>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</si>
  <si>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</si>
  <si>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</si>
  <si>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</si>
  <si>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</si>
  <si>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</si>
  <si>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</si>
  <si>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</si>
  <si>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</si>
  <si>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</si>
  <si>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</si>
  <si>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</si>
  <si>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</si>
  <si>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</si>
  <si>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</si>
  <si>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</si>
  <si>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</si>
  <si>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</si>
  <si>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</si>
  <si>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</si>
  <si>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</si>
  <si>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</si>
  <si>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</si>
  <si>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</si>
  <si>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</si>
  <si>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</si>
  <si>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</si>
  <si>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</si>
  <si>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</si>
  <si>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</si>
  <si>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</si>
  <si>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</si>
  <si>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</si>
  <si>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</si>
  <si>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</si>
  <si>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</si>
  <si>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</si>
  <si>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</si>
  <si>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</si>
  <si>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</si>
  <si>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</si>
  <si>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</si>
  <si>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</si>
  <si>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</si>
  <si>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</si>
  <si>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</si>
  <si>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</si>
  <si>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</si>
  <si>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</si>
  <si>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</si>
  <si>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</si>
  <si>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</si>
  <si>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</si>
  <si>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</si>
  <si>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</si>
  <si>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</si>
  <si>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</si>
  <si>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</si>
  <si>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</si>
  <si>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</si>
  <si>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</si>
  <si>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</si>
  <si>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</si>
  <si>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</si>
  <si>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</si>
  <si>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</si>
  <si>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</si>
  <si>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</si>
  <si>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</si>
  <si>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</si>
  <si>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</si>
  <si>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</si>
  <si>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</si>
  <si>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</si>
  <si>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</si>
  <si>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</si>
  <si>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</si>
  <si>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</si>
  <si>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</si>
  <si>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</si>
  <si>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</si>
  <si>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</si>
  <si>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</si>
  <si>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</si>
  <si>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</si>
  <si>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</si>
  <si>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</si>
  <si>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</si>
  <si>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</si>
  <si>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</si>
  <si>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</si>
  <si>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</si>
  <si>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</si>
  <si>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</si>
  <si>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</si>
  <si>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</si>
  <si>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</si>
  <si>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</si>
  <si>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</si>
  <si>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</si>
  <si>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</si>
  <si>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</si>
  <si>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</si>
  <si>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</si>
  <si>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</si>
  <si>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</si>
  <si>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</si>
  <si>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</si>
  <si>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</si>
  <si>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</si>
  <si>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</si>
  <si>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</si>
  <si>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</si>
  <si>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</si>
  <si>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</si>
  <si>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</si>
  <si>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</si>
  <si>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</si>
  <si>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</si>
  <si>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</si>
  <si>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</si>
  <si>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</si>
  <si>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</si>
  <si>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</si>
  <si>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</si>
  <si>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</si>
  <si>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</si>
  <si>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</si>
  <si>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</si>
  <si>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</si>
  <si>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</si>
  <si>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</si>
  <si>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</si>
  <si>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</si>
  <si>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</si>
  <si>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</si>
  <si>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</si>
  <si>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</si>
  <si>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</si>
  <si>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</si>
  <si>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</si>
  <si>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</si>
  <si>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</si>
  <si>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</si>
  <si>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</si>
  <si>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</si>
  <si>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</si>
  <si>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</si>
  <si>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</si>
  <si>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</si>
  <si>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</si>
  <si>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</si>
  <si>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</si>
  <si>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</si>
  <si>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</si>
  <si>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</si>
  <si>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</si>
  <si>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</si>
  <si>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</si>
  <si>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</si>
  <si>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</si>
  <si>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</si>
  <si>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</si>
  <si>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</si>
  <si>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</si>
  <si>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</si>
  <si>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</si>
  <si>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</si>
  <si>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</si>
  <si>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</si>
  <si>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</si>
  <si>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</si>
  <si>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</si>
  <si>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</si>
  <si>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</si>
  <si>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</si>
  <si>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</si>
  <si>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</si>
  <si>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</si>
  <si>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</si>
  <si>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</si>
  <si>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</si>
  <si>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</si>
  <si>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</si>
  <si>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</si>
  <si>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</si>
  <si>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</si>
  <si>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</si>
  <si>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</si>
  <si>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</si>
  <si>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</si>
  <si>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</si>
  <si>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</si>
  <si>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</si>
  <si>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</si>
  <si>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</si>
  <si>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</si>
  <si>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</si>
  <si>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</si>
  <si>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</si>
  <si>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</si>
  <si>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</si>
  <si>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</si>
  <si>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</si>
  <si>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</si>
  <si>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</si>
  <si>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</si>
  <si>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</si>
  <si>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</si>
  <si>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</si>
  <si>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</si>
  <si>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</si>
  <si>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</si>
  <si>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</si>
  <si>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</si>
  <si>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</si>
  <si>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</si>
  <si>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</si>
  <si>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</si>
  <si>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</si>
  <si>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</si>
  <si>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</si>
  <si>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</si>
  <si>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</si>
  <si>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</si>
  <si>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</si>
  <si>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</si>
  <si>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</si>
  <si>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</si>
  <si>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</si>
  <si>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</si>
  <si>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</si>
  <si>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</si>
  <si>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</si>
  <si>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</si>
  <si>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</si>
  <si>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</si>
  <si>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</si>
  <si>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</si>
  <si>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</si>
  <si>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</si>
  <si>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</si>
  <si>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</si>
  <si>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</si>
  <si>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</si>
  <si>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</si>
  <si>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</si>
  <si>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</si>
  <si>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</si>
  <si>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</si>
  <si>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</si>
  <si>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</si>
  <si>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</si>
  <si>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</si>
  <si>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</si>
  <si>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</si>
  <si>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</si>
  <si>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</si>
  <si>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</si>
  <si>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</si>
  <si>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</si>
  <si>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</si>
  <si>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</si>
  <si>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</si>
  <si>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</si>
  <si>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</si>
  <si>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</si>
  <si>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</si>
  <si>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</si>
  <si>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</si>
  <si>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</si>
  <si>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</si>
  <si>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</si>
  <si>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</si>
  <si>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</si>
  <si>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</si>
  <si>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</si>
  <si>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</si>
  <si>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</si>
  <si>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</si>
  <si>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</si>
  <si>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</si>
  <si>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</si>
  <si>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</si>
  <si>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</si>
  <si>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</si>
  <si>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</si>
  <si>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</si>
  <si>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</si>
  <si>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</si>
  <si>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</si>
  <si>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</si>
  <si>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</si>
  <si>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</si>
  <si>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</si>
  <si>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</si>
  <si>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</si>
  <si>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</si>
  <si>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</si>
  <si>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</si>
  <si>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</si>
  <si>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</si>
  <si>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</si>
  <si>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</si>
  <si>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</si>
  <si>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</si>
  <si>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</si>
  <si>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</si>
  <si>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</si>
  <si>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</si>
  <si>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</si>
  <si>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</si>
  <si>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</si>
  <si>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</si>
  <si>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</si>
  <si>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</si>
  <si>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</si>
  <si>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</si>
  <si>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</si>
  <si>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</si>
  <si>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</si>
  <si>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</si>
  <si>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</si>
  <si>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</si>
  <si>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</si>
  <si>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</si>
  <si>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</si>
  <si>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</si>
  <si>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</si>
  <si>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</si>
  <si>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</si>
  <si>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</si>
  <si>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</si>
  <si>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</si>
  <si>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</si>
  <si>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</si>
  <si>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</si>
  <si>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</si>
  <si>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</si>
  <si>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</si>
  <si>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</si>
  <si>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</si>
  <si>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</si>
  <si>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</si>
  <si>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</si>
  <si>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</si>
  <si>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</si>
  <si>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</si>
  <si>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</si>
  <si>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</si>
  <si>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</si>
  <si>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</si>
  <si>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</si>
  <si>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</si>
  <si>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</si>
  <si>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</si>
  <si>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</si>
  <si>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</si>
  <si>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</si>
  <si>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</si>
  <si>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</si>
  <si>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</si>
  <si>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</si>
  <si>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</si>
  <si>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</si>
  <si>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</si>
  <si>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</si>
  <si>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</si>
  <si>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</si>
  <si>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</si>
  <si>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</si>
  <si>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</si>
  <si>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</si>
  <si>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</si>
  <si>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</si>
  <si>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</si>
  <si>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</si>
  <si>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</si>
  <si>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</si>
  <si>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</si>
  <si>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</si>
  <si>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</si>
  <si>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</si>
  <si>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</si>
  <si>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</si>
  <si>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</si>
  <si>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</si>
  <si>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</si>
  <si>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</si>
  <si>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</si>
  <si>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</si>
  <si>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</si>
  <si>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</si>
  <si>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</si>
  <si>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</si>
  <si>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</si>
  <si>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</si>
  <si>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</si>
  <si>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</si>
  <si>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</si>
  <si>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</si>
  <si>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</si>
  <si>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</si>
  <si>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</si>
  <si>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</si>
  <si>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</si>
  <si>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</si>
  <si>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</si>
  <si>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</si>
  <si>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</si>
  <si>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</si>
  <si>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</si>
  <si>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</si>
  <si>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</si>
  <si>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</si>
  <si>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</si>
  <si>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</si>
  <si>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</si>
  <si>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</si>
  <si>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</si>
  <si>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</si>
  <si>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</si>
  <si>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</si>
  <si>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</si>
  <si>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</si>
  <si>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</si>
  <si>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</si>
  <si>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</si>
  <si>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</si>
  <si>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</si>
  <si>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</si>
  <si>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</si>
  <si>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</si>
  <si>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</si>
  <si>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</si>
  <si>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</si>
  <si>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</si>
  <si>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</si>
  <si>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</si>
  <si>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</si>
  <si>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</si>
  <si>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</si>
  <si>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</si>
  <si>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</si>
  <si>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</si>
  <si>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</si>
  <si>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</si>
  <si>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</si>
  <si>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</si>
  <si>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</si>
  <si>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</si>
  <si>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</si>
  <si>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</si>
  <si>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</si>
  <si>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</si>
  <si>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</si>
  <si>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</si>
  <si>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</si>
  <si>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</si>
  <si>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</si>
  <si>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</si>
  <si>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</si>
  <si>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</si>
  <si>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</si>
  <si>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</si>
  <si>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</si>
  <si>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</si>
  <si>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</si>
  <si>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</si>
  <si>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</si>
  <si>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</si>
  <si>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</si>
  <si>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</si>
  <si>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</si>
  <si>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</si>
  <si>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</si>
  <si>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</si>
  <si>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</si>
  <si>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</si>
  <si>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</si>
  <si>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</si>
  <si>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</si>
  <si>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</si>
  <si>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</si>
  <si>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</si>
  <si>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</si>
  <si>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</si>
  <si>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</si>
  <si>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</si>
  <si>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</si>
  <si>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</si>
  <si>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</si>
  <si>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</si>
  <si>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</si>
  <si>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</si>
  <si>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</si>
  <si>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</si>
  <si>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</si>
  <si>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</si>
  <si>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</si>
  <si>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</si>
  <si>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</si>
  <si>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</si>
  <si>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</si>
  <si>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</si>
  <si>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</si>
  <si>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</si>
  <si>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</si>
  <si>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</si>
  <si>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</si>
  <si>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</si>
  <si>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</si>
  <si>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</si>
  <si>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</si>
  <si>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</si>
  <si>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</si>
  <si>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</si>
  <si>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</si>
  <si>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</si>
  <si>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</si>
  <si>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</si>
  <si>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</si>
  <si>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</si>
  <si>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</si>
  <si>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</si>
  <si>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</si>
  <si>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</si>
  <si>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</si>
  <si>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</si>
  <si>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</si>
  <si>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</si>
  <si>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</si>
  <si>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</si>
  <si>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</si>
  <si>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</si>
  <si>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</si>
  <si>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</si>
  <si>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</si>
  <si>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</si>
  <si>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</si>
  <si>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</si>
  <si>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</si>
  <si>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</si>
  <si>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</si>
  <si>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</si>
  <si>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</si>
  <si>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</si>
  <si>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</si>
  <si>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</si>
  <si>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</si>
  <si>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</si>
  <si>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</si>
  <si>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</si>
  <si>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</si>
  <si>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</si>
  <si>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</si>
  <si>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</si>
  <si>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</si>
  <si>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</si>
  <si>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</si>
  <si>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</si>
  <si>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</si>
  <si>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</si>
  <si>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</si>
  <si>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</si>
  <si>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</si>
  <si>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</si>
  <si>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</si>
  <si>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</si>
  <si>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</si>
  <si>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</si>
  <si>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</si>
  <si>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</si>
  <si>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</si>
  <si>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</si>
  <si>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</si>
  <si>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</si>
  <si>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</si>
  <si>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</si>
  <si>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</si>
  <si>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</si>
  <si>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</si>
  <si>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</si>
  <si>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</si>
  <si>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</si>
  <si>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</si>
  <si>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</si>
  <si>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</si>
  <si>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</si>
  <si>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</si>
  <si>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</si>
  <si>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</si>
  <si>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</si>
  <si>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</si>
  <si>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</si>
  <si>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</si>
  <si>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</si>
  <si>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</si>
  <si>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</si>
  <si>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</si>
  <si>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</si>
  <si>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</si>
  <si>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</si>
  <si>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</si>
  <si>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</si>
  <si>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</si>
  <si>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</si>
  <si>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</si>
  <si>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</si>
  <si>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</si>
  <si>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</si>
  <si>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</si>
  <si>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</si>
  <si>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</si>
  <si>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</si>
  <si>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</si>
  <si>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</si>
  <si>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</si>
  <si>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</si>
  <si>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</si>
  <si>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</si>
  <si>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</si>
  <si>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</si>
  <si>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</si>
  <si>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</si>
  <si>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</si>
  <si>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</si>
  <si>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</si>
  <si>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</si>
  <si>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</si>
  <si>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</si>
  <si>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</si>
  <si>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</si>
  <si>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</si>
  <si>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</si>
  <si>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</si>
  <si>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</si>
  <si>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</si>
  <si>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</si>
  <si>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</si>
  <si>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</si>
  <si>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</si>
  <si>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</si>
  <si>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</si>
  <si>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</si>
  <si>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</si>
  <si>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</si>
  <si>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</si>
  <si>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</si>
  <si>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</si>
  <si>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</si>
  <si>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</si>
  <si>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</si>
  <si>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</si>
  <si>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</si>
  <si>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</si>
  <si>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</si>
  <si>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</si>
  <si>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</si>
  <si>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</si>
  <si>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</si>
  <si>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</si>
  <si>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</si>
  <si>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</si>
  <si>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</si>
  <si>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</si>
  <si>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</si>
  <si>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</si>
  <si>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</si>
  <si>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</si>
  <si>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</si>
  <si>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</si>
  <si>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</si>
  <si>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</si>
  <si>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</si>
  <si>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</si>
  <si>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</si>
  <si>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</si>
  <si>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</si>
  <si>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</si>
  <si>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</si>
  <si>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</si>
  <si>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</si>
  <si>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</si>
  <si>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</si>
  <si>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</si>
  <si>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</si>
  <si>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</si>
  <si>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</si>
  <si>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</si>
  <si>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</si>
  <si>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</si>
  <si>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</si>
  <si>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</si>
  <si>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</si>
  <si>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</si>
  <si>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</si>
  <si>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</si>
  <si>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</si>
  <si>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</si>
  <si>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</si>
  <si>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</si>
  <si>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</si>
  <si>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</si>
  <si>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</si>
  <si>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</si>
  <si>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</si>
  <si>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</si>
  <si>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</si>
  <si>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</si>
  <si>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</si>
  <si>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</si>
  <si>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</si>
  <si>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</si>
  <si>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</si>
  <si>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</si>
  <si>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</si>
  <si>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</si>
  <si>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</si>
  <si>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</si>
  <si>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</si>
  <si>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</si>
  <si>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</si>
  <si>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</si>
  <si>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</si>
  <si>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</si>
  <si>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</si>
  <si>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</si>
  <si>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</si>
  <si>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</si>
  <si>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</si>
  <si>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</si>
  <si>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</si>
  <si>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</si>
  <si>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</si>
  <si>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</si>
  <si>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</si>
  <si>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</si>
  <si>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</si>
  <si>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</si>
  <si>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</si>
  <si>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</si>
  <si>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</si>
  <si>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</si>
  <si>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</si>
  <si>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</si>
  <si>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</si>
  <si>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</si>
  <si>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</si>
  <si>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</si>
  <si>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</si>
  <si>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</si>
  <si>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</si>
  <si>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</si>
  <si>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</si>
  <si>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</si>
  <si>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</si>
  <si>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</si>
  <si>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</si>
  <si>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</si>
  <si>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</si>
  <si>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</si>
  <si>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</si>
  <si>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</si>
  <si>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</si>
  <si>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</si>
  <si>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</si>
  <si>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</si>
  <si>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</si>
  <si>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</si>
  <si>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</si>
  <si>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</si>
  <si>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</si>
  <si>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</si>
  <si>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</si>
  <si>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</si>
  <si>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</si>
  <si>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</si>
  <si>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</si>
  <si>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</si>
  <si>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</si>
  <si>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</si>
  <si>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</si>
  <si>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</si>
  <si>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</si>
  <si>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</si>
  <si>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</si>
  <si>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</si>
  <si>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</si>
  <si>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</si>
  <si>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</si>
  <si>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</si>
  <si>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</si>
  <si>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</si>
  <si>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</si>
  <si>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</si>
  <si>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</si>
  <si>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</si>
  <si>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</si>
  <si>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</si>
  <si>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</si>
  <si>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</si>
  <si>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</si>
  <si>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</si>
  <si>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</si>
  <si>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</si>
  <si>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</si>
  <si>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</si>
  <si>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</si>
  <si>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</si>
  <si>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</si>
  <si>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</si>
  <si>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</si>
  <si>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</si>
  <si>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</si>
  <si>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</si>
  <si>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</si>
  <si>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</si>
  <si>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</si>
  <si>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</si>
  <si>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</si>
  <si>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</si>
  <si>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</si>
  <si>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</si>
  <si>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</si>
  <si>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</si>
  <si>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</si>
  <si>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</si>
  <si>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</si>
  <si>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</si>
  <si>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</si>
  <si>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</si>
  <si>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</si>
  <si>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</si>
  <si>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</si>
  <si>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</si>
  <si>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</si>
  <si>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</si>
  <si>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</si>
  <si>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</si>
  <si>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</si>
  <si>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</si>
  <si>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</si>
  <si>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</si>
  <si>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</si>
  <si>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</si>
  <si>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</si>
  <si>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</si>
  <si>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</si>
  <si>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</si>
  <si>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</si>
  <si>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</si>
  <si>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</si>
  <si>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</si>
  <si>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</si>
  <si>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</si>
  <si>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</si>
  <si>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</si>
  <si>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</si>
  <si>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</si>
  <si>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</si>
  <si>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</si>
  <si>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</si>
  <si>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</si>
  <si>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</si>
  <si>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</si>
  <si>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</si>
  <si>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</si>
  <si>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</si>
  <si>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</si>
  <si>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</si>
  <si>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</si>
  <si>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</si>
  <si>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</si>
  <si>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</si>
  <si>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</si>
  <si>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</si>
  <si>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</si>
  <si>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</si>
  <si>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</si>
  <si>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</si>
  <si>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</si>
  <si>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</si>
  <si>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</si>
  <si>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</si>
  <si>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</si>
  <si>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</si>
  <si>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</si>
  <si>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</si>
  <si>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</si>
  <si>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</si>
  <si>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</si>
  <si>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</si>
  <si>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</si>
  <si>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</si>
  <si>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</si>
  <si>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</si>
  <si>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</si>
  <si>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</si>
  <si>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</si>
  <si>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</si>
  <si>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</si>
  <si>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</si>
  <si>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</si>
  <si>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</si>
  <si>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</si>
  <si>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</si>
  <si>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</si>
  <si>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</si>
  <si>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</si>
  <si>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</si>
  <si>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</si>
  <si>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</si>
  <si>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</si>
  <si>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</si>
  <si>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</si>
  <si>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</si>
  <si>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</si>
  <si>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</si>
  <si>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</si>
  <si>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</si>
  <si>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</si>
  <si>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</si>
  <si>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</si>
  <si>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</si>
  <si>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</si>
  <si>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</si>
  <si>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</si>
  <si>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</si>
  <si>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</si>
  <si>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</si>
  <si>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</si>
  <si>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</si>
  <si>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</si>
  <si>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</si>
  <si>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</si>
  <si>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</si>
  <si>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</si>
  <si>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</si>
  <si>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</si>
  <si>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</si>
  <si>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</si>
  <si>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</si>
  <si>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</si>
  <si>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</si>
  <si>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</si>
  <si>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</si>
  <si>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</si>
  <si>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</si>
  <si>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</si>
  <si>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</si>
  <si>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</si>
  <si>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</si>
  <si>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</si>
  <si>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</si>
  <si>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</si>
  <si>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</si>
  <si>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</si>
  <si>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</si>
  <si>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</si>
  <si>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</si>
  <si>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</si>
  <si>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</si>
  <si>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</si>
  <si>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</si>
  <si>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</si>
  <si>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</si>
  <si>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</si>
  <si>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</si>
  <si>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</si>
  <si>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</si>
  <si>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</si>
  <si>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</si>
  <si>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</si>
  <si>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</si>
  <si>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</si>
  <si>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</si>
  <si>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</si>
  <si>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</si>
  <si>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</si>
  <si>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</si>
  <si>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</si>
  <si>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</si>
  <si>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</si>
  <si>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</si>
  <si>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</si>
  <si>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</si>
  <si>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</si>
  <si>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</si>
  <si>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</si>
  <si>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</si>
  <si>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</si>
  <si>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</si>
  <si>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</si>
  <si>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</si>
  <si>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</si>
  <si>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</si>
  <si>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</si>
  <si>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</si>
  <si>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</si>
  <si>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</si>
  <si>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</si>
  <si>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</si>
  <si>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</si>
  <si>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</si>
  <si>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</si>
  <si>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</si>
  <si>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</si>
  <si>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</si>
  <si>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</si>
  <si>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</si>
  <si>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</si>
  <si>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</si>
  <si>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</si>
  <si>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</si>
  <si>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</si>
  <si>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</si>
  <si>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</si>
  <si>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</si>
  <si>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</si>
  <si>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</si>
  <si>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</si>
  <si>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</si>
  <si>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25 PDF - 26 PROD</t>
  </si>
  <si>
    <t>COST PER PRODUCT</t>
  </si>
  <si>
    <t>COST PER PRODUCT x 1.3</t>
  </si>
  <si>
    <t>31 PDF - 52 PROD</t>
  </si>
  <si>
    <t>34 PDF - 70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</si>
</sst>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7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52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0" fontId="20" fillId="0" borderId="20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43" fontId="0" fillId="0" borderId="14" xfId="1" applyNumberFormat="1" applyFont="1" applyBorder="1" applyAlignment="1">
      <alignment horizontal="right"/>
    </xf>
    <xf numFmtId="43" fontId="0" fillId="0" borderId="18" xfId="1" applyNumberFormat="1" applyFont="1" applyBorder="1" applyAlignment="1">
      <alignment horizontal="right"/>
    </xf>
    <xf numFmtId="43" fontId="18" fillId="0" borderId="20" xfId="1" applyNumberFormat="1" applyFont="1" applyBorder="1" applyAlignment="1">
      <alignment horizontal="right"/>
    </xf>
    <xf numFmtId="43" fontId="18" fillId="0" borderId="12" xfId="1" applyNumberFormat="1" applyFont="1" applyBorder="1" applyAlignment="1">
      <alignment horizontal="right"/>
    </xf>
    <xf numFmtId="167" fontId="0" fillId="0" borderId="14" xfId="1" applyNumberFormat="1" applyFont="1" applyBorder="1" applyAlignment="1">
      <alignment horizontal="right"/>
    </xf>
    <xf numFmtId="167" fontId="0" fillId="0" borderId="18" xfId="1" applyNumberFormat="1" applyFont="1" applyBorder="1" applyAlignment="1">
      <alignment horizontal="right"/>
    </xf>
    <xf numFmtId="167" fontId="18" fillId="0" borderId="20" xfId="1" applyNumberFormat="1" applyFont="1" applyBorder="1" applyAlignment="1">
      <alignment horizontal="right"/>
    </xf>
    <xf numFmtId="167" fontId="18" fillId="0" borderId="12" xfId="1" applyNumberFormat="1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  <xf numFmtId="167" fontId="0" fillId="0" borderId="9" xfId="1" applyNumberFormat="1" applyFont="1" applyBorder="1" applyAlignment="1">
      <alignment horizontal="right"/>
    </xf>
    <xf numFmtId="167" fontId="18" fillId="0" borderId="16" xfId="0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18" fillId="0" borderId="16" xfId="0" applyNumberFormat="1" applyFont="1" applyBorder="1" applyAlignment="1">
      <alignment horizontal="right"/>
    </xf>
    <xf numFmtId="2" fontId="18" fillId="0" borderId="12" xfId="0" applyNumberFormat="1" applyFont="1" applyBorder="1" applyAlignment="1">
      <alignment horizontal="right"/>
    </xf>
    <xf numFmtId="167" fontId="0" fillId="0" borderId="3" xfId="1" applyNumberFormat="1" applyFont="1" applyBorder="1" applyAlignment="1">
      <alignment horizontal="right"/>
    </xf>
    <xf numFmtId="0" fontId="18" fillId="0" borderId="0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P16" sqref="P16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3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3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3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3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3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3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3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3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3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3"/>
      <c r="AC11" s="8" t="s">
        <v>210</v>
      </c>
      <c r="AD11" s="124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3"/>
      <c r="AC12" s="8" t="s">
        <v>222</v>
      </c>
      <c r="AD12" s="124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3"/>
      <c r="AC13" s="8" t="s">
        <v>241</v>
      </c>
      <c r="AD13" s="124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3"/>
      <c r="AC14" s="8" t="s">
        <v>253</v>
      </c>
      <c r="AD14" s="124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3"/>
      <c r="AC15" s="8" t="s">
        <v>266</v>
      </c>
      <c r="AD15" s="124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3"/>
      <c r="AC16" s="8" t="s">
        <v>278</v>
      </c>
      <c r="AD16" s="124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3"/>
      <c r="AC17" s="8" t="s">
        <v>290</v>
      </c>
      <c r="AD17" s="124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3"/>
      <c r="AC18" s="8" t="s">
        <v>306</v>
      </c>
      <c r="AD18" s="124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3"/>
      <c r="AC19" s="8" t="s">
        <v>320</v>
      </c>
      <c r="AD19" s="124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3"/>
      <c r="AC20" s="8" t="s">
        <v>333</v>
      </c>
      <c r="AD20" s="124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3"/>
      <c r="AC21" s="18" t="s">
        <v>343</v>
      </c>
      <c r="AD21" s="124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3"/>
      <c r="AC22" s="18" t="s">
        <v>354</v>
      </c>
      <c r="AD22" s="124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3"/>
      <c r="AC23" s="8" t="s">
        <v>61</v>
      </c>
      <c r="AD23" s="124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6" sqref="H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5" t="s">
        <v>1078</v>
      </c>
      <c r="G2" s="126"/>
      <c r="H2" s="125" t="s">
        <v>1065</v>
      </c>
      <c r="I2" s="126"/>
      <c r="J2" s="125" t="s">
        <v>1067</v>
      </c>
      <c r="K2" s="126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M20"/>
  <sheetViews>
    <sheetView tabSelected="1" workbookViewId="0">
      <selection activeCell="L16" sqref="L16:M1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</cols>
  <sheetData>
    <row r="2" spans="2:13" x14ac:dyDescent="0.3">
      <c r="F2" s="131" t="s">
        <v>21</v>
      </c>
      <c r="G2" s="131"/>
      <c r="H2" s="131" t="s">
        <v>975</v>
      </c>
      <c r="I2" s="131"/>
      <c r="J2" s="131" t="s">
        <v>995</v>
      </c>
      <c r="K2" s="131"/>
      <c r="L2" s="131" t="s">
        <v>981</v>
      </c>
      <c r="M2" s="131"/>
    </row>
    <row r="3" spans="2:13" x14ac:dyDescent="0.3">
      <c r="F3" s="125" t="s">
        <v>1084</v>
      </c>
      <c r="G3" s="126"/>
      <c r="H3" s="125" t="s">
        <v>1088</v>
      </c>
      <c r="I3" s="126"/>
      <c r="J3" s="125" t="s">
        <v>1085</v>
      </c>
      <c r="K3" s="126"/>
      <c r="L3" s="125" t="s">
        <v>1089</v>
      </c>
      <c r="M3" s="126"/>
    </row>
    <row r="4" spans="2:13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3" x14ac:dyDescent="0.3">
      <c r="E5" s="101" t="s">
        <v>1053</v>
      </c>
      <c r="F5" s="113" t="s">
        <v>1054</v>
      </c>
      <c r="G5" s="127">
        <v>0.3</v>
      </c>
      <c r="H5" s="113" t="s">
        <v>1054</v>
      </c>
      <c r="I5" s="127">
        <v>0.31</v>
      </c>
      <c r="J5" s="113" t="s">
        <v>1054</v>
      </c>
      <c r="K5" s="127">
        <v>0.25</v>
      </c>
      <c r="L5" s="113" t="s">
        <v>1054</v>
      </c>
      <c r="M5" s="127"/>
    </row>
    <row r="6" spans="2:13" x14ac:dyDescent="0.3">
      <c r="E6" s="101" t="s">
        <v>1056</v>
      </c>
      <c r="F6" s="102" t="s">
        <v>1064</v>
      </c>
      <c r="G6" s="128">
        <v>0.71</v>
      </c>
      <c r="H6" s="102" t="s">
        <v>1064</v>
      </c>
      <c r="I6" s="128">
        <v>1.0063</v>
      </c>
      <c r="J6" s="102" t="s">
        <v>1064</v>
      </c>
      <c r="K6" s="128">
        <v>0.37475000000000003</v>
      </c>
      <c r="L6" s="102" t="s">
        <v>1064</v>
      </c>
      <c r="M6" s="128"/>
    </row>
    <row r="7" spans="2:13" x14ac:dyDescent="0.3">
      <c r="E7" s="101" t="s">
        <v>1058</v>
      </c>
      <c r="F7" s="105" t="s">
        <v>1068</v>
      </c>
      <c r="G7" s="129">
        <v>2.2799999999999998</v>
      </c>
      <c r="H7" s="105" t="s">
        <v>1068</v>
      </c>
      <c r="I7" s="129">
        <v>3.86</v>
      </c>
      <c r="J7" s="105" t="s">
        <v>1068</v>
      </c>
      <c r="K7" s="129">
        <v>2</v>
      </c>
      <c r="L7" s="105" t="s">
        <v>1068</v>
      </c>
      <c r="M7" s="129">
        <v>5.24</v>
      </c>
    </row>
    <row r="8" spans="2:13" x14ac:dyDescent="0.3">
      <c r="E8" s="106" t="s">
        <v>1059</v>
      </c>
      <c r="F8" s="107" t="s">
        <v>1060</v>
      </c>
      <c r="G8" s="127">
        <f>SUM(G5:G7)</f>
        <v>3.29</v>
      </c>
      <c r="H8" s="107" t="s">
        <v>1060</v>
      </c>
      <c r="I8" s="127">
        <f>SUM(I5:I7)</f>
        <v>5.1762999999999995</v>
      </c>
      <c r="J8" s="107" t="s">
        <v>1060</v>
      </c>
      <c r="K8" s="127">
        <f>SUM(K5:K7)</f>
        <v>2.6247500000000001</v>
      </c>
      <c r="L8" s="107" t="s">
        <v>1060</v>
      </c>
      <c r="M8" s="127"/>
    </row>
    <row r="9" spans="2:13" x14ac:dyDescent="0.3">
      <c r="E9" s="151" t="s">
        <v>1086</v>
      </c>
      <c r="F9" s="110" t="s">
        <v>1060</v>
      </c>
      <c r="G9" s="128">
        <f>G8/30</f>
        <v>0.10966666666666666</v>
      </c>
      <c r="H9" s="110"/>
      <c r="I9" s="128">
        <f>I8/52</f>
        <v>9.954423076923076E-2</v>
      </c>
      <c r="J9" s="110"/>
      <c r="K9" s="128">
        <f>K8/26</f>
        <v>0.10095192307692308</v>
      </c>
      <c r="L9" s="110"/>
      <c r="M9" s="128"/>
    </row>
    <row r="10" spans="2:13" x14ac:dyDescent="0.3">
      <c r="E10" s="118" t="s">
        <v>1087</v>
      </c>
      <c r="F10" s="119" t="s">
        <v>1060</v>
      </c>
      <c r="G10" s="130">
        <f>G9*1.3</f>
        <v>0.14256666666666667</v>
      </c>
      <c r="H10" s="119" t="s">
        <v>1060</v>
      </c>
      <c r="I10" s="130">
        <f>I9*1.3</f>
        <v>0.12940749999999998</v>
      </c>
      <c r="J10" s="119" t="s">
        <v>1060</v>
      </c>
      <c r="K10" s="130">
        <f>K9*1.3</f>
        <v>0.13123750000000001</v>
      </c>
      <c r="L10" s="119" t="s">
        <v>1060</v>
      </c>
      <c r="M10" s="130"/>
    </row>
    <row r="12" spans="2:13" x14ac:dyDescent="0.3">
      <c r="E12" s="113" t="s">
        <v>1069</v>
      </c>
      <c r="F12" s="141">
        <v>11420000</v>
      </c>
      <c r="G12" s="137"/>
      <c r="H12" s="150">
        <v>12790000</v>
      </c>
      <c r="I12" s="137"/>
      <c r="J12" s="137">
        <v>15440000</v>
      </c>
      <c r="K12" s="137"/>
      <c r="L12" s="137">
        <v>18070000</v>
      </c>
      <c r="M12" s="137"/>
    </row>
    <row r="13" spans="2:13" x14ac:dyDescent="0.3">
      <c r="E13" s="102" t="s">
        <v>1070</v>
      </c>
      <c r="F13" s="142">
        <v>12790000</v>
      </c>
      <c r="G13" s="138"/>
      <c r="H13" s="138">
        <v>14980000</v>
      </c>
      <c r="I13" s="138"/>
      <c r="J13" s="138">
        <v>16190000</v>
      </c>
      <c r="K13" s="138"/>
      <c r="L13" s="138"/>
      <c r="M13" s="138"/>
    </row>
    <row r="14" spans="2:13" x14ac:dyDescent="0.3">
      <c r="E14" s="117" t="s">
        <v>1071</v>
      </c>
      <c r="F14" s="143">
        <f>F13-F12</f>
        <v>1370000</v>
      </c>
      <c r="G14" s="132"/>
      <c r="H14" s="143">
        <f>H13-H12</f>
        <v>2190000</v>
      </c>
      <c r="I14" s="132"/>
      <c r="J14" s="143">
        <f>J13-J12</f>
        <v>750000</v>
      </c>
      <c r="K14" s="132"/>
      <c r="L14" s="139">
        <f>L13-L12</f>
        <v>-18070000</v>
      </c>
      <c r="M14" s="140"/>
    </row>
    <row r="15" spans="2:13" x14ac:dyDescent="0.3">
      <c r="E15" s="113" t="s">
        <v>1072</v>
      </c>
      <c r="F15" s="141">
        <v>615980</v>
      </c>
      <c r="G15" s="137"/>
      <c r="H15" s="142">
        <v>716530</v>
      </c>
      <c r="I15" s="138"/>
      <c r="J15" s="137">
        <v>837830</v>
      </c>
      <c r="K15" s="137"/>
      <c r="L15" s="137">
        <v>1010000</v>
      </c>
      <c r="M15" s="137"/>
    </row>
    <row r="16" spans="2:13" x14ac:dyDescent="0.3">
      <c r="E16" s="102" t="s">
        <v>1073</v>
      </c>
      <c r="F16" s="142">
        <v>716530</v>
      </c>
      <c r="G16" s="138"/>
      <c r="H16" s="138">
        <v>797990</v>
      </c>
      <c r="I16" s="138"/>
      <c r="J16" s="138">
        <v>884550</v>
      </c>
      <c r="K16" s="138"/>
      <c r="L16" s="138"/>
      <c r="M16" s="138"/>
    </row>
    <row r="17" spans="5:13" x14ac:dyDescent="0.3">
      <c r="E17" s="117" t="s">
        <v>1074</v>
      </c>
      <c r="F17" s="143">
        <f>F16-F15</f>
        <v>100550</v>
      </c>
      <c r="G17" s="132"/>
      <c r="H17" s="143">
        <f>H16-H15</f>
        <v>81460</v>
      </c>
      <c r="I17" s="132"/>
      <c r="J17" s="143">
        <f>J16-J15</f>
        <v>46720</v>
      </c>
      <c r="K17" s="132"/>
      <c r="L17" s="139">
        <f>L16-L15</f>
        <v>-1010000</v>
      </c>
      <c r="M17" s="140"/>
    </row>
    <row r="18" spans="5:13" x14ac:dyDescent="0.3">
      <c r="E18" s="113" t="s">
        <v>1075</v>
      </c>
      <c r="F18" s="144">
        <v>48.92</v>
      </c>
      <c r="G18" s="145"/>
      <c r="H18" s="133">
        <v>51.2</v>
      </c>
      <c r="I18" s="133"/>
      <c r="J18" s="133">
        <v>56.39</v>
      </c>
      <c r="K18" s="133"/>
      <c r="L18" s="133">
        <v>63.63</v>
      </c>
      <c r="M18" s="133"/>
    </row>
    <row r="19" spans="5:13" x14ac:dyDescent="0.3">
      <c r="E19" s="102" t="s">
        <v>1076</v>
      </c>
      <c r="F19" s="146">
        <v>51.2</v>
      </c>
      <c r="G19" s="147"/>
      <c r="H19" s="134">
        <v>55.06</v>
      </c>
      <c r="I19" s="134"/>
      <c r="J19" s="134">
        <v>58.39</v>
      </c>
      <c r="K19" s="134"/>
      <c r="L19" s="134"/>
      <c r="M19" s="134"/>
    </row>
    <row r="20" spans="5:13" x14ac:dyDescent="0.3">
      <c r="E20" s="117" t="s">
        <v>1077</v>
      </c>
      <c r="F20" s="148">
        <f>F19-F18</f>
        <v>2.2800000000000011</v>
      </c>
      <c r="G20" s="149"/>
      <c r="H20" s="148">
        <f>H19-H18</f>
        <v>3.8599999999999994</v>
      </c>
      <c r="I20" s="149"/>
      <c r="J20" s="148">
        <f>J19-J18</f>
        <v>2</v>
      </c>
      <c r="K20" s="149"/>
      <c r="L20" s="135">
        <f>L19-L18</f>
        <v>-63.63</v>
      </c>
      <c r="M20" s="136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8:G18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2025-08-06T01:16:36Z</dcterms:modified>
</cp:coreProperties>
</file>