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I13" i="1" l="1"/>
  <c r="F13" i="1"/>
  <c r="G13" i="1"/>
  <c r="C13" i="1"/>
  <c r="K14" i="1"/>
  <c r="M3" i="1"/>
  <c r="H7" i="1" l="1"/>
  <c r="G7" i="1"/>
  <c r="L3" i="1"/>
  <c r="J3" i="1"/>
  <c r="M6" i="1"/>
  <c r="K4" i="1" l="1"/>
  <c r="J7" i="1"/>
  <c r="I4" i="1"/>
  <c r="J10" i="1"/>
  <c r="J4" i="1"/>
  <c r="L8" i="1" l="1"/>
  <c r="L4" i="1"/>
  <c r="M8" i="1"/>
  <c r="F12" i="1"/>
  <c r="H4" i="1" l="1"/>
  <c r="D14" i="1"/>
  <c r="D13" i="1" l="1"/>
</calcChain>
</file>

<file path=xl/comments1.xml><?xml version="1.0" encoding="utf-8"?>
<comments xmlns="http://schemas.openxmlformats.org/spreadsheetml/2006/main">
  <authors>
    <author>Автор</author>
  </authors>
  <commentList>
    <comment ref="F3" authorId="0" shapeId="0">
      <text>
        <r>
          <rPr>
            <sz val="9"/>
            <color indexed="81"/>
            <rFont val="Tahoma"/>
            <family val="2"/>
            <charset val="204"/>
          </rPr>
          <t>[1.131]</t>
        </r>
      </text>
    </comment>
    <comment ref="G3" authorId="0" shapeId="0">
      <text>
        <r>
          <rPr>
            <sz val="9"/>
            <color indexed="81"/>
            <rFont val="Tahoma"/>
            <family val="2"/>
            <charset val="204"/>
          </rPr>
          <t>[1.131]</t>
        </r>
      </text>
    </comment>
    <comment ref="H3" authorId="0" shapeId="0">
      <text>
        <r>
          <rPr>
            <sz val="9"/>
            <color indexed="81"/>
            <rFont val="Tahoma"/>
            <family val="2"/>
            <charset val="204"/>
          </rPr>
          <t>[1.131]</t>
        </r>
      </text>
    </comment>
    <comment ref="I3" authorId="0" shapeId="0">
      <text>
        <r>
          <rPr>
            <sz val="9"/>
            <color indexed="81"/>
            <rFont val="Tahoma"/>
            <family val="2"/>
            <charset val="204"/>
          </rPr>
          <t>[1.131]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380:
http://transport.mos.ru/common/upload/public/%D0%B2%D0%B5%D0%BB%D0%BE.pdf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https://www.mos.ru/news/item/60229073/?utm_source=search&amp;utm_term=serp</t>
        </r>
      </text>
    </comment>
    <comment ref="L3" authorId="0" shapeId="0">
      <text>
        <r>
          <rPr>
            <sz val="9"/>
            <color indexed="81"/>
            <rFont val="Tahoma"/>
            <family val="2"/>
            <charset val="204"/>
          </rPr>
          <t>https://www.mos.ru/news/item/60229073/?utm_source=search&amp;utm_term=serp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https://www.mos.ru/mayor/themes/2299/8044050/?utm_source=search&amp;utm_term=serp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https://velobike.ru/news/284/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http://transport.mos.ru/common/upload/public/%D0%B2%D0%B5%D0%BB%D0%BE.pdf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1018: https://www.mos.ru/news/item/43601073/?utm_source=search&amp;utm_term=serp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https://www.mos.ru/news/item/43601073/?utm_source=search&amp;utm_term=serp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2600: mos.ru/news/item/10198073/?utm_source=search&amp;utm_term=serp
3300: https://transport.mos.ru/common/upload/public/%D0%98%D0%BD%D1%84%D0%BE%D1%86%D0%B5%D0%BD%D1%82%D1%80/%D0%9C%D0%B0%D1%80%D1%82/Booklet_rus_2017_small05.03.pdf
старое: (+500) https://www.mos.ru/news/item/43601073/?utm_source=search&amp;utm_term=serp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4000: https://www.mos.ru/news/item/43601073/?utm_source=search&amp;utm_term=serp
3620: http://transport.mos.ru/common/upload/public/%D0%B2%D0%B5%D0%BB%D0%BE.pdf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4500: https://www.mos.ru/news/item/60229073/?utm_source=search&amp;utm_term=serp
4120:
https://transport.mos.ru/common/upload/public/%D0%98%D0%BD%D1%84%D0%BE%D1%86%D0%B5%D0%BD%D1%82%D1%80/%D0%9F%D1%80%D0%B0%D0%B2%D0%B8%D1%82%D0%B5%D0%BB%D1%8C%D1%81%D1%82%D0%B2%D0%BE_12.03.18_%D1%84%D0%B8%D0%BD%D0%B0%D0%BBv1%20(2).pdf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5000: https://www.mos.ru/news/item/60229073/?utm_source=search&amp;utm_term=serp
5500: итоги 2020 и планы 2021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итоги 2020 и планы 2021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https://velobike.ru/en/news/251/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https://ru.wikipedia.org/wiki/%D0%92%D0%B5%D0%BB%D0%BE%D0%B1%D0%B0%D0%B9%D0%BA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https://t.me/DtRoad/15087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[1.130]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город, удобный для жизни</t>
        </r>
      </text>
    </comment>
    <comment ref="G7" authorId="0" shapeId="0">
      <text>
        <r>
          <rPr>
            <sz val="9"/>
            <color indexed="81"/>
            <rFont val="Tahoma"/>
            <family val="2"/>
            <charset val="204"/>
          </rPr>
          <t>[1.131]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[1.131]</t>
        </r>
      </text>
    </comment>
    <comment ref="I7" authorId="0" shapeId="0">
      <text>
        <r>
          <rPr>
            <sz val="9"/>
            <color indexed="81"/>
            <rFont val="Tahoma"/>
            <family val="2"/>
            <charset val="204"/>
          </rPr>
          <t>[1.131]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2,5: ТК Москвы 2017-2018
2,4: https://www.mos.bike/news/all/700km/#:~:text=%D0%92%D1%81%D0%B5%D0%B3%D0%BE%20%D0%B6%D0%B5%20%D0%B2%20%D0%9C%D0%BE%D1%81%D0%BA%D0%B2%D0%B5%20%D1%83%D0%B6%D0%B5,%2C%20%D0%BD%D0%BE%20%D0%B8%20%D1%81%20%D0%B0%D1%80%D0%B5%D0%BD%D0%B4%D0%BE%D0%B2%D0%B0%D0%BD%D0%BD%D1%8B%D0%BC%C2%BB.
2,3: 
https://transport.mos.ru/common/upload/public/%D0%98%D0%BD%D1%84%D0%BE%D1%86%D0%B5%D0%BD%D1%82%D1%80/%D0%9C%D0%B0%D1%80%D1%82/Booklet_rus_2017_small05.03.pdf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https://www.mos.ru/news/item/60229073/?utm_source=search&amp;utm_term=serp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https://www.mos.ru/news/item/60229073/?utm_source=search&amp;utm_term=serp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5,7: 
итоги 2020 и планы 2021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https://velobike.ru/en/news/251/
апрель-декабрь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итоги 2020 и планы 2021
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итоги 2020 и планы 2021
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город, удобный для жизни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 http://transport.mos.ru/common/upload/public/%D0%B2%D0%B5%D0%BB%D0%BE.pdf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https://docplayer.com/27922277-Otchet-o-rabote-transportnogo-kompleksa-goroda-moskvy-za-gg.html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https://velonation.bike/2016/11/01/%D0%B2%D0%B5%D0%BB%D0%BE%D0%B1%D0%B0%D0%B9%D0%BA-%D0%B7%D0%B0%D0%BA%D1%80%D1%8B%D0%BB%D1%81%D1%8F-%D0%BD%D0%B0-%D0%B7%D0%B8%D0%BC%D1%83/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https://transport.mos.ru/common/upload/public/%D0%98%D0%BD%D1%84%D0%BE%D1%86%D0%B5%D0%BD%D1%82%D1%80/%D0%9C%D0%B0%D1%80%D1%82/Booklet_rus_2017_small05.03.pdf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город, удобный для жизни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https://docplayer.com/27922277-Otchet-o-rabote-transportnogo-kompleksa-goroda-moskvy-za-gg.html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2800: mos.ru/news/item/10198073/?utm_source=search&amp;utm_term=serp
2700: https://transport.mos.ru/common/upload/public/%D0%98%D0%BD%D1%84%D0%BE%D1%86%D0%B5%D0%BD%D1%82%D1%80/%D0%9C%D0%B0%D1%80%D1%82/Booklet_rus_2017_small05.03.pdf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http://transport.mos.ru/common/upload/public/%D0%B2%D0%B5%D0%BB%D0%BE.pdf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[1.130]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Развитие транспортной системы Москвы 2010-2019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https://uv-kurier.ru/2021/03/24/deputat-mgd-mariya-kiseleva-protyaghennosty-velodoroghek-v-moskve-sostavlyaet-bolee-900-km/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ТК Москвы 2017-2018
+
http://transport.mos.ru/common/upload/public/%D0%B2%D0%B5%D0%BB%D0%BE.pdf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город, удобный для жизни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город, удобный для жизни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https://docplayer.com/27922277-Otchet-o-rabote-transportnogo-kompleksa-goroda-moskvy-za-gg.html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https://transport.mos.ru/common/upload/public/%D0%98%D0%BD%D1%84%D0%BE%D1%86%D0%B5%D0%BD%D1%82%D1%80/%D0%9C%D0%B0%D1%80%D1%82/Booklet_rus_2017_small05.03.pdf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  <charset val="204"/>
          </rPr>
          <t>https://velonation.bike/2020/02/03/850/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https://www.mos.ru/mayor/themes/2299/8044050/?utm_source=search&amp;utm_term=serp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https://transport.mos.ru/transport/vydelennye_polosy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https://transport.mos.ru/transport/vydelennye_polosy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https://transport.mos.ru/transport/vydelennye_polosy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https://transport.mos.ru/transport/vydelennye_polosy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https://transport.mos.ru/transport/vydelennye_polosy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https://transport.mos.ru/transport/vydelennye_polosy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https://transport.mos.ru/transport/vydelennye_polosy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https://transport.mos.ru/transport/vydelennye_polosy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https://transport.mos.ru/transport/vydelennye_polosy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https://transport.mos.ru/transport/vydelennye_polosy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https://transport.mos.ru/transport/vydelennye_polosy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https://transport.mos.ru/transport/vydelennye_polosy</t>
        </r>
      </text>
    </comment>
  </commentList>
</comments>
</file>

<file path=xl/sharedStrings.xml><?xml version="1.0" encoding="utf-8"?>
<sst xmlns="http://schemas.openxmlformats.org/spreadsheetml/2006/main" count="15" uniqueCount="15">
  <si>
    <t>Общие</t>
  </si>
  <si>
    <t>Городской велопрокат</t>
  </si>
  <si>
    <t>Количество станций велопроката, шт</t>
  </si>
  <si>
    <t>Количество велосипедов велопроката, шт</t>
  </si>
  <si>
    <t>Количество электровелосипедов велопроката, шт</t>
  </si>
  <si>
    <t>Доля районов, покрытых велопрокатом, %</t>
  </si>
  <si>
    <t>Количество поездок на прокатных велосипедах в сезон, млн</t>
  </si>
  <si>
    <t>Количество пассажирова велопроката в сезон, млн</t>
  </si>
  <si>
    <t>Время в поездках на прокатных велосипедах в сезон, час</t>
  </si>
  <si>
    <t>Зарегистрированных пользователей в системе велопроката, тыс</t>
  </si>
  <si>
    <t>Количество велопарковок, шт</t>
  </si>
  <si>
    <t>Протяжённость веложорожек с учётом выделенных полос для ОТ, км</t>
  </si>
  <si>
    <t>Протяжённость веложорожек без учёта выделенных полос для ОТ, км</t>
  </si>
  <si>
    <t>Протяжённость выделенных полос для ОТ, км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</si>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</sst>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B1" sqref="B1"/>
    </sheetView>
  </sheetViews>
  <sheetFormatPr defaultRowHeight="15" x14ac:dyDescent="0.25"/>
  <cols>
    <col min="1" max="1" width="9.140625" style="5"/>
    <col min="2" max="2" width="67.42578125" bestFit="1" customWidth="1"/>
    <col min="5" max="5" width="7.5703125" bestFit="1" customWidth="1"/>
  </cols>
  <sheetData>
    <row r="1" spans="1:14" x14ac:dyDescent="0.25">
      <c r="A1" s="5" t="s">
        <v>14</v>
      </c>
      <c r="B1" s="1">
        <v>1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</row>
    <row r="2" spans="1:14" s="3" customFormat="1" x14ac:dyDescent="0.25">
      <c r="A2" s="6"/>
      <c r="B2" s="4" t="s">
        <v>1</v>
      </c>
    </row>
    <row r="3" spans="1:14" x14ac:dyDescent="0.25">
      <c r="A3" s="5">
        <v>1</v>
      </c>
      <c r="B3" t="s">
        <v>2</v>
      </c>
      <c r="C3">
        <v>0</v>
      </c>
      <c r="D3">
        <v>0</v>
      </c>
      <c r="E3">
        <v>0</v>
      </c>
      <c r="F3">
        <v>75</v>
      </c>
      <c r="G3">
        <v>150</v>
      </c>
      <c r="H3">
        <v>300</v>
      </c>
      <c r="I3">
        <v>330</v>
      </c>
      <c r="J3">
        <f>380</f>
        <v>380</v>
      </c>
      <c r="K3">
        <v>430</v>
      </c>
      <c r="L3">
        <f>530</f>
        <v>530</v>
      </c>
      <c r="M3">
        <f>N3-59</f>
        <v>662</v>
      </c>
      <c r="N3">
        <v>721</v>
      </c>
    </row>
    <row r="4" spans="1:14" x14ac:dyDescent="0.25">
      <c r="A4" s="5">
        <v>2</v>
      </c>
      <c r="B4" t="s">
        <v>3</v>
      </c>
      <c r="C4">
        <v>0</v>
      </c>
      <c r="D4">
        <v>0</v>
      </c>
      <c r="E4">
        <v>0</v>
      </c>
      <c r="F4">
        <v>500</v>
      </c>
      <c r="G4">
        <v>1018</v>
      </c>
      <c r="H4">
        <f>G4+500</f>
        <v>1518</v>
      </c>
      <c r="I4">
        <f>(3300+2600)/2</f>
        <v>2950</v>
      </c>
      <c r="J4">
        <f>(4000+3620)/2</f>
        <v>3810</v>
      </c>
      <c r="K4">
        <f>(4120+4500)/2</f>
        <v>4310</v>
      </c>
      <c r="L4">
        <f>(5000+6500)/2</f>
        <v>5750</v>
      </c>
      <c r="M4">
        <v>6500</v>
      </c>
      <c r="N4">
        <v>7000</v>
      </c>
    </row>
    <row r="5" spans="1:14" x14ac:dyDescent="0.25">
      <c r="A5" s="5">
        <v>3</v>
      </c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60</v>
      </c>
      <c r="J5">
        <v>130</v>
      </c>
      <c r="L5">
        <v>429</v>
      </c>
      <c r="N5">
        <v>737</v>
      </c>
    </row>
    <row r="6" spans="1:14" x14ac:dyDescent="0.25">
      <c r="A6" s="5">
        <v>4</v>
      </c>
      <c r="B6" t="s">
        <v>5</v>
      </c>
      <c r="C6">
        <v>0</v>
      </c>
      <c r="D6">
        <v>0</v>
      </c>
      <c r="E6">
        <v>0</v>
      </c>
      <c r="L6">
        <v>54</v>
      </c>
      <c r="M6">
        <f>89/125 * 100</f>
        <v>71.2</v>
      </c>
    </row>
    <row r="7" spans="1:14" x14ac:dyDescent="0.25">
      <c r="A7" s="5">
        <v>5</v>
      </c>
      <c r="B7" t="s">
        <v>6</v>
      </c>
      <c r="C7">
        <v>0</v>
      </c>
      <c r="D7">
        <v>0</v>
      </c>
      <c r="E7">
        <v>0</v>
      </c>
      <c r="F7">
        <v>7.0000000000000007E-2</v>
      </c>
      <c r="G7">
        <f>105/1000</f>
        <v>0.105</v>
      </c>
      <c r="H7">
        <f>890/1000</f>
        <v>0.89</v>
      </c>
      <c r="I7">
        <v>1.67</v>
      </c>
      <c r="J7">
        <f>(2.4+2.5+2.3)/3</f>
        <v>2.4</v>
      </c>
      <c r="K7">
        <v>4.25</v>
      </c>
      <c r="L7">
        <v>5.5</v>
      </c>
      <c r="M7">
        <v>5.7</v>
      </c>
      <c r="N7">
        <v>5</v>
      </c>
    </row>
    <row r="8" spans="1:14" x14ac:dyDescent="0.25">
      <c r="A8" s="5">
        <v>6</v>
      </c>
      <c r="B8" t="s">
        <v>7</v>
      </c>
      <c r="C8">
        <v>0</v>
      </c>
      <c r="D8">
        <v>0</v>
      </c>
      <c r="E8">
        <v>0</v>
      </c>
      <c r="L8">
        <f>0.028*365*(5/7)</f>
        <v>7.3000000000000007</v>
      </c>
      <c r="M8">
        <f>0.032*365*(5/7)</f>
        <v>8.3428571428571434</v>
      </c>
    </row>
    <row r="9" spans="1:14" x14ac:dyDescent="0.25">
      <c r="A9" s="5">
        <v>7</v>
      </c>
      <c r="B9" t="s">
        <v>8</v>
      </c>
      <c r="C9">
        <v>0</v>
      </c>
      <c r="D9">
        <v>0</v>
      </c>
      <c r="E9">
        <v>0</v>
      </c>
      <c r="F9">
        <v>47000</v>
      </c>
    </row>
    <row r="10" spans="1:14" x14ac:dyDescent="0.25">
      <c r="A10" s="5">
        <v>8</v>
      </c>
      <c r="B10" t="s">
        <v>9</v>
      </c>
      <c r="C10">
        <v>0</v>
      </c>
      <c r="D10">
        <v>0</v>
      </c>
      <c r="E10">
        <v>0</v>
      </c>
      <c r="F10">
        <v>40</v>
      </c>
      <c r="G10">
        <v>63</v>
      </c>
      <c r="H10">
        <v>255</v>
      </c>
      <c r="I10">
        <v>434</v>
      </c>
      <c r="J10">
        <f>520000/1000</f>
        <v>520</v>
      </c>
    </row>
    <row r="11" spans="1:14" s="3" customFormat="1" x14ac:dyDescent="0.25">
      <c r="A11" s="6"/>
      <c r="B11" s="4" t="s">
        <v>0</v>
      </c>
    </row>
    <row r="12" spans="1:14" x14ac:dyDescent="0.25">
      <c r="A12" s="5">
        <v>9</v>
      </c>
      <c r="B12" s="2" t="s">
        <v>10</v>
      </c>
      <c r="F12">
        <f>E12+1045</f>
        <v>1045</v>
      </c>
      <c r="G12">
        <v>2000</v>
      </c>
      <c r="I12">
        <v>2800</v>
      </c>
      <c r="J12">
        <v>1900</v>
      </c>
      <c r="M12">
        <v>2000</v>
      </c>
    </row>
    <row r="13" spans="1:14" x14ac:dyDescent="0.25">
      <c r="A13" s="5">
        <v>10</v>
      </c>
      <c r="B13" t="s">
        <v>11</v>
      </c>
      <c r="C13">
        <f>C14+C15</f>
        <v>11.6</v>
      </c>
      <c r="D13">
        <f t="shared" ref="D13:I13" si="0">D14+D15</f>
        <v>104.4</v>
      </c>
      <c r="F13">
        <f t="shared" si="0"/>
        <v>345.1</v>
      </c>
      <c r="G13">
        <f t="shared" si="0"/>
        <v>365.3</v>
      </c>
      <c r="I13">
        <f t="shared" si="0"/>
        <v>459.2</v>
      </c>
      <c r="L13">
        <v>850</v>
      </c>
      <c r="M13">
        <v>900</v>
      </c>
    </row>
    <row r="14" spans="1:14" x14ac:dyDescent="0.25">
      <c r="A14" s="5">
        <v>11</v>
      </c>
      <c r="B14" t="s">
        <v>12</v>
      </c>
      <c r="C14">
        <v>9</v>
      </c>
      <c r="D14">
        <f>F14-130</f>
        <v>16</v>
      </c>
      <c r="F14">
        <v>146</v>
      </c>
      <c r="G14">
        <v>150</v>
      </c>
      <c r="I14">
        <v>210</v>
      </c>
      <c r="K14">
        <f>773-553</f>
        <v>220</v>
      </c>
      <c r="N14" s="1">
        <v>350</v>
      </c>
    </row>
    <row r="15" spans="1:14" x14ac:dyDescent="0.25">
      <c r="A15" s="5">
        <v>12</v>
      </c>
      <c r="B15" t="s">
        <v>13</v>
      </c>
      <c r="C15">
        <v>2.6</v>
      </c>
      <c r="D15">
        <v>88.4</v>
      </c>
      <c r="E15">
        <v>158.1</v>
      </c>
      <c r="F15">
        <v>199.1</v>
      </c>
      <c r="G15">
        <v>215.3</v>
      </c>
      <c r="H15">
        <v>228</v>
      </c>
      <c r="I15">
        <v>249.2</v>
      </c>
      <c r="J15">
        <v>287</v>
      </c>
      <c r="K15">
        <v>323.89</v>
      </c>
      <c r="L15">
        <v>350.82</v>
      </c>
      <c r="M15">
        <v>380.5</v>
      </c>
      <c r="N15">
        <v>392.44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2022-06-01T10:56:03Z</dcterms:modified>
</cp:coreProperties>
</file>