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olub\Desktop\ЛАБЫ\3 Семестр\3.1.3\"/>
    </mc:Choice>
  </mc:AlternateContent>
  <xr:revisionPtr revIDLastSave="0" documentId="13_ncr:1_{69573FE6-7ED5-4E08-B02D-9C89C271A4C2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F42" i="1" s="1"/>
  <c r="C37" i="1"/>
  <c r="E37" i="1"/>
  <c r="F37" i="1"/>
  <c r="G37" i="1"/>
  <c r="B37" i="1"/>
  <c r="B39" i="1"/>
  <c r="B40" i="1" s="1"/>
  <c r="G31" i="1"/>
  <c r="G32" i="1"/>
  <c r="G33" i="1"/>
  <c r="G34" i="1"/>
  <c r="G30" i="1"/>
  <c r="F30" i="1"/>
  <c r="F31" i="1"/>
  <c r="F32" i="1"/>
  <c r="F33" i="1"/>
  <c r="F34" i="1"/>
  <c r="E31" i="1"/>
  <c r="E32" i="1"/>
  <c r="E33" i="1"/>
  <c r="E34" i="1"/>
  <c r="E30" i="1"/>
  <c r="B31" i="1"/>
  <c r="B32" i="1"/>
  <c r="B33" i="1"/>
  <c r="B34" i="1"/>
  <c r="B30" i="1"/>
  <c r="B24" i="1"/>
  <c r="B23" i="1"/>
  <c r="B21" i="1"/>
  <c r="D21" i="1"/>
  <c r="E21" i="1"/>
  <c r="F21" i="1"/>
  <c r="A21" i="1"/>
  <c r="F13" i="1"/>
  <c r="F14" i="1"/>
  <c r="F15" i="1"/>
  <c r="F16" i="1"/>
  <c r="F17" i="1"/>
  <c r="F18" i="1"/>
  <c r="F12" i="1"/>
  <c r="E12" i="1"/>
  <c r="E13" i="1"/>
  <c r="E14" i="1"/>
  <c r="E15" i="1"/>
  <c r="E16" i="1"/>
  <c r="E17" i="1"/>
  <c r="E18" i="1"/>
  <c r="D13" i="1"/>
  <c r="D14" i="1"/>
  <c r="D15" i="1"/>
  <c r="D16" i="1"/>
  <c r="D17" i="1"/>
  <c r="D18" i="1"/>
  <c r="D12" i="1"/>
  <c r="C7" i="1"/>
  <c r="C2" i="1"/>
  <c r="C3" i="1"/>
  <c r="C4" i="1"/>
  <c r="C5" i="1"/>
  <c r="C1" i="1"/>
  <c r="B7" i="1"/>
  <c r="B2" i="1"/>
  <c r="B3" i="1"/>
  <c r="B4" i="1"/>
  <c r="B5" i="1"/>
  <c r="B1" i="1"/>
</calcChain>
</file>

<file path=xl/sharedStrings.xml><?xml version="1.0" encoding="utf-8"?>
<sst xmlns="http://schemas.openxmlformats.org/spreadsheetml/2006/main" count="34" uniqueCount="29">
  <si>
    <t>m=</t>
  </si>
  <si>
    <t>sigma_m=</t>
  </si>
  <si>
    <t>МНК на крутильные колебания</t>
  </si>
  <si>
    <t>T</t>
  </si>
  <si>
    <t>n</t>
  </si>
  <si>
    <t>T^2</t>
  </si>
  <si>
    <t>n^2</t>
  </si>
  <si>
    <t>Tn</t>
  </si>
  <si>
    <t>&lt;T&gt;</t>
  </si>
  <si>
    <t>&lt;n&gt;</t>
  </si>
  <si>
    <t>&lt;T^2&gt;</t>
  </si>
  <si>
    <t>&lt;n^2&gt;</t>
  </si>
  <si>
    <t>&lt;Tn&gt;</t>
  </si>
  <si>
    <t>k=</t>
  </si>
  <si>
    <t>simga_k=</t>
  </si>
  <si>
    <t>МНК на верт составл</t>
  </si>
  <si>
    <t>M^2</t>
  </si>
  <si>
    <t>Mn</t>
  </si>
  <si>
    <t>M, Н*м</t>
  </si>
  <si>
    <t>M, 10-6</t>
  </si>
  <si>
    <t>&lt;M&gt;</t>
  </si>
  <si>
    <t>&lt;M^2&gt;</t>
  </si>
  <si>
    <t>&lt;Mn&gt;</t>
  </si>
  <si>
    <t>sigma_k=</t>
  </si>
  <si>
    <t>B=</t>
  </si>
  <si>
    <t>Bперп=</t>
  </si>
  <si>
    <t>Bпар=</t>
  </si>
  <si>
    <t>beta=</t>
  </si>
  <si>
    <t xml:space="preserve">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</si>
</sst>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topLeftCell="A17" zoomScale="120" workbookViewId="0">
      <selection activeCell="B46" sqref="B46"/>
    </sheetView>
  </sheetViews>
  <sheetFormatPr defaultRowHeight="14.5" x14ac:dyDescent="0.35"/>
  <cols>
    <col min="2" max="2" width="11.81640625" bestFit="1" customWidth="1"/>
    <col min="3" max="3" width="10.81640625" bestFit="1" customWidth="1"/>
    <col min="5" max="6" width="11.81640625" bestFit="1" customWidth="1"/>
  </cols>
  <sheetData>
    <row r="1" spans="1:9" x14ac:dyDescent="0.35">
      <c r="A1">
        <v>16</v>
      </c>
      <c r="B1">
        <f>SQRT(($I$1*9.81*((A1+5.89)*0.001)^(4))/6*4*3.1415/(1.256*10^(-6)))*1000</f>
        <v>55.967658124577788</v>
      </c>
      <c r="C1">
        <f>B1*SQRT(($I$2/$I$1)^2+4*((0.1+0.5)/(A1+5.89))^2)</f>
        <v>3.8235222628328316</v>
      </c>
      <c r="H1" t="s">
        <v>0</v>
      </c>
      <c r="I1">
        <v>8.34E-4</v>
      </c>
    </row>
    <row r="2" spans="1:9" x14ac:dyDescent="0.35">
      <c r="A2">
        <v>16.5</v>
      </c>
      <c r="B2">
        <f t="shared" ref="B2:B5" si="0">SQRT(($I$1*9.81*((A2+5.89)*0.001)^(4))/6*4*3.1415/(1.256*10^(-6)))*1000</f>
        <v>58.553626612472122</v>
      </c>
      <c r="C2">
        <f t="shared" ref="C2:C5" si="1">B2*SQRT(($I$2/$I$1)^2+4*((0.1+0.5)/(A2+5.89))^2)</f>
        <v>3.9428995909726701</v>
      </c>
      <c r="H2" t="s">
        <v>1</v>
      </c>
      <c r="I2">
        <v>3.4E-5</v>
      </c>
    </row>
    <row r="3" spans="1:9" x14ac:dyDescent="0.35">
      <c r="A3">
        <v>17</v>
      </c>
      <c r="B3">
        <f t="shared" si="0"/>
        <v>61.197995472721793</v>
      </c>
      <c r="C3">
        <f t="shared" si="1"/>
        <v>4.06417477727212</v>
      </c>
    </row>
    <row r="4" spans="1:9" x14ac:dyDescent="0.35">
      <c r="A4">
        <v>15</v>
      </c>
      <c r="B4">
        <f t="shared" si="0"/>
        <v>50.970922265855144</v>
      </c>
      <c r="C4">
        <f t="shared" si="1"/>
        <v>3.5903812454855455</v>
      </c>
    </row>
    <row r="5" spans="1:9" x14ac:dyDescent="0.35">
      <c r="A5">
        <v>16</v>
      </c>
      <c r="B5">
        <f t="shared" si="0"/>
        <v>55.967658124577788</v>
      </c>
      <c r="C5">
        <f t="shared" si="1"/>
        <v>3.8235222628328316</v>
      </c>
    </row>
    <row r="7" spans="1:9" x14ac:dyDescent="0.35">
      <c r="B7">
        <f>AVERAGE(B1:B5)</f>
        <v>56.531572120040927</v>
      </c>
      <c r="C7">
        <f>AVERAGE(C1:C5)</f>
        <v>3.8489000278791998</v>
      </c>
    </row>
    <row r="10" spans="1:9" x14ac:dyDescent="0.35">
      <c r="A10" s="1" t="s">
        <v>2</v>
      </c>
      <c r="B10" s="1"/>
      <c r="C10" s="1"/>
    </row>
    <row r="11" spans="1:9" x14ac:dyDescent="0.35">
      <c r="A11" t="s">
        <v>3</v>
      </c>
      <c r="B11" t="s">
        <v>4</v>
      </c>
      <c r="D11" t="s">
        <v>5</v>
      </c>
      <c r="E11" t="s">
        <v>6</v>
      </c>
      <c r="F11" t="s">
        <v>7</v>
      </c>
    </row>
    <row r="12" spans="1:9" x14ac:dyDescent="0.35">
      <c r="A12">
        <v>5.88</v>
      </c>
      <c r="B12">
        <v>12</v>
      </c>
      <c r="D12">
        <f>A12*A12</f>
        <v>34.574399999999997</v>
      </c>
      <c r="E12">
        <f t="shared" ref="D12:E18" si="2">B12*B12</f>
        <v>144</v>
      </c>
      <c r="F12">
        <f>A12*B12</f>
        <v>70.56</v>
      </c>
    </row>
    <row r="13" spans="1:9" x14ac:dyDescent="0.35">
      <c r="A13">
        <v>5.5</v>
      </c>
      <c r="B13">
        <v>11</v>
      </c>
      <c r="D13">
        <f t="shared" si="2"/>
        <v>30.25</v>
      </c>
      <c r="E13">
        <f t="shared" si="2"/>
        <v>121</v>
      </c>
      <c r="F13">
        <f t="shared" ref="F13:F18" si="3">A13*B13</f>
        <v>60.5</v>
      </c>
    </row>
    <row r="14" spans="1:9" x14ac:dyDescent="0.35">
      <c r="A14">
        <v>5.25</v>
      </c>
      <c r="B14">
        <v>10</v>
      </c>
      <c r="D14">
        <f t="shared" si="2"/>
        <v>27.5625</v>
      </c>
      <c r="E14">
        <f t="shared" si="2"/>
        <v>100</v>
      </c>
      <c r="F14">
        <f t="shared" si="3"/>
        <v>52.5</v>
      </c>
    </row>
    <row r="15" spans="1:9" x14ac:dyDescent="0.35">
      <c r="A15">
        <v>4.63</v>
      </c>
      <c r="B15">
        <v>9</v>
      </c>
      <c r="D15">
        <f t="shared" si="2"/>
        <v>21.436899999999998</v>
      </c>
      <c r="E15">
        <f t="shared" si="2"/>
        <v>81</v>
      </c>
      <c r="F15">
        <f t="shared" si="3"/>
        <v>41.67</v>
      </c>
    </row>
    <row r="16" spans="1:9" x14ac:dyDescent="0.35">
      <c r="A16">
        <v>4.22</v>
      </c>
      <c r="B16">
        <v>8</v>
      </c>
      <c r="D16">
        <f t="shared" si="2"/>
        <v>17.808399999999999</v>
      </c>
      <c r="E16">
        <f t="shared" si="2"/>
        <v>64</v>
      </c>
      <c r="F16">
        <f t="shared" si="3"/>
        <v>33.76</v>
      </c>
    </row>
    <row r="17" spans="1:7" x14ac:dyDescent="0.35">
      <c r="A17">
        <v>3.53</v>
      </c>
      <c r="B17">
        <v>7</v>
      </c>
      <c r="D17">
        <f t="shared" si="2"/>
        <v>12.460899999999999</v>
      </c>
      <c r="E17">
        <f t="shared" si="2"/>
        <v>49</v>
      </c>
      <c r="F17">
        <f t="shared" si="3"/>
        <v>24.709999999999997</v>
      </c>
    </row>
    <row r="18" spans="1:7" x14ac:dyDescent="0.35">
      <c r="A18">
        <v>3.02</v>
      </c>
      <c r="B18">
        <v>6</v>
      </c>
      <c r="D18">
        <f t="shared" si="2"/>
        <v>9.1204000000000001</v>
      </c>
      <c r="E18">
        <f t="shared" si="2"/>
        <v>36</v>
      </c>
      <c r="F18">
        <f t="shared" si="3"/>
        <v>18.12</v>
      </c>
    </row>
    <row r="20" spans="1:7" x14ac:dyDescent="0.35">
      <c r="A20" t="s">
        <v>8</v>
      </c>
      <c r="B20" t="s">
        <v>9</v>
      </c>
      <c r="D20" t="s">
        <v>10</v>
      </c>
      <c r="E20" t="s">
        <v>11</v>
      </c>
      <c r="F20" t="s">
        <v>12</v>
      </c>
    </row>
    <row r="21" spans="1:7" x14ac:dyDescent="0.35">
      <c r="A21">
        <f>+AVERAGE(A12:A18)</f>
        <v>4.5757142857142856</v>
      </c>
      <c r="B21">
        <f t="shared" ref="B21:F21" si="4">+AVERAGE(B12:B18)</f>
        <v>9</v>
      </c>
      <c r="D21">
        <f t="shared" si="4"/>
        <v>21.887642857142854</v>
      </c>
      <c r="E21">
        <f t="shared" si="4"/>
        <v>85</v>
      </c>
      <c r="F21">
        <f t="shared" si="4"/>
        <v>43.117142857142859</v>
      </c>
    </row>
    <row r="23" spans="1:7" x14ac:dyDescent="0.35">
      <c r="A23" t="s">
        <v>13</v>
      </c>
      <c r="B23">
        <f>F21/E21</f>
        <v>0.50726050420168067</v>
      </c>
    </row>
    <row r="24" spans="1:7" x14ac:dyDescent="0.35">
      <c r="A24" t="s">
        <v>14</v>
      </c>
      <c r="B24">
        <f>SQRT((D21/E21-B23*B23)/6)</f>
        <v>5.6044855447156218E-3</v>
      </c>
    </row>
    <row r="28" spans="1:7" x14ac:dyDescent="0.35">
      <c r="A28" s="1" t="s">
        <v>15</v>
      </c>
      <c r="B28" s="1"/>
    </row>
    <row r="29" spans="1:7" x14ac:dyDescent="0.35">
      <c r="A29" t="s">
        <v>19</v>
      </c>
      <c r="B29" t="s">
        <v>18</v>
      </c>
      <c r="C29" t="s">
        <v>4</v>
      </c>
      <c r="E29" t="s">
        <v>16</v>
      </c>
      <c r="F29" t="s">
        <v>6</v>
      </c>
      <c r="G29" t="s">
        <v>17</v>
      </c>
    </row>
    <row r="30" spans="1:7" x14ac:dyDescent="0.35">
      <c r="A30">
        <v>41.89</v>
      </c>
      <c r="B30">
        <f>A30*10^(-6)</f>
        <v>4.189E-5</v>
      </c>
      <c r="C30">
        <v>12</v>
      </c>
      <c r="E30">
        <f>B30*B30</f>
        <v>1.7547721E-9</v>
      </c>
      <c r="F30">
        <f>C30*C30</f>
        <v>144</v>
      </c>
      <c r="G30">
        <f>B30*C30</f>
        <v>5.0268000000000003E-4</v>
      </c>
    </row>
    <row r="31" spans="1:7" x14ac:dyDescent="0.35">
      <c r="A31">
        <v>60.78</v>
      </c>
      <c r="B31">
        <f t="shared" ref="B31:B34" si="5">A31*10^(-6)</f>
        <v>6.0779999999999997E-5</v>
      </c>
      <c r="C31">
        <v>10</v>
      </c>
      <c r="E31">
        <f t="shared" ref="E31:F34" si="6">B31*B31</f>
        <v>3.6942083999999997E-9</v>
      </c>
      <c r="F31">
        <f t="shared" si="6"/>
        <v>100</v>
      </c>
      <c r="G31">
        <f t="shared" ref="G31:G34" si="7">B31*C31</f>
        <v>6.0779999999999992E-4</v>
      </c>
    </row>
    <row r="32" spans="1:7" x14ac:dyDescent="0.35">
      <c r="A32">
        <v>41.43</v>
      </c>
      <c r="B32">
        <f t="shared" si="5"/>
        <v>4.1429999999999995E-5</v>
      </c>
      <c r="C32">
        <v>8</v>
      </c>
      <c r="E32">
        <f t="shared" si="6"/>
        <v>1.7164448999999996E-9</v>
      </c>
      <c r="F32">
        <f t="shared" si="6"/>
        <v>64</v>
      </c>
      <c r="G32">
        <f t="shared" si="7"/>
        <v>3.3143999999999996E-4</v>
      </c>
    </row>
    <row r="33" spans="1:8" x14ac:dyDescent="0.35">
      <c r="A33">
        <v>33.979999999999997</v>
      </c>
      <c r="B33">
        <f t="shared" si="5"/>
        <v>3.3979999999999997E-5</v>
      </c>
      <c r="C33">
        <v>6</v>
      </c>
      <c r="E33">
        <f t="shared" si="6"/>
        <v>1.1546403999999998E-9</v>
      </c>
      <c r="F33">
        <f t="shared" si="6"/>
        <v>36</v>
      </c>
      <c r="G33">
        <f t="shared" si="7"/>
        <v>2.0387999999999998E-4</v>
      </c>
    </row>
    <row r="34" spans="1:8" x14ac:dyDescent="0.35">
      <c r="A34">
        <v>19.47</v>
      </c>
      <c r="B34">
        <f t="shared" si="5"/>
        <v>1.9469999999999998E-5</v>
      </c>
      <c r="C34">
        <v>4</v>
      </c>
      <c r="E34">
        <f t="shared" si="6"/>
        <v>3.7908089999999992E-10</v>
      </c>
      <c r="F34">
        <f t="shared" si="6"/>
        <v>16</v>
      </c>
      <c r="G34">
        <f t="shared" si="7"/>
        <v>7.7879999999999993E-5</v>
      </c>
    </row>
    <row r="36" spans="1:8" x14ac:dyDescent="0.35">
      <c r="B36" t="s">
        <v>20</v>
      </c>
      <c r="C36" t="s">
        <v>9</v>
      </c>
      <c r="E36" t="s">
        <v>21</v>
      </c>
      <c r="F36" t="s">
        <v>11</v>
      </c>
      <c r="G36" t="s">
        <v>22</v>
      </c>
    </row>
    <row r="37" spans="1:8" x14ac:dyDescent="0.35">
      <c r="B37">
        <f>AVERAGE(B31:B34)</f>
        <v>3.8914999999999996E-5</v>
      </c>
      <c r="C37">
        <f t="shared" ref="C37:G37" si="8">AVERAGE(C31:C34)</f>
        <v>7</v>
      </c>
      <c r="E37">
        <f t="shared" si="8"/>
        <v>1.7360936499999997E-9</v>
      </c>
      <c r="F37">
        <f t="shared" si="8"/>
        <v>54</v>
      </c>
      <c r="G37">
        <f t="shared" si="8"/>
        <v>3.0524999999999997E-4</v>
      </c>
    </row>
    <row r="39" spans="1:8" x14ac:dyDescent="0.35">
      <c r="A39" t="s">
        <v>13</v>
      </c>
      <c r="B39">
        <f>G37/F37</f>
        <v>5.6527777777777775E-6</v>
      </c>
      <c r="E39" t="s">
        <v>25</v>
      </c>
      <c r="F39">
        <f>B39/(56.53*10^(-3))*1000</f>
        <v>9.9996068950606351E-2</v>
      </c>
    </row>
    <row r="40" spans="1:8" x14ac:dyDescent="0.35">
      <c r="A40" t="s">
        <v>23</v>
      </c>
      <c r="B40">
        <f>SQRT((E37/F37-B39*B39)/4)</f>
        <v>2.2135141882825914E-7</v>
      </c>
      <c r="E40" t="s">
        <v>26</v>
      </c>
      <c r="F40">
        <f>0.0065</f>
        <v>6.4999999999999997E-3</v>
      </c>
    </row>
    <row r="42" spans="1:8" x14ac:dyDescent="0.35">
      <c r="E42" t="s">
        <v>24</v>
      </c>
      <c r="F42">
        <f>SQRT(F39*F39+F40*F40)</f>
        <v>0.10020710456636506</v>
      </c>
      <c r="H42" t="s">
        <v>27</v>
      </c>
    </row>
    <row r="46" spans="1:8" x14ac:dyDescent="0.35">
      <c r="B46" t="s">
        <v>28</v>
      </c>
    </row>
  </sheetData>
  <mergeCells count="2">
    <mergeCell ref="A10:C10"/>
    <mergeCell ref="A28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2023-10-03T20:39:11Z</dcterms:modified>
</cp:coreProperties>
</file>