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5.1\"/>
    </mc:Choice>
  </mc:AlternateContent>
  <xr:revisionPtr revIDLastSave="0" documentId="13_ncr:1_{AF980DB1-E415-40A3-ACDB-8DF9E6EBC99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5" i="1" s="1"/>
  <c r="D46" i="1" s="1"/>
  <c r="E47" i="1"/>
  <c r="F47" i="1"/>
  <c r="D47" i="1"/>
  <c r="D44" i="1"/>
  <c r="F42" i="1"/>
  <c r="E42" i="1"/>
  <c r="D39" i="1"/>
  <c r="F40" i="1"/>
  <c r="E40" i="1"/>
  <c r="D40" i="1"/>
  <c r="L41" i="1"/>
  <c r="L40" i="1"/>
  <c r="L39" i="1"/>
  <c r="L38" i="1"/>
  <c r="F39" i="1"/>
  <c r="E39" i="1"/>
  <c r="E33" i="1"/>
  <c r="E26" i="1"/>
  <c r="E19" i="1"/>
  <c r="E45" i="1" l="1"/>
  <c r="E46" i="1" s="1"/>
  <c r="E43" i="1" l="1"/>
  <c r="E44" i="1"/>
  <c r="F44" i="1"/>
  <c r="F45" i="1"/>
  <c r="F46" i="1" s="1"/>
  <c r="F43" i="1"/>
</calcChain>
</file>

<file path=xl/sharedStrings.xml><?xml version="1.0" encoding="utf-8"?>
<sst xmlns="http://schemas.openxmlformats.org/spreadsheetml/2006/main" count="37" uniqueCount="27">
  <si>
    <t>Рост</t>
  </si>
  <si>
    <t>U</t>
  </si>
  <si>
    <t>I</t>
  </si>
  <si>
    <t>падение</t>
  </si>
  <si>
    <t>2) Зондовые характеристики</t>
  </si>
  <si>
    <t>1) Вах разряда</t>
  </si>
  <si>
    <t>I=4 мА</t>
  </si>
  <si>
    <t>Ось абсцисс на уровне:</t>
  </si>
  <si>
    <t>I=3 мА</t>
  </si>
  <si>
    <t>I=1.5 мА</t>
  </si>
  <si>
    <t>Вычисление величин</t>
  </si>
  <si>
    <t>4 мА</t>
  </si>
  <si>
    <t>3 мА</t>
  </si>
  <si>
    <t>1.5 мА</t>
  </si>
  <si>
    <t>Iн</t>
  </si>
  <si>
    <t>n_e</t>
  </si>
  <si>
    <t>Заряд эелектрона</t>
  </si>
  <si>
    <t>масса иона неона</t>
  </si>
  <si>
    <t>площадь зонда</t>
  </si>
  <si>
    <t>w_p</t>
  </si>
  <si>
    <t>r_De</t>
  </si>
  <si>
    <t>r_D</t>
  </si>
  <si>
    <t>пост больцмана</t>
  </si>
  <si>
    <t>N_D</t>
  </si>
  <si>
    <t>ВСЕ В СГС!!!!!</t>
  </si>
  <si>
    <t>kT, эрг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</si>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</sst>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A19" workbookViewId="0">
      <selection activeCell="I50" sqref="I50"/>
    </sheetView>
  </sheetViews>
  <sheetFormatPr defaultRowHeight="14.5" x14ac:dyDescent="0.35"/>
  <cols>
    <col min="4" max="4" width="10.1796875" customWidth="1"/>
    <col min="5" max="5" width="9.90625" customWidth="1"/>
    <col min="6" max="6" width="9.6328125" customWidth="1"/>
    <col min="12" max="12" width="11.81640625" bestFit="1" customWidth="1"/>
  </cols>
  <sheetData>
    <row r="1" spans="1:23" x14ac:dyDescent="0.35">
      <c r="A1" t="s">
        <v>5</v>
      </c>
    </row>
    <row r="3" spans="1:23" x14ac:dyDescent="0.35">
      <c r="A3" t="s">
        <v>0</v>
      </c>
    </row>
    <row r="4" spans="1:23" x14ac:dyDescent="0.35">
      <c r="A4" t="s">
        <v>1</v>
      </c>
      <c r="B4">
        <v>23.7</v>
      </c>
      <c r="C4">
        <v>23.2</v>
      </c>
      <c r="D4">
        <v>21.8</v>
      </c>
      <c r="E4">
        <v>20.399999999999999</v>
      </c>
      <c r="F4">
        <v>19.5</v>
      </c>
      <c r="G4">
        <v>18.399999999999999</v>
      </c>
      <c r="H4">
        <v>17</v>
      </c>
      <c r="I4">
        <v>14.9</v>
      </c>
      <c r="J4">
        <v>12.5</v>
      </c>
    </row>
    <row r="5" spans="1:23" x14ac:dyDescent="0.35">
      <c r="A5" t="s">
        <v>2</v>
      </c>
      <c r="B5">
        <v>2.0099999999999998</v>
      </c>
      <c r="C5">
        <v>2.21</v>
      </c>
      <c r="D5">
        <v>2.4900000000000002</v>
      </c>
      <c r="E5">
        <v>2.74</v>
      </c>
      <c r="F5">
        <v>2.92</v>
      </c>
      <c r="G5">
        <v>3.1</v>
      </c>
      <c r="H5">
        <v>3.31</v>
      </c>
      <c r="I5">
        <v>3.58</v>
      </c>
      <c r="J5">
        <v>3.87</v>
      </c>
    </row>
    <row r="7" spans="1:23" x14ac:dyDescent="0.35">
      <c r="A7" t="s">
        <v>3</v>
      </c>
    </row>
    <row r="8" spans="1:23" x14ac:dyDescent="0.35">
      <c r="A8" t="s">
        <v>1</v>
      </c>
      <c r="B8">
        <v>15.8</v>
      </c>
      <c r="C8">
        <v>17.399999999999999</v>
      </c>
      <c r="D8">
        <v>18.8</v>
      </c>
      <c r="E8">
        <v>19.899999999999999</v>
      </c>
      <c r="F8">
        <v>21.5</v>
      </c>
      <c r="G8">
        <v>23</v>
      </c>
      <c r="H8">
        <v>23.6</v>
      </c>
    </row>
    <row r="9" spans="1:23" x14ac:dyDescent="0.35">
      <c r="A9" t="s">
        <v>2</v>
      </c>
      <c r="B9">
        <v>3.49</v>
      </c>
      <c r="C9">
        <v>3.27</v>
      </c>
      <c r="D9">
        <v>3.04</v>
      </c>
      <c r="E9">
        <v>2.84</v>
      </c>
      <c r="F9">
        <v>2.5499999999999998</v>
      </c>
      <c r="G9">
        <v>2.2799999999999998</v>
      </c>
      <c r="H9">
        <v>2.11</v>
      </c>
    </row>
    <row r="14" spans="1:23" x14ac:dyDescent="0.35">
      <c r="A14" t="s">
        <v>4</v>
      </c>
    </row>
    <row r="15" spans="1:23" x14ac:dyDescent="0.35">
      <c r="A15" t="s">
        <v>6</v>
      </c>
    </row>
    <row r="16" spans="1:23" x14ac:dyDescent="0.35">
      <c r="A16" t="s">
        <v>1</v>
      </c>
      <c r="B16">
        <v>25</v>
      </c>
      <c r="C16">
        <v>22</v>
      </c>
      <c r="D16">
        <v>19</v>
      </c>
      <c r="E16">
        <v>16</v>
      </c>
      <c r="F16">
        <v>13</v>
      </c>
      <c r="G16">
        <v>10</v>
      </c>
      <c r="H16">
        <v>8</v>
      </c>
      <c r="I16">
        <v>6</v>
      </c>
      <c r="J16">
        <v>4</v>
      </c>
      <c r="K16">
        <v>2</v>
      </c>
      <c r="L16">
        <v>0.7</v>
      </c>
      <c r="M16">
        <v>-0.7</v>
      </c>
      <c r="N16">
        <v>-2</v>
      </c>
      <c r="O16">
        <v>-4</v>
      </c>
      <c r="P16">
        <v>-6</v>
      </c>
      <c r="Q16">
        <v>-8</v>
      </c>
      <c r="R16">
        <v>-10</v>
      </c>
      <c r="S16">
        <v>-13</v>
      </c>
      <c r="T16">
        <v>-16</v>
      </c>
      <c r="U16">
        <v>-19</v>
      </c>
      <c r="V16">
        <v>-22</v>
      </c>
      <c r="W16">
        <v>-25</v>
      </c>
    </row>
    <row r="17" spans="1:23" x14ac:dyDescent="0.35">
      <c r="A17" t="s">
        <v>2</v>
      </c>
      <c r="B17">
        <v>39.5</v>
      </c>
      <c r="C17">
        <v>38.700000000000003</v>
      </c>
      <c r="D17">
        <v>37.799999999999997</v>
      </c>
      <c r="E17">
        <v>36.799999999999997</v>
      </c>
      <c r="F17">
        <v>35.700000000000003</v>
      </c>
      <c r="G17">
        <v>33.5</v>
      </c>
      <c r="H17">
        <v>30.9</v>
      </c>
      <c r="I17">
        <v>26.3</v>
      </c>
      <c r="J17">
        <v>19.8</v>
      </c>
      <c r="K17">
        <v>11.5</v>
      </c>
      <c r="L17">
        <v>5.2</v>
      </c>
      <c r="M17">
        <v>-3.4</v>
      </c>
      <c r="N17">
        <v>-9</v>
      </c>
      <c r="O17">
        <v>-15.9</v>
      </c>
      <c r="P17">
        <v>-20.6</v>
      </c>
      <c r="Q17">
        <v>-23.5</v>
      </c>
      <c r="R17">
        <v>-25</v>
      </c>
      <c r="S17">
        <v>-26.2</v>
      </c>
      <c r="T17">
        <v>-27.1</v>
      </c>
      <c r="U17">
        <v>-27.7</v>
      </c>
      <c r="V17">
        <v>-28.4</v>
      </c>
      <c r="W17">
        <v>-29.1</v>
      </c>
    </row>
    <row r="19" spans="1:23" x14ac:dyDescent="0.35">
      <c r="B19" t="s">
        <v>7</v>
      </c>
      <c r="E19">
        <f>(B17+W17)/2</f>
        <v>5.1999999999999993</v>
      </c>
    </row>
    <row r="22" spans="1:23" x14ac:dyDescent="0.35">
      <c r="A22" t="s">
        <v>8</v>
      </c>
    </row>
    <row r="23" spans="1:23" x14ac:dyDescent="0.35">
      <c r="A23" t="s">
        <v>1</v>
      </c>
      <c r="B23">
        <v>25</v>
      </c>
      <c r="C23">
        <v>22</v>
      </c>
      <c r="D23">
        <v>19</v>
      </c>
      <c r="E23">
        <v>16</v>
      </c>
      <c r="F23">
        <v>13</v>
      </c>
      <c r="G23">
        <v>10</v>
      </c>
      <c r="H23">
        <v>8</v>
      </c>
      <c r="I23">
        <v>6</v>
      </c>
      <c r="J23">
        <v>4</v>
      </c>
      <c r="K23">
        <v>2</v>
      </c>
      <c r="L23">
        <v>0.7</v>
      </c>
      <c r="M23">
        <v>-0.7</v>
      </c>
      <c r="N23">
        <v>-2</v>
      </c>
      <c r="O23">
        <v>-4</v>
      </c>
      <c r="P23">
        <v>-6</v>
      </c>
      <c r="Q23">
        <v>-8</v>
      </c>
      <c r="R23">
        <v>-10</v>
      </c>
      <c r="S23">
        <v>-13</v>
      </c>
      <c r="T23">
        <v>-16</v>
      </c>
      <c r="U23">
        <v>-19</v>
      </c>
      <c r="V23">
        <v>-22</v>
      </c>
      <c r="W23">
        <v>-25</v>
      </c>
    </row>
    <row r="24" spans="1:23" x14ac:dyDescent="0.35">
      <c r="A24" t="s">
        <v>2</v>
      </c>
      <c r="B24">
        <v>28.9</v>
      </c>
      <c r="C24">
        <v>28.3</v>
      </c>
      <c r="D24">
        <v>27.5</v>
      </c>
      <c r="E24">
        <v>26.8</v>
      </c>
      <c r="F24">
        <v>25.9</v>
      </c>
      <c r="G24">
        <v>24.3</v>
      </c>
      <c r="H24">
        <v>22.5</v>
      </c>
      <c r="I24">
        <v>19.2</v>
      </c>
      <c r="J24">
        <v>14.5</v>
      </c>
      <c r="K24">
        <v>8.1999999999999993</v>
      </c>
      <c r="L24">
        <v>3.6</v>
      </c>
      <c r="M24">
        <v>-2.2999999999999998</v>
      </c>
      <c r="N24">
        <v>-6.5</v>
      </c>
      <c r="O24">
        <v>-11.4</v>
      </c>
      <c r="P24">
        <v>-14.9</v>
      </c>
      <c r="Q24">
        <v>-16.899999999999999</v>
      </c>
      <c r="R24">
        <v>-18</v>
      </c>
      <c r="S24">
        <v>-19</v>
      </c>
      <c r="T24">
        <v>-19.600000000000001</v>
      </c>
      <c r="U24">
        <v>-20.2</v>
      </c>
      <c r="V24">
        <v>-20.7</v>
      </c>
      <c r="W24">
        <v>-21.2</v>
      </c>
    </row>
    <row r="26" spans="1:23" x14ac:dyDescent="0.35">
      <c r="B26" t="s">
        <v>7</v>
      </c>
      <c r="E26">
        <f>(B24+W24)/2</f>
        <v>3.8499999999999996</v>
      </c>
    </row>
    <row r="29" spans="1:23" x14ac:dyDescent="0.35">
      <c r="A29" t="s">
        <v>9</v>
      </c>
    </row>
    <row r="30" spans="1:23" x14ac:dyDescent="0.35">
      <c r="A30" t="s">
        <v>1</v>
      </c>
      <c r="B30">
        <v>25</v>
      </c>
      <c r="C30">
        <v>22</v>
      </c>
      <c r="D30">
        <v>19</v>
      </c>
      <c r="E30">
        <v>16</v>
      </c>
      <c r="F30">
        <v>13</v>
      </c>
      <c r="G30">
        <v>10</v>
      </c>
      <c r="H30">
        <v>8</v>
      </c>
      <c r="I30">
        <v>6</v>
      </c>
      <c r="J30">
        <v>4</v>
      </c>
      <c r="K30">
        <v>2</v>
      </c>
      <c r="L30">
        <v>0.7</v>
      </c>
      <c r="M30">
        <v>-0.7</v>
      </c>
      <c r="N30">
        <v>-2</v>
      </c>
      <c r="O30">
        <v>-4</v>
      </c>
      <c r="P30">
        <v>-6</v>
      </c>
      <c r="Q30">
        <v>-8</v>
      </c>
      <c r="R30">
        <v>-10</v>
      </c>
      <c r="S30">
        <v>-13</v>
      </c>
      <c r="T30">
        <v>-16</v>
      </c>
      <c r="U30">
        <v>-19</v>
      </c>
      <c r="V30">
        <v>-22</v>
      </c>
      <c r="W30">
        <v>-25</v>
      </c>
    </row>
    <row r="31" spans="1:23" x14ac:dyDescent="0.35">
      <c r="A31" t="s">
        <v>2</v>
      </c>
      <c r="B31">
        <v>16.8</v>
      </c>
      <c r="C31">
        <v>16.2</v>
      </c>
      <c r="D31">
        <v>15.61</v>
      </c>
      <c r="E31">
        <v>14.95</v>
      </c>
      <c r="F31">
        <v>14.16</v>
      </c>
      <c r="G31">
        <v>13.12</v>
      </c>
      <c r="H31">
        <v>12.06</v>
      </c>
      <c r="I31">
        <v>10.48</v>
      </c>
      <c r="J31">
        <v>8.14</v>
      </c>
      <c r="K31">
        <v>5.23</v>
      </c>
      <c r="L31">
        <v>3.19</v>
      </c>
      <c r="M31">
        <v>-1.96</v>
      </c>
      <c r="N31">
        <v>-3.98</v>
      </c>
      <c r="O31">
        <v>-6.33</v>
      </c>
      <c r="P31">
        <v>-8.0299999999999994</v>
      </c>
      <c r="Q31">
        <v>-9.08</v>
      </c>
      <c r="R31">
        <v>-9.74</v>
      </c>
      <c r="S31">
        <v>-10.53</v>
      </c>
      <c r="T31">
        <v>-11.15</v>
      </c>
      <c r="U31">
        <v>-11.62</v>
      </c>
      <c r="V31">
        <v>-12.05</v>
      </c>
      <c r="W31">
        <v>-12.41</v>
      </c>
    </row>
    <row r="33" spans="1:12" x14ac:dyDescent="0.35">
      <c r="B33" t="s">
        <v>7</v>
      </c>
      <c r="E33">
        <f>(B31+W31)/2</f>
        <v>2.1950000000000003</v>
      </c>
    </row>
    <row r="36" spans="1:12" x14ac:dyDescent="0.35">
      <c r="A36" t="s">
        <v>10</v>
      </c>
    </row>
    <row r="38" spans="1:12" x14ac:dyDescent="0.35">
      <c r="A38" t="s">
        <v>24</v>
      </c>
      <c r="D38" t="s">
        <v>11</v>
      </c>
      <c r="E38" t="s">
        <v>12</v>
      </c>
      <c r="F38" t="s">
        <v>13</v>
      </c>
      <c r="I38" t="s">
        <v>16</v>
      </c>
      <c r="L38">
        <f>1.6*10^(-19)*3*10^(9)</f>
        <v>4.8E-10</v>
      </c>
    </row>
    <row r="39" spans="1:12" x14ac:dyDescent="0.35">
      <c r="A39" t="s">
        <v>25</v>
      </c>
      <c r="D39">
        <f>2.36*1.6*10^(-19)*10^(7)</f>
        <v>3.7760000000000001E-12</v>
      </c>
      <c r="E39">
        <f>2.61*1.6*10^(-19)*10^(7)</f>
        <v>4.176E-12</v>
      </c>
      <c r="F39">
        <f>1.47*1.6*10^(-19)*10^(7)</f>
        <v>2.3519999999999997E-12</v>
      </c>
      <c r="I39" t="s">
        <v>17</v>
      </c>
      <c r="L39">
        <f>22*1.66*10^(-27)*1000</f>
        <v>3.6519999999999998E-23</v>
      </c>
    </row>
    <row r="40" spans="1:12" x14ac:dyDescent="0.35">
      <c r="A40" t="s">
        <v>14</v>
      </c>
      <c r="D40">
        <f>27*10^(-6)*3*10^9</f>
        <v>80999.999999999985</v>
      </c>
      <c r="E40">
        <f>19.5*10^(-6)*3*10^9</f>
        <v>58500</v>
      </c>
      <c r="F40">
        <f>10.5*10^(-6)*3*10^9</f>
        <v>31500</v>
      </c>
      <c r="I40" t="s">
        <v>18</v>
      </c>
      <c r="L40">
        <f>PI()*0.2*5.2*10^(-2)</f>
        <v>3.2672563597333851E-2</v>
      </c>
    </row>
    <row r="41" spans="1:12" x14ac:dyDescent="0.35">
      <c r="I41" t="s">
        <v>22</v>
      </c>
      <c r="L41">
        <f>1.38*10^(-23)*10^(7)</f>
        <v>1.38E-16</v>
      </c>
    </row>
    <row r="42" spans="1:12" x14ac:dyDescent="0.35">
      <c r="A42" t="s">
        <v>15</v>
      </c>
      <c r="D42">
        <f>D40/(0.4*$L$38*$L$40)*SQRT($L$39/(2*D39))</f>
        <v>28394548799.721863</v>
      </c>
      <c r="E42">
        <f>E40/(0.4*$L$38*$L$40)*SQRT($L$39/(2*E39))</f>
        <v>19500312312.921101</v>
      </c>
      <c r="F42">
        <f>F40/(0.4*$L$38*$L$40)*SQRT($L$39/(2*F39))</f>
        <v>13991292661.248476</v>
      </c>
    </row>
    <row r="43" spans="1:12" x14ac:dyDescent="0.35">
      <c r="A43" t="s">
        <v>19</v>
      </c>
      <c r="D43">
        <f>5.6*10^(4)*SQRT(D42)</f>
        <v>9436381988.661108</v>
      </c>
      <c r="E43">
        <f>5.6*10^(4)*SQRT(E42)</f>
        <v>7820037046.7997513</v>
      </c>
      <c r="F43">
        <f t="shared" ref="E43:F43" si="0">5.6*10^(4)*SQRT(F42)</f>
        <v>6623948504.1533365</v>
      </c>
    </row>
    <row r="44" spans="1:12" x14ac:dyDescent="0.35">
      <c r="A44" t="s">
        <v>20</v>
      </c>
      <c r="D44">
        <f>SQRT(D39/(4*PI()*D42*$L$38))</f>
        <v>1.4848170851059982E-7</v>
      </c>
      <c r="E44">
        <f t="shared" ref="E44:F44" si="1">SQRT(E39/(4*PI()*E42*$L$38))</f>
        <v>1.884229985327485E-7</v>
      </c>
      <c r="F44">
        <f t="shared" si="1"/>
        <v>1.6694145237696795E-7</v>
      </c>
    </row>
    <row r="45" spans="1:12" x14ac:dyDescent="0.35">
      <c r="A45" t="s">
        <v>21</v>
      </c>
      <c r="D45">
        <f>SQRT($L$41*300/(4*PI()*D42*$L$38*$L$38))</f>
        <v>7.0963743129587038E-4</v>
      </c>
      <c r="E45">
        <f>SQRT($L$41*300/(4*PI()*E42*$L$38*$L$38))</f>
        <v>8.5631434161817749E-4</v>
      </c>
      <c r="F45">
        <f>SQRT($L$41*300/(4*PI()*F42*$L$38*$L$38))</f>
        <v>1.0109393016810614E-3</v>
      </c>
    </row>
    <row r="46" spans="1:12" x14ac:dyDescent="0.35">
      <c r="A46" t="s">
        <v>23</v>
      </c>
      <c r="D46">
        <f>4*PI()*D45^3*D42/3</f>
        <v>42.504325311992226</v>
      </c>
      <c r="E46">
        <f t="shared" ref="E46:F46" si="2">4*PI()*E45^3*E42</f>
        <v>153.86898325951628</v>
      </c>
      <c r="F46">
        <f t="shared" si="2"/>
        <v>181.65315577081566</v>
      </c>
    </row>
    <row r="47" spans="1:12" x14ac:dyDescent="0.35">
      <c r="A47" t="s">
        <v>26</v>
      </c>
      <c r="D47">
        <f>D42/(2*273*2.69*10^(19)/(760*300))</f>
        <v>4.4078306074162784E-7</v>
      </c>
      <c r="E47">
        <f t="shared" ref="E47:F47" si="3">E42/(2*273*2.69*10^(19)/(760*300))</f>
        <v>3.0271329216512189E-7</v>
      </c>
      <c r="F47">
        <f t="shared" si="3"/>
        <v>2.1719397080250096E-7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2023-11-19T18:10:53Z</dcterms:modified>
</cp:coreProperties>
</file>