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3.1\"/>
    </mc:Choice>
  </mc:AlternateContent>
  <xr:revisionPtr revIDLastSave="0" documentId="13_ncr:1_{4604BFD9-2280-4041-A12C-83567D644189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47" i="1"/>
  <c r="D39" i="1"/>
  <c r="D40" i="1"/>
  <c r="D41" i="1"/>
  <c r="D42" i="1"/>
  <c r="D43" i="1"/>
  <c r="D44" i="1"/>
  <c r="D46" i="1"/>
  <c r="D48" i="1"/>
  <c r="D50" i="1"/>
  <c r="D38" i="1"/>
  <c r="D29" i="1"/>
  <c r="D21" i="1"/>
  <c r="D22" i="1"/>
  <c r="D23" i="1"/>
  <c r="D24" i="1"/>
  <c r="D25" i="1"/>
  <c r="D27" i="1"/>
  <c r="D28" i="1"/>
  <c r="D30" i="1"/>
  <c r="D20" i="1"/>
  <c r="R72" i="1"/>
  <c r="R70" i="1"/>
  <c r="R69" i="1"/>
  <c r="M74" i="1"/>
  <c r="M75" i="1"/>
  <c r="J78" i="1"/>
  <c r="J77" i="1"/>
  <c r="J76" i="1"/>
  <c r="J75" i="1"/>
  <c r="J74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M57" i="1"/>
  <c r="M58" i="1"/>
  <c r="J61" i="1"/>
  <c r="J60" i="1"/>
  <c r="J59" i="1"/>
  <c r="J58" i="1"/>
  <c r="J57" i="1"/>
  <c r="F63" i="1"/>
  <c r="G59" i="1"/>
  <c r="G60" i="1"/>
  <c r="G61" i="1"/>
  <c r="G62" i="1"/>
  <c r="G63" i="1"/>
  <c r="G64" i="1"/>
  <c r="G65" i="1"/>
  <c r="G66" i="1"/>
  <c r="G67" i="1"/>
  <c r="G68" i="1"/>
  <c r="G58" i="1"/>
  <c r="F58" i="1"/>
  <c r="F59" i="1"/>
  <c r="F60" i="1"/>
  <c r="F61" i="1"/>
  <c r="F62" i="1"/>
  <c r="F64" i="1"/>
  <c r="F65" i="1"/>
  <c r="F66" i="1"/>
  <c r="F67" i="1"/>
  <c r="F68" i="1"/>
  <c r="E59" i="1"/>
  <c r="E60" i="1"/>
  <c r="E61" i="1"/>
  <c r="E62" i="1"/>
  <c r="E63" i="1"/>
  <c r="E64" i="1"/>
  <c r="E65" i="1"/>
  <c r="E66" i="1"/>
  <c r="E67" i="1"/>
  <c r="E68" i="1"/>
  <c r="E58" i="1"/>
  <c r="U35" i="1"/>
  <c r="S35" i="1"/>
  <c r="J46" i="1"/>
  <c r="G46" i="1"/>
  <c r="F46" i="1"/>
  <c r="E47" i="1"/>
  <c r="E48" i="1"/>
  <c r="E49" i="1"/>
  <c r="E50" i="1"/>
  <c r="E46" i="1"/>
  <c r="J48" i="1" s="1"/>
  <c r="J37" i="1"/>
  <c r="E44" i="1"/>
  <c r="E38" i="1"/>
  <c r="J39" i="1" s="1"/>
  <c r="E43" i="1"/>
  <c r="G42" i="1"/>
  <c r="F42" i="1"/>
  <c r="E42" i="1"/>
  <c r="E41" i="1"/>
  <c r="G40" i="1"/>
  <c r="E40" i="1"/>
  <c r="E39" i="1"/>
  <c r="F38" i="1"/>
  <c r="J29" i="1"/>
  <c r="J27" i="1"/>
  <c r="J19" i="1"/>
  <c r="G23" i="1"/>
  <c r="G27" i="1"/>
  <c r="J31" i="1" s="1"/>
  <c r="M27" i="1" s="1"/>
  <c r="G29" i="1"/>
  <c r="E21" i="1"/>
  <c r="E22" i="1"/>
  <c r="F22" i="1"/>
  <c r="E23" i="1"/>
  <c r="F23" i="1"/>
  <c r="E24" i="1"/>
  <c r="E25" i="1"/>
  <c r="E27" i="1"/>
  <c r="F27" i="1"/>
  <c r="E28" i="1"/>
  <c r="E29" i="1"/>
  <c r="E30" i="1"/>
  <c r="F30" i="1"/>
  <c r="E20" i="1"/>
  <c r="J21" i="1" s="1"/>
  <c r="C39" i="1"/>
  <c r="J38" i="1" s="1"/>
  <c r="C40" i="1"/>
  <c r="F40" i="1" s="1"/>
  <c r="C41" i="1"/>
  <c r="G41" i="1" s="1"/>
  <c r="C42" i="1"/>
  <c r="C43" i="1"/>
  <c r="G43" i="1" s="1"/>
  <c r="C44" i="1"/>
  <c r="F44" i="1" s="1"/>
  <c r="C46" i="1"/>
  <c r="J47" i="1" s="1"/>
  <c r="C47" i="1"/>
  <c r="F47" i="1" s="1"/>
  <c r="C48" i="1"/>
  <c r="F48" i="1" s="1"/>
  <c r="C49" i="1"/>
  <c r="G49" i="1" s="1"/>
  <c r="C50" i="1"/>
  <c r="G50" i="1" s="1"/>
  <c r="C38" i="1"/>
  <c r="G38" i="1" s="1"/>
  <c r="C21" i="1"/>
  <c r="F21" i="1" s="1"/>
  <c r="C22" i="1"/>
  <c r="G22" i="1" s="1"/>
  <c r="C23" i="1"/>
  <c r="C24" i="1"/>
  <c r="G24" i="1" s="1"/>
  <c r="C25" i="1"/>
  <c r="F25" i="1" s="1"/>
  <c r="C27" i="1"/>
  <c r="J28" i="1" s="1"/>
  <c r="C28" i="1"/>
  <c r="G28" i="1" s="1"/>
  <c r="C29" i="1"/>
  <c r="F29" i="1" s="1"/>
  <c r="C30" i="1"/>
  <c r="G30" i="1" s="1"/>
  <c r="C20" i="1"/>
  <c r="F20" i="1" s="1"/>
  <c r="G39" i="1" l="1"/>
  <c r="J41" i="1" s="1"/>
  <c r="M37" i="1" s="1"/>
  <c r="G48" i="1"/>
  <c r="J50" i="1" s="1"/>
  <c r="M46" i="1" s="1"/>
  <c r="U32" i="1" s="1"/>
  <c r="F24" i="1"/>
  <c r="J22" i="1" s="1"/>
  <c r="F28" i="1"/>
  <c r="J30" i="1" s="1"/>
  <c r="M28" i="1" s="1"/>
  <c r="U33" i="1" s="1"/>
  <c r="F43" i="1"/>
  <c r="F50" i="1"/>
  <c r="J49" i="1" s="1"/>
  <c r="M47" i="1" s="1"/>
  <c r="G47" i="1"/>
  <c r="G20" i="1"/>
  <c r="G21" i="1"/>
  <c r="F41" i="1"/>
  <c r="G44" i="1"/>
  <c r="F49" i="1"/>
  <c r="F39" i="1"/>
  <c r="J20" i="1"/>
  <c r="G25" i="1"/>
  <c r="J23" i="1" l="1"/>
  <c r="M19" i="1" s="1"/>
  <c r="S32" i="1" s="1"/>
  <c r="J40" i="1"/>
  <c r="M38" i="1" s="1"/>
  <c r="M20" i="1" l="1"/>
  <c r="S33" i="1" s="1"/>
</calcChain>
</file>

<file path=xl/sharedStrings.xml><?xml version="1.0" encoding="utf-8"?>
<sst xmlns="http://schemas.openxmlformats.org/spreadsheetml/2006/main" count="85" uniqueCount="29">
  <si>
    <t>Ухудшение</t>
  </si>
  <si>
    <t>t</t>
  </si>
  <si>
    <t>p</t>
  </si>
  <si>
    <t>Откачка</t>
  </si>
  <si>
    <t>Обработка Откачки</t>
  </si>
  <si>
    <t>lnP</t>
  </si>
  <si>
    <t>Излом</t>
  </si>
  <si>
    <t>t^2</t>
  </si>
  <si>
    <t>lnP^2</t>
  </si>
  <si>
    <t>tlnP</t>
  </si>
  <si>
    <t>&lt;t&gt;</t>
  </si>
  <si>
    <t>&lt;lnP&gt;</t>
  </si>
  <si>
    <t>&lt;t^2&gt;</t>
  </si>
  <si>
    <t>&lt;lnP^2&gt;</t>
  </si>
  <si>
    <t>&lt;tlnP&gt;</t>
  </si>
  <si>
    <t>k=</t>
  </si>
  <si>
    <t>сигма_k=</t>
  </si>
  <si>
    <t>Kср=</t>
  </si>
  <si>
    <t>сигма_K</t>
  </si>
  <si>
    <t>eps</t>
  </si>
  <si>
    <t>Обработка ухудшения вакуума</t>
  </si>
  <si>
    <t>p^2</t>
  </si>
  <si>
    <t>tp</t>
  </si>
  <si>
    <t>&lt;p&gt;</t>
  </si>
  <si>
    <t>&lt;p^2&gt;</t>
  </si>
  <si>
    <t>&lt;tp&gt;</t>
  </si>
  <si>
    <t>сигмаK</t>
  </si>
  <si>
    <t>сигмаP</t>
  </si>
  <si>
    <t>крест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</si>
</sst>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A52" workbookViewId="0">
      <selection activeCell="D57" sqref="D57"/>
    </sheetView>
  </sheetViews>
  <sheetFormatPr defaultRowHeight="14.5" x14ac:dyDescent="0.35"/>
  <sheetData>
    <row r="1" spans="1:12" x14ac:dyDescent="0.35">
      <c r="A1" s="1" t="s">
        <v>3</v>
      </c>
      <c r="B1" s="1"/>
      <c r="G1" s="1" t="s">
        <v>0</v>
      </c>
      <c r="H1" s="1"/>
    </row>
    <row r="2" spans="1:12" x14ac:dyDescent="0.35">
      <c r="A2" t="s">
        <v>1</v>
      </c>
      <c r="B2" t="s">
        <v>2</v>
      </c>
      <c r="C2" t="s">
        <v>1</v>
      </c>
      <c r="D2" t="s">
        <v>2</v>
      </c>
      <c r="G2" t="s">
        <v>1</v>
      </c>
      <c r="H2" t="s">
        <v>2</v>
      </c>
      <c r="I2" t="s">
        <v>1</v>
      </c>
      <c r="J2" t="s">
        <v>2</v>
      </c>
      <c r="L2" t="s">
        <v>27</v>
      </c>
    </row>
    <row r="3" spans="1:12" x14ac:dyDescent="0.35">
      <c r="A3" s="1">
        <v>1</v>
      </c>
      <c r="B3" s="1"/>
      <c r="C3" s="1">
        <v>2</v>
      </c>
      <c r="D3" s="1"/>
      <c r="G3" s="1">
        <v>1</v>
      </c>
      <c r="H3" s="1"/>
      <c r="I3" s="1">
        <v>2</v>
      </c>
      <c r="J3" s="1"/>
      <c r="L3">
        <v>1</v>
      </c>
    </row>
    <row r="4" spans="1:12" x14ac:dyDescent="0.35">
      <c r="A4">
        <v>0</v>
      </c>
      <c r="B4">
        <v>77</v>
      </c>
      <c r="C4">
        <v>0</v>
      </c>
      <c r="D4">
        <v>78</v>
      </c>
      <c r="G4">
        <v>0</v>
      </c>
      <c r="H4">
        <v>6.9</v>
      </c>
      <c r="I4">
        <v>0</v>
      </c>
      <c r="J4">
        <v>7.5</v>
      </c>
    </row>
    <row r="5" spans="1:12" x14ac:dyDescent="0.35">
      <c r="A5">
        <v>4</v>
      </c>
      <c r="B5">
        <v>57</v>
      </c>
      <c r="C5">
        <v>4</v>
      </c>
      <c r="D5">
        <v>57</v>
      </c>
      <c r="G5">
        <v>9</v>
      </c>
      <c r="H5">
        <v>12</v>
      </c>
      <c r="I5">
        <v>9</v>
      </c>
      <c r="J5">
        <v>16</v>
      </c>
    </row>
    <row r="6" spans="1:12" x14ac:dyDescent="0.35">
      <c r="A6">
        <v>8</v>
      </c>
      <c r="B6">
        <v>25</v>
      </c>
      <c r="C6">
        <v>8</v>
      </c>
      <c r="D6">
        <v>25</v>
      </c>
      <c r="G6">
        <v>18</v>
      </c>
      <c r="H6">
        <v>20</v>
      </c>
      <c r="I6">
        <v>18</v>
      </c>
      <c r="J6">
        <v>25</v>
      </c>
    </row>
    <row r="7" spans="1:12" x14ac:dyDescent="0.35">
      <c r="A7">
        <v>12</v>
      </c>
      <c r="B7">
        <v>14</v>
      </c>
      <c r="C7">
        <v>12</v>
      </c>
      <c r="D7">
        <v>14</v>
      </c>
      <c r="G7">
        <v>27</v>
      </c>
      <c r="H7">
        <v>28</v>
      </c>
      <c r="I7">
        <v>27</v>
      </c>
      <c r="J7">
        <v>33</v>
      </c>
    </row>
    <row r="8" spans="1:12" x14ac:dyDescent="0.35">
      <c r="A8">
        <v>16</v>
      </c>
      <c r="B8">
        <v>10</v>
      </c>
      <c r="C8">
        <v>16</v>
      </c>
      <c r="D8">
        <v>10</v>
      </c>
      <c r="G8">
        <v>36</v>
      </c>
      <c r="H8">
        <v>36</v>
      </c>
      <c r="I8">
        <v>36</v>
      </c>
      <c r="J8">
        <v>41</v>
      </c>
    </row>
    <row r="9" spans="1:12" x14ac:dyDescent="0.35">
      <c r="A9">
        <v>20</v>
      </c>
      <c r="B9">
        <v>8.5</v>
      </c>
      <c r="C9">
        <v>20</v>
      </c>
      <c r="D9">
        <v>8.5</v>
      </c>
      <c r="G9">
        <v>45</v>
      </c>
      <c r="H9">
        <v>43</v>
      </c>
      <c r="I9">
        <v>45</v>
      </c>
      <c r="J9">
        <v>49</v>
      </c>
    </row>
    <row r="10" spans="1:12" x14ac:dyDescent="0.35">
      <c r="A10">
        <v>24</v>
      </c>
      <c r="B10">
        <v>7.9</v>
      </c>
      <c r="C10">
        <v>24</v>
      </c>
      <c r="D10">
        <v>8</v>
      </c>
      <c r="G10">
        <v>54</v>
      </c>
      <c r="H10">
        <v>50</v>
      </c>
      <c r="I10">
        <v>54</v>
      </c>
      <c r="J10">
        <v>57</v>
      </c>
    </row>
    <row r="11" spans="1:12" x14ac:dyDescent="0.35">
      <c r="A11">
        <v>28</v>
      </c>
      <c r="B11">
        <v>7.7</v>
      </c>
      <c r="C11">
        <v>28</v>
      </c>
      <c r="D11">
        <v>7.7</v>
      </c>
      <c r="G11">
        <v>63</v>
      </c>
      <c r="H11">
        <v>57</v>
      </c>
      <c r="I11">
        <v>63</v>
      </c>
      <c r="J11">
        <v>64</v>
      </c>
    </row>
    <row r="12" spans="1:12" x14ac:dyDescent="0.35">
      <c r="A12">
        <v>32</v>
      </c>
      <c r="B12">
        <v>7.6</v>
      </c>
      <c r="C12">
        <v>32</v>
      </c>
      <c r="D12">
        <v>7.6</v>
      </c>
      <c r="G12">
        <v>72</v>
      </c>
      <c r="H12">
        <v>65</v>
      </c>
      <c r="I12">
        <v>72</v>
      </c>
      <c r="J12">
        <v>72</v>
      </c>
    </row>
    <row r="13" spans="1:12" x14ac:dyDescent="0.35">
      <c r="A13">
        <v>36</v>
      </c>
      <c r="B13">
        <v>7.5</v>
      </c>
      <c r="C13">
        <v>36</v>
      </c>
      <c r="D13">
        <v>7.6</v>
      </c>
      <c r="G13">
        <v>81</v>
      </c>
      <c r="H13">
        <v>72</v>
      </c>
      <c r="I13">
        <v>79</v>
      </c>
      <c r="J13">
        <v>78</v>
      </c>
    </row>
    <row r="14" spans="1:12" x14ac:dyDescent="0.35">
      <c r="C14">
        <v>40</v>
      </c>
      <c r="D14">
        <v>7.5</v>
      </c>
      <c r="G14">
        <v>87</v>
      </c>
      <c r="H14">
        <v>77</v>
      </c>
    </row>
    <row r="15" spans="1:12" x14ac:dyDescent="0.35">
      <c r="C15">
        <v>45</v>
      </c>
      <c r="D15">
        <v>7.4</v>
      </c>
    </row>
    <row r="17" spans="1:21" x14ac:dyDescent="0.35">
      <c r="A17" s="1" t="s">
        <v>4</v>
      </c>
      <c r="B17" s="1"/>
      <c r="C17" s="1"/>
    </row>
    <row r="18" spans="1:21" x14ac:dyDescent="0.35">
      <c r="A18" s="1">
        <v>1</v>
      </c>
      <c r="B18" s="1"/>
    </row>
    <row r="19" spans="1:21" x14ac:dyDescent="0.35">
      <c r="B19" t="s">
        <v>1</v>
      </c>
      <c r="C19" t="s">
        <v>5</v>
      </c>
      <c r="D19" t="s">
        <v>28</v>
      </c>
      <c r="E19" t="s">
        <v>7</v>
      </c>
      <c r="F19" t="s">
        <v>8</v>
      </c>
      <c r="G19" t="s">
        <v>9</v>
      </c>
      <c r="I19" t="s">
        <v>10</v>
      </c>
      <c r="J19">
        <f>AVERAGE(B20:B25)</f>
        <v>10</v>
      </c>
      <c r="L19" t="s">
        <v>15</v>
      </c>
      <c r="M19">
        <f>(J23-J19*J20)/(J21-J19*J19)</f>
        <v>-0.12014223793972517</v>
      </c>
    </row>
    <row r="20" spans="1:21" x14ac:dyDescent="0.35">
      <c r="B20">
        <v>0</v>
      </c>
      <c r="C20">
        <f>LN(B4)</f>
        <v>4.3438054218536841</v>
      </c>
      <c r="D20">
        <f>$L$3/B4</f>
        <v>1.2987012987012988E-2</v>
      </c>
      <c r="E20">
        <f>B20*B20</f>
        <v>0</v>
      </c>
      <c r="F20">
        <f>C20*C20</f>
        <v>18.868645542925464</v>
      </c>
      <c r="G20">
        <f>B20*C20</f>
        <v>0</v>
      </c>
      <c r="I20" t="s">
        <v>11</v>
      </c>
      <c r="J20">
        <f>AVERAGE(C20:C25)</f>
        <v>3.1145735167770017</v>
      </c>
      <c r="L20" t="s">
        <v>16</v>
      </c>
      <c r="M20">
        <f>SQRT((J22-J20*J20)/(J21-J19*J19)-M19*M19)/SQRT(6)</f>
        <v>1.0278918379924118E-2</v>
      </c>
    </row>
    <row r="21" spans="1:21" x14ac:dyDescent="0.35">
      <c r="B21">
        <v>4</v>
      </c>
      <c r="C21">
        <f>LN(B5)</f>
        <v>4.0430512678345503</v>
      </c>
      <c r="D21">
        <f t="shared" ref="D21:D30" si="0">$L$3/B5</f>
        <v>1.7543859649122806E-2</v>
      </c>
      <c r="E21">
        <f t="shared" ref="E21:E30" si="1">B21*B21</f>
        <v>16</v>
      </c>
      <c r="F21">
        <f t="shared" ref="F21:F30" si="2">C21*C21</f>
        <v>16.346263554338563</v>
      </c>
      <c r="G21">
        <f t="shared" ref="G21:G29" si="3">B21*C21</f>
        <v>16.172205071338201</v>
      </c>
      <c r="I21" t="s">
        <v>12</v>
      </c>
      <c r="J21">
        <f>AVERAGE(E20:E25)</f>
        <v>146.66666666666666</v>
      </c>
    </row>
    <row r="22" spans="1:21" x14ac:dyDescent="0.35">
      <c r="B22">
        <v>8</v>
      </c>
      <c r="C22">
        <f>LN(B6)</f>
        <v>3.2188758248682006</v>
      </c>
      <c r="D22">
        <f t="shared" si="0"/>
        <v>0.04</v>
      </c>
      <c r="E22">
        <f t="shared" si="1"/>
        <v>64</v>
      </c>
      <c r="F22">
        <f t="shared" si="2"/>
        <v>10.361161575920939</v>
      </c>
      <c r="G22">
        <f t="shared" si="3"/>
        <v>25.751006598945605</v>
      </c>
      <c r="I22" t="s">
        <v>13</v>
      </c>
      <c r="J22">
        <f>AVERAGE(F20:F25)</f>
        <v>10.403745926133505</v>
      </c>
    </row>
    <row r="23" spans="1:21" x14ac:dyDescent="0.35">
      <c r="B23">
        <v>12</v>
      </c>
      <c r="C23">
        <f>LN(B7)</f>
        <v>2.6390573296152584</v>
      </c>
      <c r="D23">
        <f t="shared" si="0"/>
        <v>7.1428571428571425E-2</v>
      </c>
      <c r="E23">
        <f t="shared" si="1"/>
        <v>144</v>
      </c>
      <c r="F23">
        <f t="shared" si="2"/>
        <v>6.9646235889960186</v>
      </c>
      <c r="G23">
        <f t="shared" si="3"/>
        <v>31.668687955383099</v>
      </c>
      <c r="I23" t="s">
        <v>14</v>
      </c>
      <c r="J23">
        <f>AVERAGE(G20:G25)</f>
        <v>25.53909739724951</v>
      </c>
    </row>
    <row r="24" spans="1:21" x14ac:dyDescent="0.35">
      <c r="B24">
        <v>16</v>
      </c>
      <c r="C24">
        <f>LN(B8)</f>
        <v>2.3025850929940459</v>
      </c>
      <c r="D24">
        <f t="shared" si="0"/>
        <v>0.1</v>
      </c>
      <c r="E24">
        <f t="shared" si="1"/>
        <v>256</v>
      </c>
      <c r="F24">
        <f t="shared" si="2"/>
        <v>5.3018981104783993</v>
      </c>
      <c r="G24">
        <f t="shared" si="3"/>
        <v>36.841361487904734</v>
      </c>
    </row>
    <row r="25" spans="1:21" x14ac:dyDescent="0.35">
      <c r="B25">
        <v>20</v>
      </c>
      <c r="C25">
        <f>LN(B9)</f>
        <v>2.1400661634962708</v>
      </c>
      <c r="D25">
        <f t="shared" si="0"/>
        <v>0.11764705882352941</v>
      </c>
      <c r="E25">
        <f t="shared" si="1"/>
        <v>400</v>
      </c>
      <c r="F25">
        <f t="shared" si="2"/>
        <v>4.5798831841416474</v>
      </c>
      <c r="G25">
        <f t="shared" si="3"/>
        <v>42.801323269925419</v>
      </c>
    </row>
    <row r="26" spans="1:21" x14ac:dyDescent="0.35">
      <c r="B26" s="1" t="s">
        <v>6</v>
      </c>
      <c r="C26" s="1"/>
    </row>
    <row r="27" spans="1:21" x14ac:dyDescent="0.35">
      <c r="B27">
        <v>24</v>
      </c>
      <c r="C27">
        <f>LN(B10)</f>
        <v>2.066862759472976</v>
      </c>
      <c r="D27">
        <f>$L$3/B10</f>
        <v>0.12658227848101264</v>
      </c>
      <c r="E27">
        <f t="shared" si="1"/>
        <v>576</v>
      </c>
      <c r="F27">
        <f t="shared" si="2"/>
        <v>4.2719216664962456</v>
      </c>
      <c r="G27">
        <f t="shared" si="3"/>
        <v>49.604706227351429</v>
      </c>
      <c r="I27" t="s">
        <v>10</v>
      </c>
      <c r="J27">
        <f>AVERAGE(B27:B30)</f>
        <v>30</v>
      </c>
      <c r="L27" t="s">
        <v>15</v>
      </c>
      <c r="M27">
        <f>(J31-J27*J28)/(J29-J27*J27)</f>
        <v>-4.2237824589872021E-3</v>
      </c>
    </row>
    <row r="28" spans="1:21" x14ac:dyDescent="0.35">
      <c r="B28">
        <v>28</v>
      </c>
      <c r="C28">
        <f>LN(B11)</f>
        <v>2.0412203288596382</v>
      </c>
      <c r="D28">
        <f>$L$3/B11</f>
        <v>0.12987012987012986</v>
      </c>
      <c r="E28">
        <f t="shared" si="1"/>
        <v>784</v>
      </c>
      <c r="F28">
        <f>C28*C28</f>
        <v>4.1665804309498498</v>
      </c>
      <c r="G28">
        <f t="shared" si="3"/>
        <v>57.154169208069874</v>
      </c>
      <c r="I28" t="s">
        <v>11</v>
      </c>
      <c r="J28">
        <f>AVERAGE(C27:C30)</f>
        <v>2.037783589041791</v>
      </c>
      <c r="L28" t="s">
        <v>16</v>
      </c>
      <c r="M28">
        <f>SQRT((J30-J28*J28)/(J29-J27*J27)-M27*M27)/SQRT(4)</f>
        <v>3.8137292348775984E-4</v>
      </c>
    </row>
    <row r="29" spans="1:21" x14ac:dyDescent="0.35">
      <c r="B29">
        <v>32</v>
      </c>
      <c r="C29">
        <f>LN(B12)</f>
        <v>2.0281482472922852</v>
      </c>
      <c r="D29">
        <f>$L$3/B12</f>
        <v>0.13157894736842105</v>
      </c>
      <c r="E29">
        <f t="shared" si="1"/>
        <v>1024</v>
      </c>
      <c r="F29">
        <f t="shared" si="2"/>
        <v>4.113385312994768</v>
      </c>
      <c r="G29">
        <f t="shared" si="3"/>
        <v>64.900743913353125</v>
      </c>
      <c r="I29" t="s">
        <v>12</v>
      </c>
      <c r="J29">
        <f>AVERAGE(E27:E30)</f>
        <v>920</v>
      </c>
    </row>
    <row r="30" spans="1:21" x14ac:dyDescent="0.35">
      <c r="B30">
        <v>36</v>
      </c>
      <c r="C30">
        <f>LN(B13)</f>
        <v>2.0149030205422647</v>
      </c>
      <c r="D30">
        <f>$L$3/B13</f>
        <v>0.13333333333333333</v>
      </c>
      <c r="E30">
        <f t="shared" si="1"/>
        <v>1296</v>
      </c>
      <c r="F30">
        <f t="shared" si="2"/>
        <v>4.0598341821903414</v>
      </c>
      <c r="G30">
        <f>B30*C30</f>
        <v>72.536508739521523</v>
      </c>
      <c r="I30" t="s">
        <v>13</v>
      </c>
      <c r="J30">
        <f>AVERAGE(F27:F30)</f>
        <v>4.1529303981578014</v>
      </c>
    </row>
    <row r="31" spans="1:21" x14ac:dyDescent="0.35">
      <c r="I31" t="s">
        <v>14</v>
      </c>
      <c r="J31">
        <f>AVERAGE(G27:G30)</f>
        <v>61.049032022073987</v>
      </c>
    </row>
    <row r="32" spans="1:21" x14ac:dyDescent="0.35">
      <c r="Q32" t="s">
        <v>17</v>
      </c>
      <c r="S32">
        <f>AVERAGE(M19,M37)</f>
        <v>-0.1116517564501304</v>
      </c>
      <c r="U32">
        <f>AVERAGE(M27,M46)</f>
        <v>-3.2210640372576801E-3</v>
      </c>
    </row>
    <row r="33" spans="1:21" x14ac:dyDescent="0.35">
      <c r="Q33" t="s">
        <v>18</v>
      </c>
      <c r="S33">
        <f>AVERAGE(M20,M38)</f>
        <v>1.0824705716273399E-2</v>
      </c>
      <c r="U33">
        <f>AVERAGE(M28,M47)</f>
        <v>3.0144249885029545E-4</v>
      </c>
    </row>
    <row r="35" spans="1:21" x14ac:dyDescent="0.35">
      <c r="Q35" t="s">
        <v>19</v>
      </c>
      <c r="S35">
        <f>(-1)*S33/S32*100</f>
        <v>9.6950608395563282</v>
      </c>
      <c r="U35">
        <f t="shared" ref="T35:U35" si="4">(-1)*U33/U32*100</f>
        <v>9.3584758130712231</v>
      </c>
    </row>
    <row r="36" spans="1:21" x14ac:dyDescent="0.35">
      <c r="A36" s="1">
        <v>2</v>
      </c>
      <c r="B36" s="1"/>
    </row>
    <row r="37" spans="1:21" x14ac:dyDescent="0.35">
      <c r="B37" t="s">
        <v>1</v>
      </c>
      <c r="C37" t="s">
        <v>5</v>
      </c>
      <c r="D37" t="s">
        <v>28</v>
      </c>
      <c r="E37" t="s">
        <v>7</v>
      </c>
      <c r="F37" t="s">
        <v>8</v>
      </c>
      <c r="G37" t="s">
        <v>9</v>
      </c>
      <c r="I37" t="s">
        <v>10</v>
      </c>
      <c r="J37">
        <f>AVERAGE(B38:B44)</f>
        <v>12</v>
      </c>
      <c r="L37" t="s">
        <v>15</v>
      </c>
      <c r="M37">
        <f>(J41-J37*J38)/(J39-J37*J37)</f>
        <v>-0.10316127496053562</v>
      </c>
    </row>
    <row r="38" spans="1:21" x14ac:dyDescent="0.35">
      <c r="B38">
        <v>0</v>
      </c>
      <c r="C38">
        <f>LN(D4)</f>
        <v>4.3567088266895917</v>
      </c>
      <c r="D38">
        <f>$L$3/D4</f>
        <v>1.282051282051282E-2</v>
      </c>
      <c r="E38">
        <f>B38*B38</f>
        <v>0</v>
      </c>
      <c r="F38">
        <f>C38*C38</f>
        <v>18.980911800554999</v>
      </c>
      <c r="G38">
        <f>B38*C38</f>
        <v>0</v>
      </c>
      <c r="I38" t="s">
        <v>11</v>
      </c>
      <c r="J38">
        <f>AVERAGE(C38:C44)</f>
        <v>2.9685408638825366</v>
      </c>
      <c r="L38" t="s">
        <v>16</v>
      </c>
      <c r="M38">
        <f>SQRT((J40-J38*J38)/(J39-J37*J37)-M37*M37)/SQRT(7)</f>
        <v>1.1370493052622681E-2</v>
      </c>
    </row>
    <row r="39" spans="1:21" x14ac:dyDescent="0.35">
      <c r="B39">
        <v>4</v>
      </c>
      <c r="C39">
        <f>LN(D5)</f>
        <v>4.0430512678345503</v>
      </c>
      <c r="D39">
        <f t="shared" ref="D39:D50" si="5">$L$3/D5</f>
        <v>1.7543859649122806E-2</v>
      </c>
      <c r="E39">
        <f t="shared" ref="E39:E48" si="6">B39*B39</f>
        <v>16</v>
      </c>
      <c r="F39">
        <f t="shared" ref="F39:F48" si="7">C39*C39</f>
        <v>16.346263554338563</v>
      </c>
      <c r="G39">
        <f t="shared" ref="G39:G42" si="8">B39*C39</f>
        <v>16.172205071338201</v>
      </c>
      <c r="I39" t="s">
        <v>12</v>
      </c>
      <c r="J39">
        <f>AVERAGE(E38:E44)</f>
        <v>208</v>
      </c>
    </row>
    <row r="40" spans="1:21" x14ac:dyDescent="0.35">
      <c r="B40">
        <v>8</v>
      </c>
      <c r="C40">
        <f>LN(D6)</f>
        <v>3.2188758248682006</v>
      </c>
      <c r="D40">
        <f t="shared" si="5"/>
        <v>0.04</v>
      </c>
      <c r="E40">
        <f t="shared" si="6"/>
        <v>64</v>
      </c>
      <c r="F40">
        <f t="shared" si="7"/>
        <v>10.361161575920939</v>
      </c>
      <c r="G40">
        <f t="shared" si="8"/>
        <v>25.751006598945605</v>
      </c>
      <c r="I40" t="s">
        <v>13</v>
      </c>
      <c r="J40">
        <f>AVERAGE(F38:F44)</f>
        <v>9.5512598485277671</v>
      </c>
    </row>
    <row r="41" spans="1:21" x14ac:dyDescent="0.35">
      <c r="B41">
        <v>12</v>
      </c>
      <c r="C41">
        <f>LN(D7)</f>
        <v>2.6390573296152584</v>
      </c>
      <c r="D41">
        <f t="shared" si="5"/>
        <v>7.1428571428571425E-2</v>
      </c>
      <c r="E41">
        <f t="shared" si="6"/>
        <v>144</v>
      </c>
      <c r="F41">
        <f t="shared" si="7"/>
        <v>6.9646235889960186</v>
      </c>
      <c r="G41">
        <f t="shared" si="8"/>
        <v>31.668687955383099</v>
      </c>
      <c r="I41" t="s">
        <v>14</v>
      </c>
      <c r="J41">
        <f>AVERAGE(G38:G44)</f>
        <v>29.020168769116161</v>
      </c>
    </row>
    <row r="42" spans="1:21" x14ac:dyDescent="0.35">
      <c r="B42">
        <v>16</v>
      </c>
      <c r="C42">
        <f>LN(D8)</f>
        <v>2.3025850929940459</v>
      </c>
      <c r="D42">
        <f t="shared" si="5"/>
        <v>0.1</v>
      </c>
      <c r="E42">
        <f t="shared" si="6"/>
        <v>256</v>
      </c>
      <c r="F42">
        <f t="shared" si="7"/>
        <v>5.3018981104783993</v>
      </c>
      <c r="G42">
        <f t="shared" si="8"/>
        <v>36.841361487904734</v>
      </c>
    </row>
    <row r="43" spans="1:21" x14ac:dyDescent="0.35">
      <c r="B43">
        <v>20</v>
      </c>
      <c r="C43">
        <f>LN(D9)</f>
        <v>2.1400661634962708</v>
      </c>
      <c r="D43">
        <f t="shared" si="5"/>
        <v>0.11764705882352941</v>
      </c>
      <c r="E43">
        <f t="shared" si="6"/>
        <v>400</v>
      </c>
      <c r="F43">
        <f t="shared" si="7"/>
        <v>4.5798831841416474</v>
      </c>
      <c r="G43">
        <f>B43*C43</f>
        <v>42.801323269925419</v>
      </c>
    </row>
    <row r="44" spans="1:21" x14ac:dyDescent="0.35">
      <c r="B44">
        <v>24</v>
      </c>
      <c r="C44">
        <f>LN(D10)</f>
        <v>2.0794415416798357</v>
      </c>
      <c r="D44">
        <f t="shared" si="5"/>
        <v>0.125</v>
      </c>
      <c r="E44">
        <f t="shared" si="6"/>
        <v>576</v>
      </c>
      <c r="F44">
        <f t="shared" si="7"/>
        <v>4.3240771252638117</v>
      </c>
      <c r="G44">
        <f>B44*C44</f>
        <v>49.906597000316054</v>
      </c>
    </row>
    <row r="45" spans="1:21" x14ac:dyDescent="0.35">
      <c r="B45" s="1" t="s">
        <v>6</v>
      </c>
      <c r="C45" s="1"/>
    </row>
    <row r="46" spans="1:21" x14ac:dyDescent="0.35">
      <c r="B46">
        <v>28</v>
      </c>
      <c r="C46">
        <f>LN(D11)</f>
        <v>2.0412203288596382</v>
      </c>
      <c r="D46">
        <f>$L$3/D11</f>
        <v>0.12987012987012986</v>
      </c>
      <c r="E46">
        <f>B46*B46</f>
        <v>784</v>
      </c>
      <c r="F46">
        <f>C46*C46</f>
        <v>4.1665804309498498</v>
      </c>
      <c r="G46">
        <f>B46*C46</f>
        <v>57.154169208069874</v>
      </c>
      <c r="I46" t="s">
        <v>10</v>
      </c>
      <c r="J46">
        <f>AVERAGE(B46:B50)</f>
        <v>36.200000000000003</v>
      </c>
      <c r="L46" t="s">
        <v>15</v>
      </c>
      <c r="M46">
        <f>(J50-J46*J47)/(J48-J46*J46)</f>
        <v>-2.218345615528158E-3</v>
      </c>
    </row>
    <row r="47" spans="1:21" x14ac:dyDescent="0.35">
      <c r="B47">
        <v>32</v>
      </c>
      <c r="C47">
        <f>LN(D12)</f>
        <v>2.0281482472922852</v>
      </c>
      <c r="D47">
        <f>$L$3/D12</f>
        <v>0.13157894736842105</v>
      </c>
      <c r="E47">
        <f t="shared" ref="E47:E50" si="9">B47*B47</f>
        <v>1024</v>
      </c>
      <c r="F47">
        <f t="shared" ref="F47:F50" si="10">C47*C47</f>
        <v>4.113385312994768</v>
      </c>
      <c r="G47">
        <f t="shared" ref="G47:G50" si="11">B47*C47</f>
        <v>64.900743913353125</v>
      </c>
      <c r="I47" t="s">
        <v>11</v>
      </c>
      <c r="J47">
        <f>AVERAGE(C46:C50)</f>
        <v>2.0227799688393193</v>
      </c>
      <c r="L47" t="s">
        <v>16</v>
      </c>
      <c r="M47">
        <f>SQRT((J49-J47*J47)/(J48-J46*J46)-M46*M46)/SQRT(5)</f>
        <v>2.2151207421283105E-4</v>
      </c>
    </row>
    <row r="48" spans="1:21" x14ac:dyDescent="0.35">
      <c r="B48">
        <v>36</v>
      </c>
      <c r="C48">
        <f>LN(D13)</f>
        <v>2.0281482472922852</v>
      </c>
      <c r="D48">
        <f>$L$3/D13</f>
        <v>0.13157894736842105</v>
      </c>
      <c r="E48">
        <f t="shared" si="9"/>
        <v>1296</v>
      </c>
      <c r="F48">
        <f t="shared" si="10"/>
        <v>4.113385312994768</v>
      </c>
      <c r="G48">
        <f t="shared" si="11"/>
        <v>73.013336902522269</v>
      </c>
      <c r="I48" t="s">
        <v>12</v>
      </c>
      <c r="J48">
        <f>AVERAGE(E46:E50)</f>
        <v>1345.8</v>
      </c>
    </row>
    <row r="49" spans="1:13" x14ac:dyDescent="0.35">
      <c r="B49">
        <v>40</v>
      </c>
      <c r="C49">
        <f>LN(D14)</f>
        <v>2.0149030205422647</v>
      </c>
      <c r="D49">
        <f>$L$3/D14</f>
        <v>0.13333333333333333</v>
      </c>
      <c r="E49">
        <f t="shared" si="9"/>
        <v>1600</v>
      </c>
      <c r="F49">
        <f t="shared" si="10"/>
        <v>4.0598341821903414</v>
      </c>
      <c r="G49">
        <f t="shared" si="11"/>
        <v>80.59612082169059</v>
      </c>
      <c r="I49" t="s">
        <v>13</v>
      </c>
      <c r="J49">
        <f>AVERAGE(F46:F50)</f>
        <v>4.0918214860741697</v>
      </c>
    </row>
    <row r="50" spans="1:13" x14ac:dyDescent="0.35">
      <c r="B50">
        <v>45</v>
      </c>
      <c r="C50">
        <f>LN(D15)</f>
        <v>2.0014800002101243</v>
      </c>
      <c r="D50">
        <f>$L$3/D15</f>
        <v>0.13513513513513511</v>
      </c>
      <c r="E50">
        <f t="shared" si="9"/>
        <v>2025</v>
      </c>
      <c r="F50">
        <f t="shared" si="10"/>
        <v>4.0059221912411189</v>
      </c>
      <c r="G50">
        <f t="shared" si="11"/>
        <v>90.066600009455598</v>
      </c>
      <c r="I50" t="s">
        <v>14</v>
      </c>
      <c r="J50">
        <f>AVERAGE(G46:G50)</f>
        <v>73.146194171018294</v>
      </c>
    </row>
    <row r="55" spans="1:13" x14ac:dyDescent="0.35">
      <c r="A55" s="1" t="s">
        <v>20</v>
      </c>
      <c r="B55" s="1"/>
      <c r="C55" s="1"/>
      <c r="D55" s="1"/>
    </row>
    <row r="56" spans="1:13" x14ac:dyDescent="0.35">
      <c r="A56" s="1">
        <v>1</v>
      </c>
      <c r="B56" s="1"/>
    </row>
    <row r="57" spans="1:13" x14ac:dyDescent="0.35">
      <c r="B57" t="s">
        <v>1</v>
      </c>
      <c r="C57" t="s">
        <v>2</v>
      </c>
      <c r="E57" t="s">
        <v>7</v>
      </c>
      <c r="F57" t="s">
        <v>21</v>
      </c>
      <c r="G57" t="s">
        <v>22</v>
      </c>
      <c r="I57" t="s">
        <v>10</v>
      </c>
      <c r="J57">
        <f>AVERAGE(B58:B68)</f>
        <v>44.727272727272727</v>
      </c>
      <c r="L57" t="s">
        <v>15</v>
      </c>
      <c r="M57">
        <f>(J61-J57*J58)/(J59-J57*J57)</f>
        <v>0.8179564806054872</v>
      </c>
    </row>
    <row r="58" spans="1:13" x14ac:dyDescent="0.35">
      <c r="B58">
        <v>0</v>
      </c>
      <c r="C58">
        <v>6.9</v>
      </c>
      <c r="E58">
        <f>B58*B58</f>
        <v>0</v>
      </c>
      <c r="F58">
        <f>C58*C58</f>
        <v>47.610000000000007</v>
      </c>
      <c r="G58">
        <f>B58*C58</f>
        <v>0</v>
      </c>
      <c r="I58" t="s">
        <v>23</v>
      </c>
      <c r="J58">
        <f>AVERAGE(C58:C68)</f>
        <v>42.445454545454545</v>
      </c>
      <c r="L58" t="s">
        <v>16</v>
      </c>
      <c r="M58">
        <f>SQRT((J60-J58*J58)/(J59-J57*J57)-M57*M57)/SQRT(7)</f>
        <v>7.8568551909496461E-3</v>
      </c>
    </row>
    <row r="59" spans="1:13" x14ac:dyDescent="0.35">
      <c r="B59">
        <v>9</v>
      </c>
      <c r="C59">
        <v>12</v>
      </c>
      <c r="E59">
        <f t="shared" ref="E59:F68" si="12">B59*B59</f>
        <v>81</v>
      </c>
      <c r="F59">
        <f t="shared" si="12"/>
        <v>144</v>
      </c>
      <c r="G59">
        <f t="shared" ref="G59:G68" si="13">B59*C59</f>
        <v>108</v>
      </c>
      <c r="I59" t="s">
        <v>12</v>
      </c>
      <c r="J59">
        <f>AVERAGE(E58:E68)</f>
        <v>2786.7272727272725</v>
      </c>
    </row>
    <row r="60" spans="1:13" x14ac:dyDescent="0.35">
      <c r="B60">
        <v>18</v>
      </c>
      <c r="C60">
        <v>20</v>
      </c>
      <c r="E60">
        <f t="shared" si="12"/>
        <v>324</v>
      </c>
      <c r="F60">
        <f t="shared" si="12"/>
        <v>400</v>
      </c>
      <c r="G60">
        <f t="shared" si="13"/>
        <v>360</v>
      </c>
      <c r="I60" t="s">
        <v>24</v>
      </c>
      <c r="J60">
        <f>AVERAGE(F58:F68)</f>
        <v>2327.9645454545457</v>
      </c>
    </row>
    <row r="61" spans="1:13" x14ac:dyDescent="0.35">
      <c r="B61">
        <v>27</v>
      </c>
      <c r="C61">
        <v>28</v>
      </c>
      <c r="E61">
        <f t="shared" si="12"/>
        <v>729</v>
      </c>
      <c r="F61">
        <f t="shared" si="12"/>
        <v>784</v>
      </c>
      <c r="G61">
        <f t="shared" si="13"/>
        <v>756</v>
      </c>
      <c r="I61" t="s">
        <v>25</v>
      </c>
      <c r="J61">
        <f>AVERAGE(G58:G68)</f>
        <v>2541.5454545454545</v>
      </c>
    </row>
    <row r="62" spans="1:13" x14ac:dyDescent="0.35">
      <c r="B62">
        <v>36</v>
      </c>
      <c r="C62">
        <v>36</v>
      </c>
      <c r="E62">
        <f t="shared" si="12"/>
        <v>1296</v>
      </c>
      <c r="F62">
        <f t="shared" si="12"/>
        <v>1296</v>
      </c>
      <c r="G62">
        <f t="shared" si="13"/>
        <v>1296</v>
      </c>
    </row>
    <row r="63" spans="1:13" x14ac:dyDescent="0.35">
      <c r="B63">
        <v>45</v>
      </c>
      <c r="C63">
        <v>43</v>
      </c>
      <c r="E63">
        <f t="shared" si="12"/>
        <v>2025</v>
      </c>
      <c r="F63">
        <f>C63*C63</f>
        <v>1849</v>
      </c>
      <c r="G63">
        <f t="shared" si="13"/>
        <v>1935</v>
      </c>
    </row>
    <row r="64" spans="1:13" x14ac:dyDescent="0.35">
      <c r="B64">
        <v>54</v>
      </c>
      <c r="C64">
        <v>50</v>
      </c>
      <c r="E64">
        <f t="shared" si="12"/>
        <v>2916</v>
      </c>
      <c r="F64">
        <f t="shared" si="12"/>
        <v>2500</v>
      </c>
      <c r="G64">
        <f t="shared" si="13"/>
        <v>2700</v>
      </c>
    </row>
    <row r="65" spans="1:18" x14ac:dyDescent="0.35">
      <c r="B65">
        <v>63</v>
      </c>
      <c r="C65">
        <v>57</v>
      </c>
      <c r="E65">
        <f t="shared" si="12"/>
        <v>3969</v>
      </c>
      <c r="F65">
        <f t="shared" si="12"/>
        <v>3249</v>
      </c>
      <c r="G65">
        <f t="shared" si="13"/>
        <v>3591</v>
      </c>
    </row>
    <row r="66" spans="1:18" x14ac:dyDescent="0.35">
      <c r="B66">
        <v>72</v>
      </c>
      <c r="C66">
        <v>65</v>
      </c>
      <c r="E66">
        <f t="shared" si="12"/>
        <v>5184</v>
      </c>
      <c r="F66">
        <f t="shared" si="12"/>
        <v>4225</v>
      </c>
      <c r="G66">
        <f t="shared" si="13"/>
        <v>4680</v>
      </c>
    </row>
    <row r="67" spans="1:18" x14ac:dyDescent="0.35">
      <c r="B67">
        <v>81</v>
      </c>
      <c r="C67">
        <v>72</v>
      </c>
      <c r="E67">
        <f t="shared" si="12"/>
        <v>6561</v>
      </c>
      <c r="F67">
        <f t="shared" si="12"/>
        <v>5184</v>
      </c>
      <c r="G67">
        <f t="shared" si="13"/>
        <v>5832</v>
      </c>
    </row>
    <row r="68" spans="1:18" x14ac:dyDescent="0.35">
      <c r="B68">
        <v>87</v>
      </c>
      <c r="C68">
        <v>77</v>
      </c>
      <c r="E68">
        <f t="shared" si="12"/>
        <v>7569</v>
      </c>
      <c r="F68">
        <f t="shared" si="12"/>
        <v>5929</v>
      </c>
      <c r="G68">
        <f t="shared" si="13"/>
        <v>6699</v>
      </c>
    </row>
    <row r="69" spans="1:18" x14ac:dyDescent="0.35">
      <c r="Q69" t="s">
        <v>17</v>
      </c>
      <c r="R69">
        <f>AVERAGE(M57,M74)</f>
        <v>0.85266012745959263</v>
      </c>
    </row>
    <row r="70" spans="1:18" x14ac:dyDescent="0.35">
      <c r="Q70" t="s">
        <v>26</v>
      </c>
      <c r="R70">
        <f>AVERAGE(M58,M75)</f>
        <v>8.2769207639098348E-3</v>
      </c>
    </row>
    <row r="72" spans="1:18" x14ac:dyDescent="0.35">
      <c r="Q72" t="s">
        <v>19</v>
      </c>
      <c r="R72">
        <f>R70/R69*100</f>
        <v>0.97071746377657087</v>
      </c>
    </row>
    <row r="73" spans="1:18" x14ac:dyDescent="0.35">
      <c r="A73" s="1">
        <v>2</v>
      </c>
      <c r="B73" s="1"/>
    </row>
    <row r="74" spans="1:18" x14ac:dyDescent="0.35">
      <c r="B74" t="s">
        <v>1</v>
      </c>
      <c r="C74" t="s">
        <v>2</v>
      </c>
      <c r="E74" t="s">
        <v>7</v>
      </c>
      <c r="F74" t="s">
        <v>21</v>
      </c>
      <c r="G74" t="s">
        <v>22</v>
      </c>
      <c r="I74" t="s">
        <v>10</v>
      </c>
      <c r="J74">
        <f>AVERAGE(B75:B84)</f>
        <v>40.299999999999997</v>
      </c>
      <c r="L74" t="s">
        <v>15</v>
      </c>
      <c r="M74">
        <f>(J78-J74*J75)/(J76-J74*J74)</f>
        <v>0.88736377431369795</v>
      </c>
    </row>
    <row r="75" spans="1:18" x14ac:dyDescent="0.35">
      <c r="B75">
        <v>0</v>
      </c>
      <c r="C75">
        <v>7.5</v>
      </c>
      <c r="E75">
        <f>B75*B75</f>
        <v>0</v>
      </c>
      <c r="F75">
        <f>C75*C75</f>
        <v>56.25</v>
      </c>
      <c r="G75">
        <f>B75*C75</f>
        <v>0</v>
      </c>
      <c r="I75" t="s">
        <v>23</v>
      </c>
      <c r="J75">
        <f>AVERAGE(C75:C84)</f>
        <v>44.25</v>
      </c>
      <c r="L75" t="s">
        <v>16</v>
      </c>
      <c r="M75">
        <f>SQRT((J77-J75*J75)/(J76-J74*J74)-M74*M74)/SQRT(7)</f>
        <v>8.6969863368700252E-3</v>
      </c>
    </row>
    <row r="76" spans="1:18" x14ac:dyDescent="0.35">
      <c r="B76">
        <v>9</v>
      </c>
      <c r="C76">
        <v>16</v>
      </c>
      <c r="E76">
        <f t="shared" ref="E76:E85" si="14">B76*B76</f>
        <v>81</v>
      </c>
      <c r="F76">
        <f t="shared" ref="F76:F85" si="15">C76*C76</f>
        <v>256</v>
      </c>
      <c r="G76">
        <f t="shared" ref="G76:G85" si="16">B76*C76</f>
        <v>144</v>
      </c>
      <c r="I76" t="s">
        <v>12</v>
      </c>
      <c r="J76">
        <f>AVERAGE(E75:E84)</f>
        <v>2276.5</v>
      </c>
    </row>
    <row r="77" spans="1:18" x14ac:dyDescent="0.35">
      <c r="B77">
        <v>18</v>
      </c>
      <c r="C77">
        <v>25</v>
      </c>
      <c r="E77">
        <f t="shared" si="14"/>
        <v>324</v>
      </c>
      <c r="F77">
        <f t="shared" si="15"/>
        <v>625</v>
      </c>
      <c r="G77">
        <f t="shared" si="16"/>
        <v>450</v>
      </c>
      <c r="I77" t="s">
        <v>24</v>
      </c>
      <c r="J77">
        <f>AVERAGE(F75:F84)</f>
        <v>2472.125</v>
      </c>
    </row>
    <row r="78" spans="1:18" x14ac:dyDescent="0.35">
      <c r="B78">
        <v>27</v>
      </c>
      <c r="C78">
        <v>33</v>
      </c>
      <c r="E78">
        <f t="shared" si="14"/>
        <v>729</v>
      </c>
      <c r="F78">
        <f t="shared" si="15"/>
        <v>1089</v>
      </c>
      <c r="G78">
        <f t="shared" si="16"/>
        <v>891</v>
      </c>
      <c r="I78" t="s">
        <v>25</v>
      </c>
      <c r="J78">
        <f>AVERAGE(G75:G84)</f>
        <v>2362.1999999999998</v>
      </c>
    </row>
    <row r="79" spans="1:18" x14ac:dyDescent="0.35">
      <c r="B79">
        <v>36</v>
      </c>
      <c r="C79">
        <v>41</v>
      </c>
      <c r="E79">
        <f t="shared" si="14"/>
        <v>1296</v>
      </c>
      <c r="F79">
        <f t="shared" si="15"/>
        <v>1681</v>
      </c>
      <c r="G79">
        <f t="shared" si="16"/>
        <v>1476</v>
      </c>
    </row>
    <row r="80" spans="1:18" x14ac:dyDescent="0.35">
      <c r="B80">
        <v>45</v>
      </c>
      <c r="C80">
        <v>49</v>
      </c>
      <c r="E80">
        <f t="shared" si="14"/>
        <v>2025</v>
      </c>
      <c r="F80">
        <f>C80*C80</f>
        <v>2401</v>
      </c>
      <c r="G80">
        <f t="shared" si="16"/>
        <v>2205</v>
      </c>
    </row>
    <row r="81" spans="2:7" x14ac:dyDescent="0.35">
      <c r="B81">
        <v>54</v>
      </c>
      <c r="C81">
        <v>57</v>
      </c>
      <c r="E81">
        <f t="shared" si="14"/>
        <v>2916</v>
      </c>
      <c r="F81">
        <f t="shared" ref="F81:F85" si="17">C81*C81</f>
        <v>3249</v>
      </c>
      <c r="G81">
        <f t="shared" si="16"/>
        <v>3078</v>
      </c>
    </row>
    <row r="82" spans="2:7" x14ac:dyDescent="0.35">
      <c r="B82">
        <v>63</v>
      </c>
      <c r="C82">
        <v>64</v>
      </c>
      <c r="E82">
        <f t="shared" si="14"/>
        <v>3969</v>
      </c>
      <c r="F82">
        <f t="shared" si="17"/>
        <v>4096</v>
      </c>
      <c r="G82">
        <f t="shared" si="16"/>
        <v>4032</v>
      </c>
    </row>
    <row r="83" spans="2:7" x14ac:dyDescent="0.35">
      <c r="B83">
        <v>72</v>
      </c>
      <c r="C83">
        <v>72</v>
      </c>
      <c r="E83">
        <f t="shared" si="14"/>
        <v>5184</v>
      </c>
      <c r="F83">
        <f t="shared" si="17"/>
        <v>5184</v>
      </c>
      <c r="G83">
        <f t="shared" si="16"/>
        <v>5184</v>
      </c>
    </row>
    <row r="84" spans="2:7" x14ac:dyDescent="0.35">
      <c r="B84">
        <v>79</v>
      </c>
      <c r="C84">
        <v>78</v>
      </c>
      <c r="E84">
        <f t="shared" si="14"/>
        <v>6241</v>
      </c>
      <c r="F84">
        <f t="shared" si="17"/>
        <v>6084</v>
      </c>
      <c r="G84">
        <f t="shared" si="16"/>
        <v>6162</v>
      </c>
    </row>
    <row r="85" spans="2:7" x14ac:dyDescent="0.35">
      <c r="E85">
        <f t="shared" si="14"/>
        <v>0</v>
      </c>
      <c r="F85">
        <f t="shared" si="17"/>
        <v>0</v>
      </c>
      <c r="G85">
        <f t="shared" si="16"/>
        <v>0</v>
      </c>
    </row>
  </sheetData>
  <mergeCells count="14">
    <mergeCell ref="B45:C45"/>
    <mergeCell ref="A55:D55"/>
    <mergeCell ref="A56:B56"/>
    <mergeCell ref="A73:B73"/>
    <mergeCell ref="I3:J3"/>
    <mergeCell ref="A17:C17"/>
    <mergeCell ref="B26:C26"/>
    <mergeCell ref="A18:B18"/>
    <mergeCell ref="A36:B36"/>
    <mergeCell ref="A1:B1"/>
    <mergeCell ref="G1:H1"/>
    <mergeCell ref="A3:B3"/>
    <mergeCell ref="C3:D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2023-05-14T21:44:17Z</dcterms:modified>
</cp:coreProperties>
</file>