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polub\Desktop\ЛАБЫ\3 Семестр\3.3.4\"/>
    </mc:Choice>
  </mc:AlternateContent>
  <xr:revisionPtr revIDLastSave="0" documentId="13_ncr:1_{C7ABE75A-6C30-40E1-AA54-E057F6AD3495}" xr6:coauthVersionLast="47" xr6:coauthVersionMax="47" xr10:uidLastSave="{00000000-0000-0000-0000-000000000000}"/>
  <bookViews>
    <workbookView xWindow="12800" yWindow="0" windowWidth="12800" windowHeight="154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9" i="1" l="1"/>
  <c r="B58" i="1"/>
  <c r="B56" i="1"/>
  <c r="C56" i="1"/>
  <c r="D56" i="1"/>
  <c r="E56" i="1"/>
  <c r="A56" i="1"/>
  <c r="E47" i="1"/>
  <c r="E48" i="1"/>
  <c r="E49" i="1"/>
  <c r="E50" i="1"/>
  <c r="E51" i="1"/>
  <c r="E52" i="1"/>
  <c r="E53" i="1"/>
  <c r="E46" i="1"/>
  <c r="D46" i="1"/>
  <c r="D47" i="1"/>
  <c r="D48" i="1"/>
  <c r="D49" i="1"/>
  <c r="D50" i="1"/>
  <c r="D51" i="1"/>
  <c r="D52" i="1"/>
  <c r="D53" i="1"/>
  <c r="C47" i="1"/>
  <c r="C48" i="1"/>
  <c r="C49" i="1"/>
  <c r="C50" i="1"/>
  <c r="C51" i="1"/>
  <c r="C52" i="1"/>
  <c r="C53" i="1"/>
  <c r="C46" i="1"/>
  <c r="B47" i="1"/>
  <c r="B48" i="1"/>
  <c r="B49" i="1"/>
  <c r="B50" i="1"/>
  <c r="B51" i="1"/>
  <c r="B52" i="1"/>
  <c r="B53" i="1"/>
  <c r="B46" i="1"/>
  <c r="V39" i="1"/>
  <c r="L35" i="1"/>
  <c r="M35" i="1"/>
  <c r="N35" i="1"/>
  <c r="O35" i="1"/>
  <c r="P35" i="1"/>
  <c r="Q35" i="1"/>
  <c r="R35" i="1"/>
  <c r="S35" i="1"/>
  <c r="L36" i="1"/>
  <c r="M36" i="1"/>
  <c r="N36" i="1"/>
  <c r="O36" i="1"/>
  <c r="P36" i="1"/>
  <c r="Q36" i="1"/>
  <c r="R36" i="1"/>
  <c r="S36" i="1"/>
  <c r="L37" i="1"/>
  <c r="M37" i="1"/>
  <c r="N37" i="1"/>
  <c r="O37" i="1"/>
  <c r="P37" i="1"/>
  <c r="Q37" i="1"/>
  <c r="R37" i="1"/>
  <c r="S37" i="1"/>
  <c r="L38" i="1"/>
  <c r="M38" i="1"/>
  <c r="N38" i="1"/>
  <c r="O38" i="1"/>
  <c r="P38" i="1"/>
  <c r="Q38" i="1"/>
  <c r="R38" i="1"/>
  <c r="S38" i="1"/>
  <c r="L39" i="1"/>
  <c r="M39" i="1"/>
  <c r="N39" i="1"/>
  <c r="O39" i="1"/>
  <c r="P39" i="1"/>
  <c r="Q39" i="1"/>
  <c r="R39" i="1"/>
  <c r="S39" i="1"/>
  <c r="L40" i="1"/>
  <c r="M40" i="1"/>
  <c r="N40" i="1"/>
  <c r="O40" i="1"/>
  <c r="P40" i="1"/>
  <c r="Q40" i="1"/>
  <c r="R40" i="1"/>
  <c r="S40" i="1"/>
  <c r="L41" i="1"/>
  <c r="M41" i="1"/>
  <c r="N41" i="1"/>
  <c r="O41" i="1"/>
  <c r="X41" i="1" s="1"/>
  <c r="AA41" i="1" s="1"/>
  <c r="P41" i="1"/>
  <c r="Q41" i="1"/>
  <c r="R41" i="1"/>
  <c r="S41" i="1"/>
  <c r="M34" i="1"/>
  <c r="N34" i="1"/>
  <c r="O34" i="1"/>
  <c r="P34" i="1"/>
  <c r="Q34" i="1"/>
  <c r="R34" i="1"/>
  <c r="S34" i="1"/>
  <c r="X34" i="1" s="1"/>
  <c r="L34" i="1"/>
  <c r="B35" i="1"/>
  <c r="C35" i="1"/>
  <c r="V35" i="1" s="1"/>
  <c r="D35" i="1"/>
  <c r="E35" i="1"/>
  <c r="F35" i="1"/>
  <c r="G35" i="1"/>
  <c r="H35" i="1"/>
  <c r="I35" i="1"/>
  <c r="B36" i="1"/>
  <c r="C36" i="1"/>
  <c r="D36" i="1"/>
  <c r="E36" i="1"/>
  <c r="F36" i="1"/>
  <c r="G36" i="1"/>
  <c r="H36" i="1"/>
  <c r="I36" i="1"/>
  <c r="B37" i="1"/>
  <c r="C37" i="1"/>
  <c r="D37" i="1"/>
  <c r="E37" i="1"/>
  <c r="F37" i="1"/>
  <c r="G37" i="1"/>
  <c r="H37" i="1"/>
  <c r="I37" i="1"/>
  <c r="B38" i="1"/>
  <c r="C38" i="1"/>
  <c r="D38" i="1"/>
  <c r="E38" i="1"/>
  <c r="F38" i="1"/>
  <c r="G38" i="1"/>
  <c r="H38" i="1"/>
  <c r="I38" i="1"/>
  <c r="B39" i="1"/>
  <c r="C39" i="1"/>
  <c r="D39" i="1"/>
  <c r="E39" i="1"/>
  <c r="F39" i="1"/>
  <c r="G39" i="1"/>
  <c r="H39" i="1"/>
  <c r="I39" i="1"/>
  <c r="B40" i="1"/>
  <c r="C40" i="1"/>
  <c r="D40" i="1"/>
  <c r="E40" i="1"/>
  <c r="F40" i="1"/>
  <c r="G40" i="1"/>
  <c r="H40" i="1"/>
  <c r="I40" i="1"/>
  <c r="B41" i="1"/>
  <c r="C41" i="1"/>
  <c r="D41" i="1"/>
  <c r="E41" i="1"/>
  <c r="F41" i="1"/>
  <c r="G41" i="1"/>
  <c r="H41" i="1"/>
  <c r="I41" i="1"/>
  <c r="C34" i="1"/>
  <c r="D34" i="1"/>
  <c r="E34" i="1"/>
  <c r="F34" i="1"/>
  <c r="G34" i="1"/>
  <c r="H34" i="1"/>
  <c r="I34" i="1"/>
  <c r="B34" i="1"/>
  <c r="H26" i="1"/>
  <c r="D21" i="1"/>
  <c r="E21" i="1"/>
  <c r="F21" i="1"/>
  <c r="G21" i="1"/>
  <c r="H21" i="1"/>
  <c r="I21" i="1"/>
  <c r="J21" i="1"/>
  <c r="D22" i="1"/>
  <c r="E22" i="1"/>
  <c r="F22" i="1"/>
  <c r="G22" i="1"/>
  <c r="H22" i="1"/>
  <c r="I22" i="1"/>
  <c r="J22" i="1"/>
  <c r="D23" i="1"/>
  <c r="E23" i="1"/>
  <c r="F23" i="1"/>
  <c r="G23" i="1"/>
  <c r="H23" i="1"/>
  <c r="I23" i="1"/>
  <c r="J23" i="1"/>
  <c r="D24" i="1"/>
  <c r="E24" i="1"/>
  <c r="F24" i="1"/>
  <c r="G24" i="1"/>
  <c r="H24" i="1"/>
  <c r="I24" i="1"/>
  <c r="J24" i="1"/>
  <c r="D25" i="1"/>
  <c r="E25" i="1"/>
  <c r="F25" i="1"/>
  <c r="G25" i="1"/>
  <c r="H25" i="1"/>
  <c r="I25" i="1"/>
  <c r="J25" i="1"/>
  <c r="D26" i="1"/>
  <c r="E26" i="1"/>
  <c r="F26" i="1"/>
  <c r="G26" i="1"/>
  <c r="I26" i="1"/>
  <c r="J26" i="1"/>
  <c r="D27" i="1"/>
  <c r="E27" i="1"/>
  <c r="F27" i="1"/>
  <c r="G27" i="1"/>
  <c r="H27" i="1"/>
  <c r="I27" i="1"/>
  <c r="J27" i="1"/>
  <c r="C27" i="1"/>
  <c r="C26" i="1"/>
  <c r="C25" i="1"/>
  <c r="C24" i="1"/>
  <c r="C23" i="1"/>
  <c r="C22" i="1"/>
  <c r="C21" i="1"/>
  <c r="C28" i="1"/>
  <c r="D20" i="1"/>
  <c r="E20" i="1"/>
  <c r="F20" i="1"/>
  <c r="G20" i="1"/>
  <c r="H20" i="1"/>
  <c r="I20" i="1"/>
  <c r="J20" i="1"/>
  <c r="C20" i="1"/>
  <c r="B13" i="1"/>
  <c r="A13" i="1"/>
  <c r="E4" i="1"/>
  <c r="E5" i="1"/>
  <c r="E6" i="1"/>
  <c r="E7" i="1"/>
  <c r="E8" i="1"/>
  <c r="E9" i="1"/>
  <c r="E10" i="1"/>
  <c r="E3" i="1"/>
  <c r="D3" i="1"/>
  <c r="D13" i="1" s="1"/>
  <c r="D4" i="1"/>
  <c r="D5" i="1"/>
  <c r="D6" i="1"/>
  <c r="D7" i="1"/>
  <c r="D8" i="1"/>
  <c r="D9" i="1"/>
  <c r="D10" i="1"/>
  <c r="C4" i="1"/>
  <c r="C5" i="1"/>
  <c r="C6" i="1"/>
  <c r="C7" i="1"/>
  <c r="C8" i="1"/>
  <c r="C9" i="1"/>
  <c r="C10" i="1"/>
  <c r="C3" i="1"/>
  <c r="V41" i="1" l="1"/>
  <c r="AC41" i="1"/>
  <c r="C13" i="1"/>
  <c r="E13" i="1"/>
  <c r="V34" i="1"/>
  <c r="X39" i="1"/>
  <c r="AA39" i="1" s="1"/>
  <c r="X38" i="1"/>
  <c r="AA38" i="1" s="1"/>
  <c r="AC38" i="1" s="1"/>
  <c r="X37" i="1"/>
  <c r="AA37" i="1" s="1"/>
  <c r="AC37" i="1" s="1"/>
  <c r="X36" i="1"/>
  <c r="AA36" i="1" s="1"/>
  <c r="X40" i="1"/>
  <c r="AA40" i="1" s="1"/>
  <c r="V40" i="1"/>
  <c r="AC40" i="1" s="1"/>
  <c r="V38" i="1"/>
  <c r="V37" i="1"/>
  <c r="V36" i="1"/>
  <c r="AC36" i="1" s="1"/>
  <c r="X35" i="1"/>
  <c r="AA35" i="1" s="1"/>
  <c r="AC35" i="1" s="1"/>
  <c r="B15" i="1"/>
  <c r="B16" i="1" s="1"/>
  <c r="AA34" i="1"/>
  <c r="AC39" i="1" l="1"/>
  <c r="AC34" i="1"/>
</calcChain>
</file>

<file path=xl/sharedStrings.xml><?xml version="1.0" encoding="utf-8"?>
<sst xmlns="http://schemas.openxmlformats.org/spreadsheetml/2006/main" count="83" uniqueCount="35">
  <si>
    <t>Калибровка магнита</t>
  </si>
  <si>
    <t>I, А</t>
  </si>
  <si>
    <t>B, мТл</t>
  </si>
  <si>
    <t>Данные</t>
  </si>
  <si>
    <t>U_0, мкВ</t>
  </si>
  <si>
    <t>I, мА</t>
  </si>
  <si>
    <t>I_м, А</t>
  </si>
  <si>
    <t>&lt;I&gt;</t>
  </si>
  <si>
    <t>&lt;B&gt;</t>
  </si>
  <si>
    <t>I^2</t>
  </si>
  <si>
    <t>B^2</t>
  </si>
  <si>
    <t>IB</t>
  </si>
  <si>
    <t>&lt;I^2&gt;</t>
  </si>
  <si>
    <t>&lt;B^2&gt;</t>
  </si>
  <si>
    <t>&lt;IB&gt;</t>
  </si>
  <si>
    <t>k1=</t>
  </si>
  <si>
    <t>sig_k1=</t>
  </si>
  <si>
    <t>U^2</t>
  </si>
  <si>
    <t>UB</t>
  </si>
  <si>
    <t>B</t>
  </si>
  <si>
    <t>&lt;U^2&gt;</t>
  </si>
  <si>
    <t>&lt;UB&gt;</t>
  </si>
  <si>
    <t>sig_k2=</t>
  </si>
  <si>
    <t>k2=</t>
  </si>
  <si>
    <t>Обработанные</t>
  </si>
  <si>
    <t>График на R_H</t>
  </si>
  <si>
    <t>I</t>
  </si>
  <si>
    <t>K2</t>
  </si>
  <si>
    <t>K^2</t>
  </si>
  <si>
    <t>KI</t>
  </si>
  <si>
    <t>&lt;K2&gt;</t>
  </si>
  <si>
    <t>&lt;K^2&gt;</t>
  </si>
  <si>
    <t>&lt;KI&gt;</t>
  </si>
  <si>
    <t>k3=</t>
  </si>
  <si>
    <t>sig_k3=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</si>
</sst>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9"/>
  <sheetViews>
    <sheetView tabSelected="1" zoomScale="88" workbookViewId="0">
      <selection activeCell="D58" sqref="D58"/>
    </sheetView>
  </sheetViews>
  <sheetFormatPr defaultRowHeight="14.5" x14ac:dyDescent="0.35"/>
  <sheetData>
    <row r="1" spans="1:16" x14ac:dyDescent="0.35">
      <c r="A1" t="s">
        <v>0</v>
      </c>
      <c r="G1" t="s">
        <v>3</v>
      </c>
      <c r="I1" t="s">
        <v>6</v>
      </c>
    </row>
    <row r="2" spans="1:16" x14ac:dyDescent="0.35">
      <c r="A2" t="s">
        <v>1</v>
      </c>
      <c r="B2" t="s">
        <v>2</v>
      </c>
      <c r="C2" t="s">
        <v>9</v>
      </c>
      <c r="D2" t="s">
        <v>10</v>
      </c>
      <c r="E2" t="s">
        <v>11</v>
      </c>
      <c r="G2" t="s">
        <v>4</v>
      </c>
      <c r="H2" t="s">
        <v>5</v>
      </c>
      <c r="I2">
        <v>0.16</v>
      </c>
      <c r="J2">
        <v>0.3</v>
      </c>
      <c r="K2">
        <v>0.5</v>
      </c>
      <c r="L2">
        <v>0.66</v>
      </c>
      <c r="M2">
        <v>0.9</v>
      </c>
      <c r="N2">
        <v>1.05</v>
      </c>
      <c r="O2">
        <v>1.19</v>
      </c>
      <c r="P2">
        <v>1.42</v>
      </c>
    </row>
    <row r="3" spans="1:16" x14ac:dyDescent="0.35">
      <c r="A3">
        <v>0.16</v>
      </c>
      <c r="B3">
        <v>177.4</v>
      </c>
      <c r="C3">
        <f>A3*A3</f>
        <v>2.5600000000000001E-2</v>
      </c>
      <c r="D3">
        <f>B3*B3</f>
        <v>31470.760000000002</v>
      </c>
      <c r="E3">
        <f>A3*B3</f>
        <v>28.384</v>
      </c>
      <c r="G3">
        <v>22</v>
      </c>
      <c r="H3">
        <v>0.14000000000000001</v>
      </c>
      <c r="I3">
        <v>38</v>
      </c>
      <c r="J3">
        <v>55</v>
      </c>
      <c r="K3">
        <v>78</v>
      </c>
      <c r="L3">
        <v>95</v>
      </c>
      <c r="M3">
        <v>116</v>
      </c>
      <c r="N3">
        <v>127</v>
      </c>
      <c r="O3">
        <v>134</v>
      </c>
      <c r="P3">
        <v>142</v>
      </c>
    </row>
    <row r="4" spans="1:16" x14ac:dyDescent="0.35">
      <c r="A4">
        <v>0.3</v>
      </c>
      <c r="B4">
        <v>317.2</v>
      </c>
      <c r="C4">
        <f t="shared" ref="C4:D10" si="0">A4*A4</f>
        <v>0.09</v>
      </c>
      <c r="D4">
        <f t="shared" si="0"/>
        <v>100615.84</v>
      </c>
      <c r="E4">
        <f t="shared" ref="E4:E10" si="1">A4*B4</f>
        <v>95.16</v>
      </c>
      <c r="G4">
        <v>41</v>
      </c>
      <c r="H4">
        <v>0.3</v>
      </c>
      <c r="I4">
        <v>77</v>
      </c>
      <c r="J4">
        <v>110</v>
      </c>
      <c r="K4">
        <v>158</v>
      </c>
      <c r="L4">
        <v>194</v>
      </c>
      <c r="M4">
        <v>241</v>
      </c>
      <c r="N4">
        <v>261</v>
      </c>
      <c r="O4">
        <v>278</v>
      </c>
      <c r="P4">
        <v>294</v>
      </c>
    </row>
    <row r="5" spans="1:16" x14ac:dyDescent="0.35">
      <c r="A5">
        <v>0.5</v>
      </c>
      <c r="B5">
        <v>521</v>
      </c>
      <c r="C5">
        <f t="shared" si="0"/>
        <v>0.25</v>
      </c>
      <c r="D5">
        <f t="shared" si="0"/>
        <v>271441</v>
      </c>
      <c r="E5">
        <f t="shared" si="1"/>
        <v>260.5</v>
      </c>
      <c r="G5">
        <v>55</v>
      </c>
      <c r="H5">
        <v>0.4</v>
      </c>
      <c r="I5">
        <v>106</v>
      </c>
      <c r="J5">
        <v>150</v>
      </c>
      <c r="K5">
        <v>212</v>
      </c>
      <c r="L5">
        <v>260</v>
      </c>
      <c r="M5">
        <v>327</v>
      </c>
      <c r="N5">
        <v>352</v>
      </c>
      <c r="O5">
        <v>371</v>
      </c>
      <c r="P5">
        <v>394</v>
      </c>
    </row>
    <row r="6" spans="1:16" x14ac:dyDescent="0.35">
      <c r="A6">
        <v>0.66</v>
      </c>
      <c r="B6">
        <v>659.7</v>
      </c>
      <c r="C6">
        <f t="shared" si="0"/>
        <v>0.43560000000000004</v>
      </c>
      <c r="D6">
        <f t="shared" si="0"/>
        <v>435204.09000000008</v>
      </c>
      <c r="E6">
        <f t="shared" si="1"/>
        <v>435.40200000000004</v>
      </c>
      <c r="G6">
        <v>80</v>
      </c>
      <c r="H6">
        <v>0.6</v>
      </c>
      <c r="I6">
        <v>150</v>
      </c>
      <c r="J6">
        <v>221</v>
      </c>
      <c r="K6">
        <v>317</v>
      </c>
      <c r="L6">
        <v>386</v>
      </c>
      <c r="M6">
        <v>486</v>
      </c>
      <c r="N6">
        <v>521</v>
      </c>
      <c r="O6">
        <v>555</v>
      </c>
      <c r="P6">
        <v>586</v>
      </c>
    </row>
    <row r="7" spans="1:16" x14ac:dyDescent="0.35">
      <c r="A7">
        <v>0.9</v>
      </c>
      <c r="B7">
        <v>877.3</v>
      </c>
      <c r="C7">
        <f t="shared" si="0"/>
        <v>0.81</v>
      </c>
      <c r="D7">
        <f t="shared" si="0"/>
        <v>769655.28999999992</v>
      </c>
      <c r="E7">
        <f t="shared" si="1"/>
        <v>789.56999999999994</v>
      </c>
      <c r="G7">
        <v>93</v>
      </c>
      <c r="H7">
        <v>0.7</v>
      </c>
      <c r="I7">
        <v>178</v>
      </c>
      <c r="J7">
        <v>253</v>
      </c>
      <c r="K7">
        <v>367</v>
      </c>
      <c r="L7">
        <v>454</v>
      </c>
      <c r="M7">
        <v>558</v>
      </c>
      <c r="N7">
        <v>606</v>
      </c>
      <c r="O7">
        <v>642</v>
      </c>
      <c r="P7">
        <v>681</v>
      </c>
    </row>
    <row r="8" spans="1:16" x14ac:dyDescent="0.35">
      <c r="A8">
        <v>1.05</v>
      </c>
      <c r="B8">
        <v>945.4</v>
      </c>
      <c r="C8">
        <f t="shared" si="0"/>
        <v>1.1025</v>
      </c>
      <c r="D8">
        <f t="shared" si="0"/>
        <v>893781.15999999992</v>
      </c>
      <c r="E8">
        <f t="shared" si="1"/>
        <v>992.67000000000007</v>
      </c>
      <c r="G8">
        <v>105</v>
      </c>
      <c r="H8">
        <v>0.8</v>
      </c>
      <c r="I8">
        <v>209</v>
      </c>
      <c r="J8">
        <v>294</v>
      </c>
      <c r="K8">
        <v>416</v>
      </c>
      <c r="L8">
        <v>514</v>
      </c>
      <c r="M8">
        <v>639</v>
      </c>
      <c r="N8">
        <v>694</v>
      </c>
      <c r="O8">
        <v>735</v>
      </c>
      <c r="P8">
        <v>777</v>
      </c>
    </row>
    <row r="9" spans="1:16" x14ac:dyDescent="0.35">
      <c r="A9">
        <v>1.19</v>
      </c>
      <c r="B9">
        <v>1002.1</v>
      </c>
      <c r="C9">
        <f t="shared" si="0"/>
        <v>1.4160999999999999</v>
      </c>
      <c r="D9">
        <f t="shared" si="0"/>
        <v>1004204.41</v>
      </c>
      <c r="E9">
        <f t="shared" si="1"/>
        <v>1192.499</v>
      </c>
      <c r="G9">
        <v>118</v>
      </c>
      <c r="H9">
        <v>0.9</v>
      </c>
      <c r="I9">
        <v>230</v>
      </c>
      <c r="J9">
        <v>325</v>
      </c>
      <c r="K9">
        <v>467</v>
      </c>
      <c r="L9">
        <v>583</v>
      </c>
      <c r="M9">
        <v>713</v>
      </c>
      <c r="N9">
        <v>777</v>
      </c>
      <c r="O9">
        <v>825</v>
      </c>
      <c r="P9">
        <v>872</v>
      </c>
    </row>
    <row r="10" spans="1:16" x14ac:dyDescent="0.35">
      <c r="A10">
        <v>1.43</v>
      </c>
      <c r="B10">
        <v>1075.5</v>
      </c>
      <c r="C10">
        <f t="shared" si="0"/>
        <v>2.0448999999999997</v>
      </c>
      <c r="D10">
        <f t="shared" si="0"/>
        <v>1156700.25</v>
      </c>
      <c r="E10">
        <f t="shared" si="1"/>
        <v>1537.9649999999999</v>
      </c>
      <c r="G10">
        <v>131</v>
      </c>
      <c r="H10">
        <v>1</v>
      </c>
      <c r="I10">
        <v>250</v>
      </c>
      <c r="J10">
        <v>361</v>
      </c>
      <c r="K10">
        <v>527</v>
      </c>
      <c r="L10">
        <v>646</v>
      </c>
      <c r="M10">
        <v>798</v>
      </c>
      <c r="N10">
        <v>866</v>
      </c>
      <c r="O10">
        <v>917</v>
      </c>
      <c r="P10">
        <v>971</v>
      </c>
    </row>
    <row r="11" spans="1:16" x14ac:dyDescent="0.35">
      <c r="G11">
        <v>106</v>
      </c>
      <c r="H11">
        <v>-1</v>
      </c>
      <c r="I11">
        <v>-15</v>
      </c>
      <c r="J11">
        <v>-122</v>
      </c>
      <c r="K11">
        <v>-286</v>
      </c>
      <c r="L11">
        <v>-400</v>
      </c>
      <c r="M11">
        <v>-552</v>
      </c>
      <c r="N11">
        <v>-623</v>
      </c>
      <c r="O11">
        <v>-662</v>
      </c>
      <c r="P11">
        <v>-714</v>
      </c>
    </row>
    <row r="12" spans="1:16" x14ac:dyDescent="0.35">
      <c r="A12" t="s">
        <v>7</v>
      </c>
      <c r="B12" t="s">
        <v>8</v>
      </c>
      <c r="C12" t="s">
        <v>12</v>
      </c>
      <c r="D12" t="s">
        <v>13</v>
      </c>
      <c r="E12" t="s">
        <v>14</v>
      </c>
    </row>
    <row r="13" spans="1:16" x14ac:dyDescent="0.35">
      <c r="A13">
        <f>AVERAGE(A3:A10)</f>
        <v>0.77374999999999994</v>
      </c>
      <c r="B13">
        <f t="shared" ref="B13:E13" si="2">AVERAGE(B3:B10)</f>
        <v>696.95</v>
      </c>
      <c r="C13">
        <f t="shared" si="2"/>
        <v>0.77183749999999995</v>
      </c>
      <c r="D13">
        <f t="shared" si="2"/>
        <v>582884.1</v>
      </c>
      <c r="E13">
        <f t="shared" si="2"/>
        <v>666.51875000000007</v>
      </c>
    </row>
    <row r="15" spans="1:16" x14ac:dyDescent="0.35">
      <c r="A15" t="s">
        <v>15</v>
      </c>
      <c r="B15">
        <f>E13/C13</f>
        <v>863.54802662477539</v>
      </c>
    </row>
    <row r="16" spans="1:16" x14ac:dyDescent="0.35">
      <c r="A16" t="s">
        <v>16</v>
      </c>
      <c r="B16">
        <f>SQRT((D13/C13-B15*B15)/7)</f>
        <v>36.790885890823624</v>
      </c>
    </row>
    <row r="18" spans="1:10" x14ac:dyDescent="0.35">
      <c r="A18" t="s">
        <v>24</v>
      </c>
      <c r="C18" t="s">
        <v>6</v>
      </c>
    </row>
    <row r="19" spans="1:10" x14ac:dyDescent="0.35">
      <c r="A19" t="s">
        <v>4</v>
      </c>
      <c r="B19" t="s">
        <v>5</v>
      </c>
      <c r="C19">
        <v>0.16</v>
      </c>
      <c r="D19">
        <v>0.3</v>
      </c>
      <c r="E19">
        <v>0.5</v>
      </c>
      <c r="F19">
        <v>0.66</v>
      </c>
      <c r="G19">
        <v>0.9</v>
      </c>
      <c r="H19">
        <v>1.05</v>
      </c>
      <c r="I19">
        <v>1.19</v>
      </c>
      <c r="J19">
        <v>1.42</v>
      </c>
    </row>
    <row r="20" spans="1:10" x14ac:dyDescent="0.35">
      <c r="A20">
        <v>22</v>
      </c>
      <c r="B20">
        <v>0.14000000000000001</v>
      </c>
      <c r="C20">
        <f>I3-22</f>
        <v>16</v>
      </c>
      <c r="D20">
        <f t="shared" ref="D20:J20" si="3">J3-22</f>
        <v>33</v>
      </c>
      <c r="E20">
        <f t="shared" si="3"/>
        <v>56</v>
      </c>
      <c r="F20">
        <f t="shared" si="3"/>
        <v>73</v>
      </c>
      <c r="G20">
        <f t="shared" si="3"/>
        <v>94</v>
      </c>
      <c r="H20">
        <f t="shared" si="3"/>
        <v>105</v>
      </c>
      <c r="I20">
        <f t="shared" si="3"/>
        <v>112</v>
      </c>
      <c r="J20">
        <f t="shared" si="3"/>
        <v>120</v>
      </c>
    </row>
    <row r="21" spans="1:10" x14ac:dyDescent="0.35">
      <c r="A21">
        <v>41</v>
      </c>
      <c r="B21">
        <v>0.3</v>
      </c>
      <c r="C21">
        <f>I4-41</f>
        <v>36</v>
      </c>
      <c r="D21">
        <f t="shared" ref="D21:J21" si="4">J4-41</f>
        <v>69</v>
      </c>
      <c r="E21">
        <f t="shared" si="4"/>
        <v>117</v>
      </c>
      <c r="F21">
        <f t="shared" si="4"/>
        <v>153</v>
      </c>
      <c r="G21">
        <f t="shared" si="4"/>
        <v>200</v>
      </c>
      <c r="H21">
        <f t="shared" si="4"/>
        <v>220</v>
      </c>
      <c r="I21">
        <f t="shared" si="4"/>
        <v>237</v>
      </c>
      <c r="J21">
        <f t="shared" si="4"/>
        <v>253</v>
      </c>
    </row>
    <row r="22" spans="1:10" x14ac:dyDescent="0.35">
      <c r="A22">
        <v>55</v>
      </c>
      <c r="B22">
        <v>0.4</v>
      </c>
      <c r="C22">
        <f>I5-55</f>
        <v>51</v>
      </c>
      <c r="D22">
        <f t="shared" ref="D22:J22" si="5">J5-55</f>
        <v>95</v>
      </c>
      <c r="E22">
        <f t="shared" si="5"/>
        <v>157</v>
      </c>
      <c r="F22">
        <f t="shared" si="5"/>
        <v>205</v>
      </c>
      <c r="G22">
        <f t="shared" si="5"/>
        <v>272</v>
      </c>
      <c r="H22">
        <f t="shared" si="5"/>
        <v>297</v>
      </c>
      <c r="I22">
        <f t="shared" si="5"/>
        <v>316</v>
      </c>
      <c r="J22">
        <f t="shared" si="5"/>
        <v>339</v>
      </c>
    </row>
    <row r="23" spans="1:10" x14ac:dyDescent="0.35">
      <c r="A23">
        <v>80</v>
      </c>
      <c r="B23">
        <v>0.6</v>
      </c>
      <c r="C23">
        <f>I6-80</f>
        <v>70</v>
      </c>
      <c r="D23">
        <f t="shared" ref="D23:J23" si="6">J6-80</f>
        <v>141</v>
      </c>
      <c r="E23">
        <f t="shared" si="6"/>
        <v>237</v>
      </c>
      <c r="F23">
        <f t="shared" si="6"/>
        <v>306</v>
      </c>
      <c r="G23">
        <f t="shared" si="6"/>
        <v>406</v>
      </c>
      <c r="H23">
        <f t="shared" si="6"/>
        <v>441</v>
      </c>
      <c r="I23">
        <f t="shared" si="6"/>
        <v>475</v>
      </c>
      <c r="J23">
        <f t="shared" si="6"/>
        <v>506</v>
      </c>
    </row>
    <row r="24" spans="1:10" x14ac:dyDescent="0.35">
      <c r="A24">
        <v>93</v>
      </c>
      <c r="B24">
        <v>0.7</v>
      </c>
      <c r="C24">
        <f>I7-93</f>
        <v>85</v>
      </c>
      <c r="D24">
        <f t="shared" ref="D24:J24" si="7">J7-93</f>
        <v>160</v>
      </c>
      <c r="E24">
        <f t="shared" si="7"/>
        <v>274</v>
      </c>
      <c r="F24">
        <f t="shared" si="7"/>
        <v>361</v>
      </c>
      <c r="G24">
        <f t="shared" si="7"/>
        <v>465</v>
      </c>
      <c r="H24">
        <f t="shared" si="7"/>
        <v>513</v>
      </c>
      <c r="I24">
        <f t="shared" si="7"/>
        <v>549</v>
      </c>
      <c r="J24">
        <f t="shared" si="7"/>
        <v>588</v>
      </c>
    </row>
    <row r="25" spans="1:10" x14ac:dyDescent="0.35">
      <c r="A25">
        <v>105</v>
      </c>
      <c r="B25">
        <v>0.8</v>
      </c>
      <c r="C25">
        <f>I8-105</f>
        <v>104</v>
      </c>
      <c r="D25">
        <f t="shared" ref="D25:J25" si="8">J8-105</f>
        <v>189</v>
      </c>
      <c r="E25">
        <f t="shared" si="8"/>
        <v>311</v>
      </c>
      <c r="F25">
        <f t="shared" si="8"/>
        <v>409</v>
      </c>
      <c r="G25">
        <f t="shared" si="8"/>
        <v>534</v>
      </c>
      <c r="H25">
        <f t="shared" si="8"/>
        <v>589</v>
      </c>
      <c r="I25">
        <f t="shared" si="8"/>
        <v>630</v>
      </c>
      <c r="J25">
        <f t="shared" si="8"/>
        <v>672</v>
      </c>
    </row>
    <row r="26" spans="1:10" x14ac:dyDescent="0.35">
      <c r="A26">
        <v>118</v>
      </c>
      <c r="B26">
        <v>0.9</v>
      </c>
      <c r="C26">
        <f>I9-118</f>
        <v>112</v>
      </c>
      <c r="D26">
        <f t="shared" ref="D26:J26" si="9">J9-118</f>
        <v>207</v>
      </c>
      <c r="E26">
        <f t="shared" si="9"/>
        <v>349</v>
      </c>
      <c r="F26">
        <f t="shared" si="9"/>
        <v>465</v>
      </c>
      <c r="G26">
        <f t="shared" si="9"/>
        <v>595</v>
      </c>
      <c r="H26">
        <f>N9-118</f>
        <v>659</v>
      </c>
      <c r="I26">
        <f t="shared" si="9"/>
        <v>707</v>
      </c>
      <c r="J26">
        <f t="shared" si="9"/>
        <v>754</v>
      </c>
    </row>
    <row r="27" spans="1:10" x14ac:dyDescent="0.35">
      <c r="A27">
        <v>131</v>
      </c>
      <c r="B27">
        <v>1</v>
      </c>
      <c r="C27">
        <f>I10-131</f>
        <v>119</v>
      </c>
      <c r="D27">
        <f t="shared" ref="D27:J27" si="10">J10-131</f>
        <v>230</v>
      </c>
      <c r="E27">
        <f t="shared" si="10"/>
        <v>396</v>
      </c>
      <c r="F27">
        <f t="shared" si="10"/>
        <v>515</v>
      </c>
      <c r="G27">
        <f t="shared" si="10"/>
        <v>667</v>
      </c>
      <c r="H27">
        <f t="shared" si="10"/>
        <v>735</v>
      </c>
      <c r="I27">
        <f t="shared" si="10"/>
        <v>786</v>
      </c>
      <c r="J27">
        <f t="shared" si="10"/>
        <v>840</v>
      </c>
    </row>
    <row r="28" spans="1:10" x14ac:dyDescent="0.35">
      <c r="A28">
        <v>106</v>
      </c>
      <c r="B28">
        <v>-1</v>
      </c>
      <c r="C28">
        <f t="shared" ref="C28" si="11">I11</f>
        <v>-15</v>
      </c>
      <c r="D28">
        <v>-122</v>
      </c>
      <c r="E28">
        <v>-286</v>
      </c>
      <c r="F28">
        <v>-400</v>
      </c>
      <c r="G28">
        <v>-552</v>
      </c>
      <c r="H28">
        <v>-623</v>
      </c>
      <c r="I28">
        <v>-662</v>
      </c>
      <c r="J28">
        <v>-714</v>
      </c>
    </row>
    <row r="30" spans="1:10" x14ac:dyDescent="0.35">
      <c r="B30" t="s">
        <v>19</v>
      </c>
      <c r="C30">
        <v>177.4</v>
      </c>
      <c r="D30">
        <v>317.2</v>
      </c>
      <c r="E30">
        <v>521</v>
      </c>
      <c r="F30">
        <v>659.7</v>
      </c>
      <c r="G30">
        <v>877.3</v>
      </c>
      <c r="H30">
        <v>945.4</v>
      </c>
      <c r="I30">
        <v>1002.1</v>
      </c>
      <c r="J30">
        <v>1075.5</v>
      </c>
    </row>
    <row r="34" spans="1:29" x14ac:dyDescent="0.35">
      <c r="A34" t="s">
        <v>17</v>
      </c>
      <c r="B34">
        <f>C20*C20</f>
        <v>256</v>
      </c>
      <c r="C34">
        <f t="shared" ref="C34:I34" si="12">D20*D20</f>
        <v>1089</v>
      </c>
      <c r="D34">
        <f t="shared" si="12"/>
        <v>3136</v>
      </c>
      <c r="E34">
        <f t="shared" si="12"/>
        <v>5329</v>
      </c>
      <c r="F34">
        <f t="shared" si="12"/>
        <v>8836</v>
      </c>
      <c r="G34">
        <f t="shared" si="12"/>
        <v>11025</v>
      </c>
      <c r="H34">
        <f t="shared" si="12"/>
        <v>12544</v>
      </c>
      <c r="I34">
        <f t="shared" si="12"/>
        <v>14400</v>
      </c>
      <c r="K34" t="s">
        <v>18</v>
      </c>
      <c r="L34">
        <f>C20*C$30</f>
        <v>2838.4</v>
      </c>
      <c r="M34">
        <f t="shared" ref="M34:S34" si="13">D20*D$30</f>
        <v>10467.6</v>
      </c>
      <c r="N34">
        <f t="shared" si="13"/>
        <v>29176</v>
      </c>
      <c r="O34">
        <f t="shared" si="13"/>
        <v>48158.100000000006</v>
      </c>
      <c r="P34">
        <f t="shared" si="13"/>
        <v>82466.2</v>
      </c>
      <c r="Q34">
        <f t="shared" si="13"/>
        <v>99267</v>
      </c>
      <c r="R34">
        <f t="shared" si="13"/>
        <v>112235.2</v>
      </c>
      <c r="S34">
        <f t="shared" si="13"/>
        <v>129060</v>
      </c>
      <c r="U34" t="s">
        <v>20</v>
      </c>
      <c r="V34">
        <f>AVERAGE(B34:I34)</f>
        <v>7076.875</v>
      </c>
      <c r="W34" t="s">
        <v>21</v>
      </c>
      <c r="X34">
        <f>AVERAGE(L34:S34)</f>
        <v>64208.5625</v>
      </c>
      <c r="Z34" t="s">
        <v>23</v>
      </c>
      <c r="AA34">
        <f>X34/$D$13</f>
        <v>0.11015665464197771</v>
      </c>
      <c r="AB34" t="s">
        <v>22</v>
      </c>
      <c r="AC34">
        <f>SQRT((V34/$D$13-AA34*AA34)/7)</f>
        <v>9.7447527858123429E-4</v>
      </c>
    </row>
    <row r="35" spans="1:29" x14ac:dyDescent="0.35">
      <c r="A35" t="s">
        <v>17</v>
      </c>
      <c r="B35">
        <f t="shared" ref="B35:I35" si="14">C21*C21</f>
        <v>1296</v>
      </c>
      <c r="C35">
        <f t="shared" si="14"/>
        <v>4761</v>
      </c>
      <c r="D35">
        <f t="shared" si="14"/>
        <v>13689</v>
      </c>
      <c r="E35">
        <f t="shared" si="14"/>
        <v>23409</v>
      </c>
      <c r="F35">
        <f t="shared" si="14"/>
        <v>40000</v>
      </c>
      <c r="G35">
        <f t="shared" si="14"/>
        <v>48400</v>
      </c>
      <c r="H35">
        <f t="shared" si="14"/>
        <v>56169</v>
      </c>
      <c r="I35">
        <f t="shared" si="14"/>
        <v>64009</v>
      </c>
      <c r="K35" t="s">
        <v>18</v>
      </c>
      <c r="L35">
        <f t="shared" ref="L35:L41" si="15">C21*C$30</f>
        <v>6386.4000000000005</v>
      </c>
      <c r="M35">
        <f t="shared" ref="M35:M41" si="16">D21*D$30</f>
        <v>21886.799999999999</v>
      </c>
      <c r="N35">
        <f t="shared" ref="N35:N41" si="17">E21*E$30</f>
        <v>60957</v>
      </c>
      <c r="O35">
        <f t="shared" ref="O35:O41" si="18">F21*F$30</f>
        <v>100934.1</v>
      </c>
      <c r="P35">
        <f t="shared" ref="P35:P41" si="19">G21*G$30</f>
        <v>175460</v>
      </c>
      <c r="Q35">
        <f t="shared" ref="Q35:Q41" si="20">H21*H$30</f>
        <v>207988</v>
      </c>
      <c r="R35">
        <f t="shared" ref="R35:R41" si="21">I21*I$30</f>
        <v>237497.7</v>
      </c>
      <c r="S35">
        <f t="shared" ref="S35:S41" si="22">J21*J$30</f>
        <v>272101.5</v>
      </c>
      <c r="U35" t="s">
        <v>20</v>
      </c>
      <c r="V35">
        <f t="shared" ref="V35:V40" si="23">AVERAGE(B35:I35)</f>
        <v>31466.625</v>
      </c>
      <c r="W35" t="s">
        <v>21</v>
      </c>
      <c r="X35">
        <f t="shared" ref="X35:X40" si="24">AVERAGE(L35:S35)</f>
        <v>135401.4375</v>
      </c>
      <c r="Z35" t="s">
        <v>23</v>
      </c>
      <c r="AA35">
        <f t="shared" ref="AA35:AA40" si="25">X35/$D$13</f>
        <v>0.23229564419410309</v>
      </c>
      <c r="AB35" t="s">
        <v>22</v>
      </c>
      <c r="AC35">
        <f t="shared" ref="AC35:AC41" si="26">SQRT((V35/$D$13-AA35*AA35)/7)</f>
        <v>1.8163357717855657E-3</v>
      </c>
    </row>
    <row r="36" spans="1:29" x14ac:dyDescent="0.35">
      <c r="A36" t="s">
        <v>17</v>
      </c>
      <c r="B36">
        <f t="shared" ref="B36:I36" si="27">C22*C22</f>
        <v>2601</v>
      </c>
      <c r="C36">
        <f t="shared" si="27"/>
        <v>9025</v>
      </c>
      <c r="D36">
        <f t="shared" si="27"/>
        <v>24649</v>
      </c>
      <c r="E36">
        <f t="shared" si="27"/>
        <v>42025</v>
      </c>
      <c r="F36">
        <f t="shared" si="27"/>
        <v>73984</v>
      </c>
      <c r="G36">
        <f t="shared" si="27"/>
        <v>88209</v>
      </c>
      <c r="H36">
        <f t="shared" si="27"/>
        <v>99856</v>
      </c>
      <c r="I36">
        <f t="shared" si="27"/>
        <v>114921</v>
      </c>
      <c r="K36" t="s">
        <v>18</v>
      </c>
      <c r="L36">
        <f t="shared" si="15"/>
        <v>9047.4</v>
      </c>
      <c r="M36">
        <f t="shared" si="16"/>
        <v>30134</v>
      </c>
      <c r="N36">
        <f t="shared" si="17"/>
        <v>81797</v>
      </c>
      <c r="O36">
        <f t="shared" si="18"/>
        <v>135238.5</v>
      </c>
      <c r="P36">
        <f t="shared" si="19"/>
        <v>238625.59999999998</v>
      </c>
      <c r="Q36">
        <f t="shared" si="20"/>
        <v>280783.8</v>
      </c>
      <c r="R36">
        <f t="shared" si="21"/>
        <v>316663.60000000003</v>
      </c>
      <c r="S36">
        <f t="shared" si="22"/>
        <v>364594.5</v>
      </c>
      <c r="U36" t="s">
        <v>20</v>
      </c>
      <c r="V36">
        <f t="shared" si="23"/>
        <v>56908.75</v>
      </c>
      <c r="W36" t="s">
        <v>21</v>
      </c>
      <c r="X36">
        <f t="shared" si="24"/>
        <v>182110.55000000002</v>
      </c>
      <c r="Z36" t="s">
        <v>23</v>
      </c>
      <c r="AA36">
        <f t="shared" si="25"/>
        <v>0.31243012118532659</v>
      </c>
      <c r="AB36" t="s">
        <v>22</v>
      </c>
      <c r="AC36">
        <f t="shared" si="26"/>
        <v>1.7098505476124623E-3</v>
      </c>
    </row>
    <row r="37" spans="1:29" x14ac:dyDescent="0.35">
      <c r="A37" t="s">
        <v>17</v>
      </c>
      <c r="B37">
        <f t="shared" ref="B37:I37" si="28">C23*C23</f>
        <v>4900</v>
      </c>
      <c r="C37">
        <f t="shared" si="28"/>
        <v>19881</v>
      </c>
      <c r="D37">
        <f t="shared" si="28"/>
        <v>56169</v>
      </c>
      <c r="E37">
        <f t="shared" si="28"/>
        <v>93636</v>
      </c>
      <c r="F37">
        <f t="shared" si="28"/>
        <v>164836</v>
      </c>
      <c r="G37">
        <f t="shared" si="28"/>
        <v>194481</v>
      </c>
      <c r="H37">
        <f t="shared" si="28"/>
        <v>225625</v>
      </c>
      <c r="I37">
        <f t="shared" si="28"/>
        <v>256036</v>
      </c>
      <c r="K37" t="s">
        <v>18</v>
      </c>
      <c r="L37">
        <f t="shared" si="15"/>
        <v>12418</v>
      </c>
      <c r="M37">
        <f t="shared" si="16"/>
        <v>44725.2</v>
      </c>
      <c r="N37">
        <f t="shared" si="17"/>
        <v>123477</v>
      </c>
      <c r="O37">
        <f t="shared" si="18"/>
        <v>201868.2</v>
      </c>
      <c r="P37">
        <f t="shared" si="19"/>
        <v>356183.8</v>
      </c>
      <c r="Q37">
        <f t="shared" si="20"/>
        <v>416921.39999999997</v>
      </c>
      <c r="R37">
        <f t="shared" si="21"/>
        <v>475997.5</v>
      </c>
      <c r="S37">
        <f t="shared" si="22"/>
        <v>544203</v>
      </c>
      <c r="U37" t="s">
        <v>20</v>
      </c>
      <c r="V37">
        <f t="shared" si="23"/>
        <v>126945.5</v>
      </c>
      <c r="W37" t="s">
        <v>21</v>
      </c>
      <c r="X37">
        <f t="shared" si="24"/>
        <v>271974.26249999995</v>
      </c>
      <c r="Z37" t="s">
        <v>23</v>
      </c>
      <c r="AA37">
        <f t="shared" si="25"/>
        <v>0.46660092889821486</v>
      </c>
      <c r="AB37" t="s">
        <v>22</v>
      </c>
      <c r="AC37">
        <f t="shared" si="26"/>
        <v>3.2105271110959739E-3</v>
      </c>
    </row>
    <row r="38" spans="1:29" x14ac:dyDescent="0.35">
      <c r="A38" t="s">
        <v>17</v>
      </c>
      <c r="B38">
        <f t="shared" ref="B38:I38" si="29">C24*C24</f>
        <v>7225</v>
      </c>
      <c r="C38">
        <f t="shared" si="29"/>
        <v>25600</v>
      </c>
      <c r="D38">
        <f t="shared" si="29"/>
        <v>75076</v>
      </c>
      <c r="E38">
        <f t="shared" si="29"/>
        <v>130321</v>
      </c>
      <c r="F38">
        <f t="shared" si="29"/>
        <v>216225</v>
      </c>
      <c r="G38">
        <f t="shared" si="29"/>
        <v>263169</v>
      </c>
      <c r="H38">
        <f t="shared" si="29"/>
        <v>301401</v>
      </c>
      <c r="I38">
        <f t="shared" si="29"/>
        <v>345744</v>
      </c>
      <c r="K38" t="s">
        <v>18</v>
      </c>
      <c r="L38">
        <f t="shared" si="15"/>
        <v>15079</v>
      </c>
      <c r="M38">
        <f t="shared" si="16"/>
        <v>50752</v>
      </c>
      <c r="N38">
        <f t="shared" si="17"/>
        <v>142754</v>
      </c>
      <c r="O38">
        <f t="shared" si="18"/>
        <v>238151.7</v>
      </c>
      <c r="P38">
        <f t="shared" si="19"/>
        <v>407944.5</v>
      </c>
      <c r="Q38">
        <f t="shared" si="20"/>
        <v>484990.2</v>
      </c>
      <c r="R38">
        <f t="shared" si="21"/>
        <v>550152.9</v>
      </c>
      <c r="S38">
        <f t="shared" si="22"/>
        <v>632394</v>
      </c>
      <c r="U38" t="s">
        <v>20</v>
      </c>
      <c r="V38">
        <f t="shared" si="23"/>
        <v>170595.125</v>
      </c>
      <c r="W38" t="s">
        <v>21</v>
      </c>
      <c r="X38">
        <f t="shared" si="24"/>
        <v>315277.28749999998</v>
      </c>
      <c r="Z38" t="s">
        <v>23</v>
      </c>
      <c r="AA38">
        <f t="shared" si="25"/>
        <v>0.54089189857812214</v>
      </c>
      <c r="AB38" t="s">
        <v>22</v>
      </c>
      <c r="AC38">
        <f t="shared" si="26"/>
        <v>3.9665085869660301E-3</v>
      </c>
    </row>
    <row r="39" spans="1:29" x14ac:dyDescent="0.35">
      <c r="A39" t="s">
        <v>17</v>
      </c>
      <c r="B39">
        <f t="shared" ref="B39:I39" si="30">C25*C25</f>
        <v>10816</v>
      </c>
      <c r="C39">
        <f t="shared" si="30"/>
        <v>35721</v>
      </c>
      <c r="D39">
        <f t="shared" si="30"/>
        <v>96721</v>
      </c>
      <c r="E39">
        <f t="shared" si="30"/>
        <v>167281</v>
      </c>
      <c r="F39">
        <f t="shared" si="30"/>
        <v>285156</v>
      </c>
      <c r="G39">
        <f t="shared" si="30"/>
        <v>346921</v>
      </c>
      <c r="H39">
        <f t="shared" si="30"/>
        <v>396900</v>
      </c>
      <c r="I39">
        <f t="shared" si="30"/>
        <v>451584</v>
      </c>
      <c r="K39" t="s">
        <v>18</v>
      </c>
      <c r="L39">
        <f t="shared" si="15"/>
        <v>18449.600000000002</v>
      </c>
      <c r="M39">
        <f t="shared" si="16"/>
        <v>59950.799999999996</v>
      </c>
      <c r="N39">
        <f t="shared" si="17"/>
        <v>162031</v>
      </c>
      <c r="O39">
        <f t="shared" si="18"/>
        <v>269817.30000000005</v>
      </c>
      <c r="P39">
        <f t="shared" si="19"/>
        <v>468478.19999999995</v>
      </c>
      <c r="Q39">
        <f t="shared" si="20"/>
        <v>556840.6</v>
      </c>
      <c r="R39">
        <f t="shared" si="21"/>
        <v>631323</v>
      </c>
      <c r="S39">
        <f t="shared" si="22"/>
        <v>722736</v>
      </c>
      <c r="U39" t="s">
        <v>20</v>
      </c>
      <c r="V39">
        <f>AVERAGE(B39:I39)</f>
        <v>223887.5</v>
      </c>
      <c r="W39" t="s">
        <v>21</v>
      </c>
      <c r="X39">
        <f t="shared" si="24"/>
        <v>361203.3125</v>
      </c>
      <c r="Z39" t="s">
        <v>23</v>
      </c>
      <c r="AA39">
        <f>X39/$D$13</f>
        <v>0.61968290522935865</v>
      </c>
      <c r="AB39" t="s">
        <v>22</v>
      </c>
      <c r="AC39">
        <f t="shared" si="26"/>
        <v>3.704109485459461E-3</v>
      </c>
    </row>
    <row r="40" spans="1:29" x14ac:dyDescent="0.35">
      <c r="A40" t="s">
        <v>17</v>
      </c>
      <c r="B40">
        <f t="shared" ref="B40:I40" si="31">C26*C26</f>
        <v>12544</v>
      </c>
      <c r="C40">
        <f t="shared" si="31"/>
        <v>42849</v>
      </c>
      <c r="D40">
        <f t="shared" si="31"/>
        <v>121801</v>
      </c>
      <c r="E40">
        <f t="shared" si="31"/>
        <v>216225</v>
      </c>
      <c r="F40">
        <f t="shared" si="31"/>
        <v>354025</v>
      </c>
      <c r="G40">
        <f t="shared" si="31"/>
        <v>434281</v>
      </c>
      <c r="H40">
        <f t="shared" si="31"/>
        <v>499849</v>
      </c>
      <c r="I40">
        <f t="shared" si="31"/>
        <v>568516</v>
      </c>
      <c r="K40" t="s">
        <v>18</v>
      </c>
      <c r="L40">
        <f t="shared" si="15"/>
        <v>19868.8</v>
      </c>
      <c r="M40">
        <f t="shared" si="16"/>
        <v>65660.399999999994</v>
      </c>
      <c r="N40">
        <f t="shared" si="17"/>
        <v>181829</v>
      </c>
      <c r="O40">
        <f t="shared" si="18"/>
        <v>306760.5</v>
      </c>
      <c r="P40">
        <f t="shared" si="19"/>
        <v>521993.5</v>
      </c>
      <c r="Q40">
        <f t="shared" si="20"/>
        <v>623018.6</v>
      </c>
      <c r="R40">
        <f t="shared" si="21"/>
        <v>708484.70000000007</v>
      </c>
      <c r="S40">
        <f t="shared" si="22"/>
        <v>810927</v>
      </c>
      <c r="U40" t="s">
        <v>20</v>
      </c>
      <c r="V40">
        <f t="shared" si="23"/>
        <v>281261.25</v>
      </c>
      <c r="W40" t="s">
        <v>21</v>
      </c>
      <c r="X40">
        <f t="shared" si="24"/>
        <v>404817.8125</v>
      </c>
      <c r="Z40" t="s">
        <v>23</v>
      </c>
      <c r="AA40">
        <f t="shared" si="25"/>
        <v>0.69450824357706797</v>
      </c>
      <c r="AB40" t="s">
        <v>22</v>
      </c>
      <c r="AC40">
        <f t="shared" si="26"/>
        <v>5.2378920797777418E-3</v>
      </c>
    </row>
    <row r="41" spans="1:29" x14ac:dyDescent="0.35">
      <c r="A41" t="s">
        <v>17</v>
      </c>
      <c r="B41">
        <f t="shared" ref="B41:I41" si="32">C27*C27</f>
        <v>14161</v>
      </c>
      <c r="C41">
        <f t="shared" si="32"/>
        <v>52900</v>
      </c>
      <c r="D41">
        <f t="shared" si="32"/>
        <v>156816</v>
      </c>
      <c r="E41">
        <f t="shared" si="32"/>
        <v>265225</v>
      </c>
      <c r="F41">
        <f t="shared" si="32"/>
        <v>444889</v>
      </c>
      <c r="G41">
        <f t="shared" si="32"/>
        <v>540225</v>
      </c>
      <c r="H41">
        <f t="shared" si="32"/>
        <v>617796</v>
      </c>
      <c r="I41">
        <f t="shared" si="32"/>
        <v>705600</v>
      </c>
      <c r="K41" t="s">
        <v>18</v>
      </c>
      <c r="L41">
        <f t="shared" si="15"/>
        <v>21110.600000000002</v>
      </c>
      <c r="M41">
        <f t="shared" si="16"/>
        <v>72956</v>
      </c>
      <c r="N41">
        <f t="shared" si="17"/>
        <v>206316</v>
      </c>
      <c r="O41">
        <f t="shared" si="18"/>
        <v>339745.5</v>
      </c>
      <c r="P41">
        <f t="shared" si="19"/>
        <v>585159.1</v>
      </c>
      <c r="Q41">
        <f t="shared" si="20"/>
        <v>694869</v>
      </c>
      <c r="R41">
        <f t="shared" si="21"/>
        <v>787650.6</v>
      </c>
      <c r="S41">
        <f t="shared" si="22"/>
        <v>903420</v>
      </c>
      <c r="U41" t="s">
        <v>20</v>
      </c>
      <c r="V41">
        <f>AVERAGE(B41:I41)</f>
        <v>349701.5</v>
      </c>
      <c r="W41" t="s">
        <v>21</v>
      </c>
      <c r="X41">
        <f>AVERAGE(L41:S41)</f>
        <v>451403.35</v>
      </c>
      <c r="Z41" t="s">
        <v>23</v>
      </c>
      <c r="AA41">
        <f>X41/$D$13</f>
        <v>0.77443071444220213</v>
      </c>
      <c r="AB41" t="s">
        <v>22</v>
      </c>
      <c r="AC41">
        <f t="shared" si="26"/>
        <v>5.4430106153867666E-3</v>
      </c>
    </row>
    <row r="44" spans="1:29" x14ac:dyDescent="0.35">
      <c r="A44" t="s">
        <v>25</v>
      </c>
    </row>
    <row r="45" spans="1:29" x14ac:dyDescent="0.35">
      <c r="A45" t="s">
        <v>26</v>
      </c>
      <c r="B45" t="s">
        <v>27</v>
      </c>
      <c r="C45" t="s">
        <v>9</v>
      </c>
      <c r="D45" t="s">
        <v>28</v>
      </c>
      <c r="E45" t="s">
        <v>29</v>
      </c>
    </row>
    <row r="46" spans="1:29" x14ac:dyDescent="0.35">
      <c r="A46">
        <v>0.14000000000000001</v>
      </c>
      <c r="B46">
        <f>AA34</f>
        <v>0.11015665464197771</v>
      </c>
      <c r="C46">
        <f>A46*A46</f>
        <v>1.9600000000000003E-2</v>
      </c>
      <c r="D46">
        <f>B46*B46</f>
        <v>1.213448856191195E-2</v>
      </c>
      <c r="E46">
        <f>A46*B46</f>
        <v>1.5421931649876881E-2</v>
      </c>
    </row>
    <row r="47" spans="1:29" x14ac:dyDescent="0.35">
      <c r="A47">
        <v>0.3</v>
      </c>
      <c r="B47">
        <f t="shared" ref="B47:B53" si="33">AA35</f>
        <v>0.23229564419410309</v>
      </c>
      <c r="C47">
        <f t="shared" ref="C47:D53" si="34">A47*A47</f>
        <v>0.09</v>
      </c>
      <c r="D47">
        <f t="shared" si="34"/>
        <v>5.3961266311553339E-2</v>
      </c>
      <c r="E47">
        <f t="shared" ref="E47:E53" si="35">A47*B47</f>
        <v>6.9688693258230919E-2</v>
      </c>
    </row>
    <row r="48" spans="1:29" x14ac:dyDescent="0.35">
      <c r="A48">
        <v>0.4</v>
      </c>
      <c r="B48">
        <f t="shared" si="33"/>
        <v>0.31243012118532659</v>
      </c>
      <c r="C48">
        <f t="shared" si="34"/>
        <v>0.16000000000000003</v>
      </c>
      <c r="D48">
        <f t="shared" si="34"/>
        <v>9.7612580623877857E-2</v>
      </c>
      <c r="E48">
        <f t="shared" si="35"/>
        <v>0.12497204847413064</v>
      </c>
    </row>
    <row r="49" spans="1:5" x14ac:dyDescent="0.35">
      <c r="A49">
        <v>0.6</v>
      </c>
      <c r="B49">
        <f t="shared" si="33"/>
        <v>0.46660092889821486</v>
      </c>
      <c r="C49">
        <f t="shared" si="34"/>
        <v>0.36</v>
      </c>
      <c r="D49">
        <f t="shared" si="34"/>
        <v>0.21771642684867695</v>
      </c>
      <c r="E49">
        <f t="shared" si="35"/>
        <v>0.27996055733892888</v>
      </c>
    </row>
    <row r="50" spans="1:5" x14ac:dyDescent="0.35">
      <c r="A50">
        <v>0.7</v>
      </c>
      <c r="B50">
        <f t="shared" si="33"/>
        <v>0.54089189857812214</v>
      </c>
      <c r="C50">
        <f t="shared" si="34"/>
        <v>0.48999999999999994</v>
      </c>
      <c r="D50">
        <f t="shared" si="34"/>
        <v>0.29256404594744556</v>
      </c>
      <c r="E50">
        <f t="shared" si="35"/>
        <v>0.37862432900468546</v>
      </c>
    </row>
    <row r="51" spans="1:5" x14ac:dyDescent="0.35">
      <c r="A51">
        <v>0.8</v>
      </c>
      <c r="B51">
        <f t="shared" si="33"/>
        <v>0.61968290522935865</v>
      </c>
      <c r="C51">
        <f t="shared" si="34"/>
        <v>0.64000000000000012</v>
      </c>
      <c r="D51">
        <f t="shared" si="34"/>
        <v>0.38400690303349827</v>
      </c>
      <c r="E51">
        <f t="shared" si="35"/>
        <v>0.49574632418348696</v>
      </c>
    </row>
    <row r="52" spans="1:5" x14ac:dyDescent="0.35">
      <c r="A52">
        <v>0.9</v>
      </c>
      <c r="B52">
        <f t="shared" si="33"/>
        <v>0.69450824357706797</v>
      </c>
      <c r="C52">
        <f t="shared" si="34"/>
        <v>0.81</v>
      </c>
      <c r="D52">
        <f t="shared" si="34"/>
        <v>0.48234170039650398</v>
      </c>
      <c r="E52">
        <f t="shared" si="35"/>
        <v>0.6250574192193612</v>
      </c>
    </row>
    <row r="53" spans="1:5" x14ac:dyDescent="0.35">
      <c r="A53">
        <v>1</v>
      </c>
      <c r="B53">
        <f t="shared" si="33"/>
        <v>0.77443071444220213</v>
      </c>
      <c r="C53">
        <f t="shared" si="34"/>
        <v>1</v>
      </c>
      <c r="D53">
        <f t="shared" si="34"/>
        <v>0.59974293147145963</v>
      </c>
      <c r="E53">
        <f t="shared" si="35"/>
        <v>0.77443071444220213</v>
      </c>
    </row>
    <row r="55" spans="1:5" x14ac:dyDescent="0.35">
      <c r="A55" t="s">
        <v>7</v>
      </c>
      <c r="B55" t="s">
        <v>30</v>
      </c>
      <c r="C55" t="s">
        <v>12</v>
      </c>
      <c r="D55" t="s">
        <v>31</v>
      </c>
      <c r="E55" t="s">
        <v>32</v>
      </c>
    </row>
    <row r="56" spans="1:5" x14ac:dyDescent="0.35">
      <c r="A56">
        <f>AVERAGE(A46:A53)</f>
        <v>0.60499999999999998</v>
      </c>
      <c r="B56">
        <f t="shared" ref="B56:E56" si="36">AVERAGE(B46:B53)</f>
        <v>0.46887463884329661</v>
      </c>
      <c r="C56">
        <f t="shared" si="36"/>
        <v>0.44620000000000004</v>
      </c>
      <c r="D56">
        <f t="shared" si="36"/>
        <v>0.26751004289936597</v>
      </c>
      <c r="E56">
        <f t="shared" si="36"/>
        <v>0.34548775219636291</v>
      </c>
    </row>
    <row r="58" spans="1:5" x14ac:dyDescent="0.35">
      <c r="A58" t="s">
        <v>33</v>
      </c>
      <c r="B58">
        <f>E56/C56</f>
        <v>0.77428900088830765</v>
      </c>
    </row>
    <row r="59" spans="1:5" x14ac:dyDescent="0.35">
      <c r="A59" t="s">
        <v>34</v>
      </c>
      <c r="B59">
        <f>SQRT((D56/C56-B58*B58)/7)</f>
        <v>9.2568731344634106E-4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Полубояринов</dc:creator>
  <cp:lastModifiedBy>Иван Полубояринов</cp:lastModifiedBy>
  <dcterms:created xsi:type="dcterms:W3CDTF">2015-06-05T18:19:34Z</dcterms:created>
  <dcterms:modified xsi:type="dcterms:W3CDTF">2023-10-12T23:11:23Z</dcterms:modified>
</cp:coreProperties>
</file>