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olub\Desktop\ЛАБЫ\1.2.1\"/>
    </mc:Choice>
  </mc:AlternateContent>
  <xr:revisionPtr revIDLastSave="0" documentId="13_ncr:1_{ABF49435-F46B-4AE0-9FFE-13BBAEE01B78}" xr6:coauthVersionLast="47" xr6:coauthVersionMax="47" xr10:uidLastSave="{00000000-0000-0000-0000-000000000000}"/>
  <bookViews>
    <workbookView xWindow="3340" yWindow="3340" windowWidth="19200" windowHeight="112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12" i="1"/>
  <c r="E6" i="1"/>
  <c r="F6" i="1"/>
  <c r="E8" i="1"/>
  <c r="N5" i="1"/>
  <c r="E10" i="1" s="1"/>
  <c r="N8" i="1"/>
  <c r="F3" i="1"/>
  <c r="F4" i="1"/>
  <c r="F5" i="1"/>
  <c r="F2" i="1"/>
  <c r="Q9" i="1"/>
  <c r="Q10" i="1"/>
  <c r="Q11" i="1"/>
  <c r="Q8" i="1"/>
  <c r="Q3" i="1"/>
  <c r="Q4" i="1"/>
  <c r="Q5" i="1"/>
  <c r="Q2" i="1"/>
  <c r="P3" i="1"/>
  <c r="P4" i="1"/>
  <c r="P5" i="1"/>
  <c r="P8" i="1"/>
  <c r="P9" i="1"/>
  <c r="P10" i="1"/>
  <c r="P11" i="1"/>
  <c r="P2" i="1"/>
  <c r="K3" i="1"/>
  <c r="K5" i="1"/>
  <c r="K6" i="1"/>
  <c r="K7" i="1"/>
  <c r="K8" i="1"/>
  <c r="K9" i="1"/>
  <c r="K11" i="1"/>
  <c r="K12" i="1"/>
  <c r="K2" i="1"/>
  <c r="E11" i="1"/>
  <c r="E4" i="1"/>
  <c r="E3" i="1"/>
  <c r="E5" i="1"/>
  <c r="E2" i="1"/>
  <c r="F11" i="1" l="1"/>
  <c r="F10" i="1"/>
  <c r="F12" i="1" s="1"/>
  <c r="F9" i="1"/>
  <c r="E9" i="1"/>
</calcChain>
</file>

<file path=xl/sharedStrings.xml><?xml version="1.0" encoding="utf-8"?>
<sst xmlns="http://schemas.openxmlformats.org/spreadsheetml/2006/main" count="25" uniqueCount="24">
  <si>
    <t>m, г</t>
  </si>
  <si>
    <t>x0, мм</t>
  </si>
  <si>
    <t>xлин, мм</t>
  </si>
  <si>
    <t>x, мм</t>
  </si>
  <si>
    <t>сигма u</t>
  </si>
  <si>
    <t>u, м/с</t>
  </si>
  <si>
    <t>M, г</t>
  </si>
  <si>
    <t>L, см</t>
  </si>
  <si>
    <t>Значение</t>
  </si>
  <si>
    <t>Сигма</t>
  </si>
  <si>
    <t>r, см</t>
  </si>
  <si>
    <t>R, см</t>
  </si>
  <si>
    <t>d, см</t>
  </si>
  <si>
    <t>m1, г</t>
  </si>
  <si>
    <t>m2, г</t>
  </si>
  <si>
    <t>Кор KI</t>
  </si>
  <si>
    <t>T2, с</t>
  </si>
  <si>
    <t>T1, с</t>
  </si>
  <si>
    <t>Относ</t>
  </si>
  <si>
    <t>сигма m</t>
  </si>
  <si>
    <t>сигма x</t>
  </si>
  <si>
    <t>Относ KI</t>
  </si>
  <si>
    <t>Сигма KI</t>
  </si>
  <si>
    <t>Средние 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</si>
</sst>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workbookViewId="0">
      <selection activeCell="F8" sqref="F8"/>
    </sheetView>
  </sheetViews>
  <sheetFormatPr defaultRowHeight="14.5" x14ac:dyDescent="0.35"/>
  <cols>
    <col min="5" max="5" width="10.81640625" bestFit="1" customWidth="1"/>
    <col min="14" max="14" width="10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I1" t="s">
        <v>8</v>
      </c>
      <c r="J1" t="s">
        <v>9</v>
      </c>
      <c r="K1" t="s">
        <v>18</v>
      </c>
      <c r="P1" t="s">
        <v>19</v>
      </c>
      <c r="Q1" t="s">
        <v>20</v>
      </c>
    </row>
    <row r="2" spans="1:17" x14ac:dyDescent="0.35">
      <c r="A2">
        <v>0.51200000000000001</v>
      </c>
      <c r="D2">
        <v>6.75</v>
      </c>
      <c r="E2">
        <f>$I$2/A2*SQRT(9.81/$I$3*100)*D2/1000</f>
        <v>81.802379947569733</v>
      </c>
      <c r="F2">
        <f>E2*SQRT($K$2^2+$K$3^2/4+P2^2+Q2^2)</f>
        <v>4.2634606974050397</v>
      </c>
      <c r="H2" t="s">
        <v>6</v>
      </c>
      <c r="I2">
        <v>2925</v>
      </c>
      <c r="J2">
        <v>5</v>
      </c>
      <c r="K2">
        <f>J2/I2</f>
        <v>1.7094017094017094E-3</v>
      </c>
      <c r="P2">
        <f>0.001/A2</f>
        <v>1.953125E-3</v>
      </c>
      <c r="Q2">
        <f>0.35/D2</f>
        <v>5.185185185185185E-2</v>
      </c>
    </row>
    <row r="3" spans="1:17" x14ac:dyDescent="0.35">
      <c r="A3">
        <v>0.51700000000000002</v>
      </c>
      <c r="D3">
        <v>7.75</v>
      </c>
      <c r="E3">
        <f t="shared" ref="E3:E5" si="0">$I$2/A3*SQRT(9.81/$I$3*100)*D3/1000</f>
        <v>93.012921737074763</v>
      </c>
      <c r="F3">
        <f t="shared" ref="F3:F5" si="1">E3*SQRT($K$2^2+$K$3^2/4+P3^2+Q3^2)</f>
        <v>4.2290178758369628</v>
      </c>
      <c r="H3" t="s">
        <v>7</v>
      </c>
      <c r="I3">
        <v>218</v>
      </c>
      <c r="J3">
        <v>2</v>
      </c>
      <c r="K3">
        <f t="shared" ref="K3:K12" si="2">J3/I3</f>
        <v>9.1743119266055051E-3</v>
      </c>
      <c r="P3">
        <f t="shared" ref="P3:P11" si="3">0.001/A3</f>
        <v>1.9342359767891683E-3</v>
      </c>
      <c r="Q3">
        <f t="shared" ref="Q3:Q5" si="4">0.35/D3</f>
        <v>4.5161290322580643E-2</v>
      </c>
    </row>
    <row r="4" spans="1:17" x14ac:dyDescent="0.35">
      <c r="A4">
        <v>0.503</v>
      </c>
      <c r="D4">
        <v>8</v>
      </c>
      <c r="E4">
        <f>$I$2/A4*SQRT(9.81/$I$3*100)*D4/1000</f>
        <v>98.685678010528108</v>
      </c>
      <c r="F4">
        <f t="shared" si="1"/>
        <v>4.3488696631071448</v>
      </c>
      <c r="P4">
        <f t="shared" si="3"/>
        <v>1.988071570576541E-3</v>
      </c>
      <c r="Q4">
        <f t="shared" si="4"/>
        <v>4.3749999999999997E-2</v>
      </c>
    </row>
    <row r="5" spans="1:17" x14ac:dyDescent="0.35">
      <c r="A5">
        <v>0.50800000000000001</v>
      </c>
      <c r="D5">
        <v>9</v>
      </c>
      <c r="E5">
        <f t="shared" si="0"/>
        <v>109.92865756733778</v>
      </c>
      <c r="F5">
        <f t="shared" si="1"/>
        <v>4.3141707762960326</v>
      </c>
      <c r="H5" t="s">
        <v>10</v>
      </c>
      <c r="I5">
        <v>20.25</v>
      </c>
      <c r="J5">
        <v>0.25</v>
      </c>
      <c r="K5">
        <f t="shared" si="2"/>
        <v>1.2345679012345678E-2</v>
      </c>
      <c r="M5" t="s">
        <v>15</v>
      </c>
      <c r="N5">
        <f>4*PI()*(I8+I9)/2*I6^2*I11/(I11^2-I12^2)*10^(-7)</f>
        <v>0.12623137714542274</v>
      </c>
      <c r="P5">
        <f t="shared" si="3"/>
        <v>1.968503937007874E-3</v>
      </c>
      <c r="Q5">
        <f t="shared" si="4"/>
        <v>3.888888888888889E-2</v>
      </c>
    </row>
    <row r="6" spans="1:17" x14ac:dyDescent="0.35">
      <c r="B6" s="1" t="s">
        <v>23</v>
      </c>
      <c r="C6" s="1"/>
      <c r="E6">
        <f>AVERAGE(E2:E5)</f>
        <v>95.857409315627606</v>
      </c>
      <c r="F6">
        <f>AVERAGE(F2:F5)</f>
        <v>4.2888797531612948</v>
      </c>
      <c r="H6" t="s">
        <v>11</v>
      </c>
      <c r="I6">
        <v>33.575000000000003</v>
      </c>
      <c r="J6">
        <v>0.25</v>
      </c>
      <c r="K6">
        <f t="shared" si="2"/>
        <v>7.4460163812360381E-3</v>
      </c>
      <c r="M6" t="s">
        <v>22</v>
      </c>
      <c r="N6">
        <v>3.0000000000000001E-3</v>
      </c>
    </row>
    <row r="7" spans="1:17" x14ac:dyDescent="0.35">
      <c r="H7" t="s">
        <v>12</v>
      </c>
      <c r="I7">
        <v>56</v>
      </c>
      <c r="J7">
        <v>0.5</v>
      </c>
      <c r="K7">
        <f t="shared" si="2"/>
        <v>8.9285714285714281E-3</v>
      </c>
    </row>
    <row r="8" spans="1:17" x14ac:dyDescent="0.35">
      <c r="A8">
        <v>0.50700000000000001</v>
      </c>
      <c r="D8">
        <v>130</v>
      </c>
      <c r="E8">
        <f>D8/(2*$I$7*A8*$I$5)*$N$5*10^4</f>
        <v>142.71172742891369</v>
      </c>
      <c r="F8">
        <f>E8*SQRT(Q8^2+$K$7^2+P8^2+$K$5^2+$N$8^2)</f>
        <v>5.0953124070273743</v>
      </c>
      <c r="H8" t="s">
        <v>13</v>
      </c>
      <c r="I8">
        <v>725.8</v>
      </c>
      <c r="J8">
        <v>0.1</v>
      </c>
      <c r="K8">
        <f t="shared" si="2"/>
        <v>1.3777900248002206E-4</v>
      </c>
      <c r="M8" t="s">
        <v>21</v>
      </c>
      <c r="N8">
        <f>N6/N5</f>
        <v>2.376588188960262E-2</v>
      </c>
      <c r="P8">
        <f t="shared" si="3"/>
        <v>1.9723865877712033E-3</v>
      </c>
      <c r="Q8">
        <f>2.83/D8</f>
        <v>2.176923076923077E-2</v>
      </c>
    </row>
    <row r="9" spans="1:17" x14ac:dyDescent="0.35">
      <c r="A9">
        <v>0.51300000000000001</v>
      </c>
      <c r="D9">
        <v>136</v>
      </c>
      <c r="E9">
        <f t="shared" ref="E9:E11" si="5">D9/(2*$I$7*A9*$I$5)*$N$5*10^4</f>
        <v>147.55224216042069</v>
      </c>
      <c r="F9">
        <f t="shared" ref="F9:F11" si="6">E9*SQRT(Q9^2+$K$7^2+P9^2+$K$5^2+$N$8^2)</f>
        <v>5.182759213241166</v>
      </c>
      <c r="H9" t="s">
        <v>14</v>
      </c>
      <c r="I9">
        <v>724.5</v>
      </c>
      <c r="J9">
        <v>0.1</v>
      </c>
      <c r="K9">
        <f t="shared" si="2"/>
        <v>1.3802622498274673E-4</v>
      </c>
      <c r="P9">
        <f t="shared" si="3"/>
        <v>1.9493177387914229E-3</v>
      </c>
      <c r="Q9">
        <f t="shared" ref="Q9:Q11" si="7">2.83/D9</f>
        <v>2.0808823529411765E-2</v>
      </c>
    </row>
    <row r="10" spans="1:17" x14ac:dyDescent="0.35">
      <c r="A10">
        <v>0.50900000000000001</v>
      </c>
      <c r="D10">
        <v>146</v>
      </c>
      <c r="E10">
        <f t="shared" si="5"/>
        <v>159.64647858157849</v>
      </c>
      <c r="F10">
        <f t="shared" si="6"/>
        <v>5.4759779584302937</v>
      </c>
      <c r="P10">
        <f t="shared" si="3"/>
        <v>1.9646365422396855E-3</v>
      </c>
      <c r="Q10">
        <f t="shared" si="7"/>
        <v>1.9383561643835617E-2</v>
      </c>
    </row>
    <row r="11" spans="1:17" x14ac:dyDescent="0.35">
      <c r="A11">
        <v>0.50600000000000001</v>
      </c>
      <c r="D11">
        <v>120</v>
      </c>
      <c r="E11">
        <f t="shared" si="5"/>
        <v>131.99424592239447</v>
      </c>
      <c r="F11">
        <f t="shared" si="6"/>
        <v>4.8623921853545333</v>
      </c>
      <c r="H11" t="s">
        <v>17</v>
      </c>
      <c r="I11">
        <v>17.5</v>
      </c>
      <c r="J11">
        <v>0.1</v>
      </c>
      <c r="K11">
        <f t="shared" si="2"/>
        <v>5.7142857142857143E-3</v>
      </c>
      <c r="P11">
        <f t="shared" si="3"/>
        <v>1.976284584980237E-3</v>
      </c>
      <c r="Q11">
        <f t="shared" si="7"/>
        <v>2.3583333333333335E-2</v>
      </c>
    </row>
    <row r="12" spans="1:17" x14ac:dyDescent="0.35">
      <c r="B12" s="1" t="s">
        <v>23</v>
      </c>
      <c r="C12" s="1"/>
      <c r="E12">
        <f>AVERAGE(E8:E11)</f>
        <v>145.47617352332682</v>
      </c>
      <c r="F12">
        <f>AVERAGE(F8:F11)</f>
        <v>5.1541104410133425</v>
      </c>
      <c r="H12" t="s">
        <v>16</v>
      </c>
      <c r="I12">
        <v>12.8</v>
      </c>
      <c r="J12">
        <v>0.1</v>
      </c>
      <c r="K12">
        <f t="shared" si="2"/>
        <v>7.8125E-3</v>
      </c>
    </row>
  </sheetData>
  <mergeCells count="2">
    <mergeCell ref="B6:C6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2022-10-21T07:05:30Z</dcterms:modified>
</cp:coreProperties>
</file>