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1.4.1\"/>
    </mc:Choice>
  </mc:AlternateContent>
  <xr:revisionPtr revIDLastSave="0" documentId="13_ncr:1_{EA6FD640-B267-4BF0-9BB6-E4E2C709198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26" i="1"/>
  <c r="L27" i="1"/>
  <c r="L28" i="1"/>
  <c r="L19" i="1"/>
  <c r="K20" i="1"/>
  <c r="K21" i="1"/>
  <c r="K22" i="1"/>
  <c r="K23" i="1"/>
  <c r="K24" i="1"/>
  <c r="K25" i="1"/>
  <c r="K26" i="1"/>
  <c r="K27" i="1"/>
  <c r="K28" i="1"/>
  <c r="K19" i="1"/>
  <c r="E19" i="1"/>
  <c r="E18" i="1"/>
  <c r="B19" i="1"/>
  <c r="O5" i="1"/>
  <c r="O2" i="1"/>
  <c r="I15" i="1"/>
  <c r="O3" i="1"/>
  <c r="O4" i="1"/>
  <c r="O6" i="1"/>
  <c r="O7" i="1"/>
  <c r="O8" i="1"/>
  <c r="O9" i="1"/>
  <c r="O10" i="1"/>
  <c r="O11" i="1"/>
  <c r="B18" i="1"/>
  <c r="G15" i="1"/>
  <c r="N3" i="1"/>
  <c r="N4" i="1"/>
  <c r="N5" i="1"/>
  <c r="N6" i="1"/>
  <c r="N7" i="1"/>
  <c r="N8" i="1"/>
  <c r="N9" i="1"/>
  <c r="N10" i="1"/>
  <c r="N11" i="1"/>
  <c r="N2" i="1"/>
  <c r="A15" i="1"/>
  <c r="Q2" i="1"/>
  <c r="J4" i="1" s="1"/>
  <c r="L4" i="1" s="1"/>
  <c r="H2" i="1"/>
  <c r="H3" i="1"/>
  <c r="H4" i="1"/>
  <c r="H5" i="1"/>
  <c r="H6" i="1"/>
  <c r="H7" i="1"/>
  <c r="H8" i="1"/>
  <c r="H9" i="1"/>
  <c r="H10" i="1"/>
  <c r="H11" i="1"/>
  <c r="J6" i="1" l="1"/>
  <c r="L6" i="1" s="1"/>
  <c r="J3" i="1"/>
  <c r="L3" i="1" s="1"/>
  <c r="J2" i="1"/>
  <c r="J7" i="1"/>
  <c r="L7" i="1" s="1"/>
  <c r="J5" i="1"/>
  <c r="L5" i="1" s="1"/>
  <c r="J10" i="1"/>
  <c r="L10" i="1" s="1"/>
  <c r="J9" i="1"/>
  <c r="L9" i="1" s="1"/>
  <c r="J8" i="1"/>
  <c r="L8" i="1" s="1"/>
  <c r="J11" i="1"/>
  <c r="L11" i="1" s="1"/>
  <c r="L2" i="1" l="1"/>
  <c r="E15" i="1" s="1"/>
  <c r="C15" i="1"/>
</calcChain>
</file>

<file path=xl/sharedStrings.xml><?xml version="1.0" encoding="utf-8"?>
<sst xmlns="http://schemas.openxmlformats.org/spreadsheetml/2006/main" count="20" uniqueCount="20">
  <si>
    <t>r груза, мм</t>
  </si>
  <si>
    <t>R центра масс, мм</t>
  </si>
  <si>
    <t>T, с</t>
  </si>
  <si>
    <t>M/4pi^2=</t>
  </si>
  <si>
    <t>&lt;X&gt;</t>
  </si>
  <si>
    <t>&lt;Y&gt;</t>
  </si>
  <si>
    <t>&lt;XY&gt;</t>
  </si>
  <si>
    <t>&lt;X^2&gt;</t>
  </si>
  <si>
    <t>X, м^2</t>
  </si>
  <si>
    <t>Y, с^2*кг*м</t>
  </si>
  <si>
    <t>XY</t>
  </si>
  <si>
    <t>K=</t>
  </si>
  <si>
    <t>Y^2</t>
  </si>
  <si>
    <t>&lt;Y^2&gt;</t>
  </si>
  <si>
    <t>X^2</t>
  </si>
  <si>
    <t>Сигма K=</t>
  </si>
  <si>
    <t>B=</t>
  </si>
  <si>
    <t>Сигма B=</t>
  </si>
  <si>
    <t>X*10^2</t>
  </si>
  <si>
    <t>Y*10^3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</si>
</sst>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Лист1!$H$2:$H$11</c:f>
              <c:numCache>
                <c:formatCode>General</c:formatCode>
                <c:ptCount val="10"/>
                <c:pt idx="0">
                  <c:v>0.52562500000000001</c:v>
                </c:pt>
                <c:pt idx="1">
                  <c:v>0.44756099999999999</c:v>
                </c:pt>
                <c:pt idx="2">
                  <c:v>0.40195599999999998</c:v>
                </c:pt>
                <c:pt idx="3">
                  <c:v>0.345744</c:v>
                </c:pt>
                <c:pt idx="4">
                  <c:v>0.32604100000000003</c:v>
                </c:pt>
                <c:pt idx="5">
                  <c:v>0.27984100000000001</c:v>
                </c:pt>
                <c:pt idx="6">
                  <c:v>0.21068100000000001</c:v>
                </c:pt>
                <c:pt idx="7">
                  <c:v>0.16564899999999999</c:v>
                </c:pt>
                <c:pt idx="8">
                  <c:v>0.10304099999999999</c:v>
                </c:pt>
                <c:pt idx="9">
                  <c:v>5.4755999999999999E-2</c:v>
                </c:pt>
              </c:numCache>
            </c:numRef>
          </c:xVal>
          <c:yVal>
            <c:numRef>
              <c:f>Лист1!$I$2:$I$11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4-4FB7-A9A4-6EDF55CD78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Лист1!$H$2:$H$11</c:f>
              <c:numCache>
                <c:formatCode>General</c:formatCode>
                <c:ptCount val="10"/>
                <c:pt idx="0">
                  <c:v>0.52562500000000001</c:v>
                </c:pt>
                <c:pt idx="1">
                  <c:v>0.44756099999999999</c:v>
                </c:pt>
                <c:pt idx="2">
                  <c:v>0.40195599999999998</c:v>
                </c:pt>
                <c:pt idx="3">
                  <c:v>0.345744</c:v>
                </c:pt>
                <c:pt idx="4">
                  <c:v>0.32604100000000003</c:v>
                </c:pt>
                <c:pt idx="5">
                  <c:v>0.27984100000000001</c:v>
                </c:pt>
                <c:pt idx="6">
                  <c:v>0.21068100000000001</c:v>
                </c:pt>
                <c:pt idx="7">
                  <c:v>0.16564899999999999</c:v>
                </c:pt>
                <c:pt idx="8">
                  <c:v>0.10304099999999999</c:v>
                </c:pt>
                <c:pt idx="9">
                  <c:v>5.4755999999999999E-2</c:v>
                </c:pt>
              </c:numCache>
            </c:numRef>
          </c:xVal>
          <c:yVal>
            <c:numRef>
              <c:f>Лист1!$J$2:$J$11</c:f>
              <c:numCache>
                <c:formatCode>General</c:formatCode>
                <c:ptCount val="10"/>
                <c:pt idx="0">
                  <c:v>3.2690691760085967E-2</c:v>
                </c:pt>
                <c:pt idx="1">
                  <c:v>3.0221435883192857E-2</c:v>
                </c:pt>
                <c:pt idx="2">
                  <c:v>2.8840943303521056E-2</c:v>
                </c:pt>
                <c:pt idx="3">
                  <c:v>2.6772851826597509E-2</c:v>
                </c:pt>
                <c:pt idx="4">
                  <c:v>2.6276814561217388E-2</c:v>
                </c:pt>
                <c:pt idx="5">
                  <c:v>2.506053359496356E-2</c:v>
                </c:pt>
                <c:pt idx="6">
                  <c:v>2.2717782305464257E-2</c:v>
                </c:pt>
                <c:pt idx="7">
                  <c:v>2.1099097666418681E-2</c:v>
                </c:pt>
                <c:pt idx="8">
                  <c:v>1.9355746641569006E-2</c:v>
                </c:pt>
                <c:pt idx="9">
                  <c:v>1.778492533126514E-2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4-4FB7-A9A4-6EDF55CD78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Лист1!$H$2:$H$11</c:f>
              <c:numCache>
                <c:formatCode>General</c:formatCode>
                <c:ptCount val="10"/>
                <c:pt idx="0">
                  <c:v>0.52562500000000001</c:v>
                </c:pt>
                <c:pt idx="1">
                  <c:v>0.44756099999999999</c:v>
                </c:pt>
                <c:pt idx="2">
                  <c:v>0.40195599999999998</c:v>
                </c:pt>
                <c:pt idx="3">
                  <c:v>0.345744</c:v>
                </c:pt>
                <c:pt idx="4">
                  <c:v>0.32604100000000003</c:v>
                </c:pt>
                <c:pt idx="5">
                  <c:v>0.27984100000000001</c:v>
                </c:pt>
                <c:pt idx="6">
                  <c:v>0.21068100000000001</c:v>
                </c:pt>
                <c:pt idx="7">
                  <c:v>0.16564899999999999</c:v>
                </c:pt>
                <c:pt idx="8">
                  <c:v>0.10304099999999999</c:v>
                </c:pt>
                <c:pt idx="9">
                  <c:v>5.4755999999999999E-2</c:v>
                </c:pt>
              </c:numCache>
            </c:numRef>
          </c:xVal>
          <c:yVal>
            <c:numRef>
              <c:f>Лист1!$K$2:$K$11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4-4FB7-A9A4-6EDF55CD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41567"/>
        <c:axId val="1901241983"/>
      </c:scatterChart>
      <c:valAx>
        <c:axId val="19012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241983"/>
        <c:crosses val="autoZero"/>
        <c:crossBetween val="midCat"/>
      </c:valAx>
      <c:valAx>
        <c:axId val="19012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24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1</xdr:row>
      <xdr:rowOff>28575</xdr:rowOff>
    </xdr:from>
    <xdr:to>
      <xdr:col>24</xdr:col>
      <xdr:colOff>327025</xdr:colOff>
      <xdr:row>16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353E47-F71F-69D4-A5D4-55E91F63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N24" sqref="N24"/>
    </sheetView>
  </sheetViews>
  <sheetFormatPr defaultColWidth="10" defaultRowHeight="14.5" x14ac:dyDescent="0.35"/>
  <sheetData>
    <row r="1" spans="1:17" x14ac:dyDescent="0.35">
      <c r="A1" s="2" t="s">
        <v>0</v>
      </c>
      <c r="B1" s="2"/>
      <c r="C1" s="2" t="s">
        <v>1</v>
      </c>
      <c r="D1" s="2"/>
      <c r="E1" s="1" t="s">
        <v>2</v>
      </c>
      <c r="H1" s="2" t="s">
        <v>8</v>
      </c>
      <c r="I1" s="2"/>
      <c r="J1" s="2" t="s">
        <v>9</v>
      </c>
      <c r="K1" s="2"/>
      <c r="L1" s="2" t="s">
        <v>10</v>
      </c>
      <c r="M1" s="2"/>
      <c r="N1" t="s">
        <v>14</v>
      </c>
      <c r="O1" t="s">
        <v>12</v>
      </c>
    </row>
    <row r="2" spans="1:17" x14ac:dyDescent="0.35">
      <c r="A2" s="2">
        <v>725</v>
      </c>
      <c r="B2" s="2"/>
      <c r="C2" s="2">
        <v>391</v>
      </c>
      <c r="D2" s="2"/>
      <c r="E2">
        <v>1.62</v>
      </c>
      <c r="H2" s="2">
        <f>A2*A2/(1000*1000)</f>
        <v>0.52562500000000001</v>
      </c>
      <c r="I2" s="2"/>
      <c r="J2" s="2">
        <f>E2*E2*$Q$2*C2*0.001</f>
        <v>3.2690691760085967E-2</v>
      </c>
      <c r="K2" s="2"/>
      <c r="L2" s="2">
        <f>H2*J2</f>
        <v>1.7183044856395185E-2</v>
      </c>
      <c r="M2" s="2"/>
      <c r="N2">
        <f>H2*H2</f>
        <v>0.27628164062499999</v>
      </c>
      <c r="O2">
        <f>J2*J2</f>
        <v>1.0686813277529525E-3</v>
      </c>
      <c r="P2" t="s">
        <v>3</v>
      </c>
      <c r="Q2">
        <f>(0.9441 + 0.3136)/(4*PI()*PI())</f>
        <v>3.1857913166742059E-2</v>
      </c>
    </row>
    <row r="3" spans="1:17" x14ac:dyDescent="0.35">
      <c r="A3" s="2">
        <v>669</v>
      </c>
      <c r="B3" s="2"/>
      <c r="C3" s="2">
        <v>380</v>
      </c>
      <c r="D3" s="2"/>
      <c r="E3">
        <v>1.58</v>
      </c>
      <c r="H3" s="2">
        <f t="shared" ref="H3:H11" si="0">A3*A3/(1000*1000)</f>
        <v>0.44756099999999999</v>
      </c>
      <c r="I3" s="2"/>
      <c r="J3" s="2">
        <f>E3*E3*$Q$2*C3*0.001</f>
        <v>3.0221435883192857E-2</v>
      </c>
      <c r="K3" s="2"/>
      <c r="L3" s="2">
        <f t="shared" ref="L3:L11" si="1">H3*J3</f>
        <v>1.3525936065317677E-2</v>
      </c>
      <c r="M3" s="2"/>
      <c r="N3">
        <f t="shared" ref="N3:N11" si="2">H3*H3</f>
        <v>0.200310848721</v>
      </c>
      <c r="O3">
        <f t="shared" ref="O3:O11" si="3">J3*J3</f>
        <v>9.1333518684193682E-4</v>
      </c>
    </row>
    <row r="4" spans="1:17" x14ac:dyDescent="0.35">
      <c r="A4" s="2">
        <v>634</v>
      </c>
      <c r="B4" s="2"/>
      <c r="C4" s="2">
        <v>372</v>
      </c>
      <c r="D4" s="2"/>
      <c r="E4">
        <v>1.56</v>
      </c>
      <c r="H4" s="2">
        <f t="shared" si="0"/>
        <v>0.40195599999999998</v>
      </c>
      <c r="I4" s="2"/>
      <c r="J4" s="2">
        <f>E4*E4*$Q$2*C4*0.001</f>
        <v>2.8840943303521056E-2</v>
      </c>
      <c r="K4" s="2"/>
      <c r="L4" s="2">
        <f t="shared" si="1"/>
        <v>1.159279020651011E-2</v>
      </c>
      <c r="M4" s="2"/>
      <c r="N4">
        <f t="shared" si="2"/>
        <v>0.16156862593599999</v>
      </c>
      <c r="O4">
        <f t="shared" si="3"/>
        <v>8.318000106369161E-4</v>
      </c>
    </row>
    <row r="5" spans="1:17" x14ac:dyDescent="0.35">
      <c r="A5" s="2">
        <v>588</v>
      </c>
      <c r="B5" s="2"/>
      <c r="C5" s="2">
        <v>359</v>
      </c>
      <c r="D5" s="2"/>
      <c r="E5">
        <v>1.53</v>
      </c>
      <c r="H5" s="2">
        <f t="shared" si="0"/>
        <v>0.345744</v>
      </c>
      <c r="I5" s="2"/>
      <c r="J5" s="2">
        <f>E5*E5*$Q$2*C5*0.001</f>
        <v>2.6772851826597509E-2</v>
      </c>
      <c r="K5" s="2"/>
      <c r="L5" s="2">
        <f t="shared" si="1"/>
        <v>9.2565528819351286E-3</v>
      </c>
      <c r="M5" s="2"/>
      <c r="N5">
        <f t="shared" si="2"/>
        <v>0.11953891353599999</v>
      </c>
      <c r="O5">
        <f>J5*J5</f>
        <v>7.1678559492894557E-4</v>
      </c>
    </row>
    <row r="6" spans="1:17" x14ac:dyDescent="0.35">
      <c r="A6" s="2">
        <v>571</v>
      </c>
      <c r="B6" s="2"/>
      <c r="C6" s="2">
        <v>357</v>
      </c>
      <c r="D6" s="2"/>
      <c r="E6">
        <v>1.52</v>
      </c>
      <c r="H6" s="2">
        <f t="shared" si="0"/>
        <v>0.32604100000000003</v>
      </c>
      <c r="I6" s="2"/>
      <c r="J6" s="2">
        <f>E6*E6*$Q$2*C6*0.001</f>
        <v>2.6276814561217388E-2</v>
      </c>
      <c r="K6" s="2"/>
      <c r="L6" s="2">
        <f t="shared" si="1"/>
        <v>8.5673188963538791E-3</v>
      </c>
      <c r="M6" s="2"/>
      <c r="N6">
        <f t="shared" si="2"/>
        <v>0.10630273368100002</v>
      </c>
      <c r="O6">
        <f t="shared" si="3"/>
        <v>6.9047098348460614E-4</v>
      </c>
    </row>
    <row r="7" spans="1:17" x14ac:dyDescent="0.35">
      <c r="A7" s="2">
        <v>529</v>
      </c>
      <c r="B7" s="2"/>
      <c r="C7" s="2">
        <v>345</v>
      </c>
      <c r="D7" s="2"/>
      <c r="E7">
        <v>1.51</v>
      </c>
      <c r="H7" s="2">
        <f t="shared" si="0"/>
        <v>0.27984100000000001</v>
      </c>
      <c r="I7" s="2"/>
      <c r="J7" s="2">
        <f>E7*E7*$Q$2*C7*0.001</f>
        <v>2.506053359496356E-2</v>
      </c>
      <c r="K7" s="2"/>
      <c r="L7" s="2">
        <f t="shared" si="1"/>
        <v>7.0129647817481983E-3</v>
      </c>
      <c r="M7" s="2"/>
      <c r="N7">
        <f t="shared" si="2"/>
        <v>7.8310985281000001E-2</v>
      </c>
      <c r="O7">
        <f t="shared" si="3"/>
        <v>6.2803034406429725E-4</v>
      </c>
    </row>
    <row r="8" spans="1:17" x14ac:dyDescent="0.35">
      <c r="A8" s="2">
        <v>459</v>
      </c>
      <c r="B8" s="2"/>
      <c r="C8" s="2">
        <v>330</v>
      </c>
      <c r="D8" s="2"/>
      <c r="E8">
        <v>1.47</v>
      </c>
      <c r="H8" s="2">
        <f t="shared" si="0"/>
        <v>0.21068100000000001</v>
      </c>
      <c r="I8" s="2"/>
      <c r="J8" s="2">
        <f>E8*E8*$Q$2*C8*0.001</f>
        <v>2.2717782305464257E-2</v>
      </c>
      <c r="K8" s="2"/>
      <c r="L8" s="2">
        <f t="shared" si="1"/>
        <v>4.7862050938975156E-3</v>
      </c>
      <c r="M8" s="2"/>
      <c r="N8">
        <f t="shared" si="2"/>
        <v>4.4386483761000003E-2</v>
      </c>
      <c r="O8">
        <f t="shared" si="3"/>
        <v>5.1609763287846489E-4</v>
      </c>
    </row>
    <row r="9" spans="1:17" x14ac:dyDescent="0.35">
      <c r="A9" s="2">
        <v>407</v>
      </c>
      <c r="B9" s="2"/>
      <c r="C9" s="2">
        <v>315</v>
      </c>
      <c r="D9" s="2"/>
      <c r="E9">
        <v>1.45</v>
      </c>
      <c r="H9" s="2">
        <f t="shared" si="0"/>
        <v>0.16564899999999999</v>
      </c>
      <c r="I9" s="2"/>
      <c r="J9" s="2">
        <f>E9*E9*$Q$2*C9*0.001</f>
        <v>2.1099097666418681E-2</v>
      </c>
      <c r="K9" s="2"/>
      <c r="L9" s="2">
        <f t="shared" si="1"/>
        <v>3.4950444293445878E-3</v>
      </c>
      <c r="M9" s="2"/>
      <c r="N9">
        <f t="shared" si="2"/>
        <v>2.7439591200999997E-2</v>
      </c>
      <c r="O9">
        <f t="shared" si="3"/>
        <v>4.4517192233707424E-4</v>
      </c>
    </row>
    <row r="10" spans="1:17" x14ac:dyDescent="0.35">
      <c r="A10" s="2">
        <v>321</v>
      </c>
      <c r="B10" s="2"/>
      <c r="C10" s="2">
        <v>293</v>
      </c>
      <c r="D10" s="2"/>
      <c r="E10">
        <v>1.44</v>
      </c>
      <c r="H10" s="2">
        <f t="shared" si="0"/>
        <v>0.10304099999999999</v>
      </c>
      <c r="I10" s="2"/>
      <c r="J10" s="2">
        <f>E10*E10*$Q$2*C10*0.001</f>
        <v>1.9355746641569006E-2</v>
      </c>
      <c r="K10" s="2"/>
      <c r="L10" s="2">
        <f t="shared" si="1"/>
        <v>1.9944354896939119E-3</v>
      </c>
      <c r="M10" s="2"/>
      <c r="N10">
        <f t="shared" si="2"/>
        <v>1.0617447680999998E-2</v>
      </c>
      <c r="O10">
        <f t="shared" si="3"/>
        <v>3.7464492805260984E-4</v>
      </c>
    </row>
    <row r="11" spans="1:17" x14ac:dyDescent="0.35">
      <c r="A11" s="2">
        <v>234</v>
      </c>
      <c r="B11" s="2"/>
      <c r="C11" s="2">
        <v>273</v>
      </c>
      <c r="D11" s="2"/>
      <c r="E11">
        <v>1.43</v>
      </c>
      <c r="H11" s="2">
        <f t="shared" si="0"/>
        <v>5.4755999999999999E-2</v>
      </c>
      <c r="I11" s="2"/>
      <c r="J11" s="2">
        <f>E11*E11*$Q$2*C11*0.001</f>
        <v>1.778492533126514E-2</v>
      </c>
      <c r="K11" s="2"/>
      <c r="L11" s="2">
        <f t="shared" si="1"/>
        <v>9.7383137143875398E-4</v>
      </c>
      <c r="M11" s="2"/>
      <c r="N11">
        <f t="shared" si="2"/>
        <v>2.9982195359999999E-3</v>
      </c>
      <c r="O11">
        <f t="shared" si="3"/>
        <v>3.1630356903867646E-4</v>
      </c>
    </row>
    <row r="14" spans="1:17" x14ac:dyDescent="0.35">
      <c r="A14" s="2" t="s">
        <v>4</v>
      </c>
      <c r="B14" s="2"/>
      <c r="C14" s="2" t="s">
        <v>5</v>
      </c>
      <c r="D14" s="2"/>
      <c r="E14" s="2" t="s">
        <v>6</v>
      </c>
      <c r="F14" s="2"/>
      <c r="G14" s="2" t="s">
        <v>7</v>
      </c>
      <c r="H14" s="2"/>
      <c r="I14" s="2" t="s">
        <v>13</v>
      </c>
      <c r="J14" s="2"/>
    </row>
    <row r="15" spans="1:17" x14ac:dyDescent="0.35">
      <c r="A15" s="2">
        <f>AVERAGE(H2:I11)</f>
        <v>0.28608950000000005</v>
      </c>
      <c r="B15" s="2"/>
      <c r="C15" s="2">
        <f>AVERAGE(J2:K11)</f>
        <v>2.5082082287429548E-2</v>
      </c>
      <c r="D15" s="2"/>
      <c r="E15" s="2">
        <f>AVERAGE(L2:M11)</f>
        <v>7.8388124072634961E-3</v>
      </c>
      <c r="F15" s="2"/>
      <c r="G15" s="2">
        <f>AVERAGE(N2:N11)</f>
        <v>0.10277554899589998</v>
      </c>
      <c r="H15" s="2"/>
      <c r="I15" s="2">
        <f>AVERAGE(O2:O11)</f>
        <v>6.5013215000164792E-4</v>
      </c>
      <c r="J15" s="2"/>
    </row>
    <row r="18" spans="1:12" x14ac:dyDescent="0.35">
      <c r="A18" t="s">
        <v>11</v>
      </c>
      <c r="B18">
        <f>(E15-A15*C15)/(G15-A15*A15)</f>
        <v>3.1683917853071966E-2</v>
      </c>
      <c r="D18" t="s">
        <v>16</v>
      </c>
      <c r="E18">
        <f>C15-B18*A15</f>
        <v>1.6017646070803113E-2</v>
      </c>
      <c r="K18" s="1" t="s">
        <v>18</v>
      </c>
      <c r="L18" t="s">
        <v>19</v>
      </c>
    </row>
    <row r="19" spans="1:12" x14ac:dyDescent="0.35">
      <c r="A19" t="s">
        <v>15</v>
      </c>
      <c r="B19">
        <f>SQRT((I15-C15*C15)/(G15-A15*A15)-B18*B18)/SQRT(10)</f>
        <v>2.3890346051660423E-4</v>
      </c>
      <c r="D19" t="s">
        <v>17</v>
      </c>
      <c r="E19">
        <f>B19*SQRT(G15-A15*A15)</f>
        <v>3.4561286815936137E-5</v>
      </c>
      <c r="K19">
        <f>H2*100</f>
        <v>52.5625</v>
      </c>
      <c r="L19">
        <f>J2*1000</f>
        <v>32.690691760085969</v>
      </c>
    </row>
    <row r="20" spans="1:12" x14ac:dyDescent="0.35">
      <c r="K20">
        <f t="shared" ref="K20:K30" si="4">H3*100</f>
        <v>44.756099999999996</v>
      </c>
      <c r="L20">
        <f t="shared" ref="L20:L28" si="5">J3*1000</f>
        <v>30.221435883192857</v>
      </c>
    </row>
    <row r="21" spans="1:12" x14ac:dyDescent="0.35">
      <c r="K21">
        <f t="shared" si="4"/>
        <v>40.195599999999999</v>
      </c>
      <c r="L21">
        <f t="shared" si="5"/>
        <v>28.840943303521055</v>
      </c>
    </row>
    <row r="22" spans="1:12" x14ac:dyDescent="0.35">
      <c r="K22">
        <f t="shared" si="4"/>
        <v>34.574399999999997</v>
      </c>
      <c r="L22">
        <f t="shared" si="5"/>
        <v>26.77285182659751</v>
      </c>
    </row>
    <row r="23" spans="1:12" x14ac:dyDescent="0.35">
      <c r="K23">
        <f t="shared" si="4"/>
        <v>32.604100000000003</v>
      </c>
      <c r="L23">
        <f t="shared" si="5"/>
        <v>26.276814561217389</v>
      </c>
    </row>
    <row r="24" spans="1:12" x14ac:dyDescent="0.35">
      <c r="K24">
        <f t="shared" si="4"/>
        <v>27.984100000000002</v>
      </c>
      <c r="L24">
        <f t="shared" si="5"/>
        <v>25.060533594963559</v>
      </c>
    </row>
    <row r="25" spans="1:12" x14ac:dyDescent="0.35">
      <c r="K25">
        <f t="shared" si="4"/>
        <v>21.068100000000001</v>
      </c>
      <c r="L25">
        <f t="shared" si="5"/>
        <v>22.717782305464258</v>
      </c>
    </row>
    <row r="26" spans="1:12" x14ac:dyDescent="0.35">
      <c r="K26">
        <f t="shared" si="4"/>
        <v>16.564899999999998</v>
      </c>
      <c r="L26">
        <f t="shared" si="5"/>
        <v>21.099097666418682</v>
      </c>
    </row>
    <row r="27" spans="1:12" x14ac:dyDescent="0.35">
      <c r="K27">
        <f t="shared" si="4"/>
        <v>10.3041</v>
      </c>
      <c r="L27">
        <f t="shared" si="5"/>
        <v>19.355746641569006</v>
      </c>
    </row>
    <row r="28" spans="1:12" x14ac:dyDescent="0.35">
      <c r="K28">
        <f t="shared" si="4"/>
        <v>5.4756</v>
      </c>
      <c r="L28">
        <f t="shared" si="5"/>
        <v>17.784925331265139</v>
      </c>
    </row>
  </sheetData>
  <mergeCells count="65">
    <mergeCell ref="I15:J15"/>
    <mergeCell ref="L7:M7"/>
    <mergeCell ref="L8:M8"/>
    <mergeCell ref="L9:M9"/>
    <mergeCell ref="L10:M10"/>
    <mergeCell ref="L11:M11"/>
    <mergeCell ref="I14:J14"/>
    <mergeCell ref="A15:B15"/>
    <mergeCell ref="C15:D15"/>
    <mergeCell ref="E15:F15"/>
    <mergeCell ref="G15:H15"/>
    <mergeCell ref="L1:M1"/>
    <mergeCell ref="L2:M2"/>
    <mergeCell ref="L3:M3"/>
    <mergeCell ref="L4:M4"/>
    <mergeCell ref="L5:M5"/>
    <mergeCell ref="L6:M6"/>
    <mergeCell ref="H10:I10"/>
    <mergeCell ref="H11:I11"/>
    <mergeCell ref="A14:B14"/>
    <mergeCell ref="C14:D14"/>
    <mergeCell ref="E14:F14"/>
    <mergeCell ref="G14:H14"/>
    <mergeCell ref="J10:K10"/>
    <mergeCell ref="J11:K11"/>
    <mergeCell ref="H2:I2"/>
    <mergeCell ref="H3:I3"/>
    <mergeCell ref="H4:I4"/>
    <mergeCell ref="H5:I5"/>
    <mergeCell ref="H6:I6"/>
    <mergeCell ref="H7:I7"/>
    <mergeCell ref="H8:I8"/>
    <mergeCell ref="H9:I9"/>
    <mergeCell ref="C10:D10"/>
    <mergeCell ref="C11:D11"/>
    <mergeCell ref="J2:K2"/>
    <mergeCell ref="J3:K3"/>
    <mergeCell ref="J4:K4"/>
    <mergeCell ref="J5:K5"/>
    <mergeCell ref="J6:K6"/>
    <mergeCell ref="J7:K7"/>
    <mergeCell ref="J8:K8"/>
    <mergeCell ref="J9:K9"/>
    <mergeCell ref="A10:B10"/>
    <mergeCell ref="A11:B11"/>
    <mergeCell ref="C2:D2"/>
    <mergeCell ref="C3:D3"/>
    <mergeCell ref="C4:D4"/>
    <mergeCell ref="C5:D5"/>
    <mergeCell ref="C6:D6"/>
    <mergeCell ref="C7:D7"/>
    <mergeCell ref="C8:D8"/>
    <mergeCell ref="C9:D9"/>
    <mergeCell ref="A4:B4"/>
    <mergeCell ref="A5:B5"/>
    <mergeCell ref="A6:B6"/>
    <mergeCell ref="A7:B7"/>
    <mergeCell ref="A8:B8"/>
    <mergeCell ref="A9:B9"/>
    <mergeCell ref="A1:B1"/>
    <mergeCell ref="C1:D1"/>
    <mergeCell ref="J1:K1"/>
    <mergeCell ref="H1:I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2022-09-23T17:47:01Z</dcterms:modified>
</cp:coreProperties>
</file>