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polub\Desktop\ЛАБЫ\2 Семестр\2.1.3\"/>
    </mc:Choice>
  </mc:AlternateContent>
  <xr:revisionPtr revIDLastSave="0" documentId="13_ncr:1_{43B824C4-3933-46A5-BA43-1F9DBE7489B3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3" i="1" l="1"/>
  <c r="N43" i="1"/>
  <c r="H43" i="1"/>
  <c r="B43" i="1"/>
  <c r="T45" i="1"/>
  <c r="N45" i="1"/>
  <c r="H45" i="1"/>
  <c r="B45" i="1"/>
  <c r="B42" i="1"/>
  <c r="T42" i="1"/>
  <c r="N42" i="1"/>
  <c r="H42" i="1"/>
  <c r="K28" i="1"/>
  <c r="J28" i="1"/>
  <c r="T40" i="1"/>
  <c r="S40" i="1"/>
  <c r="W37" i="1"/>
  <c r="V37" i="1"/>
  <c r="U37" i="1"/>
  <c r="W36" i="1"/>
  <c r="V36" i="1"/>
  <c r="U36" i="1"/>
  <c r="W35" i="1"/>
  <c r="V35" i="1"/>
  <c r="U35" i="1"/>
  <c r="W34" i="1"/>
  <c r="V34" i="1"/>
  <c r="U34" i="1"/>
  <c r="W33" i="1"/>
  <c r="V33" i="1"/>
  <c r="U33" i="1"/>
  <c r="W32" i="1"/>
  <c r="V32" i="1"/>
  <c r="U32" i="1"/>
  <c r="W31" i="1"/>
  <c r="V31" i="1"/>
  <c r="U31" i="1"/>
  <c r="W30" i="1"/>
  <c r="V30" i="1"/>
  <c r="U30" i="1"/>
  <c r="W29" i="1"/>
  <c r="V29" i="1"/>
  <c r="U29" i="1"/>
  <c r="W28" i="1"/>
  <c r="V28" i="1"/>
  <c r="U28" i="1"/>
  <c r="U40" i="1" s="1"/>
  <c r="N40" i="1"/>
  <c r="M40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O40" i="1" s="1"/>
  <c r="H40" i="1"/>
  <c r="G40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I28" i="1"/>
  <c r="I40" i="1" s="1"/>
  <c r="E40" i="1"/>
  <c r="B40" i="1"/>
  <c r="C40" i="1"/>
  <c r="D40" i="1"/>
  <c r="A40" i="1"/>
  <c r="E29" i="1"/>
  <c r="E30" i="1"/>
  <c r="E31" i="1"/>
  <c r="E32" i="1"/>
  <c r="E33" i="1"/>
  <c r="E34" i="1"/>
  <c r="E35" i="1"/>
  <c r="E36" i="1"/>
  <c r="E37" i="1"/>
  <c r="E28" i="1"/>
  <c r="D29" i="1"/>
  <c r="D30" i="1"/>
  <c r="D31" i="1"/>
  <c r="D32" i="1"/>
  <c r="D33" i="1"/>
  <c r="D34" i="1"/>
  <c r="D35" i="1"/>
  <c r="D36" i="1"/>
  <c r="D37" i="1"/>
  <c r="D28" i="1"/>
  <c r="C29" i="1"/>
  <c r="C30" i="1"/>
  <c r="C31" i="1"/>
  <c r="C32" i="1"/>
  <c r="C33" i="1"/>
  <c r="C34" i="1"/>
  <c r="C35" i="1"/>
  <c r="C36" i="1"/>
  <c r="C37" i="1"/>
  <c r="C28" i="1"/>
  <c r="N20" i="1"/>
  <c r="H20" i="1"/>
  <c r="B20" i="1"/>
  <c r="N14" i="1"/>
  <c r="H14" i="1"/>
  <c r="B14" i="1"/>
  <c r="N13" i="1"/>
  <c r="H13" i="1"/>
  <c r="B13" i="1"/>
  <c r="B21" i="1"/>
  <c r="N19" i="1"/>
  <c r="H19" i="1"/>
  <c r="B19" i="1"/>
  <c r="N8" i="1"/>
  <c r="M8" i="1"/>
  <c r="Q5" i="1"/>
  <c r="P5" i="1"/>
  <c r="O5" i="1"/>
  <c r="Q4" i="1"/>
  <c r="P4" i="1"/>
  <c r="O4" i="1"/>
  <c r="Q3" i="1"/>
  <c r="Q8" i="1" s="1"/>
  <c r="P3" i="1"/>
  <c r="O3" i="1"/>
  <c r="O8" i="1" s="1"/>
  <c r="H8" i="1"/>
  <c r="G8" i="1"/>
  <c r="K5" i="1"/>
  <c r="J5" i="1"/>
  <c r="I5" i="1"/>
  <c r="K4" i="1"/>
  <c r="J4" i="1"/>
  <c r="I4" i="1"/>
  <c r="K3" i="1"/>
  <c r="J3" i="1"/>
  <c r="I3" i="1"/>
  <c r="I8" i="1" s="1"/>
  <c r="B8" i="1"/>
  <c r="A8" i="1"/>
  <c r="E4" i="1"/>
  <c r="E5" i="1"/>
  <c r="E3" i="1"/>
  <c r="D4" i="1"/>
  <c r="D5" i="1"/>
  <c r="D3" i="1"/>
  <c r="D8" i="1" s="1"/>
  <c r="C4" i="1"/>
  <c r="C5" i="1"/>
  <c r="C3" i="1"/>
  <c r="C8" i="1" s="1"/>
  <c r="B46" i="1" l="1"/>
  <c r="T46" i="1"/>
  <c r="N46" i="1"/>
  <c r="H46" i="1"/>
  <c r="W40" i="1"/>
  <c r="V40" i="1"/>
  <c r="P40" i="1"/>
  <c r="Q40" i="1"/>
  <c r="K40" i="1"/>
  <c r="J40" i="1"/>
  <c r="N10" i="1"/>
  <c r="P8" i="1"/>
  <c r="J8" i="1"/>
  <c r="K8" i="1"/>
  <c r="H10" i="1" s="1"/>
  <c r="H11" i="1"/>
  <c r="E8" i="1"/>
  <c r="B10" i="1" s="1"/>
  <c r="B11" i="1" s="1"/>
  <c r="N11" i="1" l="1"/>
</calcChain>
</file>

<file path=xl/sharedStrings.xml><?xml version="1.0" encoding="utf-8"?>
<sst xmlns="http://schemas.openxmlformats.org/spreadsheetml/2006/main" count="111" uniqueCount="31">
  <si>
    <t>1 Установка</t>
  </si>
  <si>
    <t>&lt;L&gt;</t>
  </si>
  <si>
    <t>&lt;k&gt;</t>
  </si>
  <si>
    <t>L</t>
  </si>
  <si>
    <t>k</t>
  </si>
  <si>
    <t>&lt;k^2&gt;</t>
  </si>
  <si>
    <t>&lt;L^2&gt;</t>
  </si>
  <si>
    <t>&lt;kL&gt;</t>
  </si>
  <si>
    <t>k^2</t>
  </si>
  <si>
    <t>L^2</t>
  </si>
  <si>
    <t>kL</t>
  </si>
  <si>
    <t>lamda/2</t>
  </si>
  <si>
    <t>сигма</t>
  </si>
  <si>
    <t>gamma=</t>
  </si>
  <si>
    <t>&lt;gamma&gt;=</t>
  </si>
  <si>
    <t>сигма сист</t>
  </si>
  <si>
    <t>сигма полн</t>
  </si>
  <si>
    <t>сигма gmm=</t>
  </si>
  <si>
    <t>2 Установка</t>
  </si>
  <si>
    <t>f</t>
  </si>
  <si>
    <t>f^2</t>
  </si>
  <si>
    <t>kf</t>
  </si>
  <si>
    <t>296 K</t>
  </si>
  <si>
    <t>&lt;f&gt;</t>
  </si>
  <si>
    <t>&lt;f^2&gt;</t>
  </si>
  <si>
    <t>&lt;kf&gt;</t>
  </si>
  <si>
    <t>313 K</t>
  </si>
  <si>
    <t>323 K</t>
  </si>
  <si>
    <t>333 K</t>
  </si>
  <si>
    <t>c/2L</t>
  </si>
  <si>
    <t>сигма случ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</si>
</sst>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6"/>
  <sheetViews>
    <sheetView tabSelected="1" topLeftCell="A19" workbookViewId="0">
      <selection activeCell="T44" sqref="T44"/>
    </sheetView>
  </sheetViews>
  <sheetFormatPr defaultColWidth="11.453125" defaultRowHeight="14.5" x14ac:dyDescent="0.35"/>
  <sheetData>
    <row r="1" spans="1:17" x14ac:dyDescent="0.35">
      <c r="A1" s="1" t="s">
        <v>0</v>
      </c>
      <c r="B1" s="1"/>
    </row>
    <row r="2" spans="1:17" x14ac:dyDescent="0.35">
      <c r="A2" t="s">
        <v>4</v>
      </c>
      <c r="B2" t="s">
        <v>3</v>
      </c>
      <c r="C2" t="s">
        <v>8</v>
      </c>
      <c r="D2" t="s">
        <v>9</v>
      </c>
      <c r="E2" t="s">
        <v>10</v>
      </c>
      <c r="G2" t="s">
        <v>4</v>
      </c>
      <c r="H2" t="s">
        <v>3</v>
      </c>
      <c r="I2" t="s">
        <v>8</v>
      </c>
      <c r="J2" t="s">
        <v>9</v>
      </c>
      <c r="K2" t="s">
        <v>10</v>
      </c>
      <c r="M2" t="s">
        <v>4</v>
      </c>
      <c r="N2" t="s">
        <v>3</v>
      </c>
      <c r="O2" t="s">
        <v>8</v>
      </c>
      <c r="P2" t="s">
        <v>9</v>
      </c>
      <c r="Q2" t="s">
        <v>10</v>
      </c>
    </row>
    <row r="3" spans="1:17" x14ac:dyDescent="0.35">
      <c r="A3">
        <v>2</v>
      </c>
      <c r="B3">
        <v>0.87209999999999999</v>
      </c>
      <c r="C3">
        <f>A3*A3</f>
        <v>4</v>
      </c>
      <c r="D3">
        <f>B3*B3</f>
        <v>0.76055841000000002</v>
      </c>
      <c r="E3">
        <f>A3*B3</f>
        <v>1.7442</v>
      </c>
      <c r="G3">
        <v>2</v>
      </c>
      <c r="H3">
        <v>0.878</v>
      </c>
      <c r="I3">
        <f>G3*G3</f>
        <v>4</v>
      </c>
      <c r="J3">
        <f>H3*H3</f>
        <v>0.77088400000000001</v>
      </c>
      <c r="K3">
        <f>G3*H3</f>
        <v>1.756</v>
      </c>
      <c r="M3">
        <v>2</v>
      </c>
      <c r="N3">
        <v>0.9</v>
      </c>
      <c r="O3">
        <f>M3*M3</f>
        <v>4</v>
      </c>
      <c r="P3">
        <f>N3*N3</f>
        <v>0.81</v>
      </c>
      <c r="Q3">
        <f>M3*N3</f>
        <v>1.8</v>
      </c>
    </row>
    <row r="4" spans="1:17" x14ac:dyDescent="0.35">
      <c r="A4">
        <v>1</v>
      </c>
      <c r="B4">
        <v>0.81499999999999995</v>
      </c>
      <c r="C4">
        <f t="shared" ref="C4:C5" si="0">A4*A4</f>
        <v>1</v>
      </c>
      <c r="D4">
        <f t="shared" ref="D4:D5" si="1">B4*B4</f>
        <v>0.66422499999999995</v>
      </c>
      <c r="E4">
        <f t="shared" ref="E4:E5" si="2">A4*B4</f>
        <v>0.81499999999999995</v>
      </c>
      <c r="G4">
        <v>1</v>
      </c>
      <c r="H4">
        <v>0.82699999999999996</v>
      </c>
      <c r="I4">
        <f t="shared" ref="I4:I5" si="3">G4*G4</f>
        <v>1</v>
      </c>
      <c r="J4">
        <f t="shared" ref="J4:J5" si="4">H4*H4</f>
        <v>0.6839289999999999</v>
      </c>
      <c r="K4">
        <f t="shared" ref="K4:K5" si="5">G4*H4</f>
        <v>0.82699999999999996</v>
      </c>
      <c r="M4">
        <v>1</v>
      </c>
      <c r="N4">
        <v>0.85199999999999998</v>
      </c>
      <c r="O4">
        <f t="shared" ref="O4:O5" si="6">M4*M4</f>
        <v>1</v>
      </c>
      <c r="P4">
        <f t="shared" ref="P4:P5" si="7">N4*N4</f>
        <v>0.72590399999999999</v>
      </c>
      <c r="Q4">
        <f t="shared" ref="Q4:Q5" si="8">M4*N4</f>
        <v>0.85199999999999998</v>
      </c>
    </row>
    <row r="5" spans="1:17" x14ac:dyDescent="0.35">
      <c r="A5">
        <v>0</v>
      </c>
      <c r="B5">
        <v>0.75800000000000001</v>
      </c>
      <c r="C5">
        <f t="shared" si="0"/>
        <v>0</v>
      </c>
      <c r="D5">
        <f t="shared" si="1"/>
        <v>0.57456399999999996</v>
      </c>
      <c r="E5">
        <f t="shared" si="2"/>
        <v>0</v>
      </c>
      <c r="G5">
        <v>0</v>
      </c>
      <c r="H5">
        <v>0.78</v>
      </c>
      <c r="I5">
        <f t="shared" si="3"/>
        <v>0</v>
      </c>
      <c r="J5">
        <f t="shared" si="4"/>
        <v>0.60840000000000005</v>
      </c>
      <c r="K5">
        <f t="shared" si="5"/>
        <v>0</v>
      </c>
      <c r="M5">
        <v>0</v>
      </c>
      <c r="N5">
        <v>0.81</v>
      </c>
      <c r="O5">
        <f t="shared" si="6"/>
        <v>0</v>
      </c>
      <c r="P5">
        <f t="shared" si="7"/>
        <v>0.65610000000000013</v>
      </c>
      <c r="Q5">
        <f t="shared" si="8"/>
        <v>0</v>
      </c>
    </row>
    <row r="7" spans="1:17" x14ac:dyDescent="0.35">
      <c r="A7" t="s">
        <v>2</v>
      </c>
      <c r="B7" t="s">
        <v>1</v>
      </c>
      <c r="C7" t="s">
        <v>5</v>
      </c>
      <c r="D7" t="s">
        <v>6</v>
      </c>
      <c r="E7" t="s">
        <v>7</v>
      </c>
      <c r="G7" t="s">
        <v>2</v>
      </c>
      <c r="H7" t="s">
        <v>1</v>
      </c>
      <c r="I7" t="s">
        <v>5</v>
      </c>
      <c r="J7" t="s">
        <v>6</v>
      </c>
      <c r="K7" t="s">
        <v>7</v>
      </c>
      <c r="M7" t="s">
        <v>2</v>
      </c>
      <c r="N7" t="s">
        <v>1</v>
      </c>
      <c r="O7" t="s">
        <v>5</v>
      </c>
      <c r="P7" t="s">
        <v>6</v>
      </c>
      <c r="Q7" t="s">
        <v>7</v>
      </c>
    </row>
    <row r="8" spans="1:17" x14ac:dyDescent="0.35">
      <c r="A8">
        <f>AVERAGE(A3:A5)</f>
        <v>1</v>
      </c>
      <c r="B8">
        <f t="shared" ref="B8:D8" si="9">AVERAGE(B3:B5)</f>
        <v>0.81503333333333339</v>
      </c>
      <c r="C8">
        <f t="shared" si="9"/>
        <v>1.6666666666666667</v>
      </c>
      <c r="D8">
        <f t="shared" si="9"/>
        <v>0.66644913666666661</v>
      </c>
      <c r="E8">
        <f>AVERAGE(E3:E5)</f>
        <v>0.85306666666666653</v>
      </c>
      <c r="G8">
        <f>AVERAGE(G3:G5)</f>
        <v>1</v>
      </c>
      <c r="H8">
        <f t="shared" ref="H8:J8" si="10">AVERAGE(H3:H5)</f>
        <v>0.82833333333333348</v>
      </c>
      <c r="I8">
        <f t="shared" si="10"/>
        <v>1.6666666666666667</v>
      </c>
      <c r="J8">
        <f t="shared" si="10"/>
        <v>0.68773766666666669</v>
      </c>
      <c r="K8">
        <f>AVERAGE(K3:K5)</f>
        <v>0.8610000000000001</v>
      </c>
      <c r="M8">
        <f>AVERAGE(M3:M5)</f>
        <v>1</v>
      </c>
      <c r="N8">
        <f t="shared" ref="N8:P8" si="11">AVERAGE(N3:N5)</f>
        <v>0.85400000000000009</v>
      </c>
      <c r="O8">
        <f t="shared" si="11"/>
        <v>1.6666666666666667</v>
      </c>
      <c r="P8">
        <f t="shared" si="11"/>
        <v>0.73066799999999998</v>
      </c>
      <c r="Q8">
        <f>AVERAGE(Q3:Q5)</f>
        <v>0.88400000000000001</v>
      </c>
    </row>
    <row r="10" spans="1:17" x14ac:dyDescent="0.35">
      <c r="A10" t="s">
        <v>11</v>
      </c>
      <c r="B10">
        <f>(E8-B8*A8)/(C8-A8*A8)</f>
        <v>5.7049999999999705E-2</v>
      </c>
      <c r="G10" t="s">
        <v>11</v>
      </c>
      <c r="H10">
        <f>(K8-H8*G8)/(I8-G8*G8)</f>
        <v>4.8999999999999926E-2</v>
      </c>
      <c r="M10" t="s">
        <v>11</v>
      </c>
      <c r="N10">
        <f>(Q8-N8*M8)/(O8-M8*M8)</f>
        <v>4.4999999999999866E-2</v>
      </c>
    </row>
    <row r="11" spans="1:17" x14ac:dyDescent="0.35">
      <c r="A11" t="s">
        <v>12</v>
      </c>
      <c r="B11">
        <f>SQRT((D8-B8*B8)/(C8-A8*A8)-B10*B10)/SQRT(3)</f>
        <v>1.6666664754084436E-5</v>
      </c>
      <c r="G11" t="s">
        <v>12</v>
      </c>
      <c r="H11">
        <f>SQRT((J8-H8*H8)/(I8-G8*G8)-H10*H10)/SQRT(3)</f>
        <v>6.6666666657285518E-4</v>
      </c>
      <c r="M11" t="s">
        <v>12</v>
      </c>
      <c r="N11">
        <f>SQRT((P8-N8*N8)/(O8-M8*M8)-N10*N10)/SQRT(3)</f>
        <v>9.999999999513497E-4</v>
      </c>
    </row>
    <row r="13" spans="1:17" x14ac:dyDescent="0.35">
      <c r="A13" t="s">
        <v>15</v>
      </c>
      <c r="B13">
        <f>B10*0.005/B3</f>
        <v>3.2708404999426508E-4</v>
      </c>
      <c r="G13" t="s">
        <v>15</v>
      </c>
      <c r="H13">
        <f>H10*0.005/H3</f>
        <v>2.7904328018223189E-4</v>
      </c>
      <c r="M13" t="s">
        <v>15</v>
      </c>
      <c r="N13">
        <f>N10*0.005/N3</f>
        <v>2.4999999999999925E-4</v>
      </c>
    </row>
    <row r="14" spans="1:17" x14ac:dyDescent="0.35">
      <c r="A14" t="s">
        <v>16</v>
      </c>
      <c r="B14">
        <f>SQRT(B11*B11+B13*B13)</f>
        <v>3.2750840214363345E-4</v>
      </c>
      <c r="G14" t="s">
        <v>16</v>
      </c>
      <c r="H14">
        <f>SQRT(H11*H11+H13*H13)</f>
        <v>7.2270989790802092E-4</v>
      </c>
      <c r="M14" t="s">
        <v>16</v>
      </c>
      <c r="N14">
        <f>SQRT(N11*N11+N13*N13)</f>
        <v>1.0307764063572171E-3</v>
      </c>
    </row>
    <row r="19" spans="1:23" x14ac:dyDescent="0.35">
      <c r="A19" t="s">
        <v>13</v>
      </c>
      <c r="B19">
        <f>(0.044)/(8.318*296)*(B10*2*2320)^2</f>
        <v>1.2522450049453027</v>
      </c>
      <c r="G19" t="s">
        <v>13</v>
      </c>
      <c r="H19">
        <f>(0.044)/(8.318*296)*(H10*2*2771)^2</f>
        <v>1.3178538581324735</v>
      </c>
      <c r="M19" t="s">
        <v>13</v>
      </c>
      <c r="N19">
        <f>(0.044)/(8.318*296)*(N10*2*3004)^2</f>
        <v>1.3062518692773006</v>
      </c>
    </row>
    <row r="20" spans="1:23" x14ac:dyDescent="0.35">
      <c r="A20" t="s">
        <v>17</v>
      </c>
      <c r="B20">
        <f>B19*B14/B10</f>
        <v>7.1887951036281256E-3</v>
      </c>
      <c r="G20" t="s">
        <v>17</v>
      </c>
      <c r="H20">
        <f>H19*H14/H10</f>
        <v>1.9437265862624752E-2</v>
      </c>
      <c r="M20" t="s">
        <v>17</v>
      </c>
      <c r="N20">
        <f>N19*N14/N10</f>
        <v>2.9921191280245719E-2</v>
      </c>
    </row>
    <row r="21" spans="1:23" x14ac:dyDescent="0.35">
      <c r="A21" t="s">
        <v>14</v>
      </c>
      <c r="B21">
        <f>AVERAGE(B19,H19,N19)</f>
        <v>1.2921169107850254</v>
      </c>
    </row>
    <row r="25" spans="1:23" x14ac:dyDescent="0.35">
      <c r="A25" s="1" t="s">
        <v>18</v>
      </c>
      <c r="B25" s="1"/>
    </row>
    <row r="26" spans="1:23" x14ac:dyDescent="0.35">
      <c r="A26" t="s">
        <v>22</v>
      </c>
      <c r="G26" t="s">
        <v>26</v>
      </c>
      <c r="M26" t="s">
        <v>27</v>
      </c>
      <c r="S26" t="s">
        <v>28</v>
      </c>
    </row>
    <row r="27" spans="1:23" x14ac:dyDescent="0.35">
      <c r="A27" t="s">
        <v>4</v>
      </c>
      <c r="B27" t="s">
        <v>19</v>
      </c>
      <c r="C27" t="s">
        <v>8</v>
      </c>
      <c r="D27" t="s">
        <v>20</v>
      </c>
      <c r="E27" t="s">
        <v>21</v>
      </c>
      <c r="G27" t="s">
        <v>4</v>
      </c>
      <c r="H27" t="s">
        <v>19</v>
      </c>
      <c r="I27" t="s">
        <v>8</v>
      </c>
      <c r="J27" t="s">
        <v>20</v>
      </c>
      <c r="K27" t="s">
        <v>21</v>
      </c>
      <c r="M27" t="s">
        <v>4</v>
      </c>
      <c r="N27" t="s">
        <v>19</v>
      </c>
      <c r="O27" t="s">
        <v>8</v>
      </c>
      <c r="P27" t="s">
        <v>20</v>
      </c>
      <c r="Q27" t="s">
        <v>21</v>
      </c>
      <c r="S27" t="s">
        <v>4</v>
      </c>
      <c r="T27" t="s">
        <v>19</v>
      </c>
      <c r="U27" t="s">
        <v>8</v>
      </c>
      <c r="V27" t="s">
        <v>20</v>
      </c>
      <c r="W27" t="s">
        <v>21</v>
      </c>
    </row>
    <row r="28" spans="1:23" x14ac:dyDescent="0.35">
      <c r="A28">
        <v>1</v>
      </c>
      <c r="B28">
        <v>260</v>
      </c>
      <c r="C28">
        <f>A28*A28</f>
        <v>1</v>
      </c>
      <c r="D28">
        <f>B28*B28</f>
        <v>67600</v>
      </c>
      <c r="E28">
        <f>A28*B28</f>
        <v>260</v>
      </c>
      <c r="G28">
        <v>1</v>
      </c>
      <c r="H28">
        <v>271</v>
      </c>
      <c r="I28">
        <f>G28*G28</f>
        <v>1</v>
      </c>
      <c r="J28">
        <f>H28*H28</f>
        <v>73441</v>
      </c>
      <c r="K28">
        <f>G28*H28</f>
        <v>271</v>
      </c>
      <c r="M28">
        <v>1</v>
      </c>
      <c r="N28">
        <v>282</v>
      </c>
      <c r="O28">
        <f>M28*M28</f>
        <v>1</v>
      </c>
      <c r="P28">
        <f>N28*N28</f>
        <v>79524</v>
      </c>
      <c r="Q28">
        <f>M28*N28</f>
        <v>282</v>
      </c>
      <c r="S28">
        <v>1</v>
      </c>
      <c r="T28">
        <v>285</v>
      </c>
      <c r="U28">
        <f>S28*S28</f>
        <v>1</v>
      </c>
      <c r="V28">
        <f>T28*T28</f>
        <v>81225</v>
      </c>
      <c r="W28">
        <f>S28*T28</f>
        <v>285</v>
      </c>
    </row>
    <row r="29" spans="1:23" x14ac:dyDescent="0.35">
      <c r="A29">
        <v>2</v>
      </c>
      <c r="B29">
        <v>499</v>
      </c>
      <c r="C29">
        <f t="shared" ref="C29:C37" si="12">A29*A29</f>
        <v>4</v>
      </c>
      <c r="D29">
        <f t="shared" ref="D29:D37" si="13">B29*B29</f>
        <v>249001</v>
      </c>
      <c r="E29">
        <f t="shared" ref="E29:E37" si="14">A29*B29</f>
        <v>998</v>
      </c>
      <c r="G29">
        <v>2</v>
      </c>
      <c r="H29">
        <v>517</v>
      </c>
      <c r="I29">
        <f t="shared" ref="I29:I37" si="15">G29*G29</f>
        <v>4</v>
      </c>
      <c r="J29">
        <f t="shared" ref="J29:J37" si="16">H29*H29</f>
        <v>267289</v>
      </c>
      <c r="K29">
        <f t="shared" ref="K29:K37" si="17">G29*H29</f>
        <v>1034</v>
      </c>
      <c r="M29">
        <v>2</v>
      </c>
      <c r="N29">
        <v>527</v>
      </c>
      <c r="O29">
        <f t="shared" ref="O29:O37" si="18">M29*M29</f>
        <v>4</v>
      </c>
      <c r="P29">
        <f t="shared" ref="P29:P37" si="19">N29*N29</f>
        <v>277729</v>
      </c>
      <c r="Q29">
        <f t="shared" ref="Q29:Q37" si="20">M29*N29</f>
        <v>1054</v>
      </c>
      <c r="S29">
        <v>2</v>
      </c>
      <c r="T29">
        <v>534</v>
      </c>
      <c r="U29">
        <f t="shared" ref="U29:U37" si="21">S29*S29</f>
        <v>4</v>
      </c>
      <c r="V29">
        <f t="shared" ref="V29:V37" si="22">T29*T29</f>
        <v>285156</v>
      </c>
      <c r="W29">
        <f t="shared" ref="W29:W37" si="23">S29*T29</f>
        <v>1068</v>
      </c>
    </row>
    <row r="30" spans="1:23" x14ac:dyDescent="0.35">
      <c r="A30">
        <v>3</v>
      </c>
      <c r="B30">
        <v>734</v>
      </c>
      <c r="C30">
        <f t="shared" si="12"/>
        <v>9</v>
      </c>
      <c r="D30">
        <f t="shared" si="13"/>
        <v>538756</v>
      </c>
      <c r="E30">
        <f t="shared" si="14"/>
        <v>2202</v>
      </c>
      <c r="G30">
        <v>3</v>
      </c>
      <c r="H30">
        <v>762</v>
      </c>
      <c r="I30">
        <f t="shared" si="15"/>
        <v>9</v>
      </c>
      <c r="J30">
        <f t="shared" si="16"/>
        <v>580644</v>
      </c>
      <c r="K30">
        <f t="shared" si="17"/>
        <v>2286</v>
      </c>
      <c r="M30">
        <v>3</v>
      </c>
      <c r="N30">
        <v>773</v>
      </c>
      <c r="O30">
        <f t="shared" si="18"/>
        <v>9</v>
      </c>
      <c r="P30">
        <f t="shared" si="19"/>
        <v>597529</v>
      </c>
      <c r="Q30">
        <f t="shared" si="20"/>
        <v>2319</v>
      </c>
      <c r="S30">
        <v>3</v>
      </c>
      <c r="T30">
        <v>783</v>
      </c>
      <c r="U30">
        <f t="shared" si="21"/>
        <v>9</v>
      </c>
      <c r="V30">
        <f t="shared" si="22"/>
        <v>613089</v>
      </c>
      <c r="W30">
        <f t="shared" si="23"/>
        <v>2349</v>
      </c>
    </row>
    <row r="31" spans="1:23" x14ac:dyDescent="0.35">
      <c r="A31">
        <v>4</v>
      </c>
      <c r="B31">
        <v>979</v>
      </c>
      <c r="C31">
        <f t="shared" si="12"/>
        <v>16</v>
      </c>
      <c r="D31">
        <f t="shared" si="13"/>
        <v>958441</v>
      </c>
      <c r="E31">
        <f t="shared" si="14"/>
        <v>3916</v>
      </c>
      <c r="G31">
        <v>4</v>
      </c>
      <c r="H31">
        <v>1018</v>
      </c>
      <c r="I31">
        <f t="shared" si="15"/>
        <v>16</v>
      </c>
      <c r="J31">
        <f t="shared" si="16"/>
        <v>1036324</v>
      </c>
      <c r="K31">
        <f t="shared" si="17"/>
        <v>4072</v>
      </c>
      <c r="M31">
        <v>4</v>
      </c>
      <c r="N31">
        <v>1027</v>
      </c>
      <c r="O31">
        <f t="shared" si="18"/>
        <v>16</v>
      </c>
      <c r="P31">
        <f t="shared" si="19"/>
        <v>1054729</v>
      </c>
      <c r="Q31">
        <f t="shared" si="20"/>
        <v>4108</v>
      </c>
      <c r="S31">
        <v>4</v>
      </c>
      <c r="T31">
        <v>1040</v>
      </c>
      <c r="U31">
        <f t="shared" si="21"/>
        <v>16</v>
      </c>
      <c r="V31">
        <f t="shared" si="22"/>
        <v>1081600</v>
      </c>
      <c r="W31">
        <f t="shared" si="23"/>
        <v>4160</v>
      </c>
    </row>
    <row r="32" spans="1:23" x14ac:dyDescent="0.35">
      <c r="A32">
        <v>5</v>
      </c>
      <c r="B32">
        <v>1231</v>
      </c>
      <c r="C32">
        <f t="shared" si="12"/>
        <v>25</v>
      </c>
      <c r="D32">
        <f t="shared" si="13"/>
        <v>1515361</v>
      </c>
      <c r="E32">
        <f t="shared" si="14"/>
        <v>6155</v>
      </c>
      <c r="G32">
        <v>5</v>
      </c>
      <c r="H32">
        <v>1271</v>
      </c>
      <c r="I32">
        <f t="shared" si="15"/>
        <v>25</v>
      </c>
      <c r="J32">
        <f t="shared" si="16"/>
        <v>1615441</v>
      </c>
      <c r="K32">
        <f t="shared" si="17"/>
        <v>6355</v>
      </c>
      <c r="M32">
        <v>5</v>
      </c>
      <c r="N32">
        <v>1286</v>
      </c>
      <c r="O32">
        <f t="shared" si="18"/>
        <v>25</v>
      </c>
      <c r="P32">
        <f t="shared" si="19"/>
        <v>1653796</v>
      </c>
      <c r="Q32">
        <f t="shared" si="20"/>
        <v>6430</v>
      </c>
      <c r="S32">
        <v>5</v>
      </c>
      <c r="T32">
        <v>1300</v>
      </c>
      <c r="U32">
        <f t="shared" si="21"/>
        <v>25</v>
      </c>
      <c r="V32">
        <f t="shared" si="22"/>
        <v>1690000</v>
      </c>
      <c r="W32">
        <f t="shared" si="23"/>
        <v>6500</v>
      </c>
    </row>
    <row r="33" spans="1:23" x14ac:dyDescent="0.35">
      <c r="A33">
        <v>6</v>
      </c>
      <c r="B33">
        <v>1466</v>
      </c>
      <c r="C33">
        <f t="shared" si="12"/>
        <v>36</v>
      </c>
      <c r="D33">
        <f t="shared" si="13"/>
        <v>2149156</v>
      </c>
      <c r="E33">
        <f t="shared" si="14"/>
        <v>8796</v>
      </c>
      <c r="G33">
        <v>6</v>
      </c>
      <c r="H33">
        <v>1512</v>
      </c>
      <c r="I33">
        <f t="shared" si="15"/>
        <v>36</v>
      </c>
      <c r="J33">
        <f t="shared" si="16"/>
        <v>2286144</v>
      </c>
      <c r="K33">
        <f t="shared" si="17"/>
        <v>9072</v>
      </c>
      <c r="M33">
        <v>6</v>
      </c>
      <c r="N33">
        <v>1528</v>
      </c>
      <c r="O33">
        <f t="shared" si="18"/>
        <v>36</v>
      </c>
      <c r="P33">
        <f t="shared" si="19"/>
        <v>2334784</v>
      </c>
      <c r="Q33">
        <f t="shared" si="20"/>
        <v>9168</v>
      </c>
      <c r="S33">
        <v>6</v>
      </c>
      <c r="T33">
        <v>1560</v>
      </c>
      <c r="U33">
        <f t="shared" si="21"/>
        <v>36</v>
      </c>
      <c r="V33">
        <f t="shared" si="22"/>
        <v>2433600</v>
      </c>
      <c r="W33">
        <f t="shared" si="23"/>
        <v>9360</v>
      </c>
    </row>
    <row r="34" spans="1:23" x14ac:dyDescent="0.35">
      <c r="A34">
        <v>7</v>
      </c>
      <c r="B34">
        <v>1714</v>
      </c>
      <c r="C34">
        <f t="shared" si="12"/>
        <v>49</v>
      </c>
      <c r="D34">
        <f t="shared" si="13"/>
        <v>2937796</v>
      </c>
      <c r="E34">
        <f t="shared" si="14"/>
        <v>11998</v>
      </c>
      <c r="G34">
        <v>7</v>
      </c>
      <c r="H34">
        <v>1770</v>
      </c>
      <c r="I34">
        <f t="shared" si="15"/>
        <v>49</v>
      </c>
      <c r="J34">
        <f t="shared" si="16"/>
        <v>3132900</v>
      </c>
      <c r="K34">
        <f t="shared" si="17"/>
        <v>12390</v>
      </c>
      <c r="M34">
        <v>7</v>
      </c>
      <c r="N34">
        <v>1800</v>
      </c>
      <c r="O34">
        <f t="shared" si="18"/>
        <v>49</v>
      </c>
      <c r="P34">
        <f t="shared" si="19"/>
        <v>3240000</v>
      </c>
      <c r="Q34">
        <f t="shared" si="20"/>
        <v>12600</v>
      </c>
      <c r="S34">
        <v>7</v>
      </c>
      <c r="T34">
        <v>1827</v>
      </c>
      <c r="U34">
        <f t="shared" si="21"/>
        <v>49</v>
      </c>
      <c r="V34">
        <f t="shared" si="22"/>
        <v>3337929</v>
      </c>
      <c r="W34">
        <f t="shared" si="23"/>
        <v>12789</v>
      </c>
    </row>
    <row r="35" spans="1:23" x14ac:dyDescent="0.35">
      <c r="A35">
        <v>8</v>
      </c>
      <c r="B35">
        <v>1960</v>
      </c>
      <c r="C35">
        <f t="shared" si="12"/>
        <v>64</v>
      </c>
      <c r="D35">
        <f t="shared" si="13"/>
        <v>3841600</v>
      </c>
      <c r="E35">
        <f t="shared" si="14"/>
        <v>15680</v>
      </c>
      <c r="G35">
        <v>8</v>
      </c>
      <c r="H35">
        <v>2030</v>
      </c>
      <c r="I35">
        <f t="shared" si="15"/>
        <v>64</v>
      </c>
      <c r="J35">
        <f t="shared" si="16"/>
        <v>4120900</v>
      </c>
      <c r="K35">
        <f t="shared" si="17"/>
        <v>16240</v>
      </c>
      <c r="M35">
        <v>8</v>
      </c>
      <c r="N35">
        <v>2062</v>
      </c>
      <c r="O35">
        <f t="shared" si="18"/>
        <v>64</v>
      </c>
      <c r="P35">
        <f t="shared" si="19"/>
        <v>4251844</v>
      </c>
      <c r="Q35">
        <f t="shared" si="20"/>
        <v>16496</v>
      </c>
      <c r="S35">
        <v>8</v>
      </c>
      <c r="T35">
        <v>2105</v>
      </c>
      <c r="U35">
        <f t="shared" si="21"/>
        <v>64</v>
      </c>
      <c r="V35">
        <f t="shared" si="22"/>
        <v>4431025</v>
      </c>
      <c r="W35">
        <f t="shared" si="23"/>
        <v>16840</v>
      </c>
    </row>
    <row r="36" spans="1:23" x14ac:dyDescent="0.35">
      <c r="A36">
        <v>9</v>
      </c>
      <c r="B36">
        <v>2190</v>
      </c>
      <c r="C36">
        <f t="shared" si="12"/>
        <v>81</v>
      </c>
      <c r="D36">
        <f t="shared" si="13"/>
        <v>4796100</v>
      </c>
      <c r="E36">
        <f t="shared" si="14"/>
        <v>19710</v>
      </c>
      <c r="G36">
        <v>9</v>
      </c>
      <c r="H36">
        <v>2240</v>
      </c>
      <c r="I36">
        <f t="shared" si="15"/>
        <v>81</v>
      </c>
      <c r="J36">
        <f t="shared" si="16"/>
        <v>5017600</v>
      </c>
      <c r="K36">
        <f t="shared" si="17"/>
        <v>20160</v>
      </c>
      <c r="M36">
        <v>9</v>
      </c>
      <c r="N36">
        <v>2300</v>
      </c>
      <c r="O36">
        <f t="shared" si="18"/>
        <v>81</v>
      </c>
      <c r="P36">
        <f t="shared" si="19"/>
        <v>5290000</v>
      </c>
      <c r="Q36">
        <f t="shared" si="20"/>
        <v>20700</v>
      </c>
      <c r="S36">
        <v>9</v>
      </c>
      <c r="T36">
        <v>2340</v>
      </c>
      <c r="U36">
        <f t="shared" si="21"/>
        <v>81</v>
      </c>
      <c r="V36">
        <f t="shared" si="22"/>
        <v>5475600</v>
      </c>
      <c r="W36">
        <f t="shared" si="23"/>
        <v>21060</v>
      </c>
    </row>
    <row r="37" spans="1:23" x14ac:dyDescent="0.35">
      <c r="A37">
        <v>10</v>
      </c>
      <c r="B37">
        <v>2450</v>
      </c>
      <c r="C37">
        <f t="shared" si="12"/>
        <v>100</v>
      </c>
      <c r="D37">
        <f t="shared" si="13"/>
        <v>6002500</v>
      </c>
      <c r="E37">
        <f t="shared" si="14"/>
        <v>24500</v>
      </c>
      <c r="G37">
        <v>10</v>
      </c>
      <c r="H37">
        <v>2476</v>
      </c>
      <c r="I37">
        <f t="shared" si="15"/>
        <v>100</v>
      </c>
      <c r="J37">
        <f t="shared" si="16"/>
        <v>6130576</v>
      </c>
      <c r="K37">
        <f t="shared" si="17"/>
        <v>24760</v>
      </c>
      <c r="M37">
        <v>10</v>
      </c>
      <c r="N37">
        <v>2572</v>
      </c>
      <c r="O37">
        <f t="shared" si="18"/>
        <v>100</v>
      </c>
      <c r="P37">
        <f t="shared" si="19"/>
        <v>6615184</v>
      </c>
      <c r="Q37">
        <f t="shared" si="20"/>
        <v>25720</v>
      </c>
      <c r="S37">
        <v>10</v>
      </c>
      <c r="T37">
        <v>2611</v>
      </c>
      <c r="U37">
        <f t="shared" si="21"/>
        <v>100</v>
      </c>
      <c r="V37">
        <f t="shared" si="22"/>
        <v>6817321</v>
      </c>
      <c r="W37">
        <f t="shared" si="23"/>
        <v>26110</v>
      </c>
    </row>
    <row r="39" spans="1:23" x14ac:dyDescent="0.35">
      <c r="A39" t="s">
        <v>2</v>
      </c>
      <c r="B39" t="s">
        <v>23</v>
      </c>
      <c r="C39" t="s">
        <v>5</v>
      </c>
      <c r="D39" t="s">
        <v>24</v>
      </c>
      <c r="E39" t="s">
        <v>25</v>
      </c>
      <c r="G39" t="s">
        <v>2</v>
      </c>
      <c r="H39" t="s">
        <v>23</v>
      </c>
      <c r="I39" t="s">
        <v>5</v>
      </c>
      <c r="J39" t="s">
        <v>24</v>
      </c>
      <c r="K39" t="s">
        <v>25</v>
      </c>
      <c r="M39" t="s">
        <v>2</v>
      </c>
      <c r="N39" t="s">
        <v>23</v>
      </c>
      <c r="O39" t="s">
        <v>5</v>
      </c>
      <c r="P39" t="s">
        <v>24</v>
      </c>
      <c r="Q39" t="s">
        <v>25</v>
      </c>
      <c r="S39" t="s">
        <v>2</v>
      </c>
      <c r="T39" t="s">
        <v>23</v>
      </c>
      <c r="U39" t="s">
        <v>5</v>
      </c>
      <c r="V39" t="s">
        <v>24</v>
      </c>
      <c r="W39" t="s">
        <v>25</v>
      </c>
    </row>
    <row r="40" spans="1:23" x14ac:dyDescent="0.35">
      <c r="A40">
        <f>AVERAGE(A28:A37)</f>
        <v>5.5</v>
      </c>
      <c r="B40">
        <f t="shared" ref="B40:D40" si="24">AVERAGE(B28:B37)</f>
        <v>1348.3</v>
      </c>
      <c r="C40">
        <f t="shared" si="24"/>
        <v>38.5</v>
      </c>
      <c r="D40">
        <f t="shared" si="24"/>
        <v>2305631.1</v>
      </c>
      <c r="E40">
        <f>AVERAGE(E28:E37)</f>
        <v>9421.5</v>
      </c>
      <c r="G40">
        <f>AVERAGE(G28:G37)</f>
        <v>5.5</v>
      </c>
      <c r="H40">
        <f t="shared" ref="H40:J40" si="25">AVERAGE(H28:H37)</f>
        <v>1386.7</v>
      </c>
      <c r="I40">
        <f t="shared" si="25"/>
        <v>38.5</v>
      </c>
      <c r="J40">
        <f t="shared" si="25"/>
        <v>2426125.9</v>
      </c>
      <c r="K40">
        <f>AVERAGE(K28:K37)</f>
        <v>9664</v>
      </c>
      <c r="M40">
        <f>AVERAGE(M28:M37)</f>
        <v>5.5</v>
      </c>
      <c r="N40">
        <f t="shared" ref="N40:P40" si="26">AVERAGE(N28:N37)</f>
        <v>1415.7</v>
      </c>
      <c r="O40">
        <f t="shared" si="26"/>
        <v>38.5</v>
      </c>
      <c r="P40">
        <f t="shared" si="26"/>
        <v>2539511.9</v>
      </c>
      <c r="Q40">
        <f>AVERAGE(Q28:Q37)</f>
        <v>9887.7000000000007</v>
      </c>
      <c r="S40">
        <f>AVERAGE(S28:S37)</f>
        <v>5.5</v>
      </c>
      <c r="T40">
        <f t="shared" ref="T40:V40" si="27">AVERAGE(T28:T37)</f>
        <v>1438.5</v>
      </c>
      <c r="U40">
        <f t="shared" si="27"/>
        <v>38.5</v>
      </c>
      <c r="V40">
        <f t="shared" si="27"/>
        <v>2624654.5</v>
      </c>
      <c r="W40">
        <f>AVERAGE(W28:W37)</f>
        <v>10052.1</v>
      </c>
    </row>
    <row r="42" spans="1:23" x14ac:dyDescent="0.35">
      <c r="A42" t="s">
        <v>29</v>
      </c>
      <c r="B42">
        <f>(E40-B40*A40)/(C40-A40*A40)</f>
        <v>243.13333333333338</v>
      </c>
      <c r="G42" t="s">
        <v>29</v>
      </c>
      <c r="H42">
        <f>(K40-H40*G40)/(I40-G40*G40)</f>
        <v>246.92727272727268</v>
      </c>
      <c r="M42" t="s">
        <v>29</v>
      </c>
      <c r="N42">
        <f>(Q40-N40*M40)/(O40-M40*M40)</f>
        <v>254.70909090909095</v>
      </c>
      <c r="S42" t="s">
        <v>29</v>
      </c>
      <c r="T42">
        <f>(W40-T40*S40)/(U40-S40*S40)</f>
        <v>259.43636363636369</v>
      </c>
    </row>
    <row r="43" spans="1:23" x14ac:dyDescent="0.35">
      <c r="A43" t="s">
        <v>30</v>
      </c>
      <c r="B43">
        <f>SQRT((D40-B40*B40)/(C40-A40*A40)-B42*B42)/SQRT(10)</f>
        <v>0.59506387060597687</v>
      </c>
      <c r="G43" t="s">
        <v>30</v>
      </c>
      <c r="H43">
        <f>SQRT((J40-H40*H40)/(I40-G40*G40)-H42*H42)/SQRT(10)</f>
        <v>1.3974711517002498</v>
      </c>
      <c r="M43" t="s">
        <v>30</v>
      </c>
      <c r="N43">
        <f>SQRT((P40-N40*N40)/(O40-M40*M40)-N42*N42)/SQRT(10)</f>
        <v>0.93718998546975352</v>
      </c>
      <c r="S43" t="s">
        <v>30</v>
      </c>
      <c r="T43">
        <f>SQRT((V40-T40*T40)/(U40-S40*S40)-T42*T42)/SQRT(10)</f>
        <v>1.0306167080416746</v>
      </c>
    </row>
    <row r="45" spans="1:23" x14ac:dyDescent="0.35">
      <c r="A45" t="s">
        <v>13</v>
      </c>
      <c r="B45">
        <f>(0.029)/(8.31*296)*(2*0.7*B42)^2</f>
        <v>1.3659988789511537</v>
      </c>
      <c r="G45" t="s">
        <v>13</v>
      </c>
      <c r="H45">
        <f>(0.029)/(8.31*313)*(2*0.7*H42)^2</f>
        <v>1.3324374399601322</v>
      </c>
      <c r="M45" t="s">
        <v>13</v>
      </c>
      <c r="N45">
        <f>(0.029)/(8.31*323)*(2*0.7*N42)^2</f>
        <v>1.373850305749069</v>
      </c>
      <c r="S45" t="s">
        <v>13</v>
      </c>
      <c r="T45">
        <f>(0.029)/(8.31*333)*(2*0.7*T42)^2</f>
        <v>1.3825170910971241</v>
      </c>
    </row>
    <row r="46" spans="1:23" x14ac:dyDescent="0.35">
      <c r="A46" t="s">
        <v>17</v>
      </c>
      <c r="B46">
        <f>B45*SQRT((B43/B42)^2+(0.005/0.7)^2)</f>
        <v>1.0314021053115147E-2</v>
      </c>
      <c r="G46" t="s">
        <v>17</v>
      </c>
      <c r="H46">
        <f>H45*SQRT((H43/H42)^2+(0.005/0.7)^2)</f>
        <v>1.2142717994047401E-2</v>
      </c>
      <c r="M46" t="s">
        <v>17</v>
      </c>
      <c r="N46">
        <f>N45*SQRT((N43/N42)^2+(0.005/0.7)^2)</f>
        <v>1.1038678041358116E-2</v>
      </c>
      <c r="S46" t="s">
        <v>17</v>
      </c>
      <c r="T46">
        <f>T45*SQRT((T43/T42)^2+(0.005/0.7)^2)</f>
        <v>1.1299600730007915E-2</v>
      </c>
    </row>
  </sheetData>
  <mergeCells count="2">
    <mergeCell ref="A1:B1"/>
    <mergeCell ref="A25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2023-02-19T18:52:29Z</dcterms:modified>
</cp:coreProperties>
</file>