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\"/>
    </mc:Choice>
  </mc:AlternateContent>
  <bookViews>
    <workbookView xWindow="0" yWindow="0" windowWidth="20490" windowHeight="7755"/>
  </bookViews>
  <sheets>
    <sheet name="Raw data" sheetId="1" r:id="rId1"/>
    <sheet name="Stat" sheetId="3" r:id="rId2"/>
    <sheet name="Stat2" sheetId="4" r:id="rId3"/>
    <sheet name="Cans" sheetId="2" r:id="rId4"/>
  </sheets>
  <definedNames>
    <definedName name="_xlnm._FilterDatabase" localSheetId="1" hidden="1">Stat!$A$1:$J$59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1" i="1" l="1"/>
  <c r="N51" i="1"/>
  <c r="P12" i="4"/>
  <c r="O12" i="4"/>
  <c r="N12" i="4"/>
  <c r="P11" i="4"/>
  <c r="O11" i="4"/>
  <c r="N11" i="4"/>
  <c r="T4" i="3"/>
  <c r="S4" i="3"/>
  <c r="R4" i="3"/>
  <c r="P4" i="3"/>
  <c r="O4" i="3"/>
  <c r="N4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37" i="1"/>
  <c r="O15" i="1"/>
  <c r="O3" i="1"/>
  <c r="O4" i="1"/>
  <c r="O5" i="1"/>
  <c r="O6" i="1"/>
  <c r="O7" i="1"/>
  <c r="O8" i="1"/>
  <c r="O9" i="1"/>
  <c r="O10" i="1"/>
  <c r="O11" i="1"/>
  <c r="O12" i="1"/>
  <c r="O13" i="1"/>
  <c r="O14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O67" i="1"/>
  <c r="O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2" i="1"/>
  <c r="N33" i="1"/>
  <c r="N34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2" i="1"/>
  <c r="F44" i="2" l="1"/>
  <c r="F43" i="2"/>
  <c r="F42" i="2"/>
  <c r="F41" i="2"/>
  <c r="F40" i="2"/>
  <c r="F39" i="2"/>
  <c r="F38" i="2"/>
  <c r="M63" i="1" l="1"/>
  <c r="M64" i="1"/>
  <c r="M65" i="1"/>
  <c r="M66" i="1"/>
  <c r="M62" i="1"/>
  <c r="M58" i="1"/>
  <c r="M59" i="1"/>
  <c r="M60" i="1"/>
  <c r="M61" i="1"/>
  <c r="M57" i="1"/>
  <c r="M53" i="1"/>
  <c r="M54" i="1"/>
  <c r="M55" i="1"/>
  <c r="M56" i="1"/>
  <c r="M52" i="1"/>
  <c r="M48" i="1"/>
  <c r="M49" i="1"/>
  <c r="M50" i="1"/>
  <c r="M51" i="1"/>
  <c r="M47" i="1"/>
  <c r="M43" i="1"/>
  <c r="M44" i="1"/>
  <c r="M45" i="1"/>
  <c r="M46" i="1"/>
  <c r="M42" i="1"/>
  <c r="M38" i="1"/>
  <c r="M39" i="1"/>
  <c r="M40" i="1"/>
  <c r="M41" i="1"/>
  <c r="M37" i="1"/>
  <c r="M8" i="1"/>
  <c r="M9" i="1"/>
  <c r="M10" i="1"/>
  <c r="M11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<sst xmlns="http://schemas.openxmlformats.org/spreadsheetml/2006/main" count="391" uniqueCount="62">
  <si>
    <t>Can #</t>
  </si>
  <si>
    <t>Flusk #</t>
  </si>
  <si>
    <t>Mussel #</t>
  </si>
  <si>
    <t>Type</t>
  </si>
  <si>
    <t>V, ml</t>
  </si>
  <si>
    <t>Www, g</t>
  </si>
  <si>
    <t>Wtis, g</t>
  </si>
  <si>
    <t>Wsh, g</t>
  </si>
  <si>
    <t>V(Na2S2O3), ml</t>
  </si>
  <si>
    <t>15k</t>
  </si>
  <si>
    <t>14k</t>
  </si>
  <si>
    <t>17k</t>
  </si>
  <si>
    <t>12k</t>
  </si>
  <si>
    <t>27k</t>
  </si>
  <si>
    <t>11k</t>
  </si>
  <si>
    <t>8k</t>
  </si>
  <si>
    <t>7k</t>
  </si>
  <si>
    <t>6k</t>
  </si>
  <si>
    <t>18k</t>
  </si>
  <si>
    <t>2k</t>
  </si>
  <si>
    <t>t</t>
  </si>
  <si>
    <t>e</t>
  </si>
  <si>
    <t>Comment</t>
  </si>
  <si>
    <t>Passanger</t>
  </si>
  <si>
    <t>Time</t>
  </si>
  <si>
    <t>Over</t>
  </si>
  <si>
    <t>13k</t>
  </si>
  <si>
    <t>V of Can</t>
  </si>
  <si>
    <t>V of Flusk</t>
  </si>
  <si>
    <t>Бергеровские флаконы на 60мм</t>
  </si>
  <si>
    <t>Банки большие</t>
  </si>
  <si>
    <t>объемы флаконов</t>
  </si>
  <si>
    <t>Объемы колб</t>
  </si>
  <si>
    <t>№</t>
  </si>
  <si>
    <t>V</t>
  </si>
  <si>
    <t>35'</t>
  </si>
  <si>
    <t>1'</t>
  </si>
  <si>
    <t>Новые банки, которые я заверил</t>
  </si>
  <si>
    <t>m</t>
  </si>
  <si>
    <t>m+M</t>
  </si>
  <si>
    <t>Q</t>
  </si>
  <si>
    <t>Resp</t>
  </si>
  <si>
    <t>Resp2</t>
  </si>
  <si>
    <t>Resp2/Wtis</t>
  </si>
  <si>
    <t>Group</t>
  </si>
  <si>
    <t>FT1</t>
  </si>
  <si>
    <t>FT2</t>
  </si>
  <si>
    <t>FE1</t>
  </si>
  <si>
    <t>FE2</t>
  </si>
  <si>
    <t>Z1</t>
  </si>
  <si>
    <t>Z2</t>
  </si>
  <si>
    <t>Ed_Fon_E</t>
  </si>
  <si>
    <t>Ed_Fon_T</t>
  </si>
  <si>
    <t>Tr_Fon_E</t>
  </si>
  <si>
    <t>Tr_Fon_T</t>
  </si>
  <si>
    <t>Tr_Contr</t>
  </si>
  <si>
    <t>Ed_Contr</t>
  </si>
  <si>
    <t>Fon_Tr</t>
  </si>
  <si>
    <t>Fon_Ed</t>
  </si>
  <si>
    <t>Control</t>
  </si>
  <si>
    <t>Ed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</si>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</sst>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  <xf numFmtId="0" fontId="1" fillId="0" borderId="0" xfId="1" applyFill="1"/>
    <xf numFmtId="0" fontId="0" fillId="3" borderId="0" xfId="0" applyFill="1"/>
  </cellXfs>
  <cellStyles count="2">
    <cellStyle name="Обычный" xfId="0" builtinId="0"/>
    <cellStyle name="Обычный_Xl000000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Дыхание/масса ткани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Stat!$M$11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Stat!$N$10:$P$10</c:f>
              <c:strCache>
                <c:ptCount val="3"/>
                <c:pt idx="0">
                  <c:v>Fon_Ed</c:v>
                </c:pt>
                <c:pt idx="1">
                  <c:v>Fon_Tr</c:v>
                </c:pt>
                <c:pt idx="2">
                  <c:v>Control</c:v>
                </c:pt>
              </c:strCache>
            </c:strRef>
          </c:cat>
          <c:val>
            <c:numRef>
              <c:f>Stat!$N$11:$P$11</c:f>
              <c:numCache>
                <c:formatCode>General</c:formatCode>
                <c:ptCount val="3"/>
                <c:pt idx="0">
                  <c:v>181.5639374781498</c:v>
                </c:pt>
                <c:pt idx="1">
                  <c:v>147.24702414545385</c:v>
                </c:pt>
                <c:pt idx="2">
                  <c:v>74.663660494127086</c:v>
                </c:pt>
              </c:numCache>
            </c:numRef>
          </c:val>
        </c:ser>
        <c:ser>
          <c:idx val="1"/>
          <c:order val="1"/>
          <c:tx>
            <c:strRef>
              <c:f>Stat!$M$12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Stat!$N$10:$P$10</c:f>
              <c:strCache>
                <c:ptCount val="3"/>
                <c:pt idx="0">
                  <c:v>Fon_Ed</c:v>
                </c:pt>
                <c:pt idx="1">
                  <c:v>Fon_Tr</c:v>
                </c:pt>
                <c:pt idx="2">
                  <c:v>Control</c:v>
                </c:pt>
              </c:strCache>
            </c:strRef>
          </c:cat>
          <c:val>
            <c:numRef>
              <c:f>Stat!$N$12:$P$12</c:f>
              <c:numCache>
                <c:formatCode>General</c:formatCode>
                <c:ptCount val="3"/>
                <c:pt idx="0">
                  <c:v>81.812457385603238</c:v>
                </c:pt>
                <c:pt idx="1">
                  <c:v>75.984706308900741</c:v>
                </c:pt>
                <c:pt idx="2">
                  <c:v>104.47908006153503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21632"/>
        <c:axId val="484122808"/>
      </c:barChart>
      <c:catAx>
        <c:axId val="4841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122808"/>
        <c:crosses val="autoZero"/>
        <c:auto val="1"/>
        <c:lblAlgn val="ctr"/>
        <c:lblOffset val="100"/>
        <c:noMultiLvlLbl val="0"/>
      </c:catAx>
      <c:valAx>
        <c:axId val="4841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1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Дыхание/масса</a:t>
            </a:r>
            <a:r>
              <a:rPr lang="ru-RU" baseline="0"/>
              <a:t> ткани (без тех, кто не дышал)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Stat2!$M$11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Stat2!$N$10:$P$10</c:f>
              <c:strCache>
                <c:ptCount val="3"/>
                <c:pt idx="0">
                  <c:v>Fon_Ed</c:v>
                </c:pt>
                <c:pt idx="1">
                  <c:v>Fon_Tr</c:v>
                </c:pt>
                <c:pt idx="2">
                  <c:v>Control</c:v>
                </c:pt>
              </c:strCache>
            </c:strRef>
          </c:cat>
          <c:val>
            <c:numRef>
              <c:f>Stat2!$N$11:$P$11</c:f>
              <c:numCache>
                <c:formatCode>General</c:formatCode>
                <c:ptCount val="3"/>
                <c:pt idx="0">
                  <c:v>181.5639374781498</c:v>
                </c:pt>
                <c:pt idx="1">
                  <c:v>168.28231330909011</c:v>
                </c:pt>
                <c:pt idx="2">
                  <c:v>106.66237213446728</c:v>
                </c:pt>
              </c:numCache>
            </c:numRef>
          </c:val>
        </c:ser>
        <c:ser>
          <c:idx val="1"/>
          <c:order val="1"/>
          <c:tx>
            <c:strRef>
              <c:f>Stat2!$M$12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Stat2!$N$10:$P$10</c:f>
              <c:strCache>
                <c:ptCount val="3"/>
                <c:pt idx="0">
                  <c:v>Fon_Ed</c:v>
                </c:pt>
                <c:pt idx="1">
                  <c:v>Fon_Tr</c:v>
                </c:pt>
                <c:pt idx="2">
                  <c:v>Control</c:v>
                </c:pt>
              </c:strCache>
            </c:strRef>
          </c:cat>
          <c:val>
            <c:numRef>
              <c:f>Stat2!$N$12:$P$12</c:f>
              <c:numCache>
                <c:formatCode>General</c:formatCode>
                <c:ptCount val="3"/>
                <c:pt idx="0">
                  <c:v>102.26557173200405</c:v>
                </c:pt>
                <c:pt idx="1">
                  <c:v>86.83966435302942</c:v>
                </c:pt>
                <c:pt idx="2">
                  <c:v>116.08786673503892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247792"/>
        <c:axId val="486244264"/>
      </c:barChart>
      <c:catAx>
        <c:axId val="4862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244264"/>
        <c:crosses val="autoZero"/>
        <c:auto val="1"/>
        <c:lblAlgn val="ctr"/>
        <c:lblOffset val="100"/>
        <c:noMultiLvlLbl val="0"/>
      </c:catAx>
      <c:valAx>
        <c:axId val="48624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2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14</xdr:row>
      <xdr:rowOff>52387</xdr:rowOff>
    </xdr:from>
    <xdr:to>
      <xdr:col>18</xdr:col>
      <xdr:colOff>600075</xdr:colOff>
      <xdr:row>28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4762</xdr:rowOff>
    </xdr:from>
    <xdr:to>
      <xdr:col>18</xdr:col>
      <xdr:colOff>352425</xdr:colOff>
      <xdr:row>27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workbookViewId="0">
      <pane ySplit="1" topLeftCell="A2" activePane="bottomLeft" state="frozen"/>
      <selection pane="bottomLeft" activeCell="N14" sqref="N14"/>
    </sheetView>
  </sheetViews>
  <sheetFormatPr defaultRowHeight="15" x14ac:dyDescent="0.25"/>
  <sheetData>
    <row r="1" spans="1:19" x14ac:dyDescent="0.25">
      <c r="A1" t="s">
        <v>0</v>
      </c>
      <c r="B1" t="s">
        <v>27</v>
      </c>
      <c r="C1" t="s">
        <v>1</v>
      </c>
      <c r="D1" t="s">
        <v>28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22</v>
      </c>
      <c r="M1" t="s">
        <v>24</v>
      </c>
      <c r="N1" t="s">
        <v>40</v>
      </c>
      <c r="O1" t="s">
        <v>41</v>
      </c>
      <c r="P1" t="s">
        <v>42</v>
      </c>
      <c r="Q1" t="s">
        <v>43</v>
      </c>
    </row>
    <row r="2" spans="1:19" x14ac:dyDescent="0.25">
      <c r="A2">
        <v>2</v>
      </c>
      <c r="B2" s="3">
        <v>202.98</v>
      </c>
      <c r="C2">
        <v>2</v>
      </c>
      <c r="D2">
        <v>25.61</v>
      </c>
      <c r="E2">
        <v>2</v>
      </c>
      <c r="F2" t="s">
        <v>20</v>
      </c>
      <c r="G2">
        <v>2.5</v>
      </c>
      <c r="H2">
        <v>2.1040000000000001</v>
      </c>
      <c r="I2">
        <v>0.96699999999999997</v>
      </c>
      <c r="J2">
        <v>0.90700000000000003</v>
      </c>
      <c r="K2">
        <v>1.53</v>
      </c>
      <c r="M2">
        <f>1+(6/60)</f>
        <v>1.1000000000000001</v>
      </c>
      <c r="N2">
        <f>160*K2/(D2-0.6)</f>
        <v>9.7880847660935633</v>
      </c>
      <c r="O2">
        <f>($O$32-N2)*(B2-G2)/M2</f>
        <v>120.66818408246485</v>
      </c>
      <c r="P2">
        <v>120.66818408246485</v>
      </c>
      <c r="Q2">
        <f>P2/I2</f>
        <v>124.786126248671</v>
      </c>
    </row>
    <row r="3" spans="1:19" x14ac:dyDescent="0.25">
      <c r="A3">
        <v>4</v>
      </c>
      <c r="B3" s="3">
        <v>215.41</v>
      </c>
      <c r="C3">
        <v>27</v>
      </c>
      <c r="D3">
        <v>25.17</v>
      </c>
      <c r="E3">
        <v>23</v>
      </c>
      <c r="F3" t="s">
        <v>21</v>
      </c>
      <c r="G3">
        <v>2.5</v>
      </c>
      <c r="H3">
        <v>2.65</v>
      </c>
      <c r="I3">
        <v>0.92800000000000005</v>
      </c>
      <c r="J3">
        <v>1.399</v>
      </c>
      <c r="K3">
        <v>1.53</v>
      </c>
      <c r="M3">
        <f>1+(6/60)</f>
        <v>1.1000000000000001</v>
      </c>
      <c r="N3">
        <f t="shared" ref="N3:N66" si="0">160*K3/(D3-0.6)</f>
        <v>9.9633699633699635</v>
      </c>
      <c r="O3">
        <f t="shared" ref="O3:P30" si="1">($O$32-N3)*(B3-G3)/M3</f>
        <v>94.222509266962291</v>
      </c>
      <c r="P3">
        <v>94.222509266962291</v>
      </c>
      <c r="Q3">
        <f t="shared" ref="Q3:Q66" si="2">P3/I3</f>
        <v>101.53287636526109</v>
      </c>
    </row>
    <row r="4" spans="1:19" x14ac:dyDescent="0.25">
      <c r="A4">
        <v>5</v>
      </c>
      <c r="B4" s="3">
        <v>210.54</v>
      </c>
      <c r="C4">
        <v>70</v>
      </c>
      <c r="D4">
        <v>26.22</v>
      </c>
      <c r="E4">
        <v>3</v>
      </c>
      <c r="F4" t="s">
        <v>21</v>
      </c>
      <c r="G4">
        <v>3</v>
      </c>
      <c r="H4">
        <v>2.6160000000000001</v>
      </c>
      <c r="I4">
        <v>0.78900000000000003</v>
      </c>
      <c r="J4">
        <v>1.4750000000000001</v>
      </c>
      <c r="K4">
        <v>1.63</v>
      </c>
      <c r="M4">
        <f>1+(6/60)</f>
        <v>1.1000000000000001</v>
      </c>
      <c r="N4">
        <f t="shared" si="0"/>
        <v>10.179547228727555</v>
      </c>
      <c r="O4">
        <f t="shared" si="1"/>
        <v>51.059281998443986</v>
      </c>
      <c r="P4">
        <v>51.059281998443986</v>
      </c>
      <c r="Q4">
        <f t="shared" si="2"/>
        <v>64.713918882691999</v>
      </c>
      <c r="S4" s="2"/>
    </row>
    <row r="5" spans="1:19" x14ac:dyDescent="0.25">
      <c r="A5">
        <v>29</v>
      </c>
      <c r="B5" s="3">
        <v>248.04</v>
      </c>
      <c r="C5">
        <v>20</v>
      </c>
      <c r="D5" s="3">
        <v>26.46</v>
      </c>
      <c r="E5">
        <v>16</v>
      </c>
      <c r="F5" t="s">
        <v>20</v>
      </c>
      <c r="G5">
        <v>3.5</v>
      </c>
      <c r="H5">
        <v>2.19</v>
      </c>
      <c r="I5">
        <v>0.93400000000000005</v>
      </c>
      <c r="J5">
        <v>0.97499999999999998</v>
      </c>
      <c r="K5">
        <v>1.63</v>
      </c>
      <c r="M5">
        <f>1+(6/60)</f>
        <v>1.1000000000000001</v>
      </c>
      <c r="N5">
        <f t="shared" si="0"/>
        <v>10.085073472544469</v>
      </c>
      <c r="O5">
        <f t="shared" si="1"/>
        <v>81.164448764807275</v>
      </c>
      <c r="P5">
        <v>81.164448764807275</v>
      </c>
      <c r="Q5">
        <f t="shared" si="2"/>
        <v>86.899838077952111</v>
      </c>
    </row>
    <row r="6" spans="1:19" s="1" customFormat="1" x14ac:dyDescent="0.25">
      <c r="A6" s="1">
        <v>9</v>
      </c>
      <c r="B6" s="3">
        <v>273.55</v>
      </c>
      <c r="C6" s="1">
        <v>56</v>
      </c>
      <c r="D6">
        <v>25.86</v>
      </c>
      <c r="E6" s="1">
        <v>9</v>
      </c>
      <c r="F6" s="1" t="s">
        <v>20</v>
      </c>
      <c r="G6" s="1">
        <v>4.5</v>
      </c>
      <c r="H6" s="1">
        <v>3.0030000000000001</v>
      </c>
      <c r="I6" s="1">
        <v>1.2250000000000001</v>
      </c>
      <c r="J6" s="1">
        <v>1.417</v>
      </c>
      <c r="K6" s="1">
        <v>1.56</v>
      </c>
      <c r="L6" s="1" t="s">
        <v>23</v>
      </c>
      <c r="M6">
        <f>1+(6/60)</f>
        <v>1.1000000000000001</v>
      </c>
      <c r="N6">
        <f t="shared" si="0"/>
        <v>9.8812351543943002</v>
      </c>
      <c r="O6">
        <f t="shared" si="1"/>
        <v>139.1564799568151</v>
      </c>
      <c r="P6" s="1">
        <v>139.1564799568151</v>
      </c>
      <c r="Q6">
        <f t="shared" si="2"/>
        <v>113.59712649535926</v>
      </c>
    </row>
    <row r="7" spans="1:19" x14ac:dyDescent="0.25">
      <c r="A7">
        <v>26</v>
      </c>
      <c r="B7" s="3">
        <v>277.74</v>
      </c>
      <c r="C7">
        <v>34</v>
      </c>
      <c r="D7">
        <v>25.33</v>
      </c>
      <c r="E7">
        <v>4</v>
      </c>
      <c r="F7" t="s">
        <v>21</v>
      </c>
      <c r="G7">
        <v>3.5</v>
      </c>
      <c r="H7">
        <v>2.5750000000000002</v>
      </c>
      <c r="I7">
        <v>0.93</v>
      </c>
      <c r="J7">
        <v>1.4059999999999999</v>
      </c>
      <c r="K7">
        <v>1.6</v>
      </c>
      <c r="M7">
        <f>1+(12/60)</f>
        <v>1.2</v>
      </c>
      <c r="N7">
        <f t="shared" si="0"/>
        <v>10.35179943388597</v>
      </c>
      <c r="O7">
        <f t="shared" si="1"/>
        <v>22.481129833969071</v>
      </c>
      <c r="P7">
        <v>22.481129833969071</v>
      </c>
      <c r="Q7">
        <f t="shared" si="2"/>
        <v>24.173257885988246</v>
      </c>
    </row>
    <row r="8" spans="1:19" x14ac:dyDescent="0.25">
      <c r="A8">
        <v>42</v>
      </c>
      <c r="B8" s="3">
        <v>373.11</v>
      </c>
      <c r="C8">
        <v>4</v>
      </c>
      <c r="D8">
        <v>24.99</v>
      </c>
      <c r="E8">
        <v>11</v>
      </c>
      <c r="F8" t="s">
        <v>20</v>
      </c>
      <c r="G8">
        <v>3.5</v>
      </c>
      <c r="H8">
        <v>2.8029999999999999</v>
      </c>
      <c r="I8">
        <v>1.335</v>
      </c>
      <c r="J8">
        <v>1.202</v>
      </c>
      <c r="K8">
        <v>1.56</v>
      </c>
      <c r="M8">
        <f t="shared" ref="M8:M11" si="3">1+(12/60)</f>
        <v>1.2</v>
      </c>
      <c r="N8">
        <f t="shared" si="0"/>
        <v>10.233702337023372</v>
      </c>
      <c r="O8">
        <f t="shared" si="1"/>
        <v>66.674081917276226</v>
      </c>
      <c r="P8">
        <v>66.674081917276226</v>
      </c>
      <c r="Q8">
        <f t="shared" si="2"/>
        <v>49.943132522304289</v>
      </c>
    </row>
    <row r="9" spans="1:19" x14ac:dyDescent="0.25">
      <c r="A9">
        <v>3</v>
      </c>
      <c r="B9">
        <v>207.7</v>
      </c>
      <c r="C9">
        <v>59</v>
      </c>
      <c r="D9">
        <v>26.1</v>
      </c>
      <c r="E9">
        <v>7</v>
      </c>
      <c r="F9" t="s">
        <v>20</v>
      </c>
      <c r="G9">
        <v>3</v>
      </c>
      <c r="H9">
        <v>1.9139999999999999</v>
      </c>
      <c r="I9">
        <v>0.82</v>
      </c>
      <c r="J9">
        <v>0.82799999999999996</v>
      </c>
      <c r="K9">
        <v>1.59</v>
      </c>
      <c r="M9">
        <f t="shared" si="3"/>
        <v>1.2</v>
      </c>
      <c r="N9">
        <f t="shared" si="0"/>
        <v>9.9764705882352942</v>
      </c>
      <c r="O9">
        <f t="shared" si="1"/>
        <v>80.80535636981989</v>
      </c>
      <c r="P9">
        <v>80.80535636981989</v>
      </c>
      <c r="Q9">
        <f t="shared" si="2"/>
        <v>98.543117524170597</v>
      </c>
    </row>
    <row r="10" spans="1:19" x14ac:dyDescent="0.25">
      <c r="A10">
        <v>31</v>
      </c>
      <c r="B10" s="3">
        <v>299.33</v>
      </c>
      <c r="C10">
        <v>1</v>
      </c>
      <c r="D10">
        <v>24.94</v>
      </c>
      <c r="E10">
        <v>22</v>
      </c>
      <c r="F10" t="s">
        <v>20</v>
      </c>
      <c r="G10">
        <v>3</v>
      </c>
      <c r="H10">
        <v>2.4329999999999998</v>
      </c>
      <c r="I10">
        <v>0.93600000000000005</v>
      </c>
      <c r="J10">
        <v>1.1339999999999999</v>
      </c>
      <c r="K10">
        <v>1.49</v>
      </c>
      <c r="M10">
        <f t="shared" si="3"/>
        <v>1.2</v>
      </c>
      <c r="N10">
        <f t="shared" si="0"/>
        <v>9.7945768282662282</v>
      </c>
      <c r="O10">
        <f t="shared" si="1"/>
        <v>161.89346115494143</v>
      </c>
      <c r="P10">
        <v>161.89346115494143</v>
      </c>
      <c r="Q10">
        <f t="shared" si="2"/>
        <v>172.96309952451006</v>
      </c>
    </row>
    <row r="11" spans="1:19" x14ac:dyDescent="0.25">
      <c r="A11">
        <v>34</v>
      </c>
      <c r="B11" s="3">
        <v>297.55</v>
      </c>
      <c r="C11">
        <v>61</v>
      </c>
      <c r="D11">
        <v>27.12</v>
      </c>
      <c r="E11">
        <v>18</v>
      </c>
      <c r="F11" t="s">
        <v>20</v>
      </c>
      <c r="G11">
        <v>3</v>
      </c>
      <c r="H11">
        <v>2.1850000000000001</v>
      </c>
      <c r="I11">
        <v>0.89100000000000001</v>
      </c>
      <c r="J11">
        <v>1.012</v>
      </c>
      <c r="K11">
        <v>1.69</v>
      </c>
      <c r="M11">
        <f t="shared" si="3"/>
        <v>1.2</v>
      </c>
      <c r="N11">
        <f t="shared" si="0"/>
        <v>10.196078431372548</v>
      </c>
      <c r="O11">
        <f t="shared" si="1"/>
        <v>62.369082475734132</v>
      </c>
      <c r="P11">
        <v>62.369082475734132</v>
      </c>
      <c r="Q11">
        <f t="shared" si="2"/>
        <v>69.998970230902501</v>
      </c>
    </row>
    <row r="12" spans="1:19" x14ac:dyDescent="0.25">
      <c r="A12">
        <v>6</v>
      </c>
      <c r="B12" s="3">
        <v>255.84</v>
      </c>
      <c r="C12">
        <v>53</v>
      </c>
      <c r="D12">
        <v>25.09</v>
      </c>
      <c r="E12">
        <v>11</v>
      </c>
      <c r="F12" t="s">
        <v>21</v>
      </c>
      <c r="G12">
        <v>3</v>
      </c>
      <c r="H12">
        <v>3.0310000000000001</v>
      </c>
      <c r="I12">
        <v>1.0489999999999999</v>
      </c>
      <c r="J12">
        <v>1.607</v>
      </c>
      <c r="K12">
        <v>1.63</v>
      </c>
      <c r="M12">
        <v>1.3</v>
      </c>
      <c r="N12">
        <f t="shared" si="0"/>
        <v>10.649244589628418</v>
      </c>
      <c r="O12">
        <f t="shared" si="1"/>
        <v>-38.718326165873926</v>
      </c>
      <c r="P12">
        <v>0</v>
      </c>
      <c r="Q12">
        <f t="shared" si="2"/>
        <v>0</v>
      </c>
    </row>
    <row r="13" spans="1:19" x14ac:dyDescent="0.25">
      <c r="A13">
        <v>7</v>
      </c>
      <c r="B13">
        <v>249.39</v>
      </c>
      <c r="C13">
        <v>41</v>
      </c>
      <c r="D13">
        <v>27.75</v>
      </c>
      <c r="E13">
        <v>13</v>
      </c>
      <c r="F13" t="s">
        <v>21</v>
      </c>
      <c r="G13">
        <v>2.5</v>
      </c>
      <c r="H13">
        <v>2.202</v>
      </c>
      <c r="I13">
        <v>0.63600000000000001</v>
      </c>
      <c r="J13">
        <v>1.3660000000000001</v>
      </c>
      <c r="K13">
        <v>1.57</v>
      </c>
      <c r="M13">
        <v>1.3</v>
      </c>
      <c r="N13">
        <f t="shared" si="0"/>
        <v>9.25230202578269</v>
      </c>
      <c r="O13">
        <f t="shared" si="1"/>
        <v>227.49370368179672</v>
      </c>
      <c r="P13">
        <v>227.49370368179672</v>
      </c>
      <c r="Q13">
        <f t="shared" si="2"/>
        <v>357.69450264433448</v>
      </c>
    </row>
    <row r="14" spans="1:19" x14ac:dyDescent="0.25">
      <c r="A14">
        <v>8</v>
      </c>
      <c r="B14" s="3">
        <v>253.24</v>
      </c>
      <c r="C14">
        <v>67</v>
      </c>
      <c r="D14">
        <v>25.92</v>
      </c>
      <c r="E14">
        <v>7</v>
      </c>
      <c r="F14" t="s">
        <v>21</v>
      </c>
      <c r="G14">
        <v>4</v>
      </c>
      <c r="H14">
        <v>3.7109999999999999</v>
      </c>
      <c r="I14">
        <v>1.1659999999999999</v>
      </c>
      <c r="J14">
        <v>2.1160000000000001</v>
      </c>
      <c r="K14">
        <v>1.6</v>
      </c>
      <c r="M14">
        <v>1.3</v>
      </c>
      <c r="N14">
        <f t="shared" si="0"/>
        <v>10.110584518167457</v>
      </c>
      <c r="O14">
        <f t="shared" si="1"/>
        <v>65.106521490983738</v>
      </c>
      <c r="P14">
        <v>65.106521490983738</v>
      </c>
      <c r="Q14">
        <f t="shared" si="2"/>
        <v>55.837496990552097</v>
      </c>
    </row>
    <row r="15" spans="1:19" x14ac:dyDescent="0.25">
      <c r="A15">
        <v>1</v>
      </c>
      <c r="B15" s="3">
        <v>206.94</v>
      </c>
      <c r="C15">
        <v>83</v>
      </c>
      <c r="D15">
        <v>26.15</v>
      </c>
      <c r="E15">
        <v>14</v>
      </c>
      <c r="F15" t="s">
        <v>20</v>
      </c>
      <c r="G15">
        <v>3.5</v>
      </c>
      <c r="H15">
        <v>2.3620000000000001</v>
      </c>
      <c r="I15">
        <v>0.85499999999999998</v>
      </c>
      <c r="J15">
        <v>1.0780000000000001</v>
      </c>
      <c r="K15">
        <v>1.69</v>
      </c>
      <c r="M15">
        <v>1.3</v>
      </c>
      <c r="N15">
        <f t="shared" si="0"/>
        <v>10.583170254403131</v>
      </c>
      <c r="O15">
        <f>($O$32-N15)*(B15-G15)/M15</f>
        <v>-20.813395902393378</v>
      </c>
      <c r="P15">
        <v>0</v>
      </c>
      <c r="Q15">
        <f t="shared" si="2"/>
        <v>0</v>
      </c>
    </row>
    <row r="16" spans="1:19" x14ac:dyDescent="0.25">
      <c r="A16">
        <v>28</v>
      </c>
      <c r="B16" s="3">
        <v>241.2</v>
      </c>
      <c r="C16">
        <v>66</v>
      </c>
      <c r="D16">
        <v>25.06</v>
      </c>
      <c r="E16">
        <v>14</v>
      </c>
      <c r="F16" t="s">
        <v>21</v>
      </c>
      <c r="G16">
        <v>2</v>
      </c>
      <c r="H16">
        <v>2.1749999999999998</v>
      </c>
      <c r="I16">
        <v>0.69799999999999995</v>
      </c>
      <c r="J16">
        <v>1.254</v>
      </c>
      <c r="K16">
        <v>1.66</v>
      </c>
      <c r="M16">
        <v>1.3</v>
      </c>
      <c r="N16">
        <f t="shared" si="0"/>
        <v>10.858544562551103</v>
      </c>
      <c r="O16">
        <f t="shared" si="1"/>
        <v>-75.140777436999684</v>
      </c>
      <c r="P16">
        <v>0</v>
      </c>
      <c r="Q16">
        <f t="shared" si="2"/>
        <v>0</v>
      </c>
    </row>
    <row r="17" spans="1:17" x14ac:dyDescent="0.25">
      <c r="A17">
        <v>49</v>
      </c>
      <c r="B17" s="3">
        <v>467.02</v>
      </c>
      <c r="C17">
        <v>84</v>
      </c>
      <c r="D17">
        <v>25.61</v>
      </c>
      <c r="E17">
        <v>12</v>
      </c>
      <c r="F17" t="s">
        <v>20</v>
      </c>
      <c r="G17">
        <v>2.5</v>
      </c>
      <c r="H17">
        <v>2.0739999999999998</v>
      </c>
      <c r="I17">
        <v>0.86899999999999999</v>
      </c>
      <c r="J17">
        <v>0.90500000000000003</v>
      </c>
      <c r="K17">
        <v>1.58</v>
      </c>
      <c r="M17">
        <v>1.4</v>
      </c>
      <c r="N17">
        <f t="shared" si="0"/>
        <v>10.107956817273092</v>
      </c>
      <c r="O17">
        <f t="shared" si="1"/>
        <v>113.54659022239359</v>
      </c>
      <c r="P17">
        <v>113.54659022239359</v>
      </c>
      <c r="Q17">
        <f t="shared" si="2"/>
        <v>130.66351003727686</v>
      </c>
    </row>
    <row r="18" spans="1:17" x14ac:dyDescent="0.25">
      <c r="A18">
        <v>51</v>
      </c>
      <c r="B18">
        <v>492.11</v>
      </c>
      <c r="C18">
        <v>63</v>
      </c>
      <c r="D18">
        <v>26.81</v>
      </c>
      <c r="E18">
        <v>17</v>
      </c>
      <c r="F18" t="s">
        <v>21</v>
      </c>
      <c r="G18">
        <v>3</v>
      </c>
      <c r="H18">
        <v>2.383</v>
      </c>
      <c r="I18">
        <v>0.56499999999999995</v>
      </c>
      <c r="J18">
        <v>1.34</v>
      </c>
      <c r="K18">
        <v>1.59</v>
      </c>
      <c r="M18">
        <v>1.4</v>
      </c>
      <c r="N18">
        <f t="shared" si="0"/>
        <v>9.7062190003815356</v>
      </c>
      <c r="O18">
        <f t="shared" si="1"/>
        <v>259.91017934369711</v>
      </c>
      <c r="P18">
        <v>259.91017934369711</v>
      </c>
      <c r="Q18">
        <f t="shared" si="2"/>
        <v>460.01801653751704</v>
      </c>
    </row>
    <row r="19" spans="1:17" x14ac:dyDescent="0.25">
      <c r="A19">
        <v>39</v>
      </c>
      <c r="C19">
        <v>11</v>
      </c>
      <c r="D19">
        <v>26.55</v>
      </c>
      <c r="E19">
        <v>15</v>
      </c>
      <c r="F19" t="s">
        <v>20</v>
      </c>
      <c r="G19">
        <v>3</v>
      </c>
      <c r="H19">
        <v>2.85</v>
      </c>
      <c r="I19">
        <v>1.1870000000000001</v>
      </c>
      <c r="J19">
        <v>1.282</v>
      </c>
      <c r="K19">
        <v>1.6</v>
      </c>
      <c r="M19">
        <v>1.4</v>
      </c>
      <c r="N19">
        <f t="shared" si="0"/>
        <v>9.8651252408477852</v>
      </c>
      <c r="O19">
        <f t="shared" si="1"/>
        <v>-1.2536689956103737</v>
      </c>
      <c r="P19">
        <v>0</v>
      </c>
      <c r="Q19">
        <f t="shared" si="2"/>
        <v>0</v>
      </c>
    </row>
    <row r="20" spans="1:17" x14ac:dyDescent="0.25">
      <c r="A20">
        <v>46</v>
      </c>
      <c r="B20">
        <v>458.63</v>
      </c>
      <c r="C20">
        <v>94</v>
      </c>
      <c r="D20">
        <v>21.51</v>
      </c>
      <c r="E20">
        <v>18</v>
      </c>
      <c r="F20" t="s">
        <v>21</v>
      </c>
      <c r="G20">
        <v>2.5</v>
      </c>
      <c r="H20">
        <v>2.621</v>
      </c>
      <c r="I20">
        <v>0.88100000000000001</v>
      </c>
      <c r="J20">
        <v>1.4059999999999999</v>
      </c>
      <c r="K20">
        <v>1.34</v>
      </c>
      <c r="M20">
        <v>1.4</v>
      </c>
      <c r="N20">
        <f t="shared" si="0"/>
        <v>10.253467240554759</v>
      </c>
      <c r="O20">
        <f t="shared" si="1"/>
        <v>64.087415613294738</v>
      </c>
      <c r="P20">
        <v>64.087415613294738</v>
      </c>
      <c r="Q20">
        <f t="shared" si="2"/>
        <v>72.74394507751957</v>
      </c>
    </row>
    <row r="21" spans="1:17" x14ac:dyDescent="0.25">
      <c r="A21">
        <v>54</v>
      </c>
      <c r="B21" s="3">
        <v>481.97</v>
      </c>
      <c r="C21">
        <v>3</v>
      </c>
      <c r="D21">
        <v>26.37</v>
      </c>
      <c r="E21">
        <v>29</v>
      </c>
      <c r="F21" t="s">
        <v>21</v>
      </c>
      <c r="G21">
        <v>2.5</v>
      </c>
      <c r="I21">
        <v>0.67100000000000004</v>
      </c>
      <c r="J21">
        <v>1.2689999999999999</v>
      </c>
      <c r="K21" s="1">
        <v>1.56</v>
      </c>
      <c r="L21" t="s">
        <v>25</v>
      </c>
      <c r="M21">
        <v>1.4</v>
      </c>
      <c r="N21">
        <f t="shared" si="0"/>
        <v>9.6856810244470317</v>
      </c>
      <c r="O21">
        <f t="shared" si="1"/>
        <v>261.82135665915149</v>
      </c>
      <c r="P21">
        <v>261.82135665915149</v>
      </c>
      <c r="Q21">
        <f t="shared" si="2"/>
        <v>390.19576253226745</v>
      </c>
    </row>
    <row r="22" spans="1:17" x14ac:dyDescent="0.25">
      <c r="A22">
        <v>19</v>
      </c>
      <c r="B22" s="1">
        <v>487.77</v>
      </c>
      <c r="C22">
        <v>45</v>
      </c>
      <c r="D22">
        <v>26.55</v>
      </c>
      <c r="E22">
        <v>12</v>
      </c>
      <c r="F22" t="s">
        <v>21</v>
      </c>
      <c r="G22">
        <v>2.5</v>
      </c>
      <c r="H22">
        <v>2.9609999999999999</v>
      </c>
      <c r="I22">
        <v>1.135</v>
      </c>
      <c r="J22">
        <v>1.615</v>
      </c>
      <c r="K22">
        <v>1.59</v>
      </c>
      <c r="M22">
        <v>1.5</v>
      </c>
      <c r="N22">
        <f t="shared" si="0"/>
        <v>9.803468208092486</v>
      </c>
      <c r="O22">
        <f t="shared" si="1"/>
        <v>209.21690216783921</v>
      </c>
      <c r="P22">
        <v>209.21690216783921</v>
      </c>
      <c r="Q22">
        <f t="shared" si="2"/>
        <v>184.33207239457198</v>
      </c>
    </row>
    <row r="23" spans="1:17" x14ac:dyDescent="0.25">
      <c r="A23">
        <v>38</v>
      </c>
      <c r="B23" s="3">
        <v>448.95</v>
      </c>
      <c r="C23" t="s">
        <v>9</v>
      </c>
      <c r="D23">
        <v>26.44</v>
      </c>
      <c r="E23">
        <v>24</v>
      </c>
      <c r="F23" t="s">
        <v>21</v>
      </c>
      <c r="G23">
        <v>2.5</v>
      </c>
      <c r="I23">
        <v>0.68700000000000006</v>
      </c>
      <c r="J23">
        <v>0.95899999999999996</v>
      </c>
      <c r="K23">
        <v>1.62</v>
      </c>
      <c r="M23">
        <v>1.5</v>
      </c>
      <c r="N23">
        <f t="shared" si="0"/>
        <v>10.030959752321984</v>
      </c>
      <c r="O23">
        <f t="shared" si="1"/>
        <v>124.7711731963076</v>
      </c>
      <c r="P23">
        <v>124.7711731963076</v>
      </c>
      <c r="Q23">
        <f t="shared" si="2"/>
        <v>181.61742823334438</v>
      </c>
    </row>
    <row r="24" spans="1:17" x14ac:dyDescent="0.25">
      <c r="A24">
        <v>23</v>
      </c>
      <c r="B24" s="4">
        <v>488.64</v>
      </c>
      <c r="C24" t="s">
        <v>10</v>
      </c>
      <c r="D24">
        <v>26.49</v>
      </c>
      <c r="E24">
        <v>1</v>
      </c>
      <c r="F24" t="s">
        <v>20</v>
      </c>
      <c r="G24">
        <v>5</v>
      </c>
      <c r="H24">
        <v>3.4020000000000001</v>
      </c>
      <c r="I24">
        <v>1.248</v>
      </c>
      <c r="J24">
        <v>1.595</v>
      </c>
      <c r="K24">
        <v>1.61</v>
      </c>
      <c r="M24">
        <v>1.5</v>
      </c>
      <c r="N24">
        <f t="shared" si="0"/>
        <v>9.9497875627655485</v>
      </c>
      <c r="O24">
        <f t="shared" si="1"/>
        <v>161.33689025219562</v>
      </c>
      <c r="P24">
        <v>161.33689025219562</v>
      </c>
      <c r="Q24">
        <f t="shared" si="2"/>
        <v>129.2763543687465</v>
      </c>
    </row>
    <row r="25" spans="1:17" x14ac:dyDescent="0.25">
      <c r="A25">
        <v>45</v>
      </c>
      <c r="B25" s="3">
        <v>449.24</v>
      </c>
      <c r="C25" t="s">
        <v>11</v>
      </c>
      <c r="D25">
        <v>25.87</v>
      </c>
      <c r="E25">
        <v>8</v>
      </c>
      <c r="F25" t="s">
        <v>21</v>
      </c>
      <c r="G25">
        <v>2.5</v>
      </c>
      <c r="H25">
        <v>2.714</v>
      </c>
      <c r="I25">
        <v>0.95299999999999996</v>
      </c>
      <c r="J25">
        <v>1.53</v>
      </c>
      <c r="K25">
        <v>1.59</v>
      </c>
      <c r="M25">
        <v>1.5</v>
      </c>
      <c r="N25">
        <f t="shared" si="0"/>
        <v>10.067273446774832</v>
      </c>
      <c r="O25">
        <f t="shared" si="1"/>
        <v>114.03703408689388</v>
      </c>
      <c r="P25">
        <v>114.03703408689388</v>
      </c>
      <c r="Q25">
        <f t="shared" si="2"/>
        <v>119.66110607229159</v>
      </c>
    </row>
    <row r="26" spans="1:17" x14ac:dyDescent="0.25">
      <c r="A26">
        <v>50</v>
      </c>
      <c r="B26" s="3">
        <v>472.12</v>
      </c>
      <c r="C26" t="s">
        <v>12</v>
      </c>
      <c r="D26">
        <v>27.18</v>
      </c>
      <c r="E26">
        <v>25</v>
      </c>
      <c r="F26" t="s">
        <v>20</v>
      </c>
      <c r="G26">
        <v>2.5</v>
      </c>
      <c r="H26">
        <v>2.1930000000000001</v>
      </c>
      <c r="I26">
        <v>0.94799999999999995</v>
      </c>
      <c r="J26">
        <v>0.92</v>
      </c>
      <c r="K26">
        <v>1.67</v>
      </c>
      <c r="M26">
        <v>1.5</v>
      </c>
      <c r="N26">
        <f t="shared" si="0"/>
        <v>10.052671181339353</v>
      </c>
      <c r="O26">
        <f t="shared" si="1"/>
        <v>124.44917188555813</v>
      </c>
      <c r="P26">
        <v>124.44917188555813</v>
      </c>
      <c r="Q26">
        <f t="shared" si="2"/>
        <v>131.27549776957611</v>
      </c>
    </row>
    <row r="27" spans="1:17" x14ac:dyDescent="0.25">
      <c r="A27">
        <v>25</v>
      </c>
      <c r="B27" s="4">
        <v>413.57</v>
      </c>
      <c r="C27" t="s">
        <v>13</v>
      </c>
      <c r="D27">
        <v>17.91</v>
      </c>
      <c r="E27">
        <v>21</v>
      </c>
      <c r="F27" t="s">
        <v>21</v>
      </c>
      <c r="G27">
        <v>3</v>
      </c>
      <c r="H27">
        <v>2.089</v>
      </c>
      <c r="I27">
        <v>0.73799999999999999</v>
      </c>
      <c r="J27">
        <v>1.04</v>
      </c>
      <c r="K27">
        <v>1.1000000000000001</v>
      </c>
      <c r="M27">
        <v>1.6</v>
      </c>
      <c r="N27">
        <f t="shared" si="0"/>
        <v>10.167533217793183</v>
      </c>
      <c r="O27">
        <f t="shared" si="1"/>
        <v>72.526562928215697</v>
      </c>
      <c r="P27">
        <v>72.526562928215697</v>
      </c>
      <c r="Q27">
        <f t="shared" si="2"/>
        <v>98.274475512487399</v>
      </c>
    </row>
    <row r="28" spans="1:17" x14ac:dyDescent="0.25">
      <c r="A28">
        <v>20</v>
      </c>
      <c r="B28">
        <v>370.28999999999996</v>
      </c>
      <c r="C28" t="s">
        <v>14</v>
      </c>
      <c r="D28">
        <v>25.84</v>
      </c>
      <c r="E28">
        <v>27</v>
      </c>
      <c r="F28" t="s">
        <v>20</v>
      </c>
      <c r="G28">
        <v>3</v>
      </c>
      <c r="H28">
        <v>1.7549999999999999</v>
      </c>
      <c r="I28">
        <v>0.57099999999999995</v>
      </c>
      <c r="J28">
        <v>0.90600000000000003</v>
      </c>
      <c r="K28">
        <v>1.65</v>
      </c>
      <c r="M28">
        <v>1.6</v>
      </c>
      <c r="N28">
        <f t="shared" si="0"/>
        <v>10.459587955625992</v>
      </c>
      <c r="O28">
        <f t="shared" si="1"/>
        <v>-2.1617733282988607</v>
      </c>
      <c r="P28">
        <v>0</v>
      </c>
      <c r="Q28">
        <f t="shared" si="2"/>
        <v>0</v>
      </c>
    </row>
    <row r="29" spans="1:17" x14ac:dyDescent="0.25">
      <c r="A29">
        <v>48</v>
      </c>
      <c r="B29" s="3">
        <v>492.8</v>
      </c>
      <c r="C29" t="s">
        <v>15</v>
      </c>
      <c r="D29">
        <v>18.18</v>
      </c>
      <c r="E29">
        <v>29</v>
      </c>
      <c r="F29" t="s">
        <v>20</v>
      </c>
      <c r="G29">
        <v>2.5</v>
      </c>
      <c r="H29">
        <v>2.0179999999999998</v>
      </c>
      <c r="I29">
        <v>0.93899999999999995</v>
      </c>
      <c r="J29">
        <v>0.86099999999999999</v>
      </c>
      <c r="K29" s="1">
        <v>1.1399999999999999</v>
      </c>
      <c r="L29" t="s">
        <v>25</v>
      </c>
      <c r="M29">
        <v>1.6</v>
      </c>
      <c r="N29">
        <f t="shared" si="0"/>
        <v>10.375426621160409</v>
      </c>
      <c r="O29">
        <f t="shared" si="1"/>
        <v>22.904410763548707</v>
      </c>
      <c r="P29">
        <v>22.904410763548707</v>
      </c>
      <c r="Q29">
        <f t="shared" si="2"/>
        <v>24.392343731148785</v>
      </c>
    </row>
    <row r="30" spans="1:17" x14ac:dyDescent="0.25">
      <c r="A30">
        <v>17</v>
      </c>
      <c r="B30">
        <v>489.92</v>
      </c>
      <c r="C30" t="s">
        <v>16</v>
      </c>
      <c r="D30">
        <v>18.87</v>
      </c>
      <c r="E30">
        <v>19</v>
      </c>
      <c r="F30" t="s">
        <v>20</v>
      </c>
      <c r="G30">
        <v>3.5</v>
      </c>
      <c r="I30">
        <v>1.1479999999999999</v>
      </c>
      <c r="J30">
        <v>1.2010000000000001</v>
      </c>
      <c r="K30">
        <v>1.17</v>
      </c>
      <c r="M30">
        <v>1.6</v>
      </c>
      <c r="N30">
        <f t="shared" si="0"/>
        <v>10.246305418719212</v>
      </c>
      <c r="O30">
        <f t="shared" si="1"/>
        <v>61.977615754595675</v>
      </c>
      <c r="P30">
        <v>61.977615754595675</v>
      </c>
      <c r="Q30">
        <f t="shared" si="2"/>
        <v>53.987470169508434</v>
      </c>
    </row>
    <row r="32" spans="1:17" x14ac:dyDescent="0.25">
      <c r="A32">
        <v>16</v>
      </c>
      <c r="B32">
        <v>279.34000000000003</v>
      </c>
      <c r="C32" t="s">
        <v>17</v>
      </c>
      <c r="D32">
        <v>17.489999999999998</v>
      </c>
      <c r="K32">
        <v>1.1100000000000001</v>
      </c>
      <c r="N32" s="5">
        <f t="shared" si="0"/>
        <v>10.515097690941388</v>
      </c>
      <c r="O32" s="5">
        <f>AVERAGE(N32:N34)</f>
        <v>10.450170772132626</v>
      </c>
    </row>
    <row r="33" spans="1:17" x14ac:dyDescent="0.25">
      <c r="A33">
        <v>13</v>
      </c>
      <c r="B33">
        <v>278.07000000000005</v>
      </c>
      <c r="C33" t="s">
        <v>18</v>
      </c>
      <c r="D33">
        <v>26.35</v>
      </c>
      <c r="K33">
        <v>1.67</v>
      </c>
      <c r="N33" s="5">
        <f t="shared" si="0"/>
        <v>10.376699029126213</v>
      </c>
    </row>
    <row r="34" spans="1:17" x14ac:dyDescent="0.25">
      <c r="A34">
        <v>15</v>
      </c>
      <c r="B34">
        <v>278.23999999999995</v>
      </c>
      <c r="C34" t="s">
        <v>19</v>
      </c>
      <c r="D34">
        <v>18.04</v>
      </c>
      <c r="K34">
        <v>1.1399999999999999</v>
      </c>
      <c r="N34" s="5">
        <f t="shared" si="0"/>
        <v>10.458715596330276</v>
      </c>
    </row>
    <row r="37" spans="1:17" x14ac:dyDescent="0.25">
      <c r="A37">
        <v>54</v>
      </c>
      <c r="B37" s="3">
        <v>481.97</v>
      </c>
      <c r="C37">
        <v>53</v>
      </c>
      <c r="D37">
        <v>25.09</v>
      </c>
      <c r="E37">
        <v>2</v>
      </c>
      <c r="F37" t="s">
        <v>21</v>
      </c>
      <c r="G37">
        <v>3</v>
      </c>
      <c r="H37">
        <v>2.15</v>
      </c>
      <c r="I37">
        <v>0.79400000000000004</v>
      </c>
      <c r="J37">
        <v>1.022</v>
      </c>
      <c r="K37">
        <v>1.59</v>
      </c>
      <c r="M37">
        <f>1+(17/60)</f>
        <v>1.2833333333333332</v>
      </c>
      <c r="N37">
        <f t="shared" si="0"/>
        <v>10.387913434054717</v>
      </c>
      <c r="O37">
        <f>($O$67-N37)*(B37-G37)/M37</f>
        <v>-53.931962602785639</v>
      </c>
      <c r="P37">
        <v>0</v>
      </c>
      <c r="Q37">
        <f t="shared" si="2"/>
        <v>0</v>
      </c>
    </row>
    <row r="38" spans="1:17" x14ac:dyDescent="0.25">
      <c r="A38">
        <v>48</v>
      </c>
      <c r="B38" s="3">
        <v>492.8</v>
      </c>
      <c r="C38">
        <v>67</v>
      </c>
      <c r="D38">
        <v>25.92</v>
      </c>
      <c r="E38">
        <v>8</v>
      </c>
      <c r="F38" t="s">
        <v>20</v>
      </c>
      <c r="G38">
        <v>4.5</v>
      </c>
      <c r="H38">
        <v>3.036</v>
      </c>
      <c r="I38">
        <v>1.23</v>
      </c>
      <c r="J38">
        <v>1.44</v>
      </c>
      <c r="K38">
        <v>1.6</v>
      </c>
      <c r="M38">
        <f t="shared" ref="M38:M41" si="4">1+(17/60)</f>
        <v>1.2833333333333332</v>
      </c>
      <c r="N38">
        <f t="shared" si="0"/>
        <v>10.110584518167457</v>
      </c>
      <c r="O38">
        <f t="shared" ref="O38:P66" si="5">($O$67-N38)*(B38-G38)/M38</f>
        <v>50.539332212216792</v>
      </c>
      <c r="P38">
        <v>50.539332212216792</v>
      </c>
      <c r="Q38">
        <f t="shared" si="2"/>
        <v>41.088887977412028</v>
      </c>
    </row>
    <row r="39" spans="1:17" x14ac:dyDescent="0.25">
      <c r="A39">
        <v>38</v>
      </c>
      <c r="B39" s="3">
        <v>448.95</v>
      </c>
      <c r="C39">
        <v>70</v>
      </c>
      <c r="D39">
        <v>26.22</v>
      </c>
      <c r="E39">
        <v>30</v>
      </c>
      <c r="F39" t="s">
        <v>20</v>
      </c>
      <c r="G39">
        <v>3</v>
      </c>
      <c r="H39">
        <v>2.2959999999999998</v>
      </c>
      <c r="I39">
        <v>0.76800000000000002</v>
      </c>
      <c r="J39">
        <v>1.1559999999999999</v>
      </c>
      <c r="K39">
        <v>1.58</v>
      </c>
      <c r="M39">
        <f t="shared" si="4"/>
        <v>1.2833333333333332</v>
      </c>
      <c r="N39">
        <f t="shared" si="0"/>
        <v>9.8672911787665907</v>
      </c>
      <c r="O39">
        <f t="shared" si="5"/>
        <v>130.69893835102263</v>
      </c>
      <c r="P39">
        <v>130.69893835102263</v>
      </c>
      <c r="Q39">
        <f t="shared" si="2"/>
        <v>170.1809093112274</v>
      </c>
    </row>
    <row r="40" spans="1:17" x14ac:dyDescent="0.25">
      <c r="A40">
        <v>23</v>
      </c>
      <c r="B40" s="4">
        <v>488.64</v>
      </c>
      <c r="C40">
        <v>20</v>
      </c>
      <c r="D40" s="3">
        <v>26.46</v>
      </c>
      <c r="E40">
        <v>5</v>
      </c>
      <c r="F40" t="s">
        <v>20</v>
      </c>
      <c r="G40">
        <v>5</v>
      </c>
      <c r="H40">
        <v>3.5950000000000002</v>
      </c>
      <c r="I40">
        <v>1.294</v>
      </c>
      <c r="J40">
        <v>1.292</v>
      </c>
      <c r="K40">
        <v>1.58</v>
      </c>
      <c r="M40">
        <f t="shared" si="4"/>
        <v>1.2833333333333332</v>
      </c>
      <c r="N40">
        <f t="shared" si="0"/>
        <v>9.7757153905645797</v>
      </c>
      <c r="O40">
        <f t="shared" si="5"/>
        <v>176.25658175834499</v>
      </c>
      <c r="P40">
        <v>176.25658175834499</v>
      </c>
      <c r="Q40">
        <f t="shared" si="2"/>
        <v>136.21065050876737</v>
      </c>
    </row>
    <row r="41" spans="1:17" x14ac:dyDescent="0.25">
      <c r="A41">
        <v>17</v>
      </c>
      <c r="B41">
        <v>489.92</v>
      </c>
      <c r="C41">
        <v>45</v>
      </c>
      <c r="D41">
        <v>26.55</v>
      </c>
      <c r="E41">
        <v>5</v>
      </c>
      <c r="F41" t="s">
        <v>21</v>
      </c>
      <c r="G41">
        <v>4.5</v>
      </c>
      <c r="I41">
        <v>1.002</v>
      </c>
      <c r="J41">
        <v>1.825</v>
      </c>
      <c r="K41">
        <v>1.54</v>
      </c>
      <c r="M41">
        <f t="shared" si="4"/>
        <v>1.2833333333333332</v>
      </c>
      <c r="N41">
        <f t="shared" si="0"/>
        <v>9.4951830443159935</v>
      </c>
      <c r="O41">
        <f t="shared" si="5"/>
        <v>283.01645842069468</v>
      </c>
      <c r="P41">
        <v>283.01645842069468</v>
      </c>
      <c r="Q41">
        <f t="shared" si="2"/>
        <v>282.45155531007453</v>
      </c>
    </row>
    <row r="42" spans="1:17" x14ac:dyDescent="0.25">
      <c r="A42">
        <v>19</v>
      </c>
      <c r="B42" s="1">
        <v>487.77</v>
      </c>
      <c r="C42">
        <v>2</v>
      </c>
      <c r="D42">
        <v>25.61</v>
      </c>
      <c r="E42">
        <v>25</v>
      </c>
      <c r="F42" t="s">
        <v>21</v>
      </c>
      <c r="G42">
        <v>2.5</v>
      </c>
      <c r="H42">
        <v>3.1280000000000001</v>
      </c>
      <c r="I42">
        <v>0.76900000000000002</v>
      </c>
      <c r="J42">
        <v>2.149</v>
      </c>
      <c r="K42">
        <v>1.5</v>
      </c>
      <c r="M42">
        <f>1+(23/60)</f>
        <v>1.3833333333333333</v>
      </c>
      <c r="N42">
        <f t="shared" si="0"/>
        <v>9.5961615353858463</v>
      </c>
      <c r="O42">
        <f t="shared" si="5"/>
        <v>227.05329291283698</v>
      </c>
      <c r="P42">
        <v>227.05329291283698</v>
      </c>
      <c r="Q42">
        <f t="shared" si="2"/>
        <v>295.25785814413132</v>
      </c>
    </row>
    <row r="43" spans="1:17" x14ac:dyDescent="0.25">
      <c r="A43">
        <v>46</v>
      </c>
      <c r="B43">
        <v>458.63</v>
      </c>
      <c r="C43">
        <v>94</v>
      </c>
      <c r="D43">
        <v>21.51</v>
      </c>
      <c r="E43">
        <v>21</v>
      </c>
      <c r="F43" t="s">
        <v>20</v>
      </c>
      <c r="G43">
        <v>2.5</v>
      </c>
      <c r="H43">
        <v>2.1539999999999999</v>
      </c>
      <c r="I43">
        <v>0.92400000000000004</v>
      </c>
      <c r="J43">
        <v>0.84399999999999997</v>
      </c>
      <c r="K43">
        <v>1.3</v>
      </c>
      <c r="M43">
        <f t="shared" ref="M43:M46" si="6">1+(23/60)</f>
        <v>1.3833333333333333</v>
      </c>
      <c r="N43">
        <f t="shared" si="0"/>
        <v>9.9473935915829745</v>
      </c>
      <c r="O43">
        <f t="shared" si="5"/>
        <v>97.606324991436324</v>
      </c>
      <c r="P43">
        <v>97.606324991436324</v>
      </c>
      <c r="Q43">
        <f t="shared" si="2"/>
        <v>105.63455085653281</v>
      </c>
    </row>
    <row r="44" spans="1:17" x14ac:dyDescent="0.25">
      <c r="A44">
        <v>49</v>
      </c>
      <c r="B44" s="3">
        <v>467.02</v>
      </c>
      <c r="C44">
        <v>66</v>
      </c>
      <c r="D44">
        <v>25.06</v>
      </c>
      <c r="E44">
        <v>10</v>
      </c>
      <c r="F44" t="s">
        <v>20</v>
      </c>
      <c r="G44">
        <v>2.5</v>
      </c>
      <c r="I44">
        <v>0.871</v>
      </c>
      <c r="J44">
        <v>0.84299999999999997</v>
      </c>
      <c r="K44">
        <v>1.62</v>
      </c>
      <c r="M44">
        <f t="shared" si="6"/>
        <v>1.3833333333333333</v>
      </c>
      <c r="N44">
        <f t="shared" si="0"/>
        <v>10.596892886345056</v>
      </c>
      <c r="O44">
        <f t="shared" si="5"/>
        <v>-118.69861420565145</v>
      </c>
      <c r="P44">
        <v>0</v>
      </c>
      <c r="Q44">
        <f t="shared" si="2"/>
        <v>0</v>
      </c>
    </row>
    <row r="45" spans="1:17" x14ac:dyDescent="0.25">
      <c r="A45">
        <v>25</v>
      </c>
      <c r="B45" s="4">
        <v>413.57</v>
      </c>
      <c r="C45">
        <v>84</v>
      </c>
      <c r="D45">
        <v>25.61</v>
      </c>
      <c r="E45">
        <v>26</v>
      </c>
      <c r="F45" t="s">
        <v>21</v>
      </c>
      <c r="G45">
        <v>2.5</v>
      </c>
      <c r="H45">
        <v>2.427</v>
      </c>
      <c r="I45">
        <v>1.006</v>
      </c>
      <c r="J45">
        <v>1.2210000000000001</v>
      </c>
      <c r="K45">
        <v>1.54</v>
      </c>
      <c r="M45">
        <f t="shared" si="6"/>
        <v>1.3833333333333333</v>
      </c>
      <c r="N45">
        <f t="shared" si="0"/>
        <v>9.8520591763294689</v>
      </c>
      <c r="O45">
        <f t="shared" si="5"/>
        <v>116.29351077842774</v>
      </c>
      <c r="P45">
        <v>116.29351077842774</v>
      </c>
      <c r="Q45">
        <f t="shared" si="2"/>
        <v>115.59991131056435</v>
      </c>
    </row>
    <row r="46" spans="1:17" x14ac:dyDescent="0.25">
      <c r="A46">
        <v>51</v>
      </c>
      <c r="B46">
        <v>492.11</v>
      </c>
      <c r="C46">
        <v>27</v>
      </c>
      <c r="D46">
        <v>25.17</v>
      </c>
      <c r="E46">
        <v>28</v>
      </c>
      <c r="F46" t="s">
        <v>21</v>
      </c>
      <c r="G46">
        <v>2.5</v>
      </c>
      <c r="H46">
        <v>1.9419999999999999</v>
      </c>
      <c r="I46">
        <v>0.79500000000000004</v>
      </c>
      <c r="J46">
        <v>0.90300000000000002</v>
      </c>
      <c r="K46">
        <v>1.53</v>
      </c>
      <c r="M46">
        <f t="shared" si="6"/>
        <v>1.3833333333333333</v>
      </c>
      <c r="N46">
        <f t="shared" si="0"/>
        <v>9.9633699633699635</v>
      </c>
      <c r="O46">
        <f t="shared" si="5"/>
        <v>99.116045471113139</v>
      </c>
      <c r="P46">
        <v>99.116045471113139</v>
      </c>
      <c r="Q46">
        <f t="shared" si="2"/>
        <v>124.6742710328467</v>
      </c>
    </row>
    <row r="47" spans="1:17" x14ac:dyDescent="0.25">
      <c r="A47">
        <v>20</v>
      </c>
      <c r="B47">
        <v>370.28999999999996</v>
      </c>
      <c r="C47">
        <v>59</v>
      </c>
      <c r="D47">
        <v>26.1</v>
      </c>
      <c r="E47">
        <v>20</v>
      </c>
      <c r="F47" t="s">
        <v>21</v>
      </c>
      <c r="G47">
        <v>2.5</v>
      </c>
      <c r="H47">
        <v>2.0070000000000001</v>
      </c>
      <c r="I47">
        <v>0.72599999999999998</v>
      </c>
      <c r="J47">
        <v>1.016</v>
      </c>
      <c r="K47">
        <v>1.58</v>
      </c>
      <c r="M47">
        <f>1+(29/60)</f>
        <v>1.4833333333333334</v>
      </c>
      <c r="N47">
        <f t="shared" si="0"/>
        <v>9.9137254901960787</v>
      </c>
      <c r="O47">
        <f t="shared" si="5"/>
        <v>81.744782991649217</v>
      </c>
      <c r="P47">
        <v>81.744782991649217</v>
      </c>
      <c r="Q47">
        <f t="shared" si="2"/>
        <v>112.5961198232083</v>
      </c>
    </row>
    <row r="48" spans="1:17" x14ac:dyDescent="0.25">
      <c r="A48">
        <v>45</v>
      </c>
      <c r="B48" s="3">
        <v>449.24</v>
      </c>
      <c r="C48">
        <v>63</v>
      </c>
      <c r="D48">
        <v>26.81</v>
      </c>
      <c r="E48">
        <v>13</v>
      </c>
      <c r="F48" t="s">
        <v>20</v>
      </c>
      <c r="G48">
        <v>3.5</v>
      </c>
      <c r="H48">
        <v>2.8439999999999999</v>
      </c>
      <c r="I48">
        <v>0.92700000000000005</v>
      </c>
      <c r="J48">
        <v>1.3169999999999999</v>
      </c>
      <c r="K48">
        <v>1.57</v>
      </c>
      <c r="M48">
        <f t="shared" ref="M48:M51" si="7">1+(29/60)</f>
        <v>1.4833333333333334</v>
      </c>
      <c r="N48">
        <f t="shared" si="0"/>
        <v>9.5841281953452899</v>
      </c>
      <c r="O48">
        <f t="shared" si="5"/>
        <v>198.11351962269103</v>
      </c>
      <c r="P48">
        <v>198.11351962269103</v>
      </c>
      <c r="Q48">
        <f t="shared" si="2"/>
        <v>213.71469214961274</v>
      </c>
    </row>
    <row r="49" spans="1:17" x14ac:dyDescent="0.25">
      <c r="A49">
        <v>50</v>
      </c>
      <c r="B49" s="3">
        <v>472.12</v>
      </c>
      <c r="C49">
        <v>83</v>
      </c>
      <c r="D49">
        <v>26.15</v>
      </c>
      <c r="E49">
        <v>1</v>
      </c>
      <c r="F49" t="s">
        <v>21</v>
      </c>
      <c r="G49">
        <v>4</v>
      </c>
      <c r="H49">
        <v>2.9820000000000002</v>
      </c>
      <c r="I49">
        <v>0.95899999999999996</v>
      </c>
      <c r="J49">
        <v>1.496</v>
      </c>
      <c r="K49">
        <v>1.68</v>
      </c>
      <c r="M49">
        <f t="shared" si="7"/>
        <v>1.4833333333333334</v>
      </c>
      <c r="N49">
        <f t="shared" si="0"/>
        <v>10.520547945205481</v>
      </c>
      <c r="O49">
        <f t="shared" si="5"/>
        <v>-87.460916804636341</v>
      </c>
      <c r="P49">
        <v>0</v>
      </c>
      <c r="Q49">
        <f t="shared" si="2"/>
        <v>0</v>
      </c>
    </row>
    <row r="50" spans="1:17" x14ac:dyDescent="0.25">
      <c r="A50">
        <v>8</v>
      </c>
      <c r="B50" s="3">
        <v>253.24</v>
      </c>
      <c r="C50">
        <v>4</v>
      </c>
      <c r="D50">
        <v>24.99</v>
      </c>
      <c r="E50">
        <v>6</v>
      </c>
      <c r="F50" t="s">
        <v>20</v>
      </c>
      <c r="G50">
        <v>3.5</v>
      </c>
      <c r="H50">
        <v>2.1800000000000002</v>
      </c>
      <c r="I50">
        <v>0.96</v>
      </c>
      <c r="J50">
        <v>0.89600000000000002</v>
      </c>
      <c r="K50">
        <v>1.54</v>
      </c>
      <c r="M50">
        <f t="shared" si="7"/>
        <v>1.4833333333333334</v>
      </c>
      <c r="N50">
        <f t="shared" si="0"/>
        <v>10.102501025010252</v>
      </c>
      <c r="O50">
        <f t="shared" si="5"/>
        <v>23.724048750578753</v>
      </c>
      <c r="P50">
        <v>23.724048750578753</v>
      </c>
      <c r="Q50">
        <f t="shared" si="2"/>
        <v>24.712550781852869</v>
      </c>
    </row>
    <row r="51" spans="1:17" x14ac:dyDescent="0.25">
      <c r="A51">
        <v>39</v>
      </c>
      <c r="C51">
        <v>3</v>
      </c>
      <c r="D51">
        <v>26.37</v>
      </c>
      <c r="E51">
        <v>3</v>
      </c>
      <c r="F51" t="s">
        <v>20</v>
      </c>
      <c r="G51">
        <v>4.5</v>
      </c>
      <c r="H51">
        <v>3.3759999999999999</v>
      </c>
      <c r="I51">
        <v>1.0660000000000001</v>
      </c>
      <c r="J51">
        <v>1.5009999999999999</v>
      </c>
      <c r="K51">
        <v>1.52</v>
      </c>
      <c r="M51">
        <f t="shared" si="7"/>
        <v>1.4833333333333334</v>
      </c>
      <c r="N51">
        <f>160*K51/(D51-0.6)</f>
        <v>9.4373302289483885</v>
      </c>
      <c r="O51">
        <f>($O$67-N51)*(B51-G51)/M51</f>
        <v>-2.4454113297559359</v>
      </c>
      <c r="P51">
        <v>0</v>
      </c>
      <c r="Q51">
        <f t="shared" si="2"/>
        <v>0</v>
      </c>
    </row>
    <row r="52" spans="1:17" x14ac:dyDescent="0.25">
      <c r="A52">
        <v>6</v>
      </c>
      <c r="B52" s="3">
        <v>255.84</v>
      </c>
      <c r="C52">
        <v>1</v>
      </c>
      <c r="D52">
        <v>24.94</v>
      </c>
      <c r="E52">
        <v>23</v>
      </c>
      <c r="F52" t="s">
        <v>20</v>
      </c>
      <c r="G52">
        <v>2.5</v>
      </c>
      <c r="I52">
        <v>0.74399999999999999</v>
      </c>
      <c r="J52">
        <v>0.80200000000000005</v>
      </c>
      <c r="K52">
        <v>1.5</v>
      </c>
      <c r="M52">
        <f>1+(35/60)</f>
        <v>1.5833333333333335</v>
      </c>
      <c r="N52">
        <f t="shared" si="0"/>
        <v>9.8603122432210348</v>
      </c>
      <c r="O52">
        <f t="shared" si="5"/>
        <v>61.297295707785082</v>
      </c>
      <c r="P52">
        <v>61.297295707785082</v>
      </c>
      <c r="Q52">
        <f t="shared" si="2"/>
        <v>82.388838316915439</v>
      </c>
    </row>
    <row r="53" spans="1:17" x14ac:dyDescent="0.25">
      <c r="A53">
        <v>4</v>
      </c>
      <c r="B53" s="3">
        <v>215.41</v>
      </c>
      <c r="C53">
        <v>41</v>
      </c>
      <c r="D53">
        <v>27.75</v>
      </c>
      <c r="E53">
        <v>19</v>
      </c>
      <c r="F53" t="s">
        <v>21</v>
      </c>
      <c r="G53">
        <v>3</v>
      </c>
      <c r="H53">
        <v>2.5049999999999999</v>
      </c>
      <c r="I53">
        <v>0.81</v>
      </c>
      <c r="J53">
        <v>1.3360000000000001</v>
      </c>
      <c r="K53">
        <v>1.54</v>
      </c>
      <c r="M53">
        <f t="shared" ref="M53:M56" si="8">1+(35/60)</f>
        <v>1.5833333333333335</v>
      </c>
      <c r="N53">
        <f t="shared" si="0"/>
        <v>9.0755064456721914</v>
      </c>
      <c r="O53">
        <f t="shared" si="5"/>
        <v>156.67859947788534</v>
      </c>
      <c r="P53">
        <v>156.67859947788534</v>
      </c>
      <c r="Q53">
        <f t="shared" si="2"/>
        <v>193.43036972578437</v>
      </c>
    </row>
    <row r="54" spans="1:17" x14ac:dyDescent="0.25">
      <c r="A54">
        <v>34</v>
      </c>
      <c r="B54" s="3">
        <v>297.55</v>
      </c>
      <c r="C54">
        <v>56</v>
      </c>
      <c r="D54">
        <v>25.86</v>
      </c>
      <c r="E54">
        <v>22</v>
      </c>
      <c r="F54" t="s">
        <v>21</v>
      </c>
      <c r="G54">
        <v>3</v>
      </c>
      <c r="H54">
        <v>2.3610000000000002</v>
      </c>
      <c r="I54">
        <v>0.83799999999999997</v>
      </c>
      <c r="J54">
        <v>1.25</v>
      </c>
      <c r="K54">
        <v>1.5</v>
      </c>
      <c r="M54">
        <f t="shared" si="8"/>
        <v>1.5833333333333335</v>
      </c>
      <c r="N54">
        <f t="shared" si="0"/>
        <v>9.5011876484560585</v>
      </c>
      <c r="O54">
        <f t="shared" si="5"/>
        <v>138.07684433139096</v>
      </c>
      <c r="P54">
        <v>138.07684433139096</v>
      </c>
      <c r="Q54">
        <f t="shared" si="2"/>
        <v>164.76950397540688</v>
      </c>
    </row>
    <row r="55" spans="1:17" x14ac:dyDescent="0.25">
      <c r="A55">
        <v>2</v>
      </c>
      <c r="B55" s="3">
        <v>202.98</v>
      </c>
      <c r="C55">
        <v>61</v>
      </c>
      <c r="D55">
        <v>27.12</v>
      </c>
      <c r="E55">
        <v>9</v>
      </c>
      <c r="F55" t="s">
        <v>21</v>
      </c>
      <c r="G55">
        <v>4.5</v>
      </c>
      <c r="H55">
        <v>3.4380000000000002</v>
      </c>
      <c r="I55">
        <v>1.038</v>
      </c>
      <c r="J55">
        <v>1.92</v>
      </c>
      <c r="K55">
        <v>1.61</v>
      </c>
      <c r="M55">
        <f t="shared" si="8"/>
        <v>1.5833333333333335</v>
      </c>
      <c r="N55">
        <f t="shared" si="0"/>
        <v>9.7134238310708909</v>
      </c>
      <c r="O55">
        <f t="shared" si="5"/>
        <v>66.436867192192324</v>
      </c>
      <c r="P55">
        <v>66.436867192192324</v>
      </c>
      <c r="Q55">
        <f t="shared" si="2"/>
        <v>64.004689009819188</v>
      </c>
    </row>
    <row r="56" spans="1:17" x14ac:dyDescent="0.25">
      <c r="A56">
        <v>42</v>
      </c>
      <c r="B56" s="3">
        <v>373.11</v>
      </c>
      <c r="C56" t="s">
        <v>17</v>
      </c>
      <c r="D56">
        <v>17.489999999999998</v>
      </c>
      <c r="E56">
        <v>38</v>
      </c>
      <c r="F56" t="s">
        <v>21</v>
      </c>
      <c r="G56">
        <v>3.5</v>
      </c>
      <c r="H56">
        <v>2.9380000000000002</v>
      </c>
      <c r="I56">
        <v>0.75800000000000001</v>
      </c>
      <c r="J56">
        <v>1.9179999999999999</v>
      </c>
      <c r="K56">
        <v>1.05</v>
      </c>
      <c r="M56">
        <f t="shared" si="8"/>
        <v>1.5833333333333335</v>
      </c>
      <c r="N56">
        <f t="shared" si="0"/>
        <v>9.9467140319715828</v>
      </c>
      <c r="O56">
        <f t="shared" si="5"/>
        <v>69.260142816487431</v>
      </c>
      <c r="P56">
        <v>69.260142816487431</v>
      </c>
      <c r="Q56">
        <f t="shared" si="2"/>
        <v>91.372220074521678</v>
      </c>
    </row>
    <row r="57" spans="1:17" x14ac:dyDescent="0.25">
      <c r="A57">
        <v>7</v>
      </c>
      <c r="B57">
        <v>249.39</v>
      </c>
      <c r="C57" t="s">
        <v>15</v>
      </c>
      <c r="D57">
        <v>18.18</v>
      </c>
      <c r="E57">
        <v>17</v>
      </c>
      <c r="F57" t="s">
        <v>20</v>
      </c>
      <c r="G57">
        <v>3</v>
      </c>
      <c r="I57">
        <v>1.2390000000000001</v>
      </c>
      <c r="J57">
        <v>1.151</v>
      </c>
      <c r="K57" s="1">
        <v>1.06</v>
      </c>
      <c r="L57" t="s">
        <v>25</v>
      </c>
      <c r="M57">
        <f>1+(41/60)</f>
        <v>1.6833333333333333</v>
      </c>
      <c r="N57">
        <f t="shared" si="0"/>
        <v>9.6473265073947694</v>
      </c>
      <c r="O57">
        <f t="shared" si="5"/>
        <v>87.24895590407759</v>
      </c>
      <c r="P57">
        <v>87.24895590407759</v>
      </c>
      <c r="Q57">
        <f t="shared" si="2"/>
        <v>70.418850608617902</v>
      </c>
    </row>
    <row r="58" spans="1:17" x14ac:dyDescent="0.25">
      <c r="A58">
        <v>13</v>
      </c>
      <c r="B58">
        <v>278.07000000000005</v>
      </c>
      <c r="C58" t="s">
        <v>10</v>
      </c>
      <c r="D58">
        <v>26.49</v>
      </c>
      <c r="E58">
        <v>26</v>
      </c>
      <c r="F58" t="s">
        <v>20</v>
      </c>
      <c r="G58">
        <v>2.5</v>
      </c>
      <c r="H58">
        <v>1.9490000000000001</v>
      </c>
      <c r="I58">
        <v>0.76300000000000001</v>
      </c>
      <c r="J58">
        <v>0.89500000000000002</v>
      </c>
      <c r="K58">
        <v>1.58</v>
      </c>
      <c r="M58">
        <f t="shared" ref="M58:M61" si="9">1+(41/60)</f>
        <v>1.6833333333333333</v>
      </c>
      <c r="N58">
        <f t="shared" si="0"/>
        <v>9.7643877945152582</v>
      </c>
      <c r="O58">
        <f t="shared" si="5"/>
        <v>78.418348976576979</v>
      </c>
      <c r="P58">
        <v>78.418348976576979</v>
      </c>
      <c r="Q58">
        <f t="shared" si="2"/>
        <v>102.77634204007468</v>
      </c>
    </row>
    <row r="59" spans="1:17" x14ac:dyDescent="0.25">
      <c r="A59">
        <v>31</v>
      </c>
      <c r="B59" s="3">
        <v>299.33</v>
      </c>
      <c r="C59" t="s">
        <v>11</v>
      </c>
      <c r="D59">
        <v>25.87</v>
      </c>
      <c r="E59">
        <v>28</v>
      </c>
      <c r="F59" t="s">
        <v>20</v>
      </c>
      <c r="G59">
        <v>2.5</v>
      </c>
      <c r="H59">
        <v>2.16</v>
      </c>
      <c r="I59">
        <v>1.022</v>
      </c>
      <c r="J59">
        <v>0.89700000000000002</v>
      </c>
      <c r="K59">
        <v>1.55</v>
      </c>
      <c r="M59">
        <f t="shared" si="9"/>
        <v>1.6833333333333333</v>
      </c>
      <c r="N59">
        <f t="shared" si="0"/>
        <v>9.8140087059754659</v>
      </c>
      <c r="O59">
        <f t="shared" si="5"/>
        <v>75.718374203110344</v>
      </c>
      <c r="P59">
        <v>75.718374203110344</v>
      </c>
      <c r="Q59">
        <f t="shared" si="2"/>
        <v>74.088428770166672</v>
      </c>
    </row>
    <row r="60" spans="1:17" x14ac:dyDescent="0.25">
      <c r="A60">
        <v>28</v>
      </c>
      <c r="B60" s="3">
        <v>241.2</v>
      </c>
      <c r="C60" t="s">
        <v>19</v>
      </c>
      <c r="D60">
        <v>18.04</v>
      </c>
      <c r="E60">
        <v>10</v>
      </c>
      <c r="F60" t="s">
        <v>21</v>
      </c>
      <c r="G60">
        <v>3.5</v>
      </c>
      <c r="H60">
        <v>3.1120000000000001</v>
      </c>
      <c r="I60">
        <v>1.1339999999999999</v>
      </c>
      <c r="J60">
        <v>1.6879999999999999</v>
      </c>
      <c r="K60">
        <v>1.07</v>
      </c>
      <c r="M60">
        <f t="shared" si="9"/>
        <v>1.6833333333333333</v>
      </c>
      <c r="N60">
        <f t="shared" si="0"/>
        <v>9.8165137614678919</v>
      </c>
      <c r="O60">
        <f t="shared" si="5"/>
        <v>60.28116693248964</v>
      </c>
      <c r="P60">
        <v>60.28116693248964</v>
      </c>
      <c r="Q60">
        <f t="shared" si="2"/>
        <v>53.157995531295981</v>
      </c>
    </row>
    <row r="61" spans="1:17" x14ac:dyDescent="0.25">
      <c r="A61">
        <v>9</v>
      </c>
      <c r="B61" s="3">
        <v>273.55</v>
      </c>
      <c r="C61" t="s">
        <v>9</v>
      </c>
      <c r="D61">
        <v>26.44</v>
      </c>
      <c r="E61">
        <v>4</v>
      </c>
      <c r="F61" t="s">
        <v>20</v>
      </c>
      <c r="G61">
        <v>5</v>
      </c>
      <c r="H61">
        <v>3.0049999999999999</v>
      </c>
      <c r="I61">
        <v>0.97399999999999998</v>
      </c>
      <c r="J61">
        <v>1.343</v>
      </c>
      <c r="K61">
        <v>1.57</v>
      </c>
      <c r="M61">
        <f t="shared" si="9"/>
        <v>1.6833333333333333</v>
      </c>
      <c r="N61">
        <f t="shared" si="0"/>
        <v>9.7213622291021675</v>
      </c>
      <c r="O61">
        <f t="shared" si="5"/>
        <v>83.284751680483708</v>
      </c>
      <c r="P61">
        <v>83.284751680483708</v>
      </c>
      <c r="Q61">
        <f t="shared" si="2"/>
        <v>85.507958604192723</v>
      </c>
    </row>
    <row r="62" spans="1:17" x14ac:dyDescent="0.25">
      <c r="A62">
        <v>26</v>
      </c>
      <c r="B62" s="3">
        <v>277.74</v>
      </c>
      <c r="C62" t="s">
        <v>16</v>
      </c>
      <c r="D62">
        <v>18.87</v>
      </c>
      <c r="E62">
        <v>24</v>
      </c>
      <c r="F62" t="s">
        <v>20</v>
      </c>
      <c r="G62">
        <v>3</v>
      </c>
      <c r="I62">
        <v>0.69099999999999995</v>
      </c>
      <c r="J62">
        <v>0.94499999999999995</v>
      </c>
      <c r="K62">
        <v>1.1299999999999999</v>
      </c>
      <c r="M62">
        <f>1+(47/60)</f>
        <v>1.7833333333333332</v>
      </c>
      <c r="N62">
        <f t="shared" si="0"/>
        <v>9.8960043787629992</v>
      </c>
      <c r="O62">
        <f t="shared" si="5"/>
        <v>53.52128510734812</v>
      </c>
      <c r="P62">
        <v>53.52128510734812</v>
      </c>
      <c r="Q62">
        <f t="shared" si="2"/>
        <v>77.45482649399149</v>
      </c>
    </row>
    <row r="63" spans="1:17" x14ac:dyDescent="0.25">
      <c r="A63">
        <v>1</v>
      </c>
      <c r="B63" s="3">
        <v>206.94</v>
      </c>
      <c r="C63" t="s">
        <v>13</v>
      </c>
      <c r="D63">
        <v>17.91</v>
      </c>
      <c r="E63">
        <v>27</v>
      </c>
      <c r="F63" t="s">
        <v>21</v>
      </c>
      <c r="G63">
        <v>2.5</v>
      </c>
      <c r="I63">
        <v>0.88800000000000001</v>
      </c>
      <c r="J63">
        <v>1.4810000000000001</v>
      </c>
      <c r="K63">
        <v>1.06</v>
      </c>
      <c r="M63">
        <f t="shared" ref="M63:M66" si="10">1+(47/60)</f>
        <v>1.7833333333333332</v>
      </c>
      <c r="N63">
        <f t="shared" si="0"/>
        <v>9.7978047371461603</v>
      </c>
      <c r="O63">
        <f t="shared" si="5"/>
        <v>51.08388396181693</v>
      </c>
      <c r="P63">
        <v>51.08388396181693</v>
      </c>
      <c r="Q63">
        <f t="shared" si="2"/>
        <v>57.52689635339744</v>
      </c>
    </row>
    <row r="64" spans="1:17" x14ac:dyDescent="0.25">
      <c r="A64">
        <v>29</v>
      </c>
      <c r="B64" s="3">
        <v>248.04</v>
      </c>
      <c r="C64" t="s">
        <v>14</v>
      </c>
      <c r="D64">
        <v>25.84</v>
      </c>
      <c r="E64">
        <v>6</v>
      </c>
      <c r="F64" t="s">
        <v>21</v>
      </c>
      <c r="G64">
        <v>3</v>
      </c>
      <c r="H64">
        <v>2.9079999999999999</v>
      </c>
      <c r="I64">
        <v>0.88600000000000001</v>
      </c>
      <c r="J64">
        <v>1.67</v>
      </c>
      <c r="K64">
        <v>1.54</v>
      </c>
      <c r="M64">
        <f t="shared" si="10"/>
        <v>1.7833333333333332</v>
      </c>
      <c r="N64">
        <f t="shared" si="0"/>
        <v>9.7622820919175926</v>
      </c>
      <c r="O64">
        <f t="shared" si="5"/>
        <v>66.109708191337901</v>
      </c>
      <c r="P64">
        <v>66.109708191337901</v>
      </c>
      <c r="Q64">
        <f t="shared" si="2"/>
        <v>74.615923466521338</v>
      </c>
    </row>
    <row r="65" spans="1:17" x14ac:dyDescent="0.25">
      <c r="A65">
        <v>5</v>
      </c>
      <c r="B65" s="3">
        <v>210.54</v>
      </c>
      <c r="C65" t="s">
        <v>12</v>
      </c>
      <c r="D65">
        <v>27.18</v>
      </c>
      <c r="E65">
        <v>20</v>
      </c>
      <c r="F65" t="s">
        <v>20</v>
      </c>
      <c r="G65">
        <v>3</v>
      </c>
      <c r="H65">
        <v>2.1280000000000001</v>
      </c>
      <c r="I65">
        <v>0.88500000000000001</v>
      </c>
      <c r="J65">
        <v>0.99199999999999999</v>
      </c>
      <c r="K65">
        <v>1.36</v>
      </c>
      <c r="M65">
        <f t="shared" si="10"/>
        <v>1.7833333333333332</v>
      </c>
      <c r="N65">
        <f t="shared" si="0"/>
        <v>8.186606471030851</v>
      </c>
      <c r="O65">
        <f t="shared" si="5"/>
        <v>239.36582710387793</v>
      </c>
      <c r="P65">
        <v>239.36582710387793</v>
      </c>
      <c r="Q65">
        <f t="shared" si="2"/>
        <v>270.46986113432536</v>
      </c>
    </row>
    <row r="66" spans="1:17" x14ac:dyDescent="0.25">
      <c r="A66">
        <v>16</v>
      </c>
      <c r="B66">
        <v>279.34000000000003</v>
      </c>
      <c r="C66" t="s">
        <v>26</v>
      </c>
      <c r="D66">
        <v>26.38</v>
      </c>
      <c r="E66">
        <v>15</v>
      </c>
      <c r="F66" t="s">
        <v>21</v>
      </c>
      <c r="G66">
        <v>3</v>
      </c>
      <c r="H66">
        <v>2.161</v>
      </c>
      <c r="I66">
        <v>0.67300000000000004</v>
      </c>
      <c r="J66">
        <v>1.173</v>
      </c>
      <c r="K66">
        <v>1.58</v>
      </c>
      <c r="M66">
        <f t="shared" si="10"/>
        <v>1.7833333333333332</v>
      </c>
      <c r="N66">
        <f t="shared" si="0"/>
        <v>9.8060512024825464</v>
      </c>
      <c r="O66">
        <f t="shared" si="5"/>
        <v>67.771851542735931</v>
      </c>
      <c r="P66">
        <v>67.771851542735931</v>
      </c>
      <c r="Q66">
        <f t="shared" si="2"/>
        <v>100.70111670540257</v>
      </c>
    </row>
    <row r="67" spans="1:17" x14ac:dyDescent="0.25">
      <c r="A67">
        <v>15</v>
      </c>
      <c r="B67">
        <v>278.23999999999995</v>
      </c>
      <c r="C67">
        <v>11</v>
      </c>
      <c r="D67">
        <v>26.55</v>
      </c>
      <c r="K67">
        <v>1.61</v>
      </c>
      <c r="N67" s="5">
        <f t="shared" ref="N67:N69" si="11">160*K67/(D67-0.6)</f>
        <v>9.9267822736030844</v>
      </c>
      <c r="O67" s="5">
        <f>AVERAGE(N67:N69)</f>
        <v>10.243410259867938</v>
      </c>
    </row>
    <row r="68" spans="1:17" x14ac:dyDescent="0.25">
      <c r="A68">
        <v>14</v>
      </c>
      <c r="B68">
        <v>273.89999999999998</v>
      </c>
      <c r="C68">
        <v>34</v>
      </c>
      <c r="D68">
        <v>25.33</v>
      </c>
      <c r="K68">
        <v>1.65</v>
      </c>
      <c r="N68" s="5">
        <f t="shared" si="11"/>
        <v>10.675293166194907</v>
      </c>
    </row>
    <row r="69" spans="1:17" x14ac:dyDescent="0.25">
      <c r="A69">
        <v>3</v>
      </c>
      <c r="B69">
        <v>207.7</v>
      </c>
      <c r="C69" t="s">
        <v>18</v>
      </c>
      <c r="D69">
        <v>26.35</v>
      </c>
      <c r="K69">
        <v>1.63</v>
      </c>
      <c r="N69" s="5">
        <f t="shared" si="11"/>
        <v>10.128155339805824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pane ySplit="1" topLeftCell="A11" activePane="bottomLeft" state="frozen"/>
      <selection pane="bottomLeft" activeCell="R11" sqref="R11"/>
    </sheetView>
  </sheetViews>
  <sheetFormatPr defaultRowHeight="15" x14ac:dyDescent="0.25"/>
  <sheetData>
    <row r="1" spans="1:20" x14ac:dyDescent="0.25">
      <c r="A1" t="s">
        <v>2</v>
      </c>
      <c r="B1" t="s">
        <v>3</v>
      </c>
      <c r="C1" t="s">
        <v>44</v>
      </c>
      <c r="D1" t="s">
        <v>5</v>
      </c>
      <c r="E1" t="s">
        <v>6</v>
      </c>
      <c r="F1" t="s">
        <v>7</v>
      </c>
      <c r="G1" t="s">
        <v>22</v>
      </c>
      <c r="H1" t="s">
        <v>41</v>
      </c>
      <c r="I1" t="s">
        <v>42</v>
      </c>
      <c r="J1" t="s">
        <v>43</v>
      </c>
    </row>
    <row r="2" spans="1:20" x14ac:dyDescent="0.25">
      <c r="A2">
        <v>25</v>
      </c>
      <c r="B2" t="s">
        <v>21</v>
      </c>
      <c r="C2" t="s">
        <v>47</v>
      </c>
      <c r="D2">
        <v>3.1280000000000001</v>
      </c>
      <c r="E2">
        <v>0.76900000000000002</v>
      </c>
      <c r="F2">
        <v>2.149</v>
      </c>
      <c r="H2">
        <v>227.05329291283698</v>
      </c>
      <c r="I2">
        <v>227.05329291283698</v>
      </c>
      <c r="J2">
        <v>295.25785814413132</v>
      </c>
    </row>
    <row r="3" spans="1:20" x14ac:dyDescent="0.25">
      <c r="A3">
        <v>26</v>
      </c>
      <c r="B3" t="s">
        <v>21</v>
      </c>
      <c r="C3" t="s">
        <v>47</v>
      </c>
      <c r="D3">
        <v>2.427</v>
      </c>
      <c r="E3">
        <v>1.006</v>
      </c>
      <c r="F3">
        <v>1.2210000000000001</v>
      </c>
      <c r="H3">
        <v>116.29351077842774</v>
      </c>
      <c r="I3">
        <v>116.29351077842774</v>
      </c>
      <c r="J3">
        <v>115.59991131056435</v>
      </c>
      <c r="N3" t="s">
        <v>51</v>
      </c>
      <c r="O3" t="s">
        <v>52</v>
      </c>
      <c r="P3" t="s">
        <v>56</v>
      </c>
      <c r="R3" t="s">
        <v>53</v>
      </c>
      <c r="S3" t="s">
        <v>54</v>
      </c>
      <c r="T3" t="s">
        <v>55</v>
      </c>
    </row>
    <row r="4" spans="1:20" x14ac:dyDescent="0.25">
      <c r="A4">
        <v>28</v>
      </c>
      <c r="B4" t="s">
        <v>21</v>
      </c>
      <c r="C4" t="s">
        <v>47</v>
      </c>
      <c r="D4">
        <v>1.9419999999999999</v>
      </c>
      <c r="E4">
        <v>0.79500000000000004</v>
      </c>
      <c r="F4">
        <v>0.90300000000000002</v>
      </c>
      <c r="H4">
        <v>99.116045471113139</v>
      </c>
      <c r="I4">
        <v>99.116045471113139</v>
      </c>
      <c r="J4">
        <v>124.6742710328467</v>
      </c>
      <c r="L4" s="2"/>
      <c r="N4">
        <f>AVERAGE(J2:J11)</f>
        <v>181.5639374781498</v>
      </c>
      <c r="O4">
        <f>AVERAGE(J12:J19)</f>
        <v>147.24702414545385</v>
      </c>
      <c r="P4">
        <f>AVERAGE(J20:J29)</f>
        <v>74.663660494127086</v>
      </c>
      <c r="R4">
        <f>AVERAGE(J30:J39)</f>
        <v>81.812457385603238</v>
      </c>
      <c r="S4">
        <f>AVERAGE(J41:J48)</f>
        <v>75.984706308900741</v>
      </c>
      <c r="T4">
        <f>AVERAGE(J50:J59)</f>
        <v>104.47908006153503</v>
      </c>
    </row>
    <row r="5" spans="1:20" x14ac:dyDescent="0.25">
      <c r="A5">
        <v>20</v>
      </c>
      <c r="B5" t="s">
        <v>21</v>
      </c>
      <c r="C5" t="s">
        <v>47</v>
      </c>
      <c r="D5">
        <v>2.0070000000000001</v>
      </c>
      <c r="E5">
        <v>0.72599999999999998</v>
      </c>
      <c r="F5">
        <v>1.016</v>
      </c>
      <c r="H5">
        <v>81.744782991649217</v>
      </c>
      <c r="I5">
        <v>81.744782991649217</v>
      </c>
      <c r="J5">
        <v>112.5961198232083</v>
      </c>
    </row>
    <row r="6" spans="1:20" s="1" customFormat="1" x14ac:dyDescent="0.25">
      <c r="A6">
        <v>19</v>
      </c>
      <c r="B6" t="s">
        <v>21</v>
      </c>
      <c r="C6" t="s">
        <v>47</v>
      </c>
      <c r="D6">
        <v>2.5049999999999999</v>
      </c>
      <c r="E6">
        <v>0.81</v>
      </c>
      <c r="F6">
        <v>1.3360000000000001</v>
      </c>
      <c r="G6"/>
      <c r="H6">
        <v>156.67859947788534</v>
      </c>
      <c r="I6">
        <v>156.67859947788534</v>
      </c>
      <c r="J6">
        <v>193.43036972578437</v>
      </c>
    </row>
    <row r="7" spans="1:20" x14ac:dyDescent="0.25">
      <c r="A7">
        <v>29</v>
      </c>
      <c r="B7" t="s">
        <v>21</v>
      </c>
      <c r="C7" t="s">
        <v>48</v>
      </c>
      <c r="E7">
        <v>0.67100000000000004</v>
      </c>
      <c r="F7">
        <v>1.2689999999999999</v>
      </c>
      <c r="G7" t="s">
        <v>25</v>
      </c>
      <c r="H7">
        <v>261.82135665915149</v>
      </c>
      <c r="I7">
        <v>261.82135665915149</v>
      </c>
      <c r="J7">
        <v>390.19576253226745</v>
      </c>
    </row>
    <row r="8" spans="1:20" x14ac:dyDescent="0.25">
      <c r="A8">
        <v>12</v>
      </c>
      <c r="B8" t="s">
        <v>21</v>
      </c>
      <c r="C8" t="s">
        <v>48</v>
      </c>
      <c r="D8">
        <v>2.9609999999999999</v>
      </c>
      <c r="E8">
        <v>1.135</v>
      </c>
      <c r="F8">
        <v>1.615</v>
      </c>
      <c r="H8">
        <v>209.21690216783921</v>
      </c>
      <c r="I8">
        <v>209.21690216783921</v>
      </c>
      <c r="J8">
        <v>184.33207239457198</v>
      </c>
    </row>
    <row r="9" spans="1:20" x14ac:dyDescent="0.25">
      <c r="A9">
        <v>24</v>
      </c>
      <c r="B9" t="s">
        <v>21</v>
      </c>
      <c r="C9" t="s">
        <v>48</v>
      </c>
      <c r="E9">
        <v>0.68700000000000006</v>
      </c>
      <c r="F9">
        <v>0.95899999999999996</v>
      </c>
      <c r="H9">
        <v>124.7711731963076</v>
      </c>
      <c r="I9">
        <v>124.7711731963076</v>
      </c>
      <c r="J9">
        <v>181.61742823334438</v>
      </c>
    </row>
    <row r="10" spans="1:20" x14ac:dyDescent="0.25">
      <c r="A10">
        <v>8</v>
      </c>
      <c r="B10" t="s">
        <v>21</v>
      </c>
      <c r="C10" t="s">
        <v>48</v>
      </c>
      <c r="D10">
        <v>2.714</v>
      </c>
      <c r="E10">
        <v>0.95299999999999996</v>
      </c>
      <c r="F10">
        <v>1.53</v>
      </c>
      <c r="H10">
        <v>114.03703408689388</v>
      </c>
      <c r="I10">
        <v>114.03703408689388</v>
      </c>
      <c r="J10">
        <v>119.66110607229159</v>
      </c>
      <c r="N10" t="s">
        <v>58</v>
      </c>
      <c r="O10" t="s">
        <v>57</v>
      </c>
      <c r="P10" t="s">
        <v>59</v>
      </c>
    </row>
    <row r="11" spans="1:20" x14ac:dyDescent="0.25">
      <c r="A11">
        <v>21</v>
      </c>
      <c r="B11" t="s">
        <v>21</v>
      </c>
      <c r="C11" t="s">
        <v>48</v>
      </c>
      <c r="D11">
        <v>2.089</v>
      </c>
      <c r="E11">
        <v>0.73799999999999999</v>
      </c>
      <c r="F11">
        <v>1.04</v>
      </c>
      <c r="H11">
        <v>72.526562928215697</v>
      </c>
      <c r="I11">
        <v>72.526562928215697</v>
      </c>
      <c r="J11">
        <v>98.274475512487399</v>
      </c>
      <c r="M11" t="s">
        <v>60</v>
      </c>
      <c r="N11">
        <v>181.5639374781498</v>
      </c>
      <c r="O11">
        <v>147.24702414545385</v>
      </c>
      <c r="P11">
        <v>74.663660494127086</v>
      </c>
    </row>
    <row r="12" spans="1:20" x14ac:dyDescent="0.25">
      <c r="A12">
        <v>9</v>
      </c>
      <c r="B12" t="s">
        <v>21</v>
      </c>
      <c r="C12" t="s">
        <v>45</v>
      </c>
      <c r="D12">
        <v>3.4380000000000002</v>
      </c>
      <c r="E12">
        <v>1.038</v>
      </c>
      <c r="F12">
        <v>1.92</v>
      </c>
      <c r="H12">
        <v>66.436867192192324</v>
      </c>
      <c r="I12">
        <v>66.436867192192324</v>
      </c>
      <c r="J12">
        <v>64.004689009819188</v>
      </c>
      <c r="M12" t="s">
        <v>61</v>
      </c>
      <c r="N12">
        <v>81.812457385603238</v>
      </c>
      <c r="O12">
        <v>75.984706308900741</v>
      </c>
      <c r="P12">
        <v>104.47908006153503</v>
      </c>
    </row>
    <row r="13" spans="1:20" x14ac:dyDescent="0.25">
      <c r="A13">
        <v>38</v>
      </c>
      <c r="B13" t="s">
        <v>21</v>
      </c>
      <c r="C13" t="s">
        <v>45</v>
      </c>
      <c r="D13">
        <v>2.9380000000000002</v>
      </c>
      <c r="E13">
        <v>0.75800000000000001</v>
      </c>
      <c r="F13">
        <v>1.9179999999999999</v>
      </c>
      <c r="H13">
        <v>69.260142816487431</v>
      </c>
      <c r="I13">
        <v>69.260142816487431</v>
      </c>
      <c r="J13">
        <v>91.372220074521678</v>
      </c>
    </row>
    <row r="14" spans="1:20" x14ac:dyDescent="0.25">
      <c r="A14">
        <v>27</v>
      </c>
      <c r="B14" t="s">
        <v>21</v>
      </c>
      <c r="C14" t="s">
        <v>45</v>
      </c>
      <c r="E14">
        <v>0.88800000000000001</v>
      </c>
      <c r="F14">
        <v>1.4810000000000001</v>
      </c>
      <c r="H14">
        <v>51.08388396181693</v>
      </c>
      <c r="I14">
        <v>51.08388396181693</v>
      </c>
      <c r="J14">
        <v>57.52689635339744</v>
      </c>
    </row>
    <row r="15" spans="1:20" x14ac:dyDescent="0.25">
      <c r="A15">
        <v>6</v>
      </c>
      <c r="B15" t="s">
        <v>21</v>
      </c>
      <c r="C15" t="s">
        <v>45</v>
      </c>
      <c r="D15">
        <v>2.9079999999999999</v>
      </c>
      <c r="E15">
        <v>0.88600000000000001</v>
      </c>
      <c r="F15">
        <v>1.67</v>
      </c>
      <c r="H15">
        <v>66.109708191337901</v>
      </c>
      <c r="I15">
        <v>66.109708191337901</v>
      </c>
      <c r="J15">
        <v>74.615923466521338</v>
      </c>
    </row>
    <row r="16" spans="1:20" x14ac:dyDescent="0.25">
      <c r="A16">
        <v>11</v>
      </c>
      <c r="B16" t="s">
        <v>21</v>
      </c>
      <c r="C16" t="s">
        <v>46</v>
      </c>
      <c r="D16">
        <v>3.0310000000000001</v>
      </c>
      <c r="E16">
        <v>1.0489999999999999</v>
      </c>
      <c r="F16">
        <v>1.607</v>
      </c>
      <c r="H16">
        <v>-38.718326165873926</v>
      </c>
      <c r="I16">
        <v>0</v>
      </c>
      <c r="J16">
        <v>0</v>
      </c>
    </row>
    <row r="17" spans="1:10" x14ac:dyDescent="0.25">
      <c r="A17">
        <v>13</v>
      </c>
      <c r="B17" t="s">
        <v>21</v>
      </c>
      <c r="C17" t="s">
        <v>46</v>
      </c>
      <c r="D17">
        <v>2.202</v>
      </c>
      <c r="E17">
        <v>0.63600000000000001</v>
      </c>
      <c r="F17">
        <v>1.3660000000000001</v>
      </c>
      <c r="H17">
        <v>227.49370368179672</v>
      </c>
      <c r="I17">
        <v>227.49370368179672</v>
      </c>
      <c r="J17">
        <v>357.69450264433448</v>
      </c>
    </row>
    <row r="18" spans="1:10" x14ac:dyDescent="0.25">
      <c r="A18">
        <v>17</v>
      </c>
      <c r="B18" t="s">
        <v>21</v>
      </c>
      <c r="C18" t="s">
        <v>46</v>
      </c>
      <c r="D18">
        <v>2.383</v>
      </c>
      <c r="E18">
        <v>0.56499999999999995</v>
      </c>
      <c r="F18">
        <v>1.34</v>
      </c>
      <c r="H18">
        <v>259.91017934369711</v>
      </c>
      <c r="I18">
        <v>259.91017934369711</v>
      </c>
      <c r="J18">
        <v>460.01801653751704</v>
      </c>
    </row>
    <row r="19" spans="1:10" x14ac:dyDescent="0.25">
      <c r="A19">
        <v>18</v>
      </c>
      <c r="B19" t="s">
        <v>21</v>
      </c>
      <c r="C19" t="s">
        <v>46</v>
      </c>
      <c r="D19">
        <v>2.621</v>
      </c>
      <c r="E19">
        <v>0.88100000000000001</v>
      </c>
      <c r="F19">
        <v>1.4059999999999999</v>
      </c>
      <c r="H19">
        <v>64.087415613294738</v>
      </c>
      <c r="I19">
        <v>64.087415613294738</v>
      </c>
      <c r="J19">
        <v>72.74394507751957</v>
      </c>
    </row>
    <row r="20" spans="1:10" x14ac:dyDescent="0.25">
      <c r="A20">
        <v>2</v>
      </c>
      <c r="B20" t="s">
        <v>21</v>
      </c>
      <c r="C20" t="s">
        <v>49</v>
      </c>
      <c r="D20">
        <v>2.15</v>
      </c>
      <c r="E20">
        <v>0.79400000000000004</v>
      </c>
      <c r="F20">
        <v>1.022</v>
      </c>
      <c r="H20">
        <v>-53.931962602785639</v>
      </c>
      <c r="I20">
        <v>0</v>
      </c>
      <c r="J20">
        <v>0</v>
      </c>
    </row>
    <row r="21" spans="1:10" x14ac:dyDescent="0.25">
      <c r="A21">
        <v>5</v>
      </c>
      <c r="B21" t="s">
        <v>21</v>
      </c>
      <c r="C21" t="s">
        <v>49</v>
      </c>
      <c r="E21">
        <v>1.002</v>
      </c>
      <c r="F21">
        <v>1.825</v>
      </c>
      <c r="H21">
        <v>283.01645842069468</v>
      </c>
      <c r="I21">
        <v>283.01645842069468</v>
      </c>
      <c r="J21">
        <v>282.45155531007453</v>
      </c>
    </row>
    <row r="22" spans="1:10" x14ac:dyDescent="0.25">
      <c r="A22">
        <v>1</v>
      </c>
      <c r="B22" t="s">
        <v>21</v>
      </c>
      <c r="C22" t="s">
        <v>49</v>
      </c>
      <c r="D22">
        <v>2.9820000000000002</v>
      </c>
      <c r="E22">
        <v>0.95899999999999996</v>
      </c>
      <c r="F22">
        <v>1.496</v>
      </c>
      <c r="H22">
        <v>-87.460916804636341</v>
      </c>
      <c r="I22">
        <v>0</v>
      </c>
      <c r="J22">
        <v>0</v>
      </c>
    </row>
    <row r="23" spans="1:10" x14ac:dyDescent="0.25">
      <c r="A23">
        <v>22</v>
      </c>
      <c r="B23" t="s">
        <v>21</v>
      </c>
      <c r="C23" t="s">
        <v>49</v>
      </c>
      <c r="D23">
        <v>2.3610000000000002</v>
      </c>
      <c r="E23">
        <v>0.83799999999999997</v>
      </c>
      <c r="F23">
        <v>1.25</v>
      </c>
      <c r="H23">
        <v>138.07684433139096</v>
      </c>
      <c r="I23">
        <v>138.07684433139096</v>
      </c>
      <c r="J23">
        <v>164.76950397540688</v>
      </c>
    </row>
    <row r="24" spans="1:10" x14ac:dyDescent="0.25">
      <c r="A24">
        <v>10</v>
      </c>
      <c r="B24" t="s">
        <v>21</v>
      </c>
      <c r="C24" t="s">
        <v>49</v>
      </c>
      <c r="D24">
        <v>3.1120000000000001</v>
      </c>
      <c r="E24">
        <v>1.1339999999999999</v>
      </c>
      <c r="F24">
        <v>1.6879999999999999</v>
      </c>
      <c r="H24">
        <v>60.28116693248964</v>
      </c>
      <c r="I24">
        <v>60.28116693248964</v>
      </c>
      <c r="J24">
        <v>53.157995531295981</v>
      </c>
    </row>
    <row r="25" spans="1:10" x14ac:dyDescent="0.25">
      <c r="A25">
        <v>23</v>
      </c>
      <c r="B25" t="s">
        <v>21</v>
      </c>
      <c r="C25" t="s">
        <v>50</v>
      </c>
      <c r="D25">
        <v>2.65</v>
      </c>
      <c r="E25">
        <v>0.92800000000000005</v>
      </c>
      <c r="F25">
        <v>1.399</v>
      </c>
      <c r="H25">
        <v>94.222509266962291</v>
      </c>
      <c r="I25">
        <v>94.222509266962291</v>
      </c>
      <c r="J25">
        <v>101.53287636526109</v>
      </c>
    </row>
    <row r="26" spans="1:10" x14ac:dyDescent="0.25">
      <c r="A26">
        <v>3</v>
      </c>
      <c r="B26" t="s">
        <v>21</v>
      </c>
      <c r="C26" t="s">
        <v>50</v>
      </c>
      <c r="D26">
        <v>2.6160000000000001</v>
      </c>
      <c r="E26">
        <v>0.78900000000000003</v>
      </c>
      <c r="F26">
        <v>1.4750000000000001</v>
      </c>
      <c r="H26">
        <v>51.059281998443986</v>
      </c>
      <c r="I26">
        <v>51.059281998443986</v>
      </c>
      <c r="J26">
        <v>64.713918882691999</v>
      </c>
    </row>
    <row r="27" spans="1:10" x14ac:dyDescent="0.25">
      <c r="A27">
        <v>4</v>
      </c>
      <c r="B27" t="s">
        <v>21</v>
      </c>
      <c r="C27" t="s">
        <v>50</v>
      </c>
      <c r="D27">
        <v>2.5750000000000002</v>
      </c>
      <c r="E27">
        <v>0.93</v>
      </c>
      <c r="F27">
        <v>1.4059999999999999</v>
      </c>
      <c r="H27">
        <v>22.481129833969071</v>
      </c>
      <c r="I27">
        <v>22.481129833969071</v>
      </c>
      <c r="J27">
        <v>24.173257885988246</v>
      </c>
    </row>
    <row r="28" spans="1:10" x14ac:dyDescent="0.25">
      <c r="A28">
        <v>7</v>
      </c>
      <c r="B28" t="s">
        <v>21</v>
      </c>
      <c r="C28" t="s">
        <v>50</v>
      </c>
      <c r="D28">
        <v>3.7109999999999999</v>
      </c>
      <c r="E28">
        <v>1.1659999999999999</v>
      </c>
      <c r="F28">
        <v>2.1160000000000001</v>
      </c>
      <c r="H28">
        <v>65.106521490983738</v>
      </c>
      <c r="I28">
        <v>65.106521490983738</v>
      </c>
      <c r="J28">
        <v>55.837496990552097</v>
      </c>
    </row>
    <row r="29" spans="1:10" x14ac:dyDescent="0.25">
      <c r="A29">
        <v>14</v>
      </c>
      <c r="B29" t="s">
        <v>21</v>
      </c>
      <c r="C29" t="s">
        <v>50</v>
      </c>
      <c r="D29">
        <v>2.1749999999999998</v>
      </c>
      <c r="E29">
        <v>0.69799999999999995</v>
      </c>
      <c r="F29">
        <v>1.254</v>
      </c>
      <c r="H29">
        <v>-75.140777436999684</v>
      </c>
      <c r="I29">
        <v>0</v>
      </c>
      <c r="J29">
        <v>0</v>
      </c>
    </row>
    <row r="30" spans="1:10" x14ac:dyDescent="0.25">
      <c r="A30">
        <v>21</v>
      </c>
      <c r="B30" t="s">
        <v>20</v>
      </c>
      <c r="C30" t="s">
        <v>47</v>
      </c>
      <c r="D30">
        <v>2.1539999999999999</v>
      </c>
      <c r="E30">
        <v>0.92400000000000004</v>
      </c>
      <c r="F30">
        <v>0.84399999999999997</v>
      </c>
      <c r="H30">
        <v>97.606324991436324</v>
      </c>
      <c r="I30">
        <v>97.606324991436324</v>
      </c>
      <c r="J30">
        <v>105.63455085653281</v>
      </c>
    </row>
    <row r="31" spans="1:10" x14ac:dyDescent="0.25">
      <c r="A31">
        <v>10</v>
      </c>
      <c r="B31" t="s">
        <v>20</v>
      </c>
      <c r="C31" t="s">
        <v>47</v>
      </c>
      <c r="E31">
        <v>0.871</v>
      </c>
      <c r="F31">
        <v>0.84299999999999997</v>
      </c>
      <c r="H31">
        <v>-118.69861420565145</v>
      </c>
      <c r="I31">
        <v>0</v>
      </c>
      <c r="J31">
        <v>0</v>
      </c>
    </row>
    <row r="32" spans="1:10" x14ac:dyDescent="0.25">
      <c r="A32">
        <v>13</v>
      </c>
      <c r="B32" t="s">
        <v>20</v>
      </c>
      <c r="C32" t="s">
        <v>47</v>
      </c>
      <c r="D32">
        <v>2.8439999999999999</v>
      </c>
      <c r="E32">
        <v>0.92700000000000005</v>
      </c>
      <c r="F32">
        <v>1.3169999999999999</v>
      </c>
      <c r="H32">
        <v>198.11351962269103</v>
      </c>
      <c r="I32">
        <v>198.11351962269103</v>
      </c>
      <c r="J32">
        <v>213.71469214961274</v>
      </c>
    </row>
    <row r="33" spans="1:10" x14ac:dyDescent="0.25">
      <c r="A33">
        <v>23</v>
      </c>
      <c r="B33" t="s">
        <v>20</v>
      </c>
      <c r="C33" t="s">
        <v>47</v>
      </c>
      <c r="E33">
        <v>0.74399999999999999</v>
      </c>
      <c r="F33">
        <v>0.80200000000000005</v>
      </c>
      <c r="H33">
        <v>61.297295707785082</v>
      </c>
      <c r="I33">
        <v>61.297295707785082</v>
      </c>
      <c r="J33">
        <v>82.388838316915439</v>
      </c>
    </row>
    <row r="34" spans="1:10" x14ac:dyDescent="0.25">
      <c r="A34">
        <v>24</v>
      </c>
      <c r="B34" t="s">
        <v>20</v>
      </c>
      <c r="C34" t="s">
        <v>47</v>
      </c>
      <c r="E34">
        <v>0.69099999999999995</v>
      </c>
      <c r="F34">
        <v>0.94499999999999995</v>
      </c>
      <c r="H34">
        <v>53.52128510734812</v>
      </c>
      <c r="I34">
        <v>53.52128510734812</v>
      </c>
      <c r="J34">
        <v>77.45482649399149</v>
      </c>
    </row>
    <row r="35" spans="1:10" x14ac:dyDescent="0.25">
      <c r="A35">
        <v>1</v>
      </c>
      <c r="B35" t="s">
        <v>20</v>
      </c>
      <c r="C35" t="s">
        <v>48</v>
      </c>
      <c r="D35">
        <v>3.4020000000000001</v>
      </c>
      <c r="E35">
        <v>1.248</v>
      </c>
      <c r="F35">
        <v>1.595</v>
      </c>
      <c r="H35">
        <v>161.33689025219562</v>
      </c>
      <c r="I35">
        <v>161.33689025219562</v>
      </c>
      <c r="J35">
        <v>129.2763543687465</v>
      </c>
    </row>
    <row r="36" spans="1:10" x14ac:dyDescent="0.25">
      <c r="A36">
        <v>25</v>
      </c>
      <c r="B36" t="s">
        <v>20</v>
      </c>
      <c r="C36" t="s">
        <v>48</v>
      </c>
      <c r="D36">
        <v>2.1930000000000001</v>
      </c>
      <c r="E36">
        <v>0.94799999999999995</v>
      </c>
      <c r="F36">
        <v>0.92</v>
      </c>
      <c r="H36">
        <v>124.44917188555813</v>
      </c>
      <c r="I36">
        <v>124.44917188555813</v>
      </c>
      <c r="J36">
        <v>131.27549776957611</v>
      </c>
    </row>
    <row r="37" spans="1:10" x14ac:dyDescent="0.25">
      <c r="A37">
        <v>27</v>
      </c>
      <c r="B37" t="s">
        <v>20</v>
      </c>
      <c r="C37" t="s">
        <v>48</v>
      </c>
      <c r="D37">
        <v>1.7549999999999999</v>
      </c>
      <c r="E37">
        <v>0.57099999999999995</v>
      </c>
      <c r="F37">
        <v>0.90600000000000003</v>
      </c>
      <c r="H37">
        <v>-2.1617733282988607</v>
      </c>
      <c r="I37">
        <v>0</v>
      </c>
      <c r="J37">
        <v>0</v>
      </c>
    </row>
    <row r="38" spans="1:10" x14ac:dyDescent="0.25">
      <c r="A38">
        <v>29</v>
      </c>
      <c r="B38" t="s">
        <v>20</v>
      </c>
      <c r="C38" t="s">
        <v>48</v>
      </c>
      <c r="D38">
        <v>2.0179999999999998</v>
      </c>
      <c r="E38">
        <v>0.93899999999999995</v>
      </c>
      <c r="F38">
        <v>0.86099999999999999</v>
      </c>
      <c r="G38" t="s">
        <v>25</v>
      </c>
      <c r="H38">
        <v>22.904410763548707</v>
      </c>
      <c r="I38">
        <v>22.904410763548707</v>
      </c>
      <c r="J38">
        <v>24.392343731148785</v>
      </c>
    </row>
    <row r="39" spans="1:10" x14ac:dyDescent="0.25">
      <c r="A39">
        <v>19</v>
      </c>
      <c r="B39" t="s">
        <v>20</v>
      </c>
      <c r="C39" t="s">
        <v>48</v>
      </c>
      <c r="E39">
        <v>1.1479999999999999</v>
      </c>
      <c r="F39">
        <v>1.2010000000000001</v>
      </c>
      <c r="H39">
        <v>61.977615754595675</v>
      </c>
      <c r="I39">
        <v>61.977615754595675</v>
      </c>
      <c r="J39">
        <v>53.987470169508434</v>
      </c>
    </row>
    <row r="40" spans="1:10" x14ac:dyDescent="0.25">
      <c r="A40">
        <v>30</v>
      </c>
      <c r="B40" t="s">
        <v>20</v>
      </c>
      <c r="C40" t="s">
        <v>45</v>
      </c>
      <c r="D40">
        <v>2.2959999999999998</v>
      </c>
      <c r="E40">
        <v>0.76800000000000002</v>
      </c>
      <c r="F40">
        <v>1.1559999999999999</v>
      </c>
      <c r="H40">
        <v>130.69893835102263</v>
      </c>
      <c r="I40">
        <v>130.69893835102263</v>
      </c>
      <c r="J40">
        <v>170.1809093112274</v>
      </c>
    </row>
    <row r="41" spans="1:10" x14ac:dyDescent="0.25">
      <c r="A41">
        <v>6</v>
      </c>
      <c r="B41" t="s">
        <v>20</v>
      </c>
      <c r="C41" t="s">
        <v>45</v>
      </c>
      <c r="D41">
        <v>2.1800000000000002</v>
      </c>
      <c r="E41">
        <v>0.96</v>
      </c>
      <c r="F41">
        <v>0.89600000000000002</v>
      </c>
      <c r="H41">
        <v>23.724048750578753</v>
      </c>
      <c r="I41">
        <v>23.724048750578753</v>
      </c>
      <c r="J41">
        <v>24.712550781852869</v>
      </c>
    </row>
    <row r="42" spans="1:10" x14ac:dyDescent="0.25">
      <c r="A42">
        <v>3</v>
      </c>
      <c r="B42" t="s">
        <v>20</v>
      </c>
      <c r="C42" t="s">
        <v>45</v>
      </c>
      <c r="D42">
        <v>3.3759999999999999</v>
      </c>
      <c r="E42">
        <v>1.0660000000000001</v>
      </c>
      <c r="F42">
        <v>1.5009999999999999</v>
      </c>
      <c r="H42">
        <v>-2.4454113297559359</v>
      </c>
      <c r="I42">
        <v>0</v>
      </c>
      <c r="J42">
        <v>0</v>
      </c>
    </row>
    <row r="43" spans="1:10" x14ac:dyDescent="0.25">
      <c r="A43">
        <v>28</v>
      </c>
      <c r="B43" t="s">
        <v>20</v>
      </c>
      <c r="C43" t="s">
        <v>45</v>
      </c>
      <c r="D43">
        <v>2.16</v>
      </c>
      <c r="E43">
        <v>1.022</v>
      </c>
      <c r="F43">
        <v>0.89700000000000002</v>
      </c>
      <c r="H43">
        <v>75.718374203110344</v>
      </c>
      <c r="I43">
        <v>75.718374203110344</v>
      </c>
      <c r="J43">
        <v>74.088428770166672</v>
      </c>
    </row>
    <row r="44" spans="1:10" x14ac:dyDescent="0.25">
      <c r="A44">
        <v>4</v>
      </c>
      <c r="B44" t="s">
        <v>20</v>
      </c>
      <c r="C44" t="s">
        <v>45</v>
      </c>
      <c r="D44">
        <v>3.0049999999999999</v>
      </c>
      <c r="E44">
        <v>0.97399999999999998</v>
      </c>
      <c r="F44">
        <v>1.343</v>
      </c>
      <c r="H44">
        <v>83.284751680483708</v>
      </c>
      <c r="I44">
        <v>83.284751680483708</v>
      </c>
      <c r="J44">
        <v>85.507958604192723</v>
      </c>
    </row>
    <row r="45" spans="1:10" x14ac:dyDescent="0.25">
      <c r="A45">
        <v>11</v>
      </c>
      <c r="B45" t="s">
        <v>20</v>
      </c>
      <c r="C45" t="s">
        <v>46</v>
      </c>
      <c r="D45">
        <v>2.8029999999999999</v>
      </c>
      <c r="E45">
        <v>1.335</v>
      </c>
      <c r="F45">
        <v>1.202</v>
      </c>
      <c r="H45">
        <v>66.674081917276226</v>
      </c>
      <c r="I45">
        <v>66.674081917276226</v>
      </c>
      <c r="J45">
        <v>49.943132522304289</v>
      </c>
    </row>
    <row r="46" spans="1:10" x14ac:dyDescent="0.25">
      <c r="A46">
        <v>22</v>
      </c>
      <c r="B46" t="s">
        <v>20</v>
      </c>
      <c r="C46" t="s">
        <v>46</v>
      </c>
      <c r="D46">
        <v>2.4329999999999998</v>
      </c>
      <c r="E46">
        <v>0.93600000000000005</v>
      </c>
      <c r="F46">
        <v>1.1339999999999999</v>
      </c>
      <c r="H46">
        <v>161.89346115494143</v>
      </c>
      <c r="I46">
        <v>161.89346115494143</v>
      </c>
      <c r="J46">
        <v>172.96309952451006</v>
      </c>
    </row>
    <row r="47" spans="1:10" x14ac:dyDescent="0.25">
      <c r="A47">
        <v>18</v>
      </c>
      <c r="B47" t="s">
        <v>20</v>
      </c>
      <c r="C47" t="s">
        <v>46</v>
      </c>
      <c r="D47">
        <v>2.1850000000000001</v>
      </c>
      <c r="E47">
        <v>0.89100000000000001</v>
      </c>
      <c r="F47">
        <v>1.012</v>
      </c>
      <c r="H47">
        <v>62.369082475734132</v>
      </c>
      <c r="I47">
        <v>62.369082475734132</v>
      </c>
      <c r="J47">
        <v>69.998970230902501</v>
      </c>
    </row>
    <row r="48" spans="1:10" x14ac:dyDescent="0.25">
      <c r="A48">
        <v>12</v>
      </c>
      <c r="B48" t="s">
        <v>20</v>
      </c>
      <c r="C48" t="s">
        <v>46</v>
      </c>
      <c r="D48">
        <v>2.0739999999999998</v>
      </c>
      <c r="E48">
        <v>0.86899999999999999</v>
      </c>
      <c r="F48">
        <v>0.90500000000000003</v>
      </c>
      <c r="H48">
        <v>113.54659022239359</v>
      </c>
      <c r="I48">
        <v>113.54659022239359</v>
      </c>
      <c r="J48">
        <v>130.66351003727686</v>
      </c>
    </row>
    <row r="49" spans="1:10" x14ac:dyDescent="0.25">
      <c r="A49">
        <v>15</v>
      </c>
      <c r="B49" t="s">
        <v>20</v>
      </c>
      <c r="C49" t="s">
        <v>46</v>
      </c>
      <c r="D49">
        <v>2.85</v>
      </c>
      <c r="E49">
        <v>1.1870000000000001</v>
      </c>
      <c r="F49">
        <v>1.282</v>
      </c>
      <c r="H49">
        <v>-1.2536689956103737</v>
      </c>
      <c r="I49">
        <v>0</v>
      </c>
      <c r="J49">
        <v>0</v>
      </c>
    </row>
    <row r="50" spans="1:10" x14ac:dyDescent="0.25">
      <c r="A50">
        <v>8</v>
      </c>
      <c r="B50" t="s">
        <v>20</v>
      </c>
      <c r="C50" t="s">
        <v>49</v>
      </c>
      <c r="D50">
        <v>3.036</v>
      </c>
      <c r="E50">
        <v>1.23</v>
      </c>
      <c r="F50">
        <v>1.44</v>
      </c>
      <c r="H50">
        <v>50.539332212216792</v>
      </c>
      <c r="I50">
        <v>50.539332212216792</v>
      </c>
      <c r="J50">
        <v>41.088887977412028</v>
      </c>
    </row>
    <row r="51" spans="1:10" x14ac:dyDescent="0.25">
      <c r="A51">
        <v>5</v>
      </c>
      <c r="B51" t="s">
        <v>20</v>
      </c>
      <c r="C51" t="s">
        <v>49</v>
      </c>
      <c r="D51">
        <v>3.5950000000000002</v>
      </c>
      <c r="E51">
        <v>1.294</v>
      </c>
      <c r="F51">
        <v>1.292</v>
      </c>
      <c r="H51">
        <v>176.25658175834499</v>
      </c>
      <c r="I51">
        <v>176.25658175834499</v>
      </c>
      <c r="J51">
        <v>136.21065050876737</v>
      </c>
    </row>
    <row r="52" spans="1:10" x14ac:dyDescent="0.25">
      <c r="A52">
        <v>17</v>
      </c>
      <c r="B52" t="s">
        <v>20</v>
      </c>
      <c r="C52" t="s">
        <v>49</v>
      </c>
      <c r="E52">
        <v>1.2390000000000001</v>
      </c>
      <c r="F52">
        <v>1.151</v>
      </c>
      <c r="G52" t="s">
        <v>25</v>
      </c>
      <c r="H52">
        <v>87.24895590407759</v>
      </c>
      <c r="I52">
        <v>87.24895590407759</v>
      </c>
      <c r="J52">
        <v>70.418850608617902</v>
      </c>
    </row>
    <row r="53" spans="1:10" x14ac:dyDescent="0.25">
      <c r="A53">
        <v>26</v>
      </c>
      <c r="B53" t="s">
        <v>20</v>
      </c>
      <c r="C53" t="s">
        <v>49</v>
      </c>
      <c r="D53">
        <v>1.9490000000000001</v>
      </c>
      <c r="E53">
        <v>0.76300000000000001</v>
      </c>
      <c r="F53">
        <v>0.89500000000000002</v>
      </c>
      <c r="H53">
        <v>78.418348976576979</v>
      </c>
      <c r="I53">
        <v>78.418348976576979</v>
      </c>
      <c r="J53">
        <v>102.77634204007468</v>
      </c>
    </row>
    <row r="54" spans="1:10" x14ac:dyDescent="0.25">
      <c r="A54">
        <v>20</v>
      </c>
      <c r="B54" t="s">
        <v>20</v>
      </c>
      <c r="C54" t="s">
        <v>49</v>
      </c>
      <c r="D54">
        <v>2.1280000000000001</v>
      </c>
      <c r="E54">
        <v>0.88500000000000001</v>
      </c>
      <c r="F54">
        <v>0.99199999999999999</v>
      </c>
      <c r="H54">
        <v>239.36582710387793</v>
      </c>
      <c r="I54">
        <v>239.36582710387793</v>
      </c>
      <c r="J54">
        <v>270.46986113432536</v>
      </c>
    </row>
    <row r="55" spans="1:10" x14ac:dyDescent="0.25">
      <c r="A55">
        <v>2</v>
      </c>
      <c r="B55" t="s">
        <v>20</v>
      </c>
      <c r="C55" t="s">
        <v>50</v>
      </c>
      <c r="D55">
        <v>2.1040000000000001</v>
      </c>
      <c r="E55">
        <v>0.96699999999999997</v>
      </c>
      <c r="F55">
        <v>0.90700000000000003</v>
      </c>
      <c r="H55">
        <v>120.66818408246485</v>
      </c>
      <c r="I55">
        <v>120.66818408246485</v>
      </c>
      <c r="J55">
        <v>124.786126248671</v>
      </c>
    </row>
    <row r="56" spans="1:10" x14ac:dyDescent="0.25">
      <c r="A56">
        <v>16</v>
      </c>
      <c r="B56" t="s">
        <v>20</v>
      </c>
      <c r="C56" t="s">
        <v>50</v>
      </c>
      <c r="D56">
        <v>2.19</v>
      </c>
      <c r="E56">
        <v>0.93400000000000005</v>
      </c>
      <c r="F56">
        <v>0.97499999999999998</v>
      </c>
      <c r="H56">
        <v>81.164448764807275</v>
      </c>
      <c r="I56">
        <v>81.164448764807275</v>
      </c>
      <c r="J56">
        <v>86.899838077952111</v>
      </c>
    </row>
    <row r="57" spans="1:10" x14ac:dyDescent="0.25">
      <c r="A57" s="1">
        <v>9</v>
      </c>
      <c r="B57" s="1" t="s">
        <v>20</v>
      </c>
      <c r="C57" t="s">
        <v>50</v>
      </c>
      <c r="D57" s="1">
        <v>3.0030000000000001</v>
      </c>
      <c r="E57" s="1">
        <v>1.2250000000000001</v>
      </c>
      <c r="F57" s="1">
        <v>1.417</v>
      </c>
      <c r="G57" s="1" t="s">
        <v>23</v>
      </c>
      <c r="H57">
        <v>139.1564799568151</v>
      </c>
      <c r="I57" s="1">
        <v>139.1564799568151</v>
      </c>
      <c r="J57">
        <v>113.59712649535926</v>
      </c>
    </row>
    <row r="58" spans="1:10" x14ac:dyDescent="0.25">
      <c r="A58">
        <v>7</v>
      </c>
      <c r="B58" t="s">
        <v>20</v>
      </c>
      <c r="C58" t="s">
        <v>50</v>
      </c>
      <c r="D58">
        <v>1.9139999999999999</v>
      </c>
      <c r="E58">
        <v>0.82</v>
      </c>
      <c r="F58">
        <v>0.82799999999999996</v>
      </c>
      <c r="H58">
        <v>80.80535636981989</v>
      </c>
      <c r="I58">
        <v>80.80535636981989</v>
      </c>
      <c r="J58">
        <v>98.543117524170597</v>
      </c>
    </row>
    <row r="59" spans="1:10" x14ac:dyDescent="0.25">
      <c r="A59">
        <v>14</v>
      </c>
      <c r="B59" t="s">
        <v>20</v>
      </c>
      <c r="C59" t="s">
        <v>50</v>
      </c>
      <c r="D59">
        <v>2.3620000000000001</v>
      </c>
      <c r="E59">
        <v>0.85499999999999998</v>
      </c>
      <c r="F59">
        <v>1.0780000000000001</v>
      </c>
      <c r="H59">
        <v>-20.813395902393378</v>
      </c>
      <c r="I59">
        <v>0</v>
      </c>
      <c r="J59">
        <v>0</v>
      </c>
    </row>
  </sheetData>
  <autoFilter ref="A1:J59"/>
  <sortState ref="A2:J59">
    <sortCondition ref="B2:B59"/>
    <sortCondition ref="C2:C5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7" workbookViewId="0">
      <selection activeCell="S9" sqref="S9"/>
    </sheetView>
  </sheetViews>
  <sheetFormatPr defaultRowHeight="15" x14ac:dyDescent="0.25"/>
  <sheetData>
    <row r="1" spans="1:16" x14ac:dyDescent="0.25">
      <c r="A1" t="s">
        <v>2</v>
      </c>
      <c r="B1" t="s">
        <v>3</v>
      </c>
      <c r="C1" t="s">
        <v>44</v>
      </c>
      <c r="D1" t="s">
        <v>5</v>
      </c>
      <c r="E1" t="s">
        <v>6</v>
      </c>
      <c r="F1" t="s">
        <v>7</v>
      </c>
      <c r="G1" t="s">
        <v>22</v>
      </c>
      <c r="H1" t="s">
        <v>41</v>
      </c>
      <c r="I1" t="s">
        <v>42</v>
      </c>
      <c r="J1" t="s">
        <v>43</v>
      </c>
    </row>
    <row r="2" spans="1:16" x14ac:dyDescent="0.25">
      <c r="A2">
        <v>25</v>
      </c>
      <c r="B2" t="s">
        <v>21</v>
      </c>
      <c r="C2" t="s">
        <v>47</v>
      </c>
      <c r="D2">
        <v>3.1280000000000001</v>
      </c>
      <c r="E2">
        <v>0.76900000000000002</v>
      </c>
      <c r="F2">
        <v>2.149</v>
      </c>
      <c r="H2">
        <v>227.05329291283698</v>
      </c>
      <c r="I2">
        <v>227.05329291283698</v>
      </c>
      <c r="J2">
        <v>295.25785814413132</v>
      </c>
    </row>
    <row r="3" spans="1:16" x14ac:dyDescent="0.25">
      <c r="A3">
        <v>26</v>
      </c>
      <c r="B3" t="s">
        <v>21</v>
      </c>
      <c r="C3" t="s">
        <v>47</v>
      </c>
      <c r="D3">
        <v>2.427</v>
      </c>
      <c r="E3">
        <v>1.006</v>
      </c>
      <c r="F3">
        <v>1.2210000000000001</v>
      </c>
      <c r="H3">
        <v>116.29351077842774</v>
      </c>
      <c r="I3">
        <v>116.29351077842774</v>
      </c>
      <c r="J3">
        <v>115.59991131056435</v>
      </c>
    </row>
    <row r="4" spans="1:16" x14ac:dyDescent="0.25">
      <c r="A4">
        <v>28</v>
      </c>
      <c r="B4" t="s">
        <v>21</v>
      </c>
      <c r="C4" t="s">
        <v>47</v>
      </c>
      <c r="D4">
        <v>1.9419999999999999</v>
      </c>
      <c r="E4">
        <v>0.79500000000000004</v>
      </c>
      <c r="F4">
        <v>0.90300000000000002</v>
      </c>
      <c r="H4">
        <v>99.116045471113139</v>
      </c>
      <c r="I4">
        <v>99.116045471113139</v>
      </c>
      <c r="J4">
        <v>124.6742710328467</v>
      </c>
      <c r="L4" s="2"/>
    </row>
    <row r="5" spans="1:16" x14ac:dyDescent="0.25">
      <c r="A5">
        <v>20</v>
      </c>
      <c r="B5" t="s">
        <v>21</v>
      </c>
      <c r="C5" t="s">
        <v>47</v>
      </c>
      <c r="D5">
        <v>2.0070000000000001</v>
      </c>
      <c r="E5">
        <v>0.72599999999999998</v>
      </c>
      <c r="F5">
        <v>1.016</v>
      </c>
      <c r="H5">
        <v>81.744782991649217</v>
      </c>
      <c r="I5">
        <v>81.744782991649217</v>
      </c>
      <c r="J5">
        <v>112.5961198232083</v>
      </c>
    </row>
    <row r="6" spans="1:16" s="1" customFormat="1" x14ac:dyDescent="0.25">
      <c r="A6">
        <v>19</v>
      </c>
      <c r="B6" t="s">
        <v>21</v>
      </c>
      <c r="C6" t="s">
        <v>47</v>
      </c>
      <c r="D6">
        <v>2.5049999999999999</v>
      </c>
      <c r="E6">
        <v>0.81</v>
      </c>
      <c r="F6">
        <v>1.3360000000000001</v>
      </c>
      <c r="G6"/>
      <c r="H6">
        <v>156.67859947788534</v>
      </c>
      <c r="I6">
        <v>156.67859947788534</v>
      </c>
      <c r="J6">
        <v>193.43036972578437</v>
      </c>
    </row>
    <row r="7" spans="1:16" x14ac:dyDescent="0.25">
      <c r="A7">
        <v>29</v>
      </c>
      <c r="B7" t="s">
        <v>21</v>
      </c>
      <c r="C7" t="s">
        <v>48</v>
      </c>
      <c r="E7">
        <v>0.67100000000000004</v>
      </c>
      <c r="F7">
        <v>1.2689999999999999</v>
      </c>
      <c r="G7" t="s">
        <v>25</v>
      </c>
      <c r="H7">
        <v>261.82135665915149</v>
      </c>
      <c r="I7">
        <v>261.82135665915149</v>
      </c>
      <c r="J7">
        <v>390.19576253226745</v>
      </c>
    </row>
    <row r="8" spans="1:16" x14ac:dyDescent="0.25">
      <c r="A8">
        <v>12</v>
      </c>
      <c r="B8" t="s">
        <v>21</v>
      </c>
      <c r="C8" t="s">
        <v>48</v>
      </c>
      <c r="D8">
        <v>2.9609999999999999</v>
      </c>
      <c r="E8">
        <v>1.135</v>
      </c>
      <c r="F8">
        <v>1.615</v>
      </c>
      <c r="H8">
        <v>209.21690216783921</v>
      </c>
      <c r="I8">
        <v>209.21690216783921</v>
      </c>
      <c r="J8">
        <v>184.33207239457198</v>
      </c>
    </row>
    <row r="9" spans="1:16" x14ac:dyDescent="0.25">
      <c r="A9">
        <v>24</v>
      </c>
      <c r="B9" t="s">
        <v>21</v>
      </c>
      <c r="C9" t="s">
        <v>48</v>
      </c>
      <c r="E9">
        <v>0.68700000000000006</v>
      </c>
      <c r="F9">
        <v>0.95899999999999996</v>
      </c>
      <c r="H9">
        <v>124.7711731963076</v>
      </c>
      <c r="I9">
        <v>124.7711731963076</v>
      </c>
      <c r="J9">
        <v>181.61742823334438</v>
      </c>
    </row>
    <row r="10" spans="1:16" x14ac:dyDescent="0.25">
      <c r="A10">
        <v>8</v>
      </c>
      <c r="B10" t="s">
        <v>21</v>
      </c>
      <c r="C10" t="s">
        <v>48</v>
      </c>
      <c r="D10">
        <v>2.714</v>
      </c>
      <c r="E10">
        <v>0.95299999999999996</v>
      </c>
      <c r="F10">
        <v>1.53</v>
      </c>
      <c r="H10">
        <v>114.03703408689388</v>
      </c>
      <c r="I10">
        <v>114.03703408689388</v>
      </c>
      <c r="J10">
        <v>119.66110607229159</v>
      </c>
      <c r="N10" t="s">
        <v>58</v>
      </c>
      <c r="O10" t="s">
        <v>57</v>
      </c>
      <c r="P10" t="s">
        <v>59</v>
      </c>
    </row>
    <row r="11" spans="1:16" x14ac:dyDescent="0.25">
      <c r="A11">
        <v>21</v>
      </c>
      <c r="B11" t="s">
        <v>21</v>
      </c>
      <c r="C11" t="s">
        <v>48</v>
      </c>
      <c r="D11">
        <v>2.089</v>
      </c>
      <c r="E11">
        <v>0.73799999999999999</v>
      </c>
      <c r="F11">
        <v>1.04</v>
      </c>
      <c r="H11">
        <v>72.526562928215697</v>
      </c>
      <c r="I11">
        <v>72.526562928215697</v>
      </c>
      <c r="J11">
        <v>98.274475512487399</v>
      </c>
      <c r="M11" t="s">
        <v>60</v>
      </c>
      <c r="N11">
        <f>AVERAGE(J2:J11)</f>
        <v>181.5639374781498</v>
      </c>
      <c r="O11">
        <f>AVERAGE(J12:J19)</f>
        <v>168.28231330909011</v>
      </c>
      <c r="P11">
        <f>AVERAGE(J20:J29)</f>
        <v>106.66237213446728</v>
      </c>
    </row>
    <row r="12" spans="1:16" x14ac:dyDescent="0.25">
      <c r="A12">
        <v>9</v>
      </c>
      <c r="B12" t="s">
        <v>21</v>
      </c>
      <c r="C12" t="s">
        <v>45</v>
      </c>
      <c r="D12">
        <v>3.4380000000000002</v>
      </c>
      <c r="E12">
        <v>1.038</v>
      </c>
      <c r="F12">
        <v>1.92</v>
      </c>
      <c r="H12">
        <v>66.436867192192324</v>
      </c>
      <c r="I12">
        <v>66.436867192192324</v>
      </c>
      <c r="J12">
        <v>64.004689009819188</v>
      </c>
      <c r="M12" t="s">
        <v>61</v>
      </c>
      <c r="N12">
        <f>AVERAGE(J30:J39)</f>
        <v>102.26557173200405</v>
      </c>
      <c r="O12">
        <f>AVERAGE(J41:J48)</f>
        <v>86.83966435302942</v>
      </c>
      <c r="P12">
        <f>AVERAGE(J50:J59)</f>
        <v>116.08786673503892</v>
      </c>
    </row>
    <row r="13" spans="1:16" x14ac:dyDescent="0.25">
      <c r="A13">
        <v>38</v>
      </c>
      <c r="B13" t="s">
        <v>21</v>
      </c>
      <c r="C13" t="s">
        <v>45</v>
      </c>
      <c r="D13">
        <v>2.9380000000000002</v>
      </c>
      <c r="E13">
        <v>0.75800000000000001</v>
      </c>
      <c r="F13">
        <v>1.9179999999999999</v>
      </c>
      <c r="H13">
        <v>69.260142816487431</v>
      </c>
      <c r="I13">
        <v>69.260142816487431</v>
      </c>
      <c r="J13">
        <v>91.372220074521678</v>
      </c>
    </row>
    <row r="14" spans="1:16" x14ac:dyDescent="0.25">
      <c r="A14">
        <v>27</v>
      </c>
      <c r="B14" t="s">
        <v>21</v>
      </c>
      <c r="C14" t="s">
        <v>45</v>
      </c>
      <c r="E14">
        <v>0.88800000000000001</v>
      </c>
      <c r="F14">
        <v>1.4810000000000001</v>
      </c>
      <c r="H14">
        <v>51.08388396181693</v>
      </c>
      <c r="I14">
        <v>51.08388396181693</v>
      </c>
      <c r="J14">
        <v>57.52689635339744</v>
      </c>
    </row>
    <row r="15" spans="1:16" x14ac:dyDescent="0.25">
      <c r="A15">
        <v>6</v>
      </c>
      <c r="B15" t="s">
        <v>21</v>
      </c>
      <c r="C15" t="s">
        <v>45</v>
      </c>
      <c r="D15">
        <v>2.9079999999999999</v>
      </c>
      <c r="E15">
        <v>0.88600000000000001</v>
      </c>
      <c r="F15">
        <v>1.67</v>
      </c>
      <c r="H15">
        <v>66.109708191337901</v>
      </c>
      <c r="I15">
        <v>66.109708191337901</v>
      </c>
      <c r="J15">
        <v>74.615923466521338</v>
      </c>
    </row>
    <row r="16" spans="1:16" x14ac:dyDescent="0.25">
      <c r="A16">
        <v>11</v>
      </c>
      <c r="B16" t="s">
        <v>21</v>
      </c>
      <c r="C16" t="s">
        <v>46</v>
      </c>
      <c r="D16">
        <v>3.0310000000000001</v>
      </c>
      <c r="E16">
        <v>1.0489999999999999</v>
      </c>
      <c r="F16">
        <v>1.607</v>
      </c>
      <c r="H16">
        <v>-38.718326165873926</v>
      </c>
      <c r="I16">
        <v>0</v>
      </c>
    </row>
    <row r="17" spans="1:10" x14ac:dyDescent="0.25">
      <c r="A17">
        <v>13</v>
      </c>
      <c r="B17" t="s">
        <v>21</v>
      </c>
      <c r="C17" t="s">
        <v>46</v>
      </c>
      <c r="D17">
        <v>2.202</v>
      </c>
      <c r="E17">
        <v>0.63600000000000001</v>
      </c>
      <c r="F17">
        <v>1.3660000000000001</v>
      </c>
      <c r="H17">
        <v>227.49370368179672</v>
      </c>
      <c r="I17">
        <v>227.49370368179672</v>
      </c>
      <c r="J17">
        <v>357.69450264433448</v>
      </c>
    </row>
    <row r="18" spans="1:10" x14ac:dyDescent="0.25">
      <c r="A18">
        <v>17</v>
      </c>
      <c r="B18" t="s">
        <v>21</v>
      </c>
      <c r="C18" t="s">
        <v>46</v>
      </c>
      <c r="D18">
        <v>2.383</v>
      </c>
      <c r="E18">
        <v>0.56499999999999995</v>
      </c>
      <c r="F18">
        <v>1.34</v>
      </c>
      <c r="H18">
        <v>259.91017934369711</v>
      </c>
      <c r="I18">
        <v>259.91017934369711</v>
      </c>
      <c r="J18">
        <v>460.01801653751704</v>
      </c>
    </row>
    <row r="19" spans="1:10" x14ac:dyDescent="0.25">
      <c r="A19">
        <v>18</v>
      </c>
      <c r="B19" t="s">
        <v>21</v>
      </c>
      <c r="C19" t="s">
        <v>46</v>
      </c>
      <c r="D19">
        <v>2.621</v>
      </c>
      <c r="E19">
        <v>0.88100000000000001</v>
      </c>
      <c r="F19">
        <v>1.4059999999999999</v>
      </c>
      <c r="H19">
        <v>64.087415613294738</v>
      </c>
      <c r="I19">
        <v>64.087415613294738</v>
      </c>
      <c r="J19">
        <v>72.74394507751957</v>
      </c>
    </row>
    <row r="20" spans="1:10" x14ac:dyDescent="0.25">
      <c r="A20">
        <v>2</v>
      </c>
      <c r="B20" t="s">
        <v>21</v>
      </c>
      <c r="C20" t="s">
        <v>49</v>
      </c>
      <c r="D20">
        <v>2.15</v>
      </c>
      <c r="E20">
        <v>0.79400000000000004</v>
      </c>
      <c r="F20">
        <v>1.022</v>
      </c>
      <c r="H20">
        <v>-53.931962602785639</v>
      </c>
      <c r="I20">
        <v>0</v>
      </c>
    </row>
    <row r="21" spans="1:10" x14ac:dyDescent="0.25">
      <c r="A21">
        <v>5</v>
      </c>
      <c r="B21" t="s">
        <v>21</v>
      </c>
      <c r="C21" t="s">
        <v>49</v>
      </c>
      <c r="E21">
        <v>1.002</v>
      </c>
      <c r="F21">
        <v>1.825</v>
      </c>
      <c r="H21">
        <v>283.01645842069468</v>
      </c>
      <c r="I21">
        <v>283.01645842069468</v>
      </c>
      <c r="J21">
        <v>282.45155531007453</v>
      </c>
    </row>
    <row r="22" spans="1:10" x14ac:dyDescent="0.25">
      <c r="A22">
        <v>1</v>
      </c>
      <c r="B22" t="s">
        <v>21</v>
      </c>
      <c r="C22" t="s">
        <v>49</v>
      </c>
      <c r="D22">
        <v>2.9820000000000002</v>
      </c>
      <c r="E22">
        <v>0.95899999999999996</v>
      </c>
      <c r="F22">
        <v>1.496</v>
      </c>
      <c r="H22">
        <v>-87.460916804636341</v>
      </c>
      <c r="I22">
        <v>0</v>
      </c>
    </row>
    <row r="23" spans="1:10" x14ac:dyDescent="0.25">
      <c r="A23">
        <v>22</v>
      </c>
      <c r="B23" t="s">
        <v>21</v>
      </c>
      <c r="C23" t="s">
        <v>49</v>
      </c>
      <c r="D23">
        <v>2.3610000000000002</v>
      </c>
      <c r="E23">
        <v>0.83799999999999997</v>
      </c>
      <c r="F23">
        <v>1.25</v>
      </c>
      <c r="H23">
        <v>138.07684433139096</v>
      </c>
      <c r="I23">
        <v>138.07684433139096</v>
      </c>
      <c r="J23">
        <v>164.76950397540688</v>
      </c>
    </row>
    <row r="24" spans="1:10" x14ac:dyDescent="0.25">
      <c r="A24">
        <v>10</v>
      </c>
      <c r="B24" t="s">
        <v>21</v>
      </c>
      <c r="C24" t="s">
        <v>49</v>
      </c>
      <c r="D24">
        <v>3.1120000000000001</v>
      </c>
      <c r="E24">
        <v>1.1339999999999999</v>
      </c>
      <c r="F24">
        <v>1.6879999999999999</v>
      </c>
      <c r="H24">
        <v>60.28116693248964</v>
      </c>
      <c r="I24">
        <v>60.28116693248964</v>
      </c>
      <c r="J24">
        <v>53.157995531295981</v>
      </c>
    </row>
    <row r="25" spans="1:10" x14ac:dyDescent="0.25">
      <c r="A25">
        <v>23</v>
      </c>
      <c r="B25" t="s">
        <v>21</v>
      </c>
      <c r="C25" t="s">
        <v>50</v>
      </c>
      <c r="D25">
        <v>2.65</v>
      </c>
      <c r="E25">
        <v>0.92800000000000005</v>
      </c>
      <c r="F25">
        <v>1.399</v>
      </c>
      <c r="H25">
        <v>94.222509266962291</v>
      </c>
      <c r="I25">
        <v>94.222509266962291</v>
      </c>
      <c r="J25">
        <v>101.53287636526109</v>
      </c>
    </row>
    <row r="26" spans="1:10" x14ac:dyDescent="0.25">
      <c r="A26">
        <v>3</v>
      </c>
      <c r="B26" t="s">
        <v>21</v>
      </c>
      <c r="C26" t="s">
        <v>50</v>
      </c>
      <c r="D26">
        <v>2.6160000000000001</v>
      </c>
      <c r="E26">
        <v>0.78900000000000003</v>
      </c>
      <c r="F26">
        <v>1.4750000000000001</v>
      </c>
      <c r="H26">
        <v>51.059281998443986</v>
      </c>
      <c r="I26">
        <v>51.059281998443986</v>
      </c>
      <c r="J26">
        <v>64.713918882691999</v>
      </c>
    </row>
    <row r="27" spans="1:10" x14ac:dyDescent="0.25">
      <c r="A27">
        <v>4</v>
      </c>
      <c r="B27" t="s">
        <v>21</v>
      </c>
      <c r="C27" t="s">
        <v>50</v>
      </c>
      <c r="D27">
        <v>2.5750000000000002</v>
      </c>
      <c r="E27">
        <v>0.93</v>
      </c>
      <c r="F27">
        <v>1.4059999999999999</v>
      </c>
      <c r="H27">
        <v>22.481129833969071</v>
      </c>
      <c r="I27">
        <v>22.481129833969071</v>
      </c>
      <c r="J27">
        <v>24.173257885988246</v>
      </c>
    </row>
    <row r="28" spans="1:10" x14ac:dyDescent="0.25">
      <c r="A28">
        <v>7</v>
      </c>
      <c r="B28" t="s">
        <v>21</v>
      </c>
      <c r="C28" t="s">
        <v>50</v>
      </c>
      <c r="D28">
        <v>3.7109999999999999</v>
      </c>
      <c r="E28">
        <v>1.1659999999999999</v>
      </c>
      <c r="F28">
        <v>2.1160000000000001</v>
      </c>
      <c r="H28">
        <v>65.106521490983738</v>
      </c>
      <c r="I28">
        <v>65.106521490983738</v>
      </c>
      <c r="J28">
        <v>55.837496990552097</v>
      </c>
    </row>
    <row r="29" spans="1:10" x14ac:dyDescent="0.25">
      <c r="A29">
        <v>14</v>
      </c>
      <c r="B29" t="s">
        <v>21</v>
      </c>
      <c r="C29" t="s">
        <v>50</v>
      </c>
      <c r="D29">
        <v>2.1749999999999998</v>
      </c>
      <c r="E29">
        <v>0.69799999999999995</v>
      </c>
      <c r="F29">
        <v>1.254</v>
      </c>
      <c r="H29">
        <v>-75.140777436999684</v>
      </c>
      <c r="I29">
        <v>0</v>
      </c>
    </row>
    <row r="30" spans="1:10" x14ac:dyDescent="0.25">
      <c r="A30">
        <v>21</v>
      </c>
      <c r="B30" t="s">
        <v>20</v>
      </c>
      <c r="C30" t="s">
        <v>47</v>
      </c>
      <c r="D30">
        <v>2.1539999999999999</v>
      </c>
      <c r="E30">
        <v>0.92400000000000004</v>
      </c>
      <c r="F30">
        <v>0.84399999999999997</v>
      </c>
      <c r="H30">
        <v>97.606324991436324</v>
      </c>
      <c r="I30">
        <v>97.606324991436324</v>
      </c>
      <c r="J30">
        <v>105.63455085653281</v>
      </c>
    </row>
    <row r="31" spans="1:10" x14ac:dyDescent="0.25">
      <c r="A31">
        <v>10</v>
      </c>
      <c r="B31" t="s">
        <v>20</v>
      </c>
      <c r="C31" t="s">
        <v>47</v>
      </c>
      <c r="E31">
        <v>0.871</v>
      </c>
      <c r="F31">
        <v>0.84299999999999997</v>
      </c>
      <c r="H31">
        <v>-118.69861420565145</v>
      </c>
      <c r="I31">
        <v>0</v>
      </c>
    </row>
    <row r="32" spans="1:10" x14ac:dyDescent="0.25">
      <c r="A32">
        <v>13</v>
      </c>
      <c r="B32" t="s">
        <v>20</v>
      </c>
      <c r="C32" t="s">
        <v>47</v>
      </c>
      <c r="D32">
        <v>2.8439999999999999</v>
      </c>
      <c r="E32">
        <v>0.92700000000000005</v>
      </c>
      <c r="F32">
        <v>1.3169999999999999</v>
      </c>
      <c r="H32">
        <v>198.11351962269103</v>
      </c>
      <c r="I32">
        <v>198.11351962269103</v>
      </c>
      <c r="J32">
        <v>213.71469214961274</v>
      </c>
    </row>
    <row r="33" spans="1:10" x14ac:dyDescent="0.25">
      <c r="A33">
        <v>23</v>
      </c>
      <c r="B33" t="s">
        <v>20</v>
      </c>
      <c r="C33" t="s">
        <v>47</v>
      </c>
      <c r="E33">
        <v>0.74399999999999999</v>
      </c>
      <c r="F33">
        <v>0.80200000000000005</v>
      </c>
      <c r="H33">
        <v>61.297295707785082</v>
      </c>
      <c r="I33">
        <v>61.297295707785082</v>
      </c>
      <c r="J33">
        <v>82.388838316915439</v>
      </c>
    </row>
    <row r="34" spans="1:10" x14ac:dyDescent="0.25">
      <c r="A34">
        <v>24</v>
      </c>
      <c r="B34" t="s">
        <v>20</v>
      </c>
      <c r="C34" t="s">
        <v>47</v>
      </c>
      <c r="E34">
        <v>0.69099999999999995</v>
      </c>
      <c r="F34">
        <v>0.94499999999999995</v>
      </c>
      <c r="H34">
        <v>53.52128510734812</v>
      </c>
      <c r="I34">
        <v>53.52128510734812</v>
      </c>
      <c r="J34">
        <v>77.45482649399149</v>
      </c>
    </row>
    <row r="35" spans="1:10" x14ac:dyDescent="0.25">
      <c r="A35">
        <v>1</v>
      </c>
      <c r="B35" t="s">
        <v>20</v>
      </c>
      <c r="C35" t="s">
        <v>48</v>
      </c>
      <c r="D35">
        <v>3.4020000000000001</v>
      </c>
      <c r="E35">
        <v>1.248</v>
      </c>
      <c r="F35">
        <v>1.595</v>
      </c>
      <c r="H35">
        <v>161.33689025219562</v>
      </c>
      <c r="I35">
        <v>161.33689025219562</v>
      </c>
      <c r="J35">
        <v>129.2763543687465</v>
      </c>
    </row>
    <row r="36" spans="1:10" x14ac:dyDescent="0.25">
      <c r="A36">
        <v>25</v>
      </c>
      <c r="B36" t="s">
        <v>20</v>
      </c>
      <c r="C36" t="s">
        <v>48</v>
      </c>
      <c r="D36">
        <v>2.1930000000000001</v>
      </c>
      <c r="E36">
        <v>0.94799999999999995</v>
      </c>
      <c r="F36">
        <v>0.92</v>
      </c>
      <c r="H36">
        <v>124.44917188555813</v>
      </c>
      <c r="I36">
        <v>124.44917188555813</v>
      </c>
      <c r="J36">
        <v>131.27549776957611</v>
      </c>
    </row>
    <row r="37" spans="1:10" x14ac:dyDescent="0.25">
      <c r="A37">
        <v>27</v>
      </c>
      <c r="B37" t="s">
        <v>20</v>
      </c>
      <c r="C37" t="s">
        <v>48</v>
      </c>
      <c r="D37">
        <v>1.7549999999999999</v>
      </c>
      <c r="E37">
        <v>0.57099999999999995</v>
      </c>
      <c r="F37">
        <v>0.90600000000000003</v>
      </c>
      <c r="H37">
        <v>-2.1617733282988607</v>
      </c>
      <c r="I37">
        <v>0</v>
      </c>
    </row>
    <row r="38" spans="1:10" x14ac:dyDescent="0.25">
      <c r="A38">
        <v>29</v>
      </c>
      <c r="B38" t="s">
        <v>20</v>
      </c>
      <c r="C38" t="s">
        <v>48</v>
      </c>
      <c r="D38">
        <v>2.0179999999999998</v>
      </c>
      <c r="E38">
        <v>0.93899999999999995</v>
      </c>
      <c r="F38">
        <v>0.86099999999999999</v>
      </c>
      <c r="G38" t="s">
        <v>25</v>
      </c>
      <c r="H38">
        <v>22.904410763548707</v>
      </c>
      <c r="I38">
        <v>22.904410763548707</v>
      </c>
      <c r="J38">
        <v>24.392343731148785</v>
      </c>
    </row>
    <row r="39" spans="1:10" x14ac:dyDescent="0.25">
      <c r="A39">
        <v>19</v>
      </c>
      <c r="B39" t="s">
        <v>20</v>
      </c>
      <c r="C39" t="s">
        <v>48</v>
      </c>
      <c r="E39">
        <v>1.1479999999999999</v>
      </c>
      <c r="F39">
        <v>1.2010000000000001</v>
      </c>
      <c r="H39">
        <v>61.977615754595675</v>
      </c>
      <c r="I39">
        <v>61.977615754595675</v>
      </c>
      <c r="J39">
        <v>53.987470169508434</v>
      </c>
    </row>
    <row r="40" spans="1:10" x14ac:dyDescent="0.25">
      <c r="A40">
        <v>30</v>
      </c>
      <c r="B40" t="s">
        <v>20</v>
      </c>
      <c r="C40" t="s">
        <v>45</v>
      </c>
      <c r="D40">
        <v>2.2959999999999998</v>
      </c>
      <c r="E40">
        <v>0.76800000000000002</v>
      </c>
      <c r="F40">
        <v>1.1559999999999999</v>
      </c>
      <c r="H40">
        <v>130.69893835102263</v>
      </c>
      <c r="I40">
        <v>130.69893835102263</v>
      </c>
      <c r="J40">
        <v>170.1809093112274</v>
      </c>
    </row>
    <row r="41" spans="1:10" x14ac:dyDescent="0.25">
      <c r="A41">
        <v>6</v>
      </c>
      <c r="B41" t="s">
        <v>20</v>
      </c>
      <c r="C41" t="s">
        <v>45</v>
      </c>
      <c r="D41">
        <v>2.1800000000000002</v>
      </c>
      <c r="E41">
        <v>0.96</v>
      </c>
      <c r="F41">
        <v>0.89600000000000002</v>
      </c>
      <c r="H41">
        <v>23.724048750578753</v>
      </c>
      <c r="I41">
        <v>23.724048750578753</v>
      </c>
      <c r="J41">
        <v>24.712550781852869</v>
      </c>
    </row>
    <row r="42" spans="1:10" x14ac:dyDescent="0.25">
      <c r="A42">
        <v>3</v>
      </c>
      <c r="B42" t="s">
        <v>20</v>
      </c>
      <c r="C42" t="s">
        <v>45</v>
      </c>
      <c r="D42">
        <v>3.3759999999999999</v>
      </c>
      <c r="E42">
        <v>1.0660000000000001</v>
      </c>
      <c r="F42">
        <v>1.5009999999999999</v>
      </c>
      <c r="H42">
        <v>-2.4454113297559359</v>
      </c>
      <c r="I42">
        <v>0</v>
      </c>
    </row>
    <row r="43" spans="1:10" x14ac:dyDescent="0.25">
      <c r="A43">
        <v>28</v>
      </c>
      <c r="B43" t="s">
        <v>20</v>
      </c>
      <c r="C43" t="s">
        <v>45</v>
      </c>
      <c r="D43">
        <v>2.16</v>
      </c>
      <c r="E43">
        <v>1.022</v>
      </c>
      <c r="F43">
        <v>0.89700000000000002</v>
      </c>
      <c r="H43">
        <v>75.718374203110344</v>
      </c>
      <c r="I43">
        <v>75.718374203110344</v>
      </c>
      <c r="J43">
        <v>74.088428770166672</v>
      </c>
    </row>
    <row r="44" spans="1:10" x14ac:dyDescent="0.25">
      <c r="A44">
        <v>4</v>
      </c>
      <c r="B44" t="s">
        <v>20</v>
      </c>
      <c r="C44" t="s">
        <v>45</v>
      </c>
      <c r="D44">
        <v>3.0049999999999999</v>
      </c>
      <c r="E44">
        <v>0.97399999999999998</v>
      </c>
      <c r="F44">
        <v>1.343</v>
      </c>
      <c r="H44">
        <v>83.284751680483708</v>
      </c>
      <c r="I44">
        <v>83.284751680483708</v>
      </c>
      <c r="J44">
        <v>85.507958604192723</v>
      </c>
    </row>
    <row r="45" spans="1:10" x14ac:dyDescent="0.25">
      <c r="A45">
        <v>11</v>
      </c>
      <c r="B45" t="s">
        <v>20</v>
      </c>
      <c r="C45" t="s">
        <v>46</v>
      </c>
      <c r="D45">
        <v>2.8029999999999999</v>
      </c>
      <c r="E45">
        <v>1.335</v>
      </c>
      <c r="F45">
        <v>1.202</v>
      </c>
      <c r="H45">
        <v>66.674081917276226</v>
      </c>
      <c r="I45">
        <v>66.674081917276226</v>
      </c>
      <c r="J45">
        <v>49.943132522304289</v>
      </c>
    </row>
    <row r="46" spans="1:10" x14ac:dyDescent="0.25">
      <c r="A46">
        <v>22</v>
      </c>
      <c r="B46" t="s">
        <v>20</v>
      </c>
      <c r="C46" t="s">
        <v>46</v>
      </c>
      <c r="D46">
        <v>2.4329999999999998</v>
      </c>
      <c r="E46">
        <v>0.93600000000000005</v>
      </c>
      <c r="F46">
        <v>1.1339999999999999</v>
      </c>
      <c r="H46">
        <v>161.89346115494143</v>
      </c>
      <c r="I46">
        <v>161.89346115494143</v>
      </c>
      <c r="J46">
        <v>172.96309952451006</v>
      </c>
    </row>
    <row r="47" spans="1:10" x14ac:dyDescent="0.25">
      <c r="A47">
        <v>18</v>
      </c>
      <c r="B47" t="s">
        <v>20</v>
      </c>
      <c r="C47" t="s">
        <v>46</v>
      </c>
      <c r="D47">
        <v>2.1850000000000001</v>
      </c>
      <c r="E47">
        <v>0.89100000000000001</v>
      </c>
      <c r="F47">
        <v>1.012</v>
      </c>
      <c r="H47">
        <v>62.369082475734132</v>
      </c>
      <c r="I47">
        <v>62.369082475734132</v>
      </c>
      <c r="J47">
        <v>69.998970230902501</v>
      </c>
    </row>
    <row r="48" spans="1:10" x14ac:dyDescent="0.25">
      <c r="A48">
        <v>12</v>
      </c>
      <c r="B48" t="s">
        <v>20</v>
      </c>
      <c r="C48" t="s">
        <v>46</v>
      </c>
      <c r="D48">
        <v>2.0739999999999998</v>
      </c>
      <c r="E48">
        <v>0.86899999999999999</v>
      </c>
      <c r="F48">
        <v>0.90500000000000003</v>
      </c>
      <c r="H48">
        <v>113.54659022239359</v>
      </c>
      <c r="I48">
        <v>113.54659022239359</v>
      </c>
      <c r="J48">
        <v>130.66351003727686</v>
      </c>
    </row>
    <row r="49" spans="1:10" x14ac:dyDescent="0.25">
      <c r="A49">
        <v>15</v>
      </c>
      <c r="B49" t="s">
        <v>20</v>
      </c>
      <c r="C49" t="s">
        <v>46</v>
      </c>
      <c r="D49">
        <v>2.85</v>
      </c>
      <c r="E49">
        <v>1.1870000000000001</v>
      </c>
      <c r="F49">
        <v>1.282</v>
      </c>
      <c r="H49">
        <v>-1.2536689956103737</v>
      </c>
      <c r="I49">
        <v>0</v>
      </c>
    </row>
    <row r="50" spans="1:10" x14ac:dyDescent="0.25">
      <c r="A50">
        <v>8</v>
      </c>
      <c r="B50" t="s">
        <v>20</v>
      </c>
      <c r="C50" t="s">
        <v>49</v>
      </c>
      <c r="D50">
        <v>3.036</v>
      </c>
      <c r="E50">
        <v>1.23</v>
      </c>
      <c r="F50">
        <v>1.44</v>
      </c>
      <c r="H50">
        <v>50.539332212216792</v>
      </c>
      <c r="I50">
        <v>50.539332212216792</v>
      </c>
      <c r="J50">
        <v>41.088887977412028</v>
      </c>
    </row>
    <row r="51" spans="1:10" x14ac:dyDescent="0.25">
      <c r="A51">
        <v>5</v>
      </c>
      <c r="B51" t="s">
        <v>20</v>
      </c>
      <c r="C51" t="s">
        <v>49</v>
      </c>
      <c r="D51">
        <v>3.5950000000000002</v>
      </c>
      <c r="E51">
        <v>1.294</v>
      </c>
      <c r="F51">
        <v>1.292</v>
      </c>
      <c r="H51">
        <v>176.25658175834499</v>
      </c>
      <c r="I51">
        <v>176.25658175834499</v>
      </c>
      <c r="J51">
        <v>136.21065050876737</v>
      </c>
    </row>
    <row r="52" spans="1:10" x14ac:dyDescent="0.25">
      <c r="A52">
        <v>17</v>
      </c>
      <c r="B52" t="s">
        <v>20</v>
      </c>
      <c r="C52" t="s">
        <v>49</v>
      </c>
      <c r="E52">
        <v>1.2390000000000001</v>
      </c>
      <c r="F52">
        <v>1.151</v>
      </c>
      <c r="G52" t="s">
        <v>25</v>
      </c>
      <c r="H52">
        <v>87.24895590407759</v>
      </c>
      <c r="I52">
        <v>87.24895590407759</v>
      </c>
      <c r="J52">
        <v>70.418850608617902</v>
      </c>
    </row>
    <row r="53" spans="1:10" x14ac:dyDescent="0.25">
      <c r="A53">
        <v>26</v>
      </c>
      <c r="B53" t="s">
        <v>20</v>
      </c>
      <c r="C53" t="s">
        <v>49</v>
      </c>
      <c r="D53">
        <v>1.9490000000000001</v>
      </c>
      <c r="E53">
        <v>0.76300000000000001</v>
      </c>
      <c r="F53">
        <v>0.89500000000000002</v>
      </c>
      <c r="H53">
        <v>78.418348976576979</v>
      </c>
      <c r="I53">
        <v>78.418348976576979</v>
      </c>
      <c r="J53">
        <v>102.77634204007468</v>
      </c>
    </row>
    <row r="54" spans="1:10" x14ac:dyDescent="0.25">
      <c r="A54">
        <v>20</v>
      </c>
      <c r="B54" t="s">
        <v>20</v>
      </c>
      <c r="C54" t="s">
        <v>49</v>
      </c>
      <c r="D54">
        <v>2.1280000000000001</v>
      </c>
      <c r="E54">
        <v>0.88500000000000001</v>
      </c>
      <c r="F54">
        <v>0.99199999999999999</v>
      </c>
      <c r="H54">
        <v>239.36582710387793</v>
      </c>
      <c r="I54">
        <v>239.36582710387793</v>
      </c>
      <c r="J54">
        <v>270.46986113432536</v>
      </c>
    </row>
    <row r="55" spans="1:10" x14ac:dyDescent="0.25">
      <c r="A55">
        <v>2</v>
      </c>
      <c r="B55" t="s">
        <v>20</v>
      </c>
      <c r="C55" t="s">
        <v>50</v>
      </c>
      <c r="D55">
        <v>2.1040000000000001</v>
      </c>
      <c r="E55">
        <v>0.96699999999999997</v>
      </c>
      <c r="F55">
        <v>0.90700000000000003</v>
      </c>
      <c r="H55">
        <v>120.66818408246485</v>
      </c>
      <c r="I55">
        <v>120.66818408246485</v>
      </c>
      <c r="J55">
        <v>124.786126248671</v>
      </c>
    </row>
    <row r="56" spans="1:10" x14ac:dyDescent="0.25">
      <c r="A56">
        <v>16</v>
      </c>
      <c r="B56" t="s">
        <v>20</v>
      </c>
      <c r="C56" t="s">
        <v>50</v>
      </c>
      <c r="D56">
        <v>2.19</v>
      </c>
      <c r="E56">
        <v>0.93400000000000005</v>
      </c>
      <c r="F56">
        <v>0.97499999999999998</v>
      </c>
      <c r="H56">
        <v>81.164448764807275</v>
      </c>
      <c r="I56">
        <v>81.164448764807275</v>
      </c>
      <c r="J56">
        <v>86.899838077952111</v>
      </c>
    </row>
    <row r="57" spans="1:10" x14ac:dyDescent="0.25">
      <c r="A57" s="1">
        <v>9</v>
      </c>
      <c r="B57" s="1" t="s">
        <v>20</v>
      </c>
      <c r="C57" t="s">
        <v>50</v>
      </c>
      <c r="D57" s="1">
        <v>3.0030000000000001</v>
      </c>
      <c r="E57" s="1">
        <v>1.2250000000000001</v>
      </c>
      <c r="F57" s="1">
        <v>1.417</v>
      </c>
      <c r="G57" s="1" t="s">
        <v>23</v>
      </c>
      <c r="H57">
        <v>139.1564799568151</v>
      </c>
      <c r="I57" s="1">
        <v>139.1564799568151</v>
      </c>
      <c r="J57">
        <v>113.59712649535926</v>
      </c>
    </row>
    <row r="58" spans="1:10" x14ac:dyDescent="0.25">
      <c r="A58">
        <v>7</v>
      </c>
      <c r="B58" t="s">
        <v>20</v>
      </c>
      <c r="C58" t="s">
        <v>50</v>
      </c>
      <c r="D58">
        <v>1.9139999999999999</v>
      </c>
      <c r="E58">
        <v>0.82</v>
      </c>
      <c r="F58">
        <v>0.82799999999999996</v>
      </c>
      <c r="H58">
        <v>80.80535636981989</v>
      </c>
      <c r="I58">
        <v>80.80535636981989</v>
      </c>
      <c r="J58">
        <v>98.543117524170597</v>
      </c>
    </row>
    <row r="59" spans="1:10" x14ac:dyDescent="0.25">
      <c r="A59">
        <v>14</v>
      </c>
      <c r="B59" t="s">
        <v>20</v>
      </c>
      <c r="C59" t="s">
        <v>50</v>
      </c>
      <c r="D59">
        <v>2.3620000000000001</v>
      </c>
      <c r="E59">
        <v>0.85499999999999998</v>
      </c>
      <c r="F59">
        <v>1.0780000000000001</v>
      </c>
      <c r="H59">
        <v>-20.813395902393378</v>
      </c>
      <c r="I5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2"/>
  <sheetViews>
    <sheetView zoomScale="70" zoomScaleNormal="70" workbookViewId="0">
      <selection activeCell="W16" sqref="W16"/>
    </sheetView>
  </sheetViews>
  <sheetFormatPr defaultRowHeight="15" x14ac:dyDescent="0.25"/>
  <sheetData>
    <row r="2" spans="1:23" x14ac:dyDescent="0.25">
      <c r="A2">
        <v>1</v>
      </c>
      <c r="H2" t="s">
        <v>29</v>
      </c>
      <c r="O2" t="s">
        <v>30</v>
      </c>
      <c r="S2" t="s">
        <v>31</v>
      </c>
      <c r="V2" t="s">
        <v>32</v>
      </c>
    </row>
    <row r="3" spans="1:23" x14ac:dyDescent="0.25">
      <c r="A3">
        <v>2</v>
      </c>
      <c r="S3">
        <v>1</v>
      </c>
      <c r="T3">
        <v>24.94</v>
      </c>
      <c r="V3">
        <v>1</v>
      </c>
      <c r="W3">
        <v>18.71</v>
      </c>
    </row>
    <row r="4" spans="1:23" x14ac:dyDescent="0.25">
      <c r="A4">
        <v>3</v>
      </c>
      <c r="H4" t="s">
        <v>33</v>
      </c>
      <c r="J4" t="s">
        <v>34</v>
      </c>
      <c r="N4" s="3">
        <v>38</v>
      </c>
      <c r="O4" s="3">
        <v>448.95</v>
      </c>
      <c r="S4">
        <v>2</v>
      </c>
      <c r="T4">
        <v>25.61</v>
      </c>
      <c r="V4">
        <v>2</v>
      </c>
      <c r="W4">
        <v>18.04</v>
      </c>
    </row>
    <row r="5" spans="1:23" x14ac:dyDescent="0.25">
      <c r="A5">
        <v>4</v>
      </c>
      <c r="H5">
        <v>22</v>
      </c>
      <c r="J5">
        <v>59.07</v>
      </c>
      <c r="N5" s="3">
        <v>49</v>
      </c>
      <c r="O5" s="3">
        <v>467.02</v>
      </c>
      <c r="S5">
        <v>3</v>
      </c>
      <c r="T5">
        <v>26.37</v>
      </c>
      <c r="V5">
        <v>3</v>
      </c>
      <c r="W5">
        <v>18.47</v>
      </c>
    </row>
    <row r="6" spans="1:23" x14ac:dyDescent="0.25">
      <c r="A6">
        <v>5</v>
      </c>
      <c r="H6">
        <v>16</v>
      </c>
      <c r="J6">
        <v>59.95</v>
      </c>
      <c r="N6" s="3">
        <v>17</v>
      </c>
      <c r="O6" s="3">
        <v>489.92</v>
      </c>
      <c r="S6">
        <v>4</v>
      </c>
      <c r="T6">
        <v>24.99</v>
      </c>
      <c r="V6">
        <v>4</v>
      </c>
      <c r="W6">
        <v>18.18</v>
      </c>
    </row>
    <row r="7" spans="1:23" x14ac:dyDescent="0.25">
      <c r="A7">
        <v>6</v>
      </c>
      <c r="H7">
        <v>30</v>
      </c>
      <c r="J7">
        <v>56.6</v>
      </c>
      <c r="N7" s="3">
        <v>5</v>
      </c>
      <c r="O7" s="3">
        <v>210.54</v>
      </c>
      <c r="S7">
        <v>11</v>
      </c>
      <c r="T7">
        <v>26.55</v>
      </c>
      <c r="V7">
        <v>5</v>
      </c>
      <c r="W7">
        <v>18.03</v>
      </c>
    </row>
    <row r="8" spans="1:23" x14ac:dyDescent="0.25">
      <c r="A8">
        <v>7</v>
      </c>
      <c r="H8">
        <v>40</v>
      </c>
      <c r="J8">
        <v>62</v>
      </c>
      <c r="N8" s="3">
        <v>7</v>
      </c>
      <c r="O8" s="3">
        <v>249.39</v>
      </c>
      <c r="S8">
        <v>27</v>
      </c>
      <c r="T8">
        <v>25.17</v>
      </c>
      <c r="V8">
        <v>6</v>
      </c>
      <c r="W8">
        <v>17.489999999999998</v>
      </c>
    </row>
    <row r="9" spans="1:23" x14ac:dyDescent="0.25">
      <c r="A9">
        <v>8</v>
      </c>
      <c r="H9">
        <v>19</v>
      </c>
      <c r="J9">
        <v>56.63</v>
      </c>
      <c r="N9" s="3">
        <v>6</v>
      </c>
      <c r="O9" s="3">
        <v>255.84</v>
      </c>
      <c r="S9">
        <v>34</v>
      </c>
      <c r="T9">
        <v>25.33</v>
      </c>
      <c r="V9">
        <v>7</v>
      </c>
      <c r="W9">
        <v>18.87</v>
      </c>
    </row>
    <row r="10" spans="1:23" x14ac:dyDescent="0.25">
      <c r="A10">
        <v>9</v>
      </c>
      <c r="H10">
        <v>5</v>
      </c>
      <c r="J10">
        <v>60.8</v>
      </c>
      <c r="N10" s="3">
        <v>26</v>
      </c>
      <c r="O10" s="3">
        <v>277.74</v>
      </c>
      <c r="S10">
        <v>41</v>
      </c>
      <c r="T10">
        <v>27.75</v>
      </c>
      <c r="V10">
        <v>8</v>
      </c>
      <c r="W10">
        <v>18.18</v>
      </c>
    </row>
    <row r="11" spans="1:23" x14ac:dyDescent="0.25">
      <c r="A11">
        <v>17</v>
      </c>
      <c r="H11">
        <v>18</v>
      </c>
      <c r="J11">
        <v>60.95</v>
      </c>
      <c r="N11" s="3">
        <v>50</v>
      </c>
      <c r="O11" s="3">
        <v>472.12</v>
      </c>
      <c r="S11">
        <v>45</v>
      </c>
      <c r="T11">
        <v>26.55</v>
      </c>
      <c r="V11">
        <v>9</v>
      </c>
      <c r="W11">
        <v>18.46</v>
      </c>
    </row>
    <row r="12" spans="1:23" x14ac:dyDescent="0.25">
      <c r="A12">
        <v>19</v>
      </c>
      <c r="H12">
        <v>35</v>
      </c>
      <c r="J12">
        <v>59.6</v>
      </c>
      <c r="N12" s="3">
        <v>48</v>
      </c>
      <c r="O12" s="3">
        <v>492.8</v>
      </c>
      <c r="S12">
        <v>53</v>
      </c>
      <c r="T12">
        <v>25.09</v>
      </c>
      <c r="V12">
        <v>10</v>
      </c>
      <c r="W12">
        <v>26.21</v>
      </c>
    </row>
    <row r="13" spans="1:23" x14ac:dyDescent="0.25">
      <c r="A13">
        <v>23</v>
      </c>
      <c r="H13">
        <v>31</v>
      </c>
      <c r="J13">
        <v>58.3</v>
      </c>
      <c r="N13" s="3">
        <v>42</v>
      </c>
      <c r="O13" s="3">
        <v>373.11</v>
      </c>
      <c r="S13">
        <v>56</v>
      </c>
      <c r="T13">
        <v>25.86</v>
      </c>
      <c r="V13">
        <v>11</v>
      </c>
      <c r="W13">
        <v>25.84</v>
      </c>
    </row>
    <row r="14" spans="1:23" x14ac:dyDescent="0.25">
      <c r="A14">
        <v>25</v>
      </c>
      <c r="H14" t="s">
        <v>35</v>
      </c>
      <c r="J14">
        <v>57.11</v>
      </c>
      <c r="N14" s="3">
        <v>9</v>
      </c>
      <c r="O14" s="3">
        <v>273.55</v>
      </c>
      <c r="S14">
        <v>59</v>
      </c>
      <c r="T14">
        <v>26.1</v>
      </c>
      <c r="V14">
        <v>12</v>
      </c>
      <c r="W14">
        <v>27.18</v>
      </c>
    </row>
    <row r="15" spans="1:23" x14ac:dyDescent="0.25">
      <c r="A15">
        <v>26</v>
      </c>
      <c r="H15">
        <v>27</v>
      </c>
      <c r="J15">
        <v>60.1</v>
      </c>
      <c r="N15" s="3">
        <v>4</v>
      </c>
      <c r="O15" s="3">
        <v>215.41</v>
      </c>
      <c r="S15">
        <v>61</v>
      </c>
      <c r="T15">
        <v>27.12</v>
      </c>
      <c r="V15">
        <v>13</v>
      </c>
      <c r="W15">
        <v>26.38</v>
      </c>
    </row>
    <row r="16" spans="1:23" x14ac:dyDescent="0.25">
      <c r="A16">
        <v>28</v>
      </c>
      <c r="H16">
        <v>7</v>
      </c>
      <c r="J16">
        <v>57.92</v>
      </c>
      <c r="N16" s="3">
        <v>5</v>
      </c>
      <c r="O16" s="3">
        <v>210.54</v>
      </c>
      <c r="S16">
        <v>63</v>
      </c>
      <c r="T16">
        <v>26.81</v>
      </c>
      <c r="V16">
        <v>14</v>
      </c>
      <c r="W16">
        <v>26.49</v>
      </c>
    </row>
    <row r="17" spans="1:23" x14ac:dyDescent="0.25">
      <c r="A17">
        <v>29</v>
      </c>
      <c r="H17">
        <v>15</v>
      </c>
      <c r="J17">
        <v>57.51</v>
      </c>
      <c r="N17" s="3">
        <v>26</v>
      </c>
      <c r="O17" s="3">
        <v>277.74</v>
      </c>
      <c r="S17">
        <v>66</v>
      </c>
      <c r="T17">
        <v>25.06</v>
      </c>
      <c r="V17">
        <v>15</v>
      </c>
      <c r="W17">
        <v>26.44</v>
      </c>
    </row>
    <row r="18" spans="1:23" x14ac:dyDescent="0.25">
      <c r="A18">
        <v>31</v>
      </c>
      <c r="H18">
        <v>6</v>
      </c>
      <c r="J18">
        <v>60.78</v>
      </c>
      <c r="N18" s="3">
        <v>36</v>
      </c>
      <c r="O18" s="3">
        <v>314.68</v>
      </c>
      <c r="S18">
        <v>67</v>
      </c>
      <c r="T18">
        <v>25.92</v>
      </c>
      <c r="V18">
        <v>16</v>
      </c>
      <c r="W18">
        <v>26.68</v>
      </c>
    </row>
    <row r="19" spans="1:23" x14ac:dyDescent="0.25">
      <c r="A19">
        <v>34</v>
      </c>
      <c r="H19">
        <v>2</v>
      </c>
      <c r="J19">
        <v>59.4</v>
      </c>
      <c r="N19">
        <v>31</v>
      </c>
      <c r="O19">
        <v>299.33</v>
      </c>
      <c r="S19">
        <v>70</v>
      </c>
      <c r="T19">
        <v>26.22</v>
      </c>
      <c r="V19">
        <v>17</v>
      </c>
      <c r="W19">
        <v>25.87</v>
      </c>
    </row>
    <row r="20" spans="1:23" x14ac:dyDescent="0.25">
      <c r="A20">
        <v>36</v>
      </c>
      <c r="H20">
        <v>37</v>
      </c>
      <c r="J20">
        <v>58.06</v>
      </c>
      <c r="N20">
        <v>5</v>
      </c>
      <c r="O20">
        <v>210.54</v>
      </c>
      <c r="S20">
        <v>83</v>
      </c>
      <c r="T20">
        <v>26.15</v>
      </c>
      <c r="V20">
        <v>18</v>
      </c>
      <c r="W20">
        <v>26.35</v>
      </c>
    </row>
    <row r="21" spans="1:23" x14ac:dyDescent="0.25">
      <c r="A21">
        <v>38</v>
      </c>
      <c r="H21">
        <v>4</v>
      </c>
      <c r="J21">
        <v>60.23</v>
      </c>
      <c r="N21">
        <v>46</v>
      </c>
      <c r="O21">
        <v>458.63</v>
      </c>
      <c r="S21">
        <v>84</v>
      </c>
      <c r="T21">
        <v>25.61</v>
      </c>
      <c r="V21">
        <v>19</v>
      </c>
      <c r="W21">
        <v>27.1</v>
      </c>
    </row>
    <row r="22" spans="1:23" x14ac:dyDescent="0.25">
      <c r="A22">
        <v>42</v>
      </c>
      <c r="H22">
        <v>29</v>
      </c>
      <c r="J22">
        <v>58.02</v>
      </c>
      <c r="N22">
        <v>26</v>
      </c>
      <c r="O22">
        <v>277.74</v>
      </c>
      <c r="S22">
        <v>94</v>
      </c>
      <c r="T22">
        <v>21.51</v>
      </c>
      <c r="V22">
        <v>20</v>
      </c>
      <c r="W22">
        <v>18.170000000000002</v>
      </c>
    </row>
    <row r="23" spans="1:23" x14ac:dyDescent="0.25">
      <c r="A23">
        <v>45</v>
      </c>
      <c r="H23">
        <v>12</v>
      </c>
      <c r="J23">
        <v>57.76</v>
      </c>
      <c r="N23">
        <v>4</v>
      </c>
      <c r="O23">
        <v>215.41</v>
      </c>
      <c r="V23">
        <v>21</v>
      </c>
      <c r="W23">
        <v>17.39</v>
      </c>
    </row>
    <row r="24" spans="1:23" x14ac:dyDescent="0.25">
      <c r="A24">
        <v>46</v>
      </c>
      <c r="H24">
        <v>38</v>
      </c>
      <c r="J24">
        <v>57.72</v>
      </c>
      <c r="N24">
        <v>3</v>
      </c>
      <c r="O24">
        <v>207.7</v>
      </c>
      <c r="V24">
        <v>22</v>
      </c>
      <c r="W24">
        <v>17.39</v>
      </c>
    </row>
    <row r="25" spans="1:23" x14ac:dyDescent="0.25">
      <c r="A25">
        <v>48</v>
      </c>
      <c r="H25" t="s">
        <v>36</v>
      </c>
      <c r="J25">
        <v>60.68</v>
      </c>
      <c r="N25" s="3">
        <v>42</v>
      </c>
      <c r="O25" s="3">
        <v>373.11</v>
      </c>
      <c r="V25">
        <v>23</v>
      </c>
      <c r="W25">
        <v>17.05</v>
      </c>
    </row>
    <row r="26" spans="1:23" x14ac:dyDescent="0.25">
      <c r="A26">
        <v>49</v>
      </c>
      <c r="H26">
        <v>21</v>
      </c>
      <c r="J26">
        <v>59.18</v>
      </c>
      <c r="N26" s="3">
        <v>48</v>
      </c>
      <c r="O26" s="3">
        <v>492.8</v>
      </c>
      <c r="V26">
        <v>24</v>
      </c>
      <c r="W26">
        <v>19.12</v>
      </c>
    </row>
    <row r="27" spans="1:23" x14ac:dyDescent="0.25">
      <c r="A27">
        <v>50</v>
      </c>
      <c r="H27">
        <v>32</v>
      </c>
      <c r="J27">
        <v>59.57</v>
      </c>
      <c r="N27" s="3">
        <v>54</v>
      </c>
      <c r="O27" s="3">
        <v>481.97</v>
      </c>
      <c r="V27">
        <v>27</v>
      </c>
      <c r="W27">
        <v>17.91</v>
      </c>
    </row>
    <row r="28" spans="1:23" x14ac:dyDescent="0.25">
      <c r="A28">
        <v>51</v>
      </c>
      <c r="H28">
        <v>23</v>
      </c>
      <c r="J28">
        <v>60.05</v>
      </c>
      <c r="N28" s="3">
        <v>4</v>
      </c>
      <c r="O28" s="3">
        <v>215.41</v>
      </c>
    </row>
    <row r="29" spans="1:23" x14ac:dyDescent="0.25">
      <c r="A29">
        <v>54</v>
      </c>
      <c r="H29">
        <v>3</v>
      </c>
      <c r="J29">
        <v>60.68</v>
      </c>
      <c r="N29" s="3">
        <v>31</v>
      </c>
      <c r="O29" s="3">
        <v>299.33</v>
      </c>
    </row>
    <row r="30" spans="1:23" x14ac:dyDescent="0.25">
      <c r="H30">
        <v>17</v>
      </c>
      <c r="J30">
        <v>58.99</v>
      </c>
      <c r="N30" s="3">
        <v>9</v>
      </c>
      <c r="O30" s="3">
        <v>273.55</v>
      </c>
    </row>
    <row r="31" spans="1:23" x14ac:dyDescent="0.25">
      <c r="H31">
        <v>33</v>
      </c>
      <c r="J31">
        <v>58.98</v>
      </c>
      <c r="N31" s="3">
        <v>28</v>
      </c>
      <c r="O31" s="3">
        <v>241.2</v>
      </c>
    </row>
    <row r="32" spans="1:23" x14ac:dyDescent="0.25">
      <c r="H32">
        <v>1</v>
      </c>
      <c r="J32">
        <v>61.78</v>
      </c>
      <c r="N32" s="3">
        <v>1</v>
      </c>
      <c r="O32" s="3">
        <v>206.94</v>
      </c>
    </row>
    <row r="33" spans="3:15" x14ac:dyDescent="0.25">
      <c r="H33">
        <v>9</v>
      </c>
      <c r="J33">
        <v>58.25</v>
      </c>
      <c r="N33" s="3">
        <v>3</v>
      </c>
      <c r="O33" s="3">
        <v>207.7</v>
      </c>
    </row>
    <row r="34" spans="3:15" x14ac:dyDescent="0.25">
      <c r="H34">
        <v>13</v>
      </c>
      <c r="J34">
        <v>57.29</v>
      </c>
      <c r="N34" s="3">
        <v>2</v>
      </c>
      <c r="O34" s="3">
        <v>202.98</v>
      </c>
    </row>
    <row r="35" spans="3:15" x14ac:dyDescent="0.25">
      <c r="C35" t="s">
        <v>37</v>
      </c>
      <c r="H35">
        <v>39</v>
      </c>
      <c r="J35">
        <v>57.58</v>
      </c>
      <c r="N35" s="3">
        <v>50</v>
      </c>
      <c r="O35" s="3">
        <v>472.12</v>
      </c>
    </row>
    <row r="36" spans="3:15" x14ac:dyDescent="0.25">
      <c r="H36">
        <v>8</v>
      </c>
      <c r="J36">
        <v>56.87</v>
      </c>
      <c r="N36" s="3">
        <v>34</v>
      </c>
      <c r="O36" s="3">
        <v>297.55</v>
      </c>
    </row>
    <row r="37" spans="3:15" x14ac:dyDescent="0.25">
      <c r="D37" t="s">
        <v>38</v>
      </c>
      <c r="E37" t="s">
        <v>39</v>
      </c>
      <c r="F37" t="s">
        <v>34</v>
      </c>
      <c r="H37">
        <v>20</v>
      </c>
      <c r="J37">
        <v>58.15</v>
      </c>
      <c r="N37" s="3">
        <v>28</v>
      </c>
      <c r="O37" s="3">
        <v>241.2</v>
      </c>
    </row>
    <row r="38" spans="3:15" x14ac:dyDescent="0.25">
      <c r="C38">
        <v>11</v>
      </c>
      <c r="D38">
        <v>240.46</v>
      </c>
      <c r="E38">
        <v>523.04999999999995</v>
      </c>
      <c r="F38">
        <f>E38-D38</f>
        <v>282.58999999999992</v>
      </c>
      <c r="H38">
        <v>34</v>
      </c>
      <c r="J38">
        <v>58.51</v>
      </c>
      <c r="N38" s="3">
        <v>6</v>
      </c>
      <c r="O38" s="3">
        <v>255.84</v>
      </c>
    </row>
    <row r="39" spans="3:15" x14ac:dyDescent="0.25">
      <c r="C39">
        <v>12</v>
      </c>
      <c r="D39">
        <v>232.26</v>
      </c>
      <c r="E39">
        <v>515.72</v>
      </c>
      <c r="F39">
        <f t="shared" ref="F39:F44" si="0">E39-D39</f>
        <v>283.46000000000004</v>
      </c>
      <c r="H39">
        <v>24</v>
      </c>
      <c r="J39">
        <v>61.76</v>
      </c>
      <c r="N39" s="3">
        <v>7</v>
      </c>
      <c r="O39" s="3">
        <v>249.39</v>
      </c>
    </row>
    <row r="40" spans="3:15" x14ac:dyDescent="0.25">
      <c r="C40">
        <v>13</v>
      </c>
      <c r="D40">
        <v>235.5</v>
      </c>
      <c r="E40">
        <v>513.57000000000005</v>
      </c>
      <c r="F40">
        <f>E40-D40</f>
        <v>278.07000000000005</v>
      </c>
      <c r="H40">
        <v>28</v>
      </c>
      <c r="J40">
        <v>58.26</v>
      </c>
      <c r="N40" s="3">
        <v>29</v>
      </c>
      <c r="O40" s="3">
        <v>248.04</v>
      </c>
    </row>
    <row r="41" spans="3:15" x14ac:dyDescent="0.25">
      <c r="C41">
        <v>14</v>
      </c>
      <c r="D41">
        <v>236.5</v>
      </c>
      <c r="E41">
        <v>510.4</v>
      </c>
      <c r="F41">
        <f t="shared" si="0"/>
        <v>273.89999999999998</v>
      </c>
      <c r="H41">
        <v>10</v>
      </c>
      <c r="J41">
        <v>58.45</v>
      </c>
      <c r="N41" s="3">
        <v>1</v>
      </c>
      <c r="O41" s="3">
        <v>206.94</v>
      </c>
    </row>
    <row r="42" spans="3:15" x14ac:dyDescent="0.25">
      <c r="C42">
        <v>15</v>
      </c>
      <c r="D42">
        <v>251.3</v>
      </c>
      <c r="E42">
        <v>529.54</v>
      </c>
      <c r="F42">
        <f t="shared" si="0"/>
        <v>278.23999999999995</v>
      </c>
      <c r="H42">
        <v>25</v>
      </c>
      <c r="J42">
        <v>57.43</v>
      </c>
      <c r="N42" s="3">
        <v>2</v>
      </c>
      <c r="O42" s="3">
        <v>202.98</v>
      </c>
    </row>
    <row r="43" spans="3:15" x14ac:dyDescent="0.25">
      <c r="C43">
        <v>16</v>
      </c>
      <c r="D43">
        <v>243.6</v>
      </c>
      <c r="E43">
        <v>522.94000000000005</v>
      </c>
      <c r="F43">
        <f t="shared" si="0"/>
        <v>279.34000000000003</v>
      </c>
      <c r="H43">
        <v>36</v>
      </c>
      <c r="J43">
        <v>59.31</v>
      </c>
      <c r="N43" s="3">
        <v>8</v>
      </c>
      <c r="O43" s="3">
        <v>253.24</v>
      </c>
    </row>
    <row r="44" spans="3:15" x14ac:dyDescent="0.25">
      <c r="C44">
        <v>20</v>
      </c>
      <c r="D44">
        <v>198.25</v>
      </c>
      <c r="E44">
        <v>568.54</v>
      </c>
      <c r="F44">
        <f t="shared" si="0"/>
        <v>370.28999999999996</v>
      </c>
      <c r="H44">
        <v>26</v>
      </c>
      <c r="J44">
        <v>56.86</v>
      </c>
      <c r="N44">
        <v>34</v>
      </c>
      <c r="O44">
        <v>297.55</v>
      </c>
    </row>
    <row r="45" spans="3:15" x14ac:dyDescent="0.25">
      <c r="H45">
        <v>14</v>
      </c>
      <c r="J45">
        <v>61.02</v>
      </c>
      <c r="N45">
        <v>28</v>
      </c>
      <c r="O45">
        <v>241.2</v>
      </c>
    </row>
    <row r="46" spans="3:15" x14ac:dyDescent="0.25">
      <c r="N46">
        <v>6</v>
      </c>
      <c r="O46">
        <v>255.84</v>
      </c>
    </row>
    <row r="47" spans="3:15" x14ac:dyDescent="0.25">
      <c r="N47">
        <v>7</v>
      </c>
      <c r="O47">
        <v>249.39</v>
      </c>
    </row>
    <row r="48" spans="3:15" x14ac:dyDescent="0.25">
      <c r="N48">
        <v>50</v>
      </c>
      <c r="O48">
        <v>472.12</v>
      </c>
    </row>
    <row r="49" spans="14:15" x14ac:dyDescent="0.25">
      <c r="N49">
        <v>17</v>
      </c>
      <c r="O49">
        <v>489.92</v>
      </c>
    </row>
    <row r="50" spans="14:15" x14ac:dyDescent="0.25">
      <c r="N50">
        <v>29</v>
      </c>
      <c r="O50">
        <v>248.04</v>
      </c>
    </row>
    <row r="51" spans="14:15" x14ac:dyDescent="0.25">
      <c r="N51">
        <v>8</v>
      </c>
      <c r="O51">
        <v>253.24</v>
      </c>
    </row>
    <row r="52" spans="14:15" x14ac:dyDescent="0.25">
      <c r="N52">
        <v>1</v>
      </c>
      <c r="O52">
        <v>206.94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Raw data</vt:lpstr>
      <vt:lpstr>Stat</vt:lpstr>
      <vt:lpstr>Stat2</vt:lpstr>
      <vt:lpstr>Cans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Гуннлауг Иллугасон</dc:creator>
  <cp:lastModifiedBy>Гуннлауг Иллугасон</cp:lastModifiedBy>
  <dcterms:created xsi:type="dcterms:W3CDTF">2020-11-07T23:32:36Z</dcterms:created>
  <dcterms:modified xsi:type="dcterms:W3CDTF">2020-11-08T01:44:55Z</dcterms:modified>
</cp:coreProperties>
</file>