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9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4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5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6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2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3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4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5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6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7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8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59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0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1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2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3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4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5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theme/themeOverride66.xml" ContentType="application/vnd.openxmlformats-officedocument.themeOverrid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theme/themeOverride67.xml" ContentType="application/vnd.openxmlformats-officedocument.themeOverrid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theme/themeOverride68.xml" ContentType="application/vnd.openxmlformats-officedocument.themeOverrid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theme/themeOverride69.xml" ContentType="application/vnd.openxmlformats-officedocument.themeOverrid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theme/themeOverride70.xml" ContentType="application/vnd.openxmlformats-officedocument.themeOverrid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theme/themeOverride71.xml" ContentType="application/vnd.openxmlformats-officedocument.themeOverrid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theme/themeOverride72.xml" ContentType="application/vnd.openxmlformats-officedocument.themeOverrid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theme/themeOverride73.xml" ContentType="application/vnd.openxmlformats-officedocument.themeOverrid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theme/themeOverride74.xml" ContentType="application/vnd.openxmlformats-officedocument.themeOverrid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theme/themeOverride75.xml" ContentType="application/vnd.openxmlformats-officedocument.themeOverrid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theme/themeOverride76.xml" ContentType="application/vnd.openxmlformats-officedocument.themeOverrid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theme/themeOverride77.xml" ContentType="application/vnd.openxmlformats-officedocument.themeOverrid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theme/themeOverride78.xml" ContentType="application/vnd.openxmlformats-officedocument.themeOverrid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theme/themeOverride79.xml" ContentType="application/vnd.openxmlformats-officedocument.themeOverrid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theme/themeOverride80.xml" ContentType="application/vnd.openxmlformats-officedocument.themeOverrid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theme/themeOverride81.xml" ContentType="application/vnd.openxmlformats-officedocument.themeOverrid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theme/themeOverride82.xml" ContentType="application/vnd.openxmlformats-officedocument.themeOverrid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theme/themeOverride83.xml" ContentType="application/vnd.openxmlformats-officedocument.themeOverrid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theme/themeOverride84.xml" ContentType="application/vnd.openxmlformats-officedocument.themeOverrid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theme/themeOverride85.xml" ContentType="application/vnd.openxmlformats-officedocument.themeOverrid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theme/themeOverride86.xml" ContentType="application/vnd.openxmlformats-officedocument.themeOverrid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theme/themeOverride87.xml" ContentType="application/vnd.openxmlformats-officedocument.themeOverrid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theme/themeOverride88.xml" ContentType="application/vnd.openxmlformats-officedocument.themeOverrid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theme/themeOverride89.xml" ContentType="application/vnd.openxmlformats-officedocument.themeOverrid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theme/themeOverride90.xml" ContentType="application/vnd.openxmlformats-officedocument.themeOverrid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theme/themeOverride91.xml" ContentType="application/vnd.openxmlformats-officedocument.themeOverrid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theme/themeOverride92.xml" ContentType="application/vnd.openxmlformats-officedocument.themeOverrid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theme/themeOverride93.xml" ContentType="application/vnd.openxmlformats-officedocument.themeOverrid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theme/themeOverride94.xml" ContentType="application/vnd.openxmlformats-officedocument.themeOverrid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theme/themeOverride95.xml" ContentType="application/vnd.openxmlformats-officedocument.themeOverrid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theme/themeOverride96.xml" ContentType="application/vnd.openxmlformats-officedocument.themeOverrid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theme/themeOverride97.xml" ContentType="application/vnd.openxmlformats-officedocument.themeOverrid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theme/themeOverride98.xml" ContentType="application/vnd.openxmlformats-officedocument.themeOverrid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theme/themeOverride99.xml" ContentType="application/vnd.openxmlformats-officedocument.themeOverrid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theme/themeOverride100.xml" ContentType="application/vnd.openxmlformats-officedocument.themeOverrid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theme/themeOverride101.xml" ContentType="application/vnd.openxmlformats-officedocument.themeOverrid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theme/themeOverride102.xml" ContentType="application/vnd.openxmlformats-officedocument.themeOverrid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theme/themeOverride103.xml" ContentType="application/vnd.openxmlformats-officedocument.themeOverrid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theme/themeOverride104.xml" ContentType="application/vnd.openxmlformats-officedocument.themeOverrid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theme/themeOverride105.xml" ContentType="application/vnd.openxmlformats-officedocument.themeOverrid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theme/themeOverride106.xml" ContentType="application/vnd.openxmlformats-officedocument.themeOverrid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theme/themeOverride107.xml" ContentType="application/vnd.openxmlformats-officedocument.themeOverrid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theme/themeOverride108.xml" ContentType="application/vnd.openxmlformats-officedocument.themeOverrid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theme/themeOverride109.xml" ContentType="application/vnd.openxmlformats-officedocument.themeOverrid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theme/themeOverride110.xml" ContentType="application/vnd.openxmlformats-officedocument.themeOverrid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theme/themeOverride111.xml" ContentType="application/vnd.openxmlformats-officedocument.themeOverrid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theme/themeOverride112.xml" ContentType="application/vnd.openxmlformats-officedocument.themeOverrid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theme/themeOverride113.xml" ContentType="application/vnd.openxmlformats-officedocument.themeOverrid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theme/themeOverride114.xml" ContentType="application/vnd.openxmlformats-officedocument.themeOverrid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theme/themeOverride115.xml" ContentType="application/vnd.openxmlformats-officedocument.themeOverrid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theme/themeOverride116.xml" ContentType="application/vnd.openxmlformats-officedocument.themeOverrid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theme/themeOverride117.xml" ContentType="application/vnd.openxmlformats-officedocument.themeOverrid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theme/themeOverride118.xml" ContentType="application/vnd.openxmlformats-officedocument.themeOverrid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theme/themeOverride119.xml" ContentType="application/vnd.openxmlformats-officedocument.themeOverrid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theme/themeOverride120.xml" ContentType="application/vnd.openxmlformats-officedocument.themeOverrid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theme/themeOverride121.xml" ContentType="application/vnd.openxmlformats-officedocument.themeOverrid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theme/themeOverride122.xml" ContentType="application/vnd.openxmlformats-officedocument.themeOverrid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theme/themeOverride123.xml" ContentType="application/vnd.openxmlformats-officedocument.themeOverrid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theme/themeOverride124.xml" ContentType="application/vnd.openxmlformats-officedocument.themeOverrid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theme/themeOverride125.xml" ContentType="application/vnd.openxmlformats-officedocument.themeOverrid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theme/themeOverride126.xml" ContentType="application/vnd.openxmlformats-officedocument.themeOverrid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theme/themeOverride127.xml" ContentType="application/vnd.openxmlformats-officedocument.themeOverrid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theme/themeOverride128.xml" ContentType="application/vnd.openxmlformats-officedocument.themeOverrid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theme/themeOverride129.xml" ContentType="application/vnd.openxmlformats-officedocument.themeOverrid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theme/themeOverride130.xml" ContentType="application/vnd.openxmlformats-officedocument.themeOverrid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theme/themeOverride131.xml" ContentType="application/vnd.openxmlformats-officedocument.themeOverrid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theme/themeOverride132.xml" ContentType="application/vnd.openxmlformats-officedocument.themeOverrid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theme/themeOverride133.xml" ContentType="application/vnd.openxmlformats-officedocument.themeOverrid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theme/themeOverride134.xml" ContentType="application/vnd.openxmlformats-officedocument.themeOverrid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theme/themeOverride135.xml" ContentType="application/vnd.openxmlformats-officedocument.themeOverrid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theme/themeOverride136.xml" ContentType="application/vnd.openxmlformats-officedocument.themeOverrid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theme/themeOverride137.xml" ContentType="application/vnd.openxmlformats-officedocument.themeOverrid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theme/themeOverride138.xml" ContentType="application/vnd.openxmlformats-officedocument.themeOverrid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theme/themeOverride139.xml" ContentType="application/vnd.openxmlformats-officedocument.themeOverrid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theme/themeOverride140.xml" ContentType="application/vnd.openxmlformats-officedocument.themeOverrid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theme/themeOverride141.xml" ContentType="application/vnd.openxmlformats-officedocument.themeOverrid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theme/themeOverride142.xml" ContentType="application/vnd.openxmlformats-officedocument.themeOverrid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theme/themeOverride143.xml" ContentType="application/vnd.openxmlformats-officedocument.themeOverrid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theme/themeOverride144.xml" ContentType="application/vnd.openxmlformats-officedocument.themeOverrid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theme/themeOverride145.xml" ContentType="application/vnd.openxmlformats-officedocument.themeOverrid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theme/themeOverride146.xml" ContentType="application/vnd.openxmlformats-officedocument.themeOverrid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theme/themeOverride147.xml" ContentType="application/vnd.openxmlformats-officedocument.themeOverrid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theme/themeOverride148.xml" ContentType="application/vnd.openxmlformats-officedocument.themeOverrid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theme/themeOverride149.xml" ContentType="application/vnd.openxmlformats-officedocument.themeOverrid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theme/themeOverride150.xml" ContentType="application/vnd.openxmlformats-officedocument.themeOverrid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theme/themeOverride151.xml" ContentType="application/vnd.openxmlformats-officedocument.themeOverrid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theme/themeOverride152.xml" ContentType="application/vnd.openxmlformats-officedocument.themeOverrid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theme/themeOverride153.xml" ContentType="application/vnd.openxmlformats-officedocument.themeOverrid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theme/themeOverride154.xml" ContentType="application/vnd.openxmlformats-officedocument.themeOverrid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таблица" sheetId="2" r:id="rId1"/>
    <sheet name="частоты для бубликов" sheetId="9" r:id="rId2"/>
    <sheet name="выгрузка" sheetId="1" r:id="rId3"/>
    <sheet name="выгрузка_su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2" l="1"/>
  <c r="AL6" i="2"/>
  <c r="G20" i="9" l="1"/>
  <c r="G19" i="9"/>
  <c r="F19" i="9"/>
  <c r="F20" i="9" s="1"/>
  <c r="C19" i="9"/>
  <c r="C20" i="9" s="1"/>
  <c r="B19" i="9"/>
  <c r="B20" i="9" s="1"/>
  <c r="G12" i="9"/>
  <c r="G13" i="9" s="1"/>
  <c r="F12" i="9"/>
  <c r="F13" i="9" s="1"/>
  <c r="C12" i="9"/>
  <c r="C13" i="9" s="1"/>
  <c r="B12" i="9"/>
  <c r="B13" i="9" s="1"/>
  <c r="C5" i="9"/>
  <c r="C6" i="9" s="1"/>
  <c r="B6" i="9"/>
  <c r="B5" i="9"/>
  <c r="AL5" i="2" l="1"/>
  <c r="AM5" i="2"/>
  <c r="AL7" i="2"/>
  <c r="AK4" i="2"/>
  <c r="AK5" i="2" s="1"/>
  <c r="AJ4" i="2"/>
  <c r="AI4" i="2"/>
  <c r="AI5" i="2" s="1"/>
  <c r="AH4" i="2"/>
  <c r="AH13" i="2" l="1"/>
  <c r="AH11" i="2"/>
  <c r="AL13" i="2"/>
  <c r="AH5" i="2"/>
  <c r="AJ13" i="2"/>
  <c r="AJ5" i="2"/>
  <c r="AJ11" i="2" s="1"/>
  <c r="AL11" i="2"/>
  <c r="AJ6" i="2"/>
  <c r="AO3" i="2"/>
  <c r="AN3" i="2"/>
  <c r="AM3" i="2"/>
  <c r="AL3" i="2"/>
  <c r="AK3" i="2"/>
  <c r="AJ3" i="2"/>
  <c r="AJ7" i="2" s="1"/>
  <c r="AI3" i="2"/>
  <c r="AH3" i="2"/>
  <c r="AH6" i="2" s="1"/>
  <c r="AH7" i="2" l="1"/>
  <c r="AB3" i="2"/>
  <c r="AB7" i="2"/>
  <c r="AC3" i="2"/>
  <c r="AC4" i="2"/>
  <c r="AC5" i="2"/>
  <c r="AC6" i="2"/>
  <c r="AC7" i="2"/>
  <c r="AC8" i="2"/>
  <c r="AC11" i="2"/>
  <c r="AB4" i="2"/>
  <c r="AB5" i="2"/>
  <c r="AB6" i="2"/>
  <c r="AB11" i="2"/>
  <c r="N5" i="4" l="1"/>
  <c r="N7" i="4"/>
  <c r="N8" i="4"/>
  <c r="N10" i="4"/>
  <c r="N11" i="4"/>
  <c r="N13" i="4"/>
  <c r="N14" i="4"/>
  <c r="N16" i="4"/>
  <c r="N17" i="4"/>
  <c r="N25" i="4"/>
  <c r="N26" i="4"/>
  <c r="N28" i="4"/>
  <c r="N29" i="4"/>
  <c r="N36" i="4"/>
  <c r="N37" i="4"/>
  <c r="N43" i="4"/>
  <c r="N44" i="4"/>
  <c r="N54" i="4"/>
  <c r="N55" i="4"/>
  <c r="N4" i="4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4" i="1"/>
</calcChain>
</file>

<file path=xl/sharedStrings.xml><?xml version="1.0" encoding="utf-8"?>
<sst xmlns="http://schemas.openxmlformats.org/spreadsheetml/2006/main" count="1322" uniqueCount="309">
  <si>
    <t>pop</t>
  </si>
  <si>
    <t>Freq_MT</t>
  </si>
  <si>
    <t>abram</t>
  </si>
  <si>
    <t>banka</t>
  </si>
  <si>
    <t>belok</t>
  </si>
  <si>
    <t>berzakol</t>
  </si>
  <si>
    <t>bukhtovka</t>
  </si>
  <si>
    <t>chupa</t>
  </si>
  <si>
    <t>dz_banka</t>
  </si>
  <si>
    <t>dz_lit</t>
  </si>
  <si>
    <t>fr</t>
  </si>
  <si>
    <t>ivan_buy</t>
  </si>
  <si>
    <t>ivan_us</t>
  </si>
  <si>
    <t>ivan2</t>
  </si>
  <si>
    <t>ivan3</t>
  </si>
  <si>
    <t>kanal</t>
  </si>
  <si>
    <t>kovda</t>
  </si>
  <si>
    <t>kuvsh</t>
  </si>
  <si>
    <t>luv_korg</t>
  </si>
  <si>
    <t>luv_mat</t>
  </si>
  <si>
    <t>mi</t>
  </si>
  <si>
    <t>niva_sl</t>
  </si>
  <si>
    <t>nm_last</t>
  </si>
  <si>
    <t>oenij</t>
  </si>
  <si>
    <t>padan</t>
  </si>
  <si>
    <t>porya</t>
  </si>
  <si>
    <t>rya</t>
  </si>
  <si>
    <t>salnij</t>
  </si>
  <si>
    <t>seredina</t>
  </si>
  <si>
    <t>seredina_sub</t>
  </si>
  <si>
    <t>sevsk</t>
  </si>
  <si>
    <t>umba</t>
  </si>
  <si>
    <t>umba_06</t>
  </si>
  <si>
    <t>umba_bridge</t>
  </si>
  <si>
    <t>umba_kamni</t>
  </si>
  <si>
    <t>umba_pikut</t>
  </si>
  <si>
    <t>umba_pil</t>
  </si>
  <si>
    <t>umba_pioner</t>
  </si>
  <si>
    <t>umba_sovhoz</t>
  </si>
  <si>
    <t>ustie</t>
  </si>
  <si>
    <t>ustie_sub</t>
  </si>
  <si>
    <t>vor1</t>
  </si>
  <si>
    <t>vor2</t>
  </si>
  <si>
    <t>vor5</t>
  </si>
  <si>
    <t>voronya</t>
  </si>
  <si>
    <t>yarn02</t>
  </si>
  <si>
    <t>yokanga</t>
  </si>
  <si>
    <t>zmis</t>
  </si>
  <si>
    <t>freq_Tmorph</t>
  </si>
  <si>
    <t>доля яз в выборке</t>
  </si>
  <si>
    <t>Sp</t>
  </si>
  <si>
    <t>freq_Tmorph_Sp</t>
  </si>
  <si>
    <t>M.edulis</t>
  </si>
  <si>
    <t>M.trossulus</t>
  </si>
  <si>
    <t>доля яз у видов в выборке</t>
  </si>
  <si>
    <t>congr.mean</t>
  </si>
  <si>
    <t>это accuracy</t>
  </si>
  <si>
    <t>perfomance</t>
  </si>
  <si>
    <t>Var1</t>
  </si>
  <si>
    <t>Freq</t>
  </si>
  <si>
    <t>объем выборки</t>
  </si>
  <si>
    <t>N</t>
  </si>
  <si>
    <t>Locality</t>
  </si>
  <si>
    <t>PSS</t>
  </si>
  <si>
    <t>Abram Mys</t>
  </si>
  <si>
    <t>Ab</t>
  </si>
  <si>
    <t>Outlet of the Kolvitca Bay</t>
  </si>
  <si>
    <t>Kol</t>
  </si>
  <si>
    <t>Bu</t>
  </si>
  <si>
    <t>Ch</t>
  </si>
  <si>
    <t>Fr</t>
  </si>
  <si>
    <t>Ku</t>
  </si>
  <si>
    <t>Mi</t>
  </si>
  <si>
    <t>Chupa Inlet, Chupa harbor</t>
  </si>
  <si>
    <t>Yarnishnaya Inlet</t>
  </si>
  <si>
    <t>Fadeev Stream</t>
  </si>
  <si>
    <t>Belokamennaya Inlet</t>
  </si>
  <si>
    <t>Kandalaksha,  channel</t>
  </si>
  <si>
    <t>Kan</t>
  </si>
  <si>
    <t>Kovda Inlet</t>
  </si>
  <si>
    <t>Kov</t>
  </si>
  <si>
    <t>Kuvshinskaya Salma</t>
  </si>
  <si>
    <t>Luvenga Archipelago</t>
  </si>
  <si>
    <t>Mishukovo</t>
  </si>
  <si>
    <t>Rya</t>
  </si>
  <si>
    <t>Kandalaksha, Mouth of Niva river</t>
  </si>
  <si>
    <t>Niv</t>
  </si>
  <si>
    <t>Kola Bay Bridge</t>
  </si>
  <si>
    <t>Kandalaksha, Olenij Island</t>
  </si>
  <si>
    <t>Ol</t>
  </si>
  <si>
    <t>Padan Inlet</t>
  </si>
  <si>
    <t>Pad</t>
  </si>
  <si>
    <t>Porya Inlet</t>
  </si>
  <si>
    <t>Por</t>
  </si>
  <si>
    <t>Ryazhkov Island</t>
  </si>
  <si>
    <t xml:space="preserve">Kandalaksha, Salnaya Luda Island </t>
  </si>
  <si>
    <t>Sal</t>
  </si>
  <si>
    <t>Sev</t>
  </si>
  <si>
    <t>Umb</t>
  </si>
  <si>
    <t>Severomorsk</t>
  </si>
  <si>
    <t>Umba, Malaya Pir Inlet, Umba harbor</t>
  </si>
  <si>
    <t>Um</t>
  </si>
  <si>
    <t>Yok</t>
  </si>
  <si>
    <t>Umba, Bolshaya Pir Inlet</t>
  </si>
  <si>
    <t>Umba, Malaya Pir Inlet</t>
  </si>
  <si>
    <t>Umba river</t>
  </si>
  <si>
    <t>Voronjya Inlet</t>
  </si>
  <si>
    <t>Zeleniy Mys</t>
  </si>
  <si>
    <t>Zm</t>
  </si>
  <si>
    <t>UmA</t>
  </si>
  <si>
    <t>UmB</t>
  </si>
  <si>
    <t>ChA</t>
  </si>
  <si>
    <t>ChB</t>
  </si>
  <si>
    <t>RyaA</t>
  </si>
  <si>
    <t>RyaB</t>
  </si>
  <si>
    <t>White Sea</t>
  </si>
  <si>
    <t>Barents Sea</t>
  </si>
  <si>
    <t>-/-</t>
  </si>
  <si>
    <t>Kola Bay</t>
  </si>
  <si>
    <t>Kola Bay, Tyuva Inlet</t>
  </si>
  <si>
    <t>Gulf of Kandalaksha</t>
  </si>
  <si>
    <t>Gulf of Kandalaksha, Umba</t>
  </si>
  <si>
    <t>Gulf of Kandalaksha, Voronjya Inlet</t>
  </si>
  <si>
    <t>Eastern Murman, Gremikha</t>
  </si>
  <si>
    <t>Eastern Murman, Yarnishnaya Inlet</t>
  </si>
  <si>
    <t>Eastern Murman, Ivanovskaya Inlet</t>
  </si>
  <si>
    <t>Gulf of Kandalaksha, Luvenga Archipelago</t>
  </si>
  <si>
    <t>testing</t>
  </si>
  <si>
    <t>training</t>
  </si>
  <si>
    <t>subtidal</t>
  </si>
  <si>
    <t>tidal</t>
  </si>
  <si>
    <t>-</t>
  </si>
  <si>
    <t>Yarnishnaya Inlet, Yarnishniy Stream</t>
  </si>
  <si>
    <t>Top of the Tyuva Inlet</t>
  </si>
  <si>
    <t>Svyatonossky Bay, Bukhtovka stream? Or river?</t>
  </si>
  <si>
    <t>Outlet of the Ivanovskaya Inlet</t>
  </si>
  <si>
    <t>3rd trough of the Ivanovskaya Inlet ?</t>
  </si>
  <si>
    <t>2nd trough of the Ivanovskaya Inlet ?</t>
  </si>
  <si>
    <t>Outlet of the Tyuva Inlet</t>
  </si>
  <si>
    <t>Svyatonossky Bay, Yokanga River</t>
  </si>
  <si>
    <t>69.11723, 33.36145</t>
  </si>
  <si>
    <t>Meadle part of the Tyuva Inlet</t>
  </si>
  <si>
    <t>69.11611, 33.35042</t>
  </si>
  <si>
    <t>69.11096, 33.37666</t>
  </si>
  <si>
    <t>68.982190, 33.028131</t>
  </si>
  <si>
    <t>69.078978, 33.180997</t>
  </si>
  <si>
    <t>69.046161, 33.041935</t>
  </si>
  <si>
    <t>68.904723, 33.026324</t>
  </si>
  <si>
    <t>68.904612, 33.055684</t>
  </si>
  <si>
    <t>69.303850, 33.415571</t>
  </si>
  <si>
    <t>69.05237, 36.02923</t>
  </si>
  <si>
    <t>66.99567, 32.82042</t>
  </si>
  <si>
    <t>66.756506, 33.781242</t>
  </si>
  <si>
    <t>66.701026, 34.238944</t>
  </si>
  <si>
    <t>67.09889, 32.70194</t>
  </si>
  <si>
    <t>67.113167, 32.642783</t>
  </si>
  <si>
    <t>67.12882, 32.42505</t>
  </si>
  <si>
    <t>66.270398, 33.068441</t>
  </si>
  <si>
    <t>67.15688, 32.37088</t>
  </si>
  <si>
    <t>66.865, 33.08944</t>
  </si>
  <si>
    <t>67.934533, 32.50695</t>
  </si>
  <si>
    <t xml:space="preserve">67.941, 32.434267 </t>
  </si>
  <si>
    <t>67.927883, 32.491083</t>
  </si>
  <si>
    <t xml:space="preserve">67.934533, 32.50695 </t>
  </si>
  <si>
    <t>68.995637, 33.052134</t>
  </si>
  <si>
    <t>66.677388, 34.372514</t>
  </si>
  <si>
    <t>66.696303, 34.352270</t>
  </si>
  <si>
    <t>66.655254, 34.339720</t>
  </si>
  <si>
    <t>66.66417, 34.32611</t>
  </si>
  <si>
    <t>66.68556, 34.33583</t>
  </si>
  <si>
    <t>66.683231, 34.333758</t>
  </si>
  <si>
    <t>66.668867, 34.328305</t>
  </si>
  <si>
    <t>66.664503, 34.298491</t>
  </si>
  <si>
    <t>67.09485, 32.34515</t>
  </si>
  <si>
    <t>67.00815, 32.57235</t>
  </si>
  <si>
    <t>67.12602, 32.36038</t>
  </si>
  <si>
    <t>Sample code</t>
  </si>
  <si>
    <t>T5</t>
  </si>
  <si>
    <t>Ya1</t>
  </si>
  <si>
    <t>Ya2</t>
  </si>
  <si>
    <t>Iv1</t>
  </si>
  <si>
    <t>Iv2</t>
  </si>
  <si>
    <t>Iv3</t>
  </si>
  <si>
    <t>Iv4</t>
  </si>
  <si>
    <t>Lu1</t>
  </si>
  <si>
    <t>Lu2</t>
  </si>
  <si>
    <t>T3</t>
  </si>
  <si>
    <t>T4</t>
  </si>
  <si>
    <t>Bp1</t>
  </si>
  <si>
    <t>Bp2</t>
  </si>
  <si>
    <t>Bp3</t>
  </si>
  <si>
    <t>Mp1</t>
  </si>
  <si>
    <t>Mp2</t>
  </si>
  <si>
    <t>Mp3</t>
  </si>
  <si>
    <t>T1</t>
  </si>
  <si>
    <t>T2</t>
  </si>
  <si>
    <t>Vor1</t>
  </si>
  <si>
    <t>Vor2</t>
  </si>
  <si>
    <t>Vor3</t>
  </si>
  <si>
    <t>Vor4</t>
  </si>
  <si>
    <t>Ya3</t>
  </si>
  <si>
    <t>старое название</t>
  </si>
  <si>
    <t>Coordinates N, E</t>
  </si>
  <si>
    <t>Sea area</t>
  </si>
  <si>
    <t>Region</t>
  </si>
  <si>
    <t>?</t>
  </si>
  <si>
    <t>brackish water</t>
  </si>
  <si>
    <t>saline water</t>
  </si>
  <si>
    <t>Dataset</t>
  </si>
  <si>
    <t>T5A</t>
  </si>
  <si>
    <t>T5B</t>
  </si>
  <si>
    <t>Ya1A</t>
  </si>
  <si>
    <t>Ya1B</t>
  </si>
  <si>
    <t>Ya2A</t>
  </si>
  <si>
    <t>Ya2B</t>
  </si>
  <si>
    <t>T3A</t>
  </si>
  <si>
    <t>T3B</t>
  </si>
  <si>
    <t>T4A</t>
  </si>
  <si>
    <t>T4B</t>
  </si>
  <si>
    <t>T1A</t>
  </si>
  <si>
    <t>T1B</t>
  </si>
  <si>
    <t>T2A</t>
  </si>
  <si>
    <t>Habitat</t>
  </si>
  <si>
    <t>Frequency of T-morphotype</t>
  </si>
  <si>
    <t>ME-like</t>
  </si>
  <si>
    <t>MT-like</t>
  </si>
  <si>
    <t>total</t>
  </si>
  <si>
    <t>Accuracy</t>
  </si>
  <si>
    <t>Efficiency</t>
  </si>
  <si>
    <t>Perfomance</t>
  </si>
  <si>
    <t>Number</t>
  </si>
  <si>
    <t>Subsample code</t>
  </si>
  <si>
    <t>69.11723, 33.36145?</t>
  </si>
  <si>
    <t>69.11611, 33.35042?</t>
  </si>
  <si>
    <t>Top of the Kandalaksha Gulf</t>
  </si>
  <si>
    <t>14A</t>
  </si>
  <si>
    <t>14B</t>
  </si>
  <si>
    <r>
      <t>Salinity categories</t>
    </r>
    <r>
      <rPr>
        <sz val="11"/>
        <color rgb="FFFF0000"/>
        <rFont val="Calibri"/>
        <family val="2"/>
        <charset val="204"/>
        <scheme val="minor"/>
      </rPr>
      <t>?</t>
    </r>
  </si>
  <si>
    <r>
      <t>Svyatonossky Bay, Bukhtovka stream? Or river</t>
    </r>
    <r>
      <rPr>
        <sz val="11"/>
        <color rgb="FFFF0000"/>
        <rFont val="Calibri"/>
        <family val="2"/>
        <charset val="204"/>
        <scheme val="minor"/>
      </rPr>
      <t>?</t>
    </r>
  </si>
  <si>
    <r>
      <t xml:space="preserve">2nd trough of the Ivanovskaya Inlet </t>
    </r>
    <r>
      <rPr>
        <sz val="11"/>
        <color rgb="FFFF0000"/>
        <rFont val="Calibri"/>
        <family val="2"/>
        <charset val="204"/>
        <scheme val="minor"/>
      </rPr>
      <t>?</t>
    </r>
  </si>
  <si>
    <r>
      <t>3rd trough of the Ivanovskaya Inlet</t>
    </r>
    <r>
      <rPr>
        <sz val="11"/>
        <color rgb="FFFF0000"/>
        <rFont val="Calibri"/>
        <family val="2"/>
        <charset val="204"/>
        <scheme val="minor"/>
      </rPr>
      <t xml:space="preserve"> ?</t>
    </r>
  </si>
  <si>
    <t>pss</t>
  </si>
  <si>
    <t>тут для МТ - это eff</t>
  </si>
  <si>
    <t>для МЕ eff = 1-это значение</t>
  </si>
  <si>
    <t>тут неправильно acc!</t>
  </si>
  <si>
    <r>
      <t>brackish water</t>
    </r>
    <r>
      <rPr>
        <sz val="11"/>
        <color rgb="FFFF0000"/>
        <rFont val="Calibri"/>
        <family val="2"/>
        <charset val="204"/>
        <scheme val="minor"/>
      </rPr>
      <t>?</t>
    </r>
  </si>
  <si>
    <r>
      <t>saline water</t>
    </r>
    <r>
      <rPr>
        <sz val="11"/>
        <color rgb="FFFF0000"/>
        <rFont val="Calibri"/>
        <family val="2"/>
        <charset val="204"/>
        <scheme val="minor"/>
      </rPr>
      <t>?</t>
    </r>
  </si>
  <si>
    <t>Frequencies of T-morphotype</t>
  </si>
  <si>
    <t>69.063377, 33.264443</t>
  </si>
  <si>
    <t>testing???</t>
  </si>
  <si>
    <t>vol</t>
  </si>
  <si>
    <t>tu_old</t>
  </si>
  <si>
    <t>Volokovaya Inlet</t>
  </si>
  <si>
    <t>Vo</t>
  </si>
  <si>
    <t>T0</t>
  </si>
  <si>
    <t>69.264898, 33.610993</t>
  </si>
  <si>
    <t>69.11611, 33.35042 ????</t>
  </si>
  <si>
    <t>13A</t>
  </si>
  <si>
    <t>13B</t>
  </si>
  <si>
    <t>15A</t>
  </si>
  <si>
    <t>15B</t>
  </si>
  <si>
    <t>likelihood ratio</t>
  </si>
  <si>
    <t>мт</t>
  </si>
  <si>
    <t>ме</t>
  </si>
  <si>
    <t>bf</t>
  </si>
  <si>
    <t>bn</t>
  </si>
  <si>
    <t>wf</t>
  </si>
  <si>
    <t>wn</t>
  </si>
  <si>
    <t>T_mt</t>
  </si>
  <si>
    <t>T_me</t>
  </si>
  <si>
    <t>LR+</t>
  </si>
  <si>
    <t>LR-</t>
  </si>
  <si>
    <t>acc_ROC</t>
  </si>
  <si>
    <t>AUC</t>
  </si>
  <si>
    <t>nm</t>
  </si>
  <si>
    <t>belok2</t>
  </si>
  <si>
    <t>16A</t>
  </si>
  <si>
    <t>16B</t>
  </si>
  <si>
    <t>17A</t>
  </si>
  <si>
    <t>17B</t>
  </si>
  <si>
    <t>24A</t>
  </si>
  <si>
    <t>24B</t>
  </si>
  <si>
    <t>25A</t>
  </si>
  <si>
    <t>25B</t>
  </si>
  <si>
    <t>31A</t>
  </si>
  <si>
    <t>31B</t>
  </si>
  <si>
    <t>36A</t>
  </si>
  <si>
    <t>36B</t>
  </si>
  <si>
    <t>45A</t>
  </si>
  <si>
    <t>45B</t>
  </si>
  <si>
    <t>Be1</t>
  </si>
  <si>
    <t>Be2</t>
  </si>
  <si>
    <t>Nm1</t>
  </si>
  <si>
    <t>Nm2</t>
  </si>
  <si>
    <t>68.906931, 33.027402</t>
  </si>
  <si>
    <t xml:space="preserve">потом </t>
  </si>
  <si>
    <t>заполню</t>
  </si>
  <si>
    <t>потом</t>
  </si>
  <si>
    <t>белое - оно пресное</t>
  </si>
  <si>
    <t>МТ</t>
  </si>
  <si>
    <t>МЕ</t>
  </si>
  <si>
    <t>Т</t>
  </si>
  <si>
    <t>Е</t>
  </si>
  <si>
    <t>кольский пресный</t>
  </si>
  <si>
    <t>тестинг пресный</t>
  </si>
  <si>
    <t>кольский соленый</t>
  </si>
  <si>
    <t>тестинг соленый</t>
  </si>
  <si>
    <t>плюс ошибка среднего</t>
  </si>
  <si>
    <t>не 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</si>
</sst>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93">
    <xf numFmtId="0" fontId="0" fillId="0" borderId="0" xfId="0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1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11" fillId="0" borderId="8" xfId="0" applyNumberFormat="1" applyFont="1" applyFill="1" applyBorder="1" applyAlignment="1">
      <alignment horizontal="center" vertical="center" wrapText="1"/>
    </xf>
    <xf numFmtId="164" fontId="0" fillId="0" borderId="7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/>
    <xf numFmtId="0" fontId="5" fillId="0" borderId="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 wrapText="1"/>
    </xf>
    <xf numFmtId="164" fontId="11" fillId="0" borderId="5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64" fontId="11" fillId="0" borderId="6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11" fillId="0" borderId="3" xfId="0" applyNumberFormat="1" applyFont="1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1" fillId="0" borderId="7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 wrapText="1"/>
    </xf>
    <xf numFmtId="165" fontId="11" fillId="0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horizontal="center" vertical="center" wrapText="1"/>
    </xf>
    <xf numFmtId="0" fontId="11" fillId="2" borderId="0" xfId="0" applyFont="1" applyFill="1"/>
    <xf numFmtId="0" fontId="4" fillId="0" borderId="0" xfId="0" applyFont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0" fontId="10" fillId="0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3" borderId="10" xfId="0" applyNumberFormat="1" applyFill="1" applyBorder="1"/>
    <xf numFmtId="0" fontId="11" fillId="0" borderId="10" xfId="0" applyFont="1" applyBorder="1"/>
    <xf numFmtId="0" fontId="11" fillId="0" borderId="11" xfId="0" applyFont="1" applyBorder="1"/>
    <xf numFmtId="0" fontId="3" fillId="0" borderId="0" xfId="0" applyFont="1" applyFill="1" applyAlignment="1">
      <alignment horizontal="center" vertical="center"/>
    </xf>
    <xf numFmtId="164" fontId="11" fillId="0" borderId="0" xfId="0" applyNumberFormat="1" applyFont="1"/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49" fontId="13" fillId="0" borderId="8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8.xml"/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9.xml"/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0.xml"/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1.xml"/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2.xml"/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3.xml"/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4.xml"/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5.xml"/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6.xml"/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7.xml"/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8.xml"/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9.xml"/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0.xml"/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1.xml"/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2.xml"/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3.xml"/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4.xml"/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5.xml"/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6.xml"/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7.xml"/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8.xml"/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9.xml"/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0.xml"/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1.xml"/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2.xml"/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3.xml"/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4.xml"/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5.xml"/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6.xml"/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7.xml"/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8.xml"/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9.xml"/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0.xml"/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1.xml"/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2.xml"/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3.xml"/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4.xml"/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5.xml"/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6.xml"/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7.xml"/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8.xml"/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9.xml"/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0.xml"/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1.xml"/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2.xml"/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3.xml"/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4.xml"/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5.xml"/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6.xml"/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7.xml"/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8.xml"/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9.xml"/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0.xml"/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1.xml"/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2.xml"/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3.xml"/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4.xml"/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ln w="6350">
              <a:solidFill>
                <a:schemeClr val="tx1">
                  <a:alpha val="26000"/>
                </a:schemeClr>
              </a:solidFill>
            </a:ln>
          </c:spPr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rgbClr val="FF000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pattFill prst="wdUpDiag">
                <a:fgClr>
                  <a:schemeClr val="tx1"/>
                </a:fgClr>
                <a:bgClr>
                  <a:srgbClr val="0070C0"/>
                </a:bgClr>
              </a:pattFill>
              <a:ln w="6350">
                <a:solidFill>
                  <a:schemeClr val="tx1">
                    <a:alpha val="26000"/>
                  </a:schemeClr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303" Type="http://schemas.openxmlformats.org/officeDocument/2006/relationships/chart" Target="../charts/chart303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68" Type="http://schemas.openxmlformats.org/officeDocument/2006/relationships/chart" Target="../charts/chart268.xml"/><Relationship Id="rId289" Type="http://schemas.openxmlformats.org/officeDocument/2006/relationships/chart" Target="../charts/chart289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58" Type="http://schemas.openxmlformats.org/officeDocument/2006/relationships/chart" Target="../charts/chart258.xml"/><Relationship Id="rId279" Type="http://schemas.openxmlformats.org/officeDocument/2006/relationships/chart" Target="../charts/chart279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48" Type="http://schemas.openxmlformats.org/officeDocument/2006/relationships/chart" Target="../charts/chart248.xml"/><Relationship Id="rId269" Type="http://schemas.openxmlformats.org/officeDocument/2006/relationships/chart" Target="../charts/chart269.xml"/><Relationship Id="rId12" Type="http://schemas.openxmlformats.org/officeDocument/2006/relationships/chart" Target="../charts/chart12.xml"/><Relationship Id="rId33" Type="http://schemas.openxmlformats.org/officeDocument/2006/relationships/chart" Target="../charts/chart33.xml"/><Relationship Id="rId108" Type="http://schemas.openxmlformats.org/officeDocument/2006/relationships/chart" Target="../charts/chart108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54" Type="http://schemas.openxmlformats.org/officeDocument/2006/relationships/chart" Target="../charts/chart54.xml"/><Relationship Id="rId75" Type="http://schemas.openxmlformats.org/officeDocument/2006/relationships/chart" Target="../charts/chart75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61" Type="http://schemas.openxmlformats.org/officeDocument/2006/relationships/chart" Target="../charts/chart161.xml"/><Relationship Id="rId182" Type="http://schemas.openxmlformats.org/officeDocument/2006/relationships/chart" Target="../charts/chart182.xml"/><Relationship Id="rId217" Type="http://schemas.openxmlformats.org/officeDocument/2006/relationships/chart" Target="../charts/chart217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44" Type="http://schemas.openxmlformats.org/officeDocument/2006/relationships/chart" Target="../charts/chart44.xml"/><Relationship Id="rId65" Type="http://schemas.openxmlformats.org/officeDocument/2006/relationships/chart" Target="../charts/chart65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51" Type="http://schemas.openxmlformats.org/officeDocument/2006/relationships/chart" Target="../charts/chart151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28" Type="http://schemas.openxmlformats.org/officeDocument/2006/relationships/chart" Target="../charts/chart228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281" Type="http://schemas.openxmlformats.org/officeDocument/2006/relationships/chart" Target="../charts/chart281.xml"/><Relationship Id="rId34" Type="http://schemas.openxmlformats.org/officeDocument/2006/relationships/chart" Target="../charts/chart34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141" Type="http://schemas.openxmlformats.org/officeDocument/2006/relationships/chart" Target="../charts/chart141.xml"/><Relationship Id="rId7" Type="http://schemas.openxmlformats.org/officeDocument/2006/relationships/chart" Target="../charts/chart7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8" Type="http://schemas.openxmlformats.org/officeDocument/2006/relationships/chart" Target="../charts/chart218.xml"/><Relationship Id="rId239" Type="http://schemas.openxmlformats.org/officeDocument/2006/relationships/chart" Target="../charts/chart239.xml"/><Relationship Id="rId250" Type="http://schemas.openxmlformats.org/officeDocument/2006/relationships/chart" Target="../charts/chart250.xml"/><Relationship Id="rId271" Type="http://schemas.openxmlformats.org/officeDocument/2006/relationships/chart" Target="../charts/chart271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0" Type="http://schemas.openxmlformats.org/officeDocument/2006/relationships/chart" Target="../charts/chart240.xml"/><Relationship Id="rId245" Type="http://schemas.openxmlformats.org/officeDocument/2006/relationships/chart" Target="../charts/chart245.xml"/><Relationship Id="rId261" Type="http://schemas.openxmlformats.org/officeDocument/2006/relationships/chart" Target="../charts/chart261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282" Type="http://schemas.openxmlformats.org/officeDocument/2006/relationships/chart" Target="../charts/chart282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35" Type="http://schemas.openxmlformats.org/officeDocument/2006/relationships/chart" Target="../charts/chart235.xml"/><Relationship Id="rId251" Type="http://schemas.openxmlformats.org/officeDocument/2006/relationships/chart" Target="../charts/chart251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72" Type="http://schemas.openxmlformats.org/officeDocument/2006/relationships/chart" Target="../charts/chart272.xml"/><Relationship Id="rId293" Type="http://schemas.openxmlformats.org/officeDocument/2006/relationships/chart" Target="../charts/chart293.xml"/><Relationship Id="rId302" Type="http://schemas.openxmlformats.org/officeDocument/2006/relationships/chart" Target="../charts/chart302.xml"/><Relationship Id="rId307" Type="http://schemas.openxmlformats.org/officeDocument/2006/relationships/chart" Target="../charts/chart30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241" Type="http://schemas.openxmlformats.org/officeDocument/2006/relationships/chart" Target="../charts/chart241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262" Type="http://schemas.openxmlformats.org/officeDocument/2006/relationships/chart" Target="../charts/chart262.xml"/><Relationship Id="rId283" Type="http://schemas.openxmlformats.org/officeDocument/2006/relationships/chart" Target="../charts/chart283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284" Type="http://schemas.openxmlformats.org/officeDocument/2006/relationships/chart" Target="../charts/chart284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10</xdr:row>
      <xdr:rowOff>523875</xdr:rowOff>
    </xdr:from>
    <xdr:to>
      <xdr:col>26</xdr:col>
      <xdr:colOff>219075</xdr:colOff>
      <xdr:row>14</xdr:row>
      <xdr:rowOff>100011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419100</xdr:colOff>
      <xdr:row>1</xdr:row>
      <xdr:rowOff>142876</xdr:rowOff>
    </xdr:from>
    <xdr:to>
      <xdr:col>24</xdr:col>
      <xdr:colOff>0</xdr:colOff>
      <xdr:row>3</xdr:row>
      <xdr:rowOff>71437</xdr:rowOff>
    </xdr:to>
    <xdr:graphicFrame macro="">
      <xdr:nvGraphicFramePr>
        <xdr:cNvPr id="281" name="Диаграмма 2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447675</xdr:colOff>
      <xdr:row>2</xdr:row>
      <xdr:rowOff>485775</xdr:rowOff>
    </xdr:from>
    <xdr:to>
      <xdr:col>24</xdr:col>
      <xdr:colOff>0</xdr:colOff>
      <xdr:row>4</xdr:row>
      <xdr:rowOff>61911</xdr:rowOff>
    </xdr:to>
    <xdr:graphicFrame macro="">
      <xdr:nvGraphicFramePr>
        <xdr:cNvPr id="282" name="Диаграмма 2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3</xdr:row>
      <xdr:rowOff>476250</xdr:rowOff>
    </xdr:from>
    <xdr:to>
      <xdr:col>24</xdr:col>
      <xdr:colOff>0</xdr:colOff>
      <xdr:row>5</xdr:row>
      <xdr:rowOff>52386</xdr:rowOff>
    </xdr:to>
    <xdr:graphicFrame macro="">
      <xdr:nvGraphicFramePr>
        <xdr:cNvPr id="283" name="Диаграмма 2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4</xdr:row>
      <xdr:rowOff>533400</xdr:rowOff>
    </xdr:from>
    <xdr:to>
      <xdr:col>24</xdr:col>
      <xdr:colOff>0</xdr:colOff>
      <xdr:row>6</xdr:row>
      <xdr:rowOff>109536</xdr:rowOff>
    </xdr:to>
    <xdr:graphicFrame macro="">
      <xdr:nvGraphicFramePr>
        <xdr:cNvPr id="284" name="Диаграмма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419100</xdr:colOff>
      <xdr:row>5</xdr:row>
      <xdr:rowOff>523875</xdr:rowOff>
    </xdr:from>
    <xdr:to>
      <xdr:col>24</xdr:col>
      <xdr:colOff>0</xdr:colOff>
      <xdr:row>7</xdr:row>
      <xdr:rowOff>100011</xdr:rowOff>
    </xdr:to>
    <xdr:graphicFrame macro="">
      <xdr:nvGraphicFramePr>
        <xdr:cNvPr id="285" name="Диаграмма 2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428625</xdr:colOff>
      <xdr:row>6</xdr:row>
      <xdr:rowOff>504825</xdr:rowOff>
    </xdr:from>
    <xdr:to>
      <xdr:col>24</xdr:col>
      <xdr:colOff>0</xdr:colOff>
      <xdr:row>10</xdr:row>
      <xdr:rowOff>80961</xdr:rowOff>
    </xdr:to>
    <xdr:graphicFrame macro="">
      <xdr:nvGraphicFramePr>
        <xdr:cNvPr id="286" name="Диаграмма 2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428625</xdr:colOff>
      <xdr:row>7</xdr:row>
      <xdr:rowOff>523875</xdr:rowOff>
    </xdr:from>
    <xdr:to>
      <xdr:col>24</xdr:col>
      <xdr:colOff>0</xdr:colOff>
      <xdr:row>11</xdr:row>
      <xdr:rowOff>100011</xdr:rowOff>
    </xdr:to>
    <xdr:graphicFrame macro="">
      <xdr:nvGraphicFramePr>
        <xdr:cNvPr id="287" name="Диаграмма 2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438150</xdr:colOff>
      <xdr:row>10</xdr:row>
      <xdr:rowOff>523875</xdr:rowOff>
    </xdr:from>
    <xdr:to>
      <xdr:col>24</xdr:col>
      <xdr:colOff>0</xdr:colOff>
      <xdr:row>14</xdr:row>
      <xdr:rowOff>100011</xdr:rowOff>
    </xdr:to>
    <xdr:graphicFrame macro="">
      <xdr:nvGraphicFramePr>
        <xdr:cNvPr id="288" name="Диаграмма 2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438150</xdr:colOff>
      <xdr:row>11</xdr:row>
      <xdr:rowOff>514350</xdr:rowOff>
    </xdr:from>
    <xdr:to>
      <xdr:col>24</xdr:col>
      <xdr:colOff>0</xdr:colOff>
      <xdr:row>15</xdr:row>
      <xdr:rowOff>90486</xdr:rowOff>
    </xdr:to>
    <xdr:graphicFrame macro="">
      <xdr:nvGraphicFramePr>
        <xdr:cNvPr id="289" name="Диаграмма 2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14</xdr:row>
      <xdr:rowOff>504825</xdr:rowOff>
    </xdr:from>
    <xdr:to>
      <xdr:col>24</xdr:col>
      <xdr:colOff>0</xdr:colOff>
      <xdr:row>16</xdr:row>
      <xdr:rowOff>80961</xdr:rowOff>
    </xdr:to>
    <xdr:graphicFrame macro="">
      <xdr:nvGraphicFramePr>
        <xdr:cNvPr id="290" name="Диаграмма 2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438150</xdr:colOff>
      <xdr:row>15</xdr:row>
      <xdr:rowOff>476250</xdr:rowOff>
    </xdr:from>
    <xdr:to>
      <xdr:col>24</xdr:col>
      <xdr:colOff>0</xdr:colOff>
      <xdr:row>17</xdr:row>
      <xdr:rowOff>52386</xdr:rowOff>
    </xdr:to>
    <xdr:graphicFrame macro="">
      <xdr:nvGraphicFramePr>
        <xdr:cNvPr id="291" name="Диаграмма 2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438150</xdr:colOff>
      <xdr:row>16</xdr:row>
      <xdr:rowOff>495300</xdr:rowOff>
    </xdr:from>
    <xdr:to>
      <xdr:col>24</xdr:col>
      <xdr:colOff>0</xdr:colOff>
      <xdr:row>18</xdr:row>
      <xdr:rowOff>71436</xdr:rowOff>
    </xdr:to>
    <xdr:graphicFrame macro="">
      <xdr:nvGraphicFramePr>
        <xdr:cNvPr id="292" name="Диаграмма 2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428625</xdr:colOff>
      <xdr:row>17</xdr:row>
      <xdr:rowOff>495300</xdr:rowOff>
    </xdr:from>
    <xdr:to>
      <xdr:col>24</xdr:col>
      <xdr:colOff>0</xdr:colOff>
      <xdr:row>19</xdr:row>
      <xdr:rowOff>71436</xdr:rowOff>
    </xdr:to>
    <xdr:graphicFrame macro="">
      <xdr:nvGraphicFramePr>
        <xdr:cNvPr id="293" name="Диаграмма 2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419100</xdr:colOff>
      <xdr:row>18</xdr:row>
      <xdr:rowOff>504825</xdr:rowOff>
    </xdr:from>
    <xdr:to>
      <xdr:col>24</xdr:col>
      <xdr:colOff>0</xdr:colOff>
      <xdr:row>20</xdr:row>
      <xdr:rowOff>80961</xdr:rowOff>
    </xdr:to>
    <xdr:graphicFrame macro="">
      <xdr:nvGraphicFramePr>
        <xdr:cNvPr id="294" name="Диаграмма 2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428625</xdr:colOff>
      <xdr:row>19</xdr:row>
      <xdr:rowOff>504825</xdr:rowOff>
    </xdr:from>
    <xdr:to>
      <xdr:col>24</xdr:col>
      <xdr:colOff>0</xdr:colOff>
      <xdr:row>21</xdr:row>
      <xdr:rowOff>80961</xdr:rowOff>
    </xdr:to>
    <xdr:graphicFrame macro="">
      <xdr:nvGraphicFramePr>
        <xdr:cNvPr id="295" name="Диаграмма 2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438150</xdr:colOff>
      <xdr:row>20</xdr:row>
      <xdr:rowOff>514350</xdr:rowOff>
    </xdr:from>
    <xdr:to>
      <xdr:col>24</xdr:col>
      <xdr:colOff>0</xdr:colOff>
      <xdr:row>22</xdr:row>
      <xdr:rowOff>90486</xdr:rowOff>
    </xdr:to>
    <xdr:graphicFrame macro="">
      <xdr:nvGraphicFramePr>
        <xdr:cNvPr id="296" name="Диаграмма 2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409575</xdr:colOff>
      <xdr:row>21</xdr:row>
      <xdr:rowOff>514350</xdr:rowOff>
    </xdr:from>
    <xdr:to>
      <xdr:col>24</xdr:col>
      <xdr:colOff>0</xdr:colOff>
      <xdr:row>23</xdr:row>
      <xdr:rowOff>90486</xdr:rowOff>
    </xdr:to>
    <xdr:graphicFrame macro="">
      <xdr:nvGraphicFramePr>
        <xdr:cNvPr id="297" name="Диаграмма 2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419100</xdr:colOff>
      <xdr:row>22</xdr:row>
      <xdr:rowOff>523875</xdr:rowOff>
    </xdr:from>
    <xdr:to>
      <xdr:col>24</xdr:col>
      <xdr:colOff>0</xdr:colOff>
      <xdr:row>24</xdr:row>
      <xdr:rowOff>100011</xdr:rowOff>
    </xdr:to>
    <xdr:graphicFrame macro="">
      <xdr:nvGraphicFramePr>
        <xdr:cNvPr id="298" name="Диаграмма 2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428625</xdr:colOff>
      <xdr:row>23</xdr:row>
      <xdr:rowOff>504825</xdr:rowOff>
    </xdr:from>
    <xdr:to>
      <xdr:col>24</xdr:col>
      <xdr:colOff>0</xdr:colOff>
      <xdr:row>25</xdr:row>
      <xdr:rowOff>80961</xdr:rowOff>
    </xdr:to>
    <xdr:graphicFrame macro="">
      <xdr:nvGraphicFramePr>
        <xdr:cNvPr id="299" name="Диаграмма 2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428625</xdr:colOff>
      <xdr:row>24</xdr:row>
      <xdr:rowOff>466725</xdr:rowOff>
    </xdr:from>
    <xdr:to>
      <xdr:col>24</xdr:col>
      <xdr:colOff>0</xdr:colOff>
      <xdr:row>26</xdr:row>
      <xdr:rowOff>42861</xdr:rowOff>
    </xdr:to>
    <xdr:graphicFrame macro="">
      <xdr:nvGraphicFramePr>
        <xdr:cNvPr id="300" name="Диаграмма 2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409575</xdr:colOff>
      <xdr:row>25</xdr:row>
      <xdr:rowOff>495300</xdr:rowOff>
    </xdr:from>
    <xdr:to>
      <xdr:col>24</xdr:col>
      <xdr:colOff>0</xdr:colOff>
      <xdr:row>27</xdr:row>
      <xdr:rowOff>71436</xdr:rowOff>
    </xdr:to>
    <xdr:graphicFrame macro="">
      <xdr:nvGraphicFramePr>
        <xdr:cNvPr id="301" name="Диаграмма 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419100</xdr:colOff>
      <xdr:row>26</xdr:row>
      <xdr:rowOff>523875</xdr:rowOff>
    </xdr:from>
    <xdr:to>
      <xdr:col>24</xdr:col>
      <xdr:colOff>0</xdr:colOff>
      <xdr:row>28</xdr:row>
      <xdr:rowOff>100011</xdr:rowOff>
    </xdr:to>
    <xdr:graphicFrame macro="">
      <xdr:nvGraphicFramePr>
        <xdr:cNvPr id="302" name="Диаграмма 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447675</xdr:colOff>
      <xdr:row>27</xdr:row>
      <xdr:rowOff>476250</xdr:rowOff>
    </xdr:from>
    <xdr:to>
      <xdr:col>24</xdr:col>
      <xdr:colOff>0</xdr:colOff>
      <xdr:row>29</xdr:row>
      <xdr:rowOff>52386</xdr:rowOff>
    </xdr:to>
    <xdr:graphicFrame macro="">
      <xdr:nvGraphicFramePr>
        <xdr:cNvPr id="303" name="Диаграмма 3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419100</xdr:colOff>
      <xdr:row>28</xdr:row>
      <xdr:rowOff>495300</xdr:rowOff>
    </xdr:from>
    <xdr:to>
      <xdr:col>24</xdr:col>
      <xdr:colOff>0</xdr:colOff>
      <xdr:row>30</xdr:row>
      <xdr:rowOff>71436</xdr:rowOff>
    </xdr:to>
    <xdr:graphicFrame macro="">
      <xdr:nvGraphicFramePr>
        <xdr:cNvPr id="304" name="Диаграмма 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428625</xdr:colOff>
      <xdr:row>29</xdr:row>
      <xdr:rowOff>485775</xdr:rowOff>
    </xdr:from>
    <xdr:to>
      <xdr:col>24</xdr:col>
      <xdr:colOff>0</xdr:colOff>
      <xdr:row>31</xdr:row>
      <xdr:rowOff>61911</xdr:rowOff>
    </xdr:to>
    <xdr:graphicFrame macro="">
      <xdr:nvGraphicFramePr>
        <xdr:cNvPr id="305" name="Диаграмма 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400050</xdr:colOff>
      <xdr:row>30</xdr:row>
      <xdr:rowOff>495300</xdr:rowOff>
    </xdr:from>
    <xdr:to>
      <xdr:col>24</xdr:col>
      <xdr:colOff>0</xdr:colOff>
      <xdr:row>32</xdr:row>
      <xdr:rowOff>71436</xdr:rowOff>
    </xdr:to>
    <xdr:graphicFrame macro="">
      <xdr:nvGraphicFramePr>
        <xdr:cNvPr id="306" name="Диаграмма 3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419100</xdr:colOff>
      <xdr:row>31</xdr:row>
      <xdr:rowOff>504825</xdr:rowOff>
    </xdr:from>
    <xdr:to>
      <xdr:col>24</xdr:col>
      <xdr:colOff>0</xdr:colOff>
      <xdr:row>33</xdr:row>
      <xdr:rowOff>80961</xdr:rowOff>
    </xdr:to>
    <xdr:graphicFrame macro="">
      <xdr:nvGraphicFramePr>
        <xdr:cNvPr id="307" name="Диаграмма 3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409575</xdr:colOff>
      <xdr:row>32</xdr:row>
      <xdr:rowOff>523875</xdr:rowOff>
    </xdr:from>
    <xdr:to>
      <xdr:col>24</xdr:col>
      <xdr:colOff>0</xdr:colOff>
      <xdr:row>34</xdr:row>
      <xdr:rowOff>100011</xdr:rowOff>
    </xdr:to>
    <xdr:graphicFrame macro="">
      <xdr:nvGraphicFramePr>
        <xdr:cNvPr id="308" name="Диаграмма 3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438150</xdr:colOff>
      <xdr:row>33</xdr:row>
      <xdr:rowOff>533400</xdr:rowOff>
    </xdr:from>
    <xdr:to>
      <xdr:col>24</xdr:col>
      <xdr:colOff>0</xdr:colOff>
      <xdr:row>35</xdr:row>
      <xdr:rowOff>109536</xdr:rowOff>
    </xdr:to>
    <xdr:graphicFrame macro="">
      <xdr:nvGraphicFramePr>
        <xdr:cNvPr id="309" name="Диаграмма 3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419100</xdr:colOff>
      <xdr:row>34</xdr:row>
      <xdr:rowOff>485775</xdr:rowOff>
    </xdr:from>
    <xdr:to>
      <xdr:col>24</xdr:col>
      <xdr:colOff>0</xdr:colOff>
      <xdr:row>36</xdr:row>
      <xdr:rowOff>61911</xdr:rowOff>
    </xdr:to>
    <xdr:graphicFrame macro="">
      <xdr:nvGraphicFramePr>
        <xdr:cNvPr id="310" name="Диаграмма 3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428625</xdr:colOff>
      <xdr:row>35</xdr:row>
      <xdr:rowOff>495300</xdr:rowOff>
    </xdr:from>
    <xdr:to>
      <xdr:col>24</xdr:col>
      <xdr:colOff>0</xdr:colOff>
      <xdr:row>37</xdr:row>
      <xdr:rowOff>71436</xdr:rowOff>
    </xdr:to>
    <xdr:graphicFrame macro="">
      <xdr:nvGraphicFramePr>
        <xdr:cNvPr id="311" name="Диаграмма 3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447675</xdr:colOff>
      <xdr:row>36</xdr:row>
      <xdr:rowOff>485775</xdr:rowOff>
    </xdr:from>
    <xdr:to>
      <xdr:col>24</xdr:col>
      <xdr:colOff>0</xdr:colOff>
      <xdr:row>38</xdr:row>
      <xdr:rowOff>61911</xdr:rowOff>
    </xdr:to>
    <xdr:graphicFrame macro="">
      <xdr:nvGraphicFramePr>
        <xdr:cNvPr id="312" name="Диаграмма 3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447675</xdr:colOff>
      <xdr:row>37</xdr:row>
      <xdr:rowOff>533400</xdr:rowOff>
    </xdr:from>
    <xdr:to>
      <xdr:col>24</xdr:col>
      <xdr:colOff>0</xdr:colOff>
      <xdr:row>39</xdr:row>
      <xdr:rowOff>109536</xdr:rowOff>
    </xdr:to>
    <xdr:graphicFrame macro="">
      <xdr:nvGraphicFramePr>
        <xdr:cNvPr id="313" name="Диаграмма 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457200</xdr:colOff>
      <xdr:row>38</xdr:row>
      <xdr:rowOff>514350</xdr:rowOff>
    </xdr:from>
    <xdr:to>
      <xdr:col>24</xdr:col>
      <xdr:colOff>0</xdr:colOff>
      <xdr:row>40</xdr:row>
      <xdr:rowOff>90486</xdr:rowOff>
    </xdr:to>
    <xdr:graphicFrame macro="">
      <xdr:nvGraphicFramePr>
        <xdr:cNvPr id="314" name="Диаграмма 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457200</xdr:colOff>
      <xdr:row>39</xdr:row>
      <xdr:rowOff>504825</xdr:rowOff>
    </xdr:from>
    <xdr:to>
      <xdr:col>24</xdr:col>
      <xdr:colOff>0</xdr:colOff>
      <xdr:row>41</xdr:row>
      <xdr:rowOff>80961</xdr:rowOff>
    </xdr:to>
    <xdr:graphicFrame macro="">
      <xdr:nvGraphicFramePr>
        <xdr:cNvPr id="315" name="Диаграмма 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</xdr:col>
      <xdr:colOff>428625</xdr:colOff>
      <xdr:row>40</xdr:row>
      <xdr:rowOff>495300</xdr:rowOff>
    </xdr:from>
    <xdr:to>
      <xdr:col>24</xdr:col>
      <xdr:colOff>0</xdr:colOff>
      <xdr:row>42</xdr:row>
      <xdr:rowOff>71436</xdr:rowOff>
    </xdr:to>
    <xdr:graphicFrame macro="">
      <xdr:nvGraphicFramePr>
        <xdr:cNvPr id="316" name="Диаграмма 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419100</xdr:colOff>
      <xdr:row>41</xdr:row>
      <xdr:rowOff>533400</xdr:rowOff>
    </xdr:from>
    <xdr:to>
      <xdr:col>24</xdr:col>
      <xdr:colOff>0</xdr:colOff>
      <xdr:row>43</xdr:row>
      <xdr:rowOff>109536</xdr:rowOff>
    </xdr:to>
    <xdr:graphicFrame macro="">
      <xdr:nvGraphicFramePr>
        <xdr:cNvPr id="317" name="Диаграмма 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438150</xdr:colOff>
      <xdr:row>42</xdr:row>
      <xdr:rowOff>514350</xdr:rowOff>
    </xdr:from>
    <xdr:to>
      <xdr:col>24</xdr:col>
      <xdr:colOff>0</xdr:colOff>
      <xdr:row>44</xdr:row>
      <xdr:rowOff>90486</xdr:rowOff>
    </xdr:to>
    <xdr:graphicFrame macro="">
      <xdr:nvGraphicFramePr>
        <xdr:cNvPr id="318" name="Диаграмма 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419100</xdr:colOff>
      <xdr:row>43</xdr:row>
      <xdr:rowOff>504825</xdr:rowOff>
    </xdr:from>
    <xdr:to>
      <xdr:col>24</xdr:col>
      <xdr:colOff>0</xdr:colOff>
      <xdr:row>45</xdr:row>
      <xdr:rowOff>80961</xdr:rowOff>
    </xdr:to>
    <xdr:graphicFrame macro="">
      <xdr:nvGraphicFramePr>
        <xdr:cNvPr id="319" name="Диаграмма 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419100</xdr:colOff>
      <xdr:row>44</xdr:row>
      <xdr:rowOff>495300</xdr:rowOff>
    </xdr:from>
    <xdr:to>
      <xdr:col>24</xdr:col>
      <xdr:colOff>0</xdr:colOff>
      <xdr:row>46</xdr:row>
      <xdr:rowOff>71436</xdr:rowOff>
    </xdr:to>
    <xdr:graphicFrame macro="">
      <xdr:nvGraphicFramePr>
        <xdr:cNvPr id="320" name="Диаграмма 3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428625</xdr:colOff>
      <xdr:row>45</xdr:row>
      <xdr:rowOff>504825</xdr:rowOff>
    </xdr:from>
    <xdr:to>
      <xdr:col>24</xdr:col>
      <xdr:colOff>0</xdr:colOff>
      <xdr:row>47</xdr:row>
      <xdr:rowOff>80961</xdr:rowOff>
    </xdr:to>
    <xdr:graphicFrame macro="">
      <xdr:nvGraphicFramePr>
        <xdr:cNvPr id="321" name="Диаграмма 3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419100</xdr:colOff>
      <xdr:row>46</xdr:row>
      <xdr:rowOff>504825</xdr:rowOff>
    </xdr:from>
    <xdr:to>
      <xdr:col>24</xdr:col>
      <xdr:colOff>0</xdr:colOff>
      <xdr:row>48</xdr:row>
      <xdr:rowOff>80961</xdr:rowOff>
    </xdr:to>
    <xdr:graphicFrame macro="">
      <xdr:nvGraphicFramePr>
        <xdr:cNvPr id="322" name="Диаграмма 3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23</xdr:col>
      <xdr:colOff>409575</xdr:colOff>
      <xdr:row>47</xdr:row>
      <xdr:rowOff>495300</xdr:rowOff>
    </xdr:from>
    <xdr:to>
      <xdr:col>24</xdr:col>
      <xdr:colOff>0</xdr:colOff>
      <xdr:row>49</xdr:row>
      <xdr:rowOff>71436</xdr:rowOff>
    </xdr:to>
    <xdr:graphicFrame macro="">
      <xdr:nvGraphicFramePr>
        <xdr:cNvPr id="323" name="Диаграмма 3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428625</xdr:colOff>
      <xdr:row>48</xdr:row>
      <xdr:rowOff>523875</xdr:rowOff>
    </xdr:from>
    <xdr:to>
      <xdr:col>24</xdr:col>
      <xdr:colOff>0</xdr:colOff>
      <xdr:row>50</xdr:row>
      <xdr:rowOff>100011</xdr:rowOff>
    </xdr:to>
    <xdr:graphicFrame macro="">
      <xdr:nvGraphicFramePr>
        <xdr:cNvPr id="324" name="Диаграмма 3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419100</xdr:colOff>
      <xdr:row>49</xdr:row>
      <xdr:rowOff>514350</xdr:rowOff>
    </xdr:from>
    <xdr:to>
      <xdr:col>24</xdr:col>
      <xdr:colOff>0</xdr:colOff>
      <xdr:row>51</xdr:row>
      <xdr:rowOff>90486</xdr:rowOff>
    </xdr:to>
    <xdr:graphicFrame macro="">
      <xdr:nvGraphicFramePr>
        <xdr:cNvPr id="325" name="Диаграмма 3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23</xdr:col>
      <xdr:colOff>428625</xdr:colOff>
      <xdr:row>50</xdr:row>
      <xdr:rowOff>504825</xdr:rowOff>
    </xdr:from>
    <xdr:to>
      <xdr:col>24</xdr:col>
      <xdr:colOff>0</xdr:colOff>
      <xdr:row>52</xdr:row>
      <xdr:rowOff>80961</xdr:rowOff>
    </xdr:to>
    <xdr:graphicFrame macro="">
      <xdr:nvGraphicFramePr>
        <xdr:cNvPr id="326" name="Диаграмма 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419100</xdr:colOff>
      <xdr:row>51</xdr:row>
      <xdr:rowOff>495300</xdr:rowOff>
    </xdr:from>
    <xdr:to>
      <xdr:col>24</xdr:col>
      <xdr:colOff>0</xdr:colOff>
      <xdr:row>53</xdr:row>
      <xdr:rowOff>71436</xdr:rowOff>
    </xdr:to>
    <xdr:graphicFrame macro="">
      <xdr:nvGraphicFramePr>
        <xdr:cNvPr id="327" name="Диаграмма 3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23</xdr:col>
      <xdr:colOff>409575</xdr:colOff>
      <xdr:row>52</xdr:row>
      <xdr:rowOff>495300</xdr:rowOff>
    </xdr:from>
    <xdr:to>
      <xdr:col>24</xdr:col>
      <xdr:colOff>0</xdr:colOff>
      <xdr:row>54</xdr:row>
      <xdr:rowOff>71436</xdr:rowOff>
    </xdr:to>
    <xdr:graphicFrame macro="">
      <xdr:nvGraphicFramePr>
        <xdr:cNvPr id="328" name="Диаграмма 3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</xdr:col>
      <xdr:colOff>428625</xdr:colOff>
      <xdr:row>53</xdr:row>
      <xdr:rowOff>504825</xdr:rowOff>
    </xdr:from>
    <xdr:to>
      <xdr:col>24</xdr:col>
      <xdr:colOff>0</xdr:colOff>
      <xdr:row>55</xdr:row>
      <xdr:rowOff>80961</xdr:rowOff>
    </xdr:to>
    <xdr:graphicFrame macro="">
      <xdr:nvGraphicFramePr>
        <xdr:cNvPr id="329" name="Диаграмма 3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438150</xdr:colOff>
      <xdr:row>54</xdr:row>
      <xdr:rowOff>514350</xdr:rowOff>
    </xdr:from>
    <xdr:to>
      <xdr:col>24</xdr:col>
      <xdr:colOff>0</xdr:colOff>
      <xdr:row>56</xdr:row>
      <xdr:rowOff>90486</xdr:rowOff>
    </xdr:to>
    <xdr:graphicFrame macro="">
      <xdr:nvGraphicFramePr>
        <xdr:cNvPr id="330" name="Диаграмма 3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23</xdr:col>
      <xdr:colOff>419100</xdr:colOff>
      <xdr:row>55</xdr:row>
      <xdr:rowOff>495300</xdr:rowOff>
    </xdr:from>
    <xdr:to>
      <xdr:col>24</xdr:col>
      <xdr:colOff>0</xdr:colOff>
      <xdr:row>57</xdr:row>
      <xdr:rowOff>71436</xdr:rowOff>
    </xdr:to>
    <xdr:graphicFrame macro="">
      <xdr:nvGraphicFramePr>
        <xdr:cNvPr id="331" name="Диаграмма 3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23</xdr:col>
      <xdr:colOff>419100</xdr:colOff>
      <xdr:row>56</xdr:row>
      <xdr:rowOff>533400</xdr:rowOff>
    </xdr:from>
    <xdr:to>
      <xdr:col>24</xdr:col>
      <xdr:colOff>0</xdr:colOff>
      <xdr:row>58</xdr:row>
      <xdr:rowOff>109536</xdr:rowOff>
    </xdr:to>
    <xdr:graphicFrame macro="">
      <xdr:nvGraphicFramePr>
        <xdr:cNvPr id="332" name="Диаграмма 3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409575</xdr:colOff>
      <xdr:row>57</xdr:row>
      <xdr:rowOff>485775</xdr:rowOff>
    </xdr:from>
    <xdr:to>
      <xdr:col>24</xdr:col>
      <xdr:colOff>0</xdr:colOff>
      <xdr:row>59</xdr:row>
      <xdr:rowOff>61911</xdr:rowOff>
    </xdr:to>
    <xdr:graphicFrame macro="">
      <xdr:nvGraphicFramePr>
        <xdr:cNvPr id="333" name="Диаграмма 3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409575</xdr:colOff>
      <xdr:row>58</xdr:row>
      <xdr:rowOff>495300</xdr:rowOff>
    </xdr:from>
    <xdr:to>
      <xdr:col>24</xdr:col>
      <xdr:colOff>0</xdr:colOff>
      <xdr:row>60</xdr:row>
      <xdr:rowOff>71436</xdr:rowOff>
    </xdr:to>
    <xdr:graphicFrame macro="">
      <xdr:nvGraphicFramePr>
        <xdr:cNvPr id="334" name="Диаграмма 3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409575</xdr:colOff>
      <xdr:row>59</xdr:row>
      <xdr:rowOff>495300</xdr:rowOff>
    </xdr:from>
    <xdr:to>
      <xdr:col>24</xdr:col>
      <xdr:colOff>0</xdr:colOff>
      <xdr:row>61</xdr:row>
      <xdr:rowOff>71436</xdr:rowOff>
    </xdr:to>
    <xdr:graphicFrame macro="">
      <xdr:nvGraphicFramePr>
        <xdr:cNvPr id="335" name="Диаграмма 3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419100</xdr:colOff>
      <xdr:row>60</xdr:row>
      <xdr:rowOff>514350</xdr:rowOff>
    </xdr:from>
    <xdr:to>
      <xdr:col>24</xdr:col>
      <xdr:colOff>0</xdr:colOff>
      <xdr:row>62</xdr:row>
      <xdr:rowOff>90486</xdr:rowOff>
    </xdr:to>
    <xdr:graphicFrame macro="">
      <xdr:nvGraphicFramePr>
        <xdr:cNvPr id="336" name="Диаграмма 3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23</xdr:col>
      <xdr:colOff>438150</xdr:colOff>
      <xdr:row>61</xdr:row>
      <xdr:rowOff>514350</xdr:rowOff>
    </xdr:from>
    <xdr:to>
      <xdr:col>24</xdr:col>
      <xdr:colOff>0</xdr:colOff>
      <xdr:row>63</xdr:row>
      <xdr:rowOff>90486</xdr:rowOff>
    </xdr:to>
    <xdr:graphicFrame macro="">
      <xdr:nvGraphicFramePr>
        <xdr:cNvPr id="337" name="Диаграмма 3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23</xdr:col>
      <xdr:colOff>428625</xdr:colOff>
      <xdr:row>62</xdr:row>
      <xdr:rowOff>495300</xdr:rowOff>
    </xdr:from>
    <xdr:to>
      <xdr:col>24</xdr:col>
      <xdr:colOff>0</xdr:colOff>
      <xdr:row>64</xdr:row>
      <xdr:rowOff>71436</xdr:rowOff>
    </xdr:to>
    <xdr:graphicFrame macro="">
      <xdr:nvGraphicFramePr>
        <xdr:cNvPr id="338" name="Диаграмма 3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400050</xdr:colOff>
      <xdr:row>63</xdr:row>
      <xdr:rowOff>495300</xdr:rowOff>
    </xdr:from>
    <xdr:to>
      <xdr:col>24</xdr:col>
      <xdr:colOff>0</xdr:colOff>
      <xdr:row>65</xdr:row>
      <xdr:rowOff>71436</xdr:rowOff>
    </xdr:to>
    <xdr:graphicFrame macro="">
      <xdr:nvGraphicFramePr>
        <xdr:cNvPr id="339" name="Диаграмма 3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419100</xdr:colOff>
      <xdr:row>64</xdr:row>
      <xdr:rowOff>514350</xdr:rowOff>
    </xdr:from>
    <xdr:to>
      <xdr:col>24</xdr:col>
      <xdr:colOff>0</xdr:colOff>
      <xdr:row>66</xdr:row>
      <xdr:rowOff>90486</xdr:rowOff>
    </xdr:to>
    <xdr:graphicFrame macro="">
      <xdr:nvGraphicFramePr>
        <xdr:cNvPr id="340" name="Диаграмма 3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23</xdr:col>
      <xdr:colOff>400050</xdr:colOff>
      <xdr:row>65</xdr:row>
      <xdr:rowOff>523875</xdr:rowOff>
    </xdr:from>
    <xdr:to>
      <xdr:col>24</xdr:col>
      <xdr:colOff>0</xdr:colOff>
      <xdr:row>67</xdr:row>
      <xdr:rowOff>100011</xdr:rowOff>
    </xdr:to>
    <xdr:graphicFrame macro="">
      <xdr:nvGraphicFramePr>
        <xdr:cNvPr id="341" name="Диаграмма 3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23</xdr:col>
      <xdr:colOff>457200</xdr:colOff>
      <xdr:row>66</xdr:row>
      <xdr:rowOff>504825</xdr:rowOff>
    </xdr:from>
    <xdr:to>
      <xdr:col>24</xdr:col>
      <xdr:colOff>0</xdr:colOff>
      <xdr:row>68</xdr:row>
      <xdr:rowOff>80961</xdr:rowOff>
    </xdr:to>
    <xdr:graphicFrame macro="">
      <xdr:nvGraphicFramePr>
        <xdr:cNvPr id="342" name="Диаграмма 3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23</xdr:col>
      <xdr:colOff>400050</xdr:colOff>
      <xdr:row>67</xdr:row>
      <xdr:rowOff>514350</xdr:rowOff>
    </xdr:from>
    <xdr:to>
      <xdr:col>24</xdr:col>
      <xdr:colOff>0</xdr:colOff>
      <xdr:row>69</xdr:row>
      <xdr:rowOff>90486</xdr:rowOff>
    </xdr:to>
    <xdr:graphicFrame macro="">
      <xdr:nvGraphicFramePr>
        <xdr:cNvPr id="343" name="Диаграмма 3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23</xdr:col>
      <xdr:colOff>438150</xdr:colOff>
      <xdr:row>68</xdr:row>
      <xdr:rowOff>495300</xdr:rowOff>
    </xdr:from>
    <xdr:to>
      <xdr:col>24</xdr:col>
      <xdr:colOff>0</xdr:colOff>
      <xdr:row>70</xdr:row>
      <xdr:rowOff>71436</xdr:rowOff>
    </xdr:to>
    <xdr:graphicFrame macro="">
      <xdr:nvGraphicFramePr>
        <xdr:cNvPr id="344" name="Диаграмма 3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23</xdr:col>
      <xdr:colOff>419100</xdr:colOff>
      <xdr:row>69</xdr:row>
      <xdr:rowOff>514350</xdr:rowOff>
    </xdr:from>
    <xdr:to>
      <xdr:col>24</xdr:col>
      <xdr:colOff>0</xdr:colOff>
      <xdr:row>71</xdr:row>
      <xdr:rowOff>90486</xdr:rowOff>
    </xdr:to>
    <xdr:graphicFrame macro="">
      <xdr:nvGraphicFramePr>
        <xdr:cNvPr id="345" name="Диаграмма 3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23</xdr:col>
      <xdr:colOff>419100</xdr:colOff>
      <xdr:row>2</xdr:row>
      <xdr:rowOff>142876</xdr:rowOff>
    </xdr:from>
    <xdr:to>
      <xdr:col>24</xdr:col>
      <xdr:colOff>0</xdr:colOff>
      <xdr:row>4</xdr:row>
      <xdr:rowOff>71437</xdr:rowOff>
    </xdr:to>
    <xdr:graphicFrame macro="">
      <xdr:nvGraphicFramePr>
        <xdr:cNvPr id="134" name="Диаграмма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23</xdr:col>
      <xdr:colOff>419100</xdr:colOff>
      <xdr:row>3</xdr:row>
      <xdr:rowOff>142876</xdr:rowOff>
    </xdr:from>
    <xdr:to>
      <xdr:col>24</xdr:col>
      <xdr:colOff>0</xdr:colOff>
      <xdr:row>5</xdr:row>
      <xdr:rowOff>71437</xdr:rowOff>
    </xdr:to>
    <xdr:graphicFrame macro="">
      <xdr:nvGraphicFramePr>
        <xdr:cNvPr id="135" name="Диаграмма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23</xdr:col>
      <xdr:colOff>419100</xdr:colOff>
      <xdr:row>4</xdr:row>
      <xdr:rowOff>142876</xdr:rowOff>
    </xdr:from>
    <xdr:to>
      <xdr:col>24</xdr:col>
      <xdr:colOff>0</xdr:colOff>
      <xdr:row>6</xdr:row>
      <xdr:rowOff>71437</xdr:rowOff>
    </xdr:to>
    <xdr:graphicFrame macro="">
      <xdr:nvGraphicFramePr>
        <xdr:cNvPr id="136" name="Диаграмма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23</xdr:col>
      <xdr:colOff>419100</xdr:colOff>
      <xdr:row>5</xdr:row>
      <xdr:rowOff>142876</xdr:rowOff>
    </xdr:from>
    <xdr:to>
      <xdr:col>24</xdr:col>
      <xdr:colOff>0</xdr:colOff>
      <xdr:row>7</xdr:row>
      <xdr:rowOff>71437</xdr:rowOff>
    </xdr:to>
    <xdr:graphicFrame macro="">
      <xdr:nvGraphicFramePr>
        <xdr:cNvPr id="137" name="Диаграмма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23</xdr:col>
      <xdr:colOff>419100</xdr:colOff>
      <xdr:row>6</xdr:row>
      <xdr:rowOff>142876</xdr:rowOff>
    </xdr:from>
    <xdr:to>
      <xdr:col>24</xdr:col>
      <xdr:colOff>0</xdr:colOff>
      <xdr:row>10</xdr:row>
      <xdr:rowOff>71437</xdr:rowOff>
    </xdr:to>
    <xdr:graphicFrame macro="">
      <xdr:nvGraphicFramePr>
        <xdr:cNvPr id="138" name="Диаграмма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23</xdr:col>
      <xdr:colOff>419100</xdr:colOff>
      <xdr:row>7</xdr:row>
      <xdr:rowOff>142876</xdr:rowOff>
    </xdr:from>
    <xdr:to>
      <xdr:col>24</xdr:col>
      <xdr:colOff>0</xdr:colOff>
      <xdr:row>11</xdr:row>
      <xdr:rowOff>71437</xdr:rowOff>
    </xdr:to>
    <xdr:graphicFrame macro="">
      <xdr:nvGraphicFramePr>
        <xdr:cNvPr id="139" name="Диаграмма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23</xdr:col>
      <xdr:colOff>419100</xdr:colOff>
      <xdr:row>10</xdr:row>
      <xdr:rowOff>142876</xdr:rowOff>
    </xdr:from>
    <xdr:to>
      <xdr:col>24</xdr:col>
      <xdr:colOff>0</xdr:colOff>
      <xdr:row>14</xdr:row>
      <xdr:rowOff>71437</xdr:rowOff>
    </xdr:to>
    <xdr:graphicFrame macro="">
      <xdr:nvGraphicFramePr>
        <xdr:cNvPr id="140" name="Диаграмма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23</xdr:col>
      <xdr:colOff>419100</xdr:colOff>
      <xdr:row>11</xdr:row>
      <xdr:rowOff>142876</xdr:rowOff>
    </xdr:from>
    <xdr:to>
      <xdr:col>24</xdr:col>
      <xdr:colOff>0</xdr:colOff>
      <xdr:row>15</xdr:row>
      <xdr:rowOff>71437</xdr:rowOff>
    </xdr:to>
    <xdr:graphicFrame macro="">
      <xdr:nvGraphicFramePr>
        <xdr:cNvPr id="141" name="Диаграмма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23</xdr:col>
      <xdr:colOff>419100</xdr:colOff>
      <xdr:row>14</xdr:row>
      <xdr:rowOff>142876</xdr:rowOff>
    </xdr:from>
    <xdr:to>
      <xdr:col>24</xdr:col>
      <xdr:colOff>0</xdr:colOff>
      <xdr:row>16</xdr:row>
      <xdr:rowOff>71437</xdr:rowOff>
    </xdr:to>
    <xdr:graphicFrame macro="">
      <xdr:nvGraphicFramePr>
        <xdr:cNvPr id="142" name="Диаграмма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23</xdr:col>
      <xdr:colOff>419100</xdr:colOff>
      <xdr:row>15</xdr:row>
      <xdr:rowOff>142876</xdr:rowOff>
    </xdr:from>
    <xdr:to>
      <xdr:col>24</xdr:col>
      <xdr:colOff>0</xdr:colOff>
      <xdr:row>17</xdr:row>
      <xdr:rowOff>71437</xdr:rowOff>
    </xdr:to>
    <xdr:graphicFrame macro="">
      <xdr:nvGraphicFramePr>
        <xdr:cNvPr id="143" name="Диаграмма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23</xdr:col>
      <xdr:colOff>419100</xdr:colOff>
      <xdr:row>16</xdr:row>
      <xdr:rowOff>142876</xdr:rowOff>
    </xdr:from>
    <xdr:to>
      <xdr:col>24</xdr:col>
      <xdr:colOff>0</xdr:colOff>
      <xdr:row>18</xdr:row>
      <xdr:rowOff>71437</xdr:rowOff>
    </xdr:to>
    <xdr:graphicFrame macro="">
      <xdr:nvGraphicFramePr>
        <xdr:cNvPr id="144" name="Диаграмма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23</xdr:col>
      <xdr:colOff>419100</xdr:colOff>
      <xdr:row>17</xdr:row>
      <xdr:rowOff>142876</xdr:rowOff>
    </xdr:from>
    <xdr:to>
      <xdr:col>24</xdr:col>
      <xdr:colOff>0</xdr:colOff>
      <xdr:row>19</xdr:row>
      <xdr:rowOff>71437</xdr:rowOff>
    </xdr:to>
    <xdr:graphicFrame macro="">
      <xdr:nvGraphicFramePr>
        <xdr:cNvPr id="145" name="Диаграмма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23</xdr:col>
      <xdr:colOff>419100</xdr:colOff>
      <xdr:row>18</xdr:row>
      <xdr:rowOff>142876</xdr:rowOff>
    </xdr:from>
    <xdr:to>
      <xdr:col>24</xdr:col>
      <xdr:colOff>0</xdr:colOff>
      <xdr:row>20</xdr:row>
      <xdr:rowOff>71437</xdr:rowOff>
    </xdr:to>
    <xdr:graphicFrame macro="">
      <xdr:nvGraphicFramePr>
        <xdr:cNvPr id="146" name="Диаграмма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23</xdr:col>
      <xdr:colOff>419100</xdr:colOff>
      <xdr:row>19</xdr:row>
      <xdr:rowOff>142876</xdr:rowOff>
    </xdr:from>
    <xdr:to>
      <xdr:col>24</xdr:col>
      <xdr:colOff>0</xdr:colOff>
      <xdr:row>21</xdr:row>
      <xdr:rowOff>71437</xdr:rowOff>
    </xdr:to>
    <xdr:graphicFrame macro="">
      <xdr:nvGraphicFramePr>
        <xdr:cNvPr id="147" name="Диаграмма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23</xdr:col>
      <xdr:colOff>419100</xdr:colOff>
      <xdr:row>20</xdr:row>
      <xdr:rowOff>142876</xdr:rowOff>
    </xdr:from>
    <xdr:to>
      <xdr:col>24</xdr:col>
      <xdr:colOff>0</xdr:colOff>
      <xdr:row>22</xdr:row>
      <xdr:rowOff>71437</xdr:rowOff>
    </xdr:to>
    <xdr:graphicFrame macro="">
      <xdr:nvGraphicFramePr>
        <xdr:cNvPr id="148" name="Диаграмма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23</xdr:col>
      <xdr:colOff>419100</xdr:colOff>
      <xdr:row>21</xdr:row>
      <xdr:rowOff>142876</xdr:rowOff>
    </xdr:from>
    <xdr:to>
      <xdr:col>24</xdr:col>
      <xdr:colOff>0</xdr:colOff>
      <xdr:row>23</xdr:row>
      <xdr:rowOff>71437</xdr:rowOff>
    </xdr:to>
    <xdr:graphicFrame macro="">
      <xdr:nvGraphicFramePr>
        <xdr:cNvPr id="149" name="Диаграмма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23</xdr:col>
      <xdr:colOff>419100</xdr:colOff>
      <xdr:row>22</xdr:row>
      <xdr:rowOff>142876</xdr:rowOff>
    </xdr:from>
    <xdr:to>
      <xdr:col>24</xdr:col>
      <xdr:colOff>0</xdr:colOff>
      <xdr:row>24</xdr:row>
      <xdr:rowOff>71437</xdr:rowOff>
    </xdr:to>
    <xdr:graphicFrame macro="">
      <xdr:nvGraphicFramePr>
        <xdr:cNvPr id="150" name="Диаграмма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23</xdr:col>
      <xdr:colOff>419100</xdr:colOff>
      <xdr:row>23</xdr:row>
      <xdr:rowOff>142876</xdr:rowOff>
    </xdr:from>
    <xdr:to>
      <xdr:col>24</xdr:col>
      <xdr:colOff>0</xdr:colOff>
      <xdr:row>25</xdr:row>
      <xdr:rowOff>71437</xdr:rowOff>
    </xdr:to>
    <xdr:graphicFrame macro="">
      <xdr:nvGraphicFramePr>
        <xdr:cNvPr id="151" name="Диаграмма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23</xdr:col>
      <xdr:colOff>419100</xdr:colOff>
      <xdr:row>24</xdr:row>
      <xdr:rowOff>142876</xdr:rowOff>
    </xdr:from>
    <xdr:to>
      <xdr:col>24</xdr:col>
      <xdr:colOff>0</xdr:colOff>
      <xdr:row>26</xdr:row>
      <xdr:rowOff>71437</xdr:rowOff>
    </xdr:to>
    <xdr:graphicFrame macro="">
      <xdr:nvGraphicFramePr>
        <xdr:cNvPr id="152" name="Диаграмма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153" name="Диаграмма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154" name="Диаграмма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155" name="Диаграмма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23</xdr:col>
      <xdr:colOff>419100</xdr:colOff>
      <xdr:row>28</xdr:row>
      <xdr:rowOff>142876</xdr:rowOff>
    </xdr:from>
    <xdr:to>
      <xdr:col>24</xdr:col>
      <xdr:colOff>0</xdr:colOff>
      <xdr:row>30</xdr:row>
      <xdr:rowOff>71437</xdr:rowOff>
    </xdr:to>
    <xdr:graphicFrame macro="">
      <xdr:nvGraphicFramePr>
        <xdr:cNvPr id="156" name="Диаграмма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23</xdr:col>
      <xdr:colOff>419100</xdr:colOff>
      <xdr:row>29</xdr:row>
      <xdr:rowOff>142876</xdr:rowOff>
    </xdr:from>
    <xdr:to>
      <xdr:col>24</xdr:col>
      <xdr:colOff>0</xdr:colOff>
      <xdr:row>31</xdr:row>
      <xdr:rowOff>71437</xdr:rowOff>
    </xdr:to>
    <xdr:graphicFrame macro="">
      <xdr:nvGraphicFramePr>
        <xdr:cNvPr id="157" name="Диаграмма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23</xdr:col>
      <xdr:colOff>419100</xdr:colOff>
      <xdr:row>30</xdr:row>
      <xdr:rowOff>142876</xdr:rowOff>
    </xdr:from>
    <xdr:to>
      <xdr:col>24</xdr:col>
      <xdr:colOff>0</xdr:colOff>
      <xdr:row>32</xdr:row>
      <xdr:rowOff>71437</xdr:rowOff>
    </xdr:to>
    <xdr:graphicFrame macro="">
      <xdr:nvGraphicFramePr>
        <xdr:cNvPr id="158" name="Диаграмма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23</xdr:col>
      <xdr:colOff>419100</xdr:colOff>
      <xdr:row>31</xdr:row>
      <xdr:rowOff>142876</xdr:rowOff>
    </xdr:from>
    <xdr:to>
      <xdr:col>24</xdr:col>
      <xdr:colOff>0</xdr:colOff>
      <xdr:row>33</xdr:row>
      <xdr:rowOff>71437</xdr:rowOff>
    </xdr:to>
    <xdr:graphicFrame macro="">
      <xdr:nvGraphicFramePr>
        <xdr:cNvPr id="159" name="Диаграмма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23</xdr:col>
      <xdr:colOff>419100</xdr:colOff>
      <xdr:row>32</xdr:row>
      <xdr:rowOff>142876</xdr:rowOff>
    </xdr:from>
    <xdr:to>
      <xdr:col>24</xdr:col>
      <xdr:colOff>0</xdr:colOff>
      <xdr:row>34</xdr:row>
      <xdr:rowOff>71437</xdr:rowOff>
    </xdr:to>
    <xdr:graphicFrame macro="">
      <xdr:nvGraphicFramePr>
        <xdr:cNvPr id="160" name="Диаграмма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23</xdr:col>
      <xdr:colOff>419100</xdr:colOff>
      <xdr:row>33</xdr:row>
      <xdr:rowOff>142876</xdr:rowOff>
    </xdr:from>
    <xdr:to>
      <xdr:col>24</xdr:col>
      <xdr:colOff>0</xdr:colOff>
      <xdr:row>35</xdr:row>
      <xdr:rowOff>71437</xdr:rowOff>
    </xdr:to>
    <xdr:graphicFrame macro="">
      <xdr:nvGraphicFramePr>
        <xdr:cNvPr id="161" name="Диаграмма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23</xdr:col>
      <xdr:colOff>419100</xdr:colOff>
      <xdr:row>34</xdr:row>
      <xdr:rowOff>142876</xdr:rowOff>
    </xdr:from>
    <xdr:to>
      <xdr:col>24</xdr:col>
      <xdr:colOff>0</xdr:colOff>
      <xdr:row>36</xdr:row>
      <xdr:rowOff>71437</xdr:rowOff>
    </xdr:to>
    <xdr:graphicFrame macro="">
      <xdr:nvGraphicFramePr>
        <xdr:cNvPr id="162" name="Диаграмма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23</xdr:col>
      <xdr:colOff>419100</xdr:colOff>
      <xdr:row>35</xdr:row>
      <xdr:rowOff>142876</xdr:rowOff>
    </xdr:from>
    <xdr:to>
      <xdr:col>24</xdr:col>
      <xdr:colOff>0</xdr:colOff>
      <xdr:row>37</xdr:row>
      <xdr:rowOff>71437</xdr:rowOff>
    </xdr:to>
    <xdr:graphicFrame macro="">
      <xdr:nvGraphicFramePr>
        <xdr:cNvPr id="163" name="Диаграмма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23</xdr:col>
      <xdr:colOff>419100</xdr:colOff>
      <xdr:row>36</xdr:row>
      <xdr:rowOff>142876</xdr:rowOff>
    </xdr:from>
    <xdr:to>
      <xdr:col>24</xdr:col>
      <xdr:colOff>0</xdr:colOff>
      <xdr:row>38</xdr:row>
      <xdr:rowOff>71437</xdr:rowOff>
    </xdr:to>
    <xdr:graphicFrame macro="">
      <xdr:nvGraphicFramePr>
        <xdr:cNvPr id="164" name="Диаграмма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23</xdr:col>
      <xdr:colOff>419100</xdr:colOff>
      <xdr:row>37</xdr:row>
      <xdr:rowOff>142876</xdr:rowOff>
    </xdr:from>
    <xdr:to>
      <xdr:col>24</xdr:col>
      <xdr:colOff>0</xdr:colOff>
      <xdr:row>39</xdr:row>
      <xdr:rowOff>71437</xdr:rowOff>
    </xdr:to>
    <xdr:graphicFrame macro="">
      <xdr:nvGraphicFramePr>
        <xdr:cNvPr id="165" name="Диаграмма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23</xdr:col>
      <xdr:colOff>419100</xdr:colOff>
      <xdr:row>38</xdr:row>
      <xdr:rowOff>142876</xdr:rowOff>
    </xdr:from>
    <xdr:to>
      <xdr:col>24</xdr:col>
      <xdr:colOff>0</xdr:colOff>
      <xdr:row>40</xdr:row>
      <xdr:rowOff>71437</xdr:rowOff>
    </xdr:to>
    <xdr:graphicFrame macro="">
      <xdr:nvGraphicFramePr>
        <xdr:cNvPr id="166" name="Диаграмма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23</xdr:col>
      <xdr:colOff>419100</xdr:colOff>
      <xdr:row>39</xdr:row>
      <xdr:rowOff>142876</xdr:rowOff>
    </xdr:from>
    <xdr:to>
      <xdr:col>24</xdr:col>
      <xdr:colOff>0</xdr:colOff>
      <xdr:row>41</xdr:row>
      <xdr:rowOff>71437</xdr:rowOff>
    </xdr:to>
    <xdr:graphicFrame macro="">
      <xdr:nvGraphicFramePr>
        <xdr:cNvPr id="167" name="Диаграмма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23</xdr:col>
      <xdr:colOff>419100</xdr:colOff>
      <xdr:row>40</xdr:row>
      <xdr:rowOff>142876</xdr:rowOff>
    </xdr:from>
    <xdr:to>
      <xdr:col>24</xdr:col>
      <xdr:colOff>0</xdr:colOff>
      <xdr:row>42</xdr:row>
      <xdr:rowOff>71437</xdr:rowOff>
    </xdr:to>
    <xdr:graphicFrame macro="">
      <xdr:nvGraphicFramePr>
        <xdr:cNvPr id="168" name="Диаграмма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23</xdr:col>
      <xdr:colOff>419100</xdr:colOff>
      <xdr:row>41</xdr:row>
      <xdr:rowOff>142876</xdr:rowOff>
    </xdr:from>
    <xdr:to>
      <xdr:col>24</xdr:col>
      <xdr:colOff>0</xdr:colOff>
      <xdr:row>43</xdr:row>
      <xdr:rowOff>71437</xdr:rowOff>
    </xdr:to>
    <xdr:graphicFrame macro="">
      <xdr:nvGraphicFramePr>
        <xdr:cNvPr id="169" name="Диаграмма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23</xdr:col>
      <xdr:colOff>419100</xdr:colOff>
      <xdr:row>42</xdr:row>
      <xdr:rowOff>142876</xdr:rowOff>
    </xdr:from>
    <xdr:to>
      <xdr:col>24</xdr:col>
      <xdr:colOff>0</xdr:colOff>
      <xdr:row>44</xdr:row>
      <xdr:rowOff>71437</xdr:rowOff>
    </xdr:to>
    <xdr:graphicFrame macro="">
      <xdr:nvGraphicFramePr>
        <xdr:cNvPr id="170" name="Диаграмма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23</xdr:col>
      <xdr:colOff>419100</xdr:colOff>
      <xdr:row>43</xdr:row>
      <xdr:rowOff>142876</xdr:rowOff>
    </xdr:from>
    <xdr:to>
      <xdr:col>24</xdr:col>
      <xdr:colOff>0</xdr:colOff>
      <xdr:row>45</xdr:row>
      <xdr:rowOff>71437</xdr:rowOff>
    </xdr:to>
    <xdr:graphicFrame macro="">
      <xdr:nvGraphicFramePr>
        <xdr:cNvPr id="171" name="Диаграмма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23</xdr:col>
      <xdr:colOff>419100</xdr:colOff>
      <xdr:row>44</xdr:row>
      <xdr:rowOff>142876</xdr:rowOff>
    </xdr:from>
    <xdr:to>
      <xdr:col>24</xdr:col>
      <xdr:colOff>0</xdr:colOff>
      <xdr:row>46</xdr:row>
      <xdr:rowOff>71437</xdr:rowOff>
    </xdr:to>
    <xdr:graphicFrame macro="">
      <xdr:nvGraphicFramePr>
        <xdr:cNvPr id="172" name="Диаграмма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23</xdr:col>
      <xdr:colOff>419100</xdr:colOff>
      <xdr:row>45</xdr:row>
      <xdr:rowOff>142876</xdr:rowOff>
    </xdr:from>
    <xdr:to>
      <xdr:col>24</xdr:col>
      <xdr:colOff>0</xdr:colOff>
      <xdr:row>47</xdr:row>
      <xdr:rowOff>71437</xdr:rowOff>
    </xdr:to>
    <xdr:graphicFrame macro="">
      <xdr:nvGraphicFramePr>
        <xdr:cNvPr id="173" name="Диаграмма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23</xdr:col>
      <xdr:colOff>419100</xdr:colOff>
      <xdr:row>46</xdr:row>
      <xdr:rowOff>142876</xdr:rowOff>
    </xdr:from>
    <xdr:to>
      <xdr:col>24</xdr:col>
      <xdr:colOff>0</xdr:colOff>
      <xdr:row>48</xdr:row>
      <xdr:rowOff>71437</xdr:rowOff>
    </xdr:to>
    <xdr:graphicFrame macro="">
      <xdr:nvGraphicFramePr>
        <xdr:cNvPr id="174" name="Диаграмма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23</xdr:col>
      <xdr:colOff>419100</xdr:colOff>
      <xdr:row>47</xdr:row>
      <xdr:rowOff>142876</xdr:rowOff>
    </xdr:from>
    <xdr:to>
      <xdr:col>24</xdr:col>
      <xdr:colOff>0</xdr:colOff>
      <xdr:row>49</xdr:row>
      <xdr:rowOff>71437</xdr:rowOff>
    </xdr:to>
    <xdr:graphicFrame macro="">
      <xdr:nvGraphicFramePr>
        <xdr:cNvPr id="175" name="Диаграмма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23</xdr:col>
      <xdr:colOff>419100</xdr:colOff>
      <xdr:row>48</xdr:row>
      <xdr:rowOff>142876</xdr:rowOff>
    </xdr:from>
    <xdr:to>
      <xdr:col>24</xdr:col>
      <xdr:colOff>0</xdr:colOff>
      <xdr:row>50</xdr:row>
      <xdr:rowOff>71437</xdr:rowOff>
    </xdr:to>
    <xdr:graphicFrame macro="">
      <xdr:nvGraphicFramePr>
        <xdr:cNvPr id="176" name="Диаграмма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23</xdr:col>
      <xdr:colOff>419100</xdr:colOff>
      <xdr:row>49</xdr:row>
      <xdr:rowOff>142876</xdr:rowOff>
    </xdr:from>
    <xdr:to>
      <xdr:col>24</xdr:col>
      <xdr:colOff>0</xdr:colOff>
      <xdr:row>51</xdr:row>
      <xdr:rowOff>71437</xdr:rowOff>
    </xdr:to>
    <xdr:graphicFrame macro="">
      <xdr:nvGraphicFramePr>
        <xdr:cNvPr id="177" name="Диаграмма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23</xdr:col>
      <xdr:colOff>419100</xdr:colOff>
      <xdr:row>50</xdr:row>
      <xdr:rowOff>142876</xdr:rowOff>
    </xdr:from>
    <xdr:to>
      <xdr:col>24</xdr:col>
      <xdr:colOff>0</xdr:colOff>
      <xdr:row>52</xdr:row>
      <xdr:rowOff>71437</xdr:rowOff>
    </xdr:to>
    <xdr:graphicFrame macro="">
      <xdr:nvGraphicFramePr>
        <xdr:cNvPr id="178" name="Диаграмма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23</xdr:col>
      <xdr:colOff>419100</xdr:colOff>
      <xdr:row>51</xdr:row>
      <xdr:rowOff>142876</xdr:rowOff>
    </xdr:from>
    <xdr:to>
      <xdr:col>24</xdr:col>
      <xdr:colOff>0</xdr:colOff>
      <xdr:row>53</xdr:row>
      <xdr:rowOff>71437</xdr:rowOff>
    </xdr:to>
    <xdr:graphicFrame macro="">
      <xdr:nvGraphicFramePr>
        <xdr:cNvPr id="179" name="Диаграмма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23</xdr:col>
      <xdr:colOff>419100</xdr:colOff>
      <xdr:row>52</xdr:row>
      <xdr:rowOff>142876</xdr:rowOff>
    </xdr:from>
    <xdr:to>
      <xdr:col>24</xdr:col>
      <xdr:colOff>0</xdr:colOff>
      <xdr:row>54</xdr:row>
      <xdr:rowOff>71437</xdr:rowOff>
    </xdr:to>
    <xdr:graphicFrame macro="">
      <xdr:nvGraphicFramePr>
        <xdr:cNvPr id="180" name="Диаграмма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23</xdr:col>
      <xdr:colOff>419100</xdr:colOff>
      <xdr:row>53</xdr:row>
      <xdr:rowOff>142876</xdr:rowOff>
    </xdr:from>
    <xdr:to>
      <xdr:col>24</xdr:col>
      <xdr:colOff>0</xdr:colOff>
      <xdr:row>55</xdr:row>
      <xdr:rowOff>71437</xdr:rowOff>
    </xdr:to>
    <xdr:graphicFrame macro="">
      <xdr:nvGraphicFramePr>
        <xdr:cNvPr id="181" name="Диаграмма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23</xdr:col>
      <xdr:colOff>419100</xdr:colOff>
      <xdr:row>54</xdr:row>
      <xdr:rowOff>142876</xdr:rowOff>
    </xdr:from>
    <xdr:to>
      <xdr:col>24</xdr:col>
      <xdr:colOff>0</xdr:colOff>
      <xdr:row>56</xdr:row>
      <xdr:rowOff>71437</xdr:rowOff>
    </xdr:to>
    <xdr:graphicFrame macro="">
      <xdr:nvGraphicFramePr>
        <xdr:cNvPr id="182" name="Диаграмма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23</xdr:col>
      <xdr:colOff>419100</xdr:colOff>
      <xdr:row>55</xdr:row>
      <xdr:rowOff>142876</xdr:rowOff>
    </xdr:from>
    <xdr:to>
      <xdr:col>24</xdr:col>
      <xdr:colOff>0</xdr:colOff>
      <xdr:row>57</xdr:row>
      <xdr:rowOff>71437</xdr:rowOff>
    </xdr:to>
    <xdr:graphicFrame macro="">
      <xdr:nvGraphicFramePr>
        <xdr:cNvPr id="183" name="Диаграмма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23</xdr:col>
      <xdr:colOff>419100</xdr:colOff>
      <xdr:row>56</xdr:row>
      <xdr:rowOff>142876</xdr:rowOff>
    </xdr:from>
    <xdr:to>
      <xdr:col>24</xdr:col>
      <xdr:colOff>0</xdr:colOff>
      <xdr:row>58</xdr:row>
      <xdr:rowOff>71437</xdr:rowOff>
    </xdr:to>
    <xdr:graphicFrame macro="">
      <xdr:nvGraphicFramePr>
        <xdr:cNvPr id="184" name="Диаграмма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23</xdr:col>
      <xdr:colOff>419100</xdr:colOff>
      <xdr:row>57</xdr:row>
      <xdr:rowOff>142876</xdr:rowOff>
    </xdr:from>
    <xdr:to>
      <xdr:col>24</xdr:col>
      <xdr:colOff>0</xdr:colOff>
      <xdr:row>59</xdr:row>
      <xdr:rowOff>71437</xdr:rowOff>
    </xdr:to>
    <xdr:graphicFrame macro="">
      <xdr:nvGraphicFramePr>
        <xdr:cNvPr id="185" name="Диаграмма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23</xdr:col>
      <xdr:colOff>419100</xdr:colOff>
      <xdr:row>58</xdr:row>
      <xdr:rowOff>142876</xdr:rowOff>
    </xdr:from>
    <xdr:to>
      <xdr:col>24</xdr:col>
      <xdr:colOff>0</xdr:colOff>
      <xdr:row>60</xdr:row>
      <xdr:rowOff>71437</xdr:rowOff>
    </xdr:to>
    <xdr:graphicFrame macro="">
      <xdr:nvGraphicFramePr>
        <xdr:cNvPr id="186" name="Диаграмма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23</xdr:col>
      <xdr:colOff>419100</xdr:colOff>
      <xdr:row>59</xdr:row>
      <xdr:rowOff>142876</xdr:rowOff>
    </xdr:from>
    <xdr:to>
      <xdr:col>24</xdr:col>
      <xdr:colOff>0</xdr:colOff>
      <xdr:row>61</xdr:row>
      <xdr:rowOff>71437</xdr:rowOff>
    </xdr:to>
    <xdr:graphicFrame macro="">
      <xdr:nvGraphicFramePr>
        <xdr:cNvPr id="187" name="Диаграмма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23</xdr:col>
      <xdr:colOff>419100</xdr:colOff>
      <xdr:row>60</xdr:row>
      <xdr:rowOff>142876</xdr:rowOff>
    </xdr:from>
    <xdr:to>
      <xdr:col>24</xdr:col>
      <xdr:colOff>0</xdr:colOff>
      <xdr:row>62</xdr:row>
      <xdr:rowOff>71437</xdr:rowOff>
    </xdr:to>
    <xdr:graphicFrame macro="">
      <xdr:nvGraphicFramePr>
        <xdr:cNvPr id="188" name="Диаграмма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23</xdr:col>
      <xdr:colOff>419100</xdr:colOff>
      <xdr:row>61</xdr:row>
      <xdr:rowOff>142876</xdr:rowOff>
    </xdr:from>
    <xdr:to>
      <xdr:col>24</xdr:col>
      <xdr:colOff>0</xdr:colOff>
      <xdr:row>63</xdr:row>
      <xdr:rowOff>71437</xdr:rowOff>
    </xdr:to>
    <xdr:graphicFrame macro="">
      <xdr:nvGraphicFramePr>
        <xdr:cNvPr id="189" name="Диаграмма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23</xdr:col>
      <xdr:colOff>419100</xdr:colOff>
      <xdr:row>62</xdr:row>
      <xdr:rowOff>142876</xdr:rowOff>
    </xdr:from>
    <xdr:to>
      <xdr:col>24</xdr:col>
      <xdr:colOff>0</xdr:colOff>
      <xdr:row>64</xdr:row>
      <xdr:rowOff>71437</xdr:rowOff>
    </xdr:to>
    <xdr:graphicFrame macro="">
      <xdr:nvGraphicFramePr>
        <xdr:cNvPr id="190" name="Диаграмма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23</xdr:col>
      <xdr:colOff>419100</xdr:colOff>
      <xdr:row>63</xdr:row>
      <xdr:rowOff>142876</xdr:rowOff>
    </xdr:from>
    <xdr:to>
      <xdr:col>24</xdr:col>
      <xdr:colOff>0</xdr:colOff>
      <xdr:row>65</xdr:row>
      <xdr:rowOff>71437</xdr:rowOff>
    </xdr:to>
    <xdr:graphicFrame macro="">
      <xdr:nvGraphicFramePr>
        <xdr:cNvPr id="191" name="Диаграмма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23</xdr:col>
      <xdr:colOff>419100</xdr:colOff>
      <xdr:row>64</xdr:row>
      <xdr:rowOff>142876</xdr:rowOff>
    </xdr:from>
    <xdr:to>
      <xdr:col>24</xdr:col>
      <xdr:colOff>0</xdr:colOff>
      <xdr:row>66</xdr:row>
      <xdr:rowOff>71437</xdr:rowOff>
    </xdr:to>
    <xdr:graphicFrame macro="">
      <xdr:nvGraphicFramePr>
        <xdr:cNvPr id="192" name="Диаграмма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23</xdr:col>
      <xdr:colOff>419100</xdr:colOff>
      <xdr:row>65</xdr:row>
      <xdr:rowOff>142876</xdr:rowOff>
    </xdr:from>
    <xdr:to>
      <xdr:col>24</xdr:col>
      <xdr:colOff>0</xdr:colOff>
      <xdr:row>67</xdr:row>
      <xdr:rowOff>71437</xdr:rowOff>
    </xdr:to>
    <xdr:graphicFrame macro="">
      <xdr:nvGraphicFramePr>
        <xdr:cNvPr id="193" name="Диаграмма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23</xdr:col>
      <xdr:colOff>419100</xdr:colOff>
      <xdr:row>66</xdr:row>
      <xdr:rowOff>142876</xdr:rowOff>
    </xdr:from>
    <xdr:to>
      <xdr:col>24</xdr:col>
      <xdr:colOff>0</xdr:colOff>
      <xdr:row>68</xdr:row>
      <xdr:rowOff>71437</xdr:rowOff>
    </xdr:to>
    <xdr:graphicFrame macro="">
      <xdr:nvGraphicFramePr>
        <xdr:cNvPr id="194" name="Диаграмма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23</xdr:col>
      <xdr:colOff>419100</xdr:colOff>
      <xdr:row>67</xdr:row>
      <xdr:rowOff>142876</xdr:rowOff>
    </xdr:from>
    <xdr:to>
      <xdr:col>24</xdr:col>
      <xdr:colOff>0</xdr:colOff>
      <xdr:row>69</xdr:row>
      <xdr:rowOff>71437</xdr:rowOff>
    </xdr:to>
    <xdr:graphicFrame macro="">
      <xdr:nvGraphicFramePr>
        <xdr:cNvPr id="195" name="Диаграмма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23</xdr:col>
      <xdr:colOff>419100</xdr:colOff>
      <xdr:row>68</xdr:row>
      <xdr:rowOff>142876</xdr:rowOff>
    </xdr:from>
    <xdr:to>
      <xdr:col>24</xdr:col>
      <xdr:colOff>0</xdr:colOff>
      <xdr:row>70</xdr:row>
      <xdr:rowOff>71437</xdr:rowOff>
    </xdr:to>
    <xdr:graphicFrame macro="">
      <xdr:nvGraphicFramePr>
        <xdr:cNvPr id="196" name="Диаграмма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23</xdr:col>
      <xdr:colOff>419100</xdr:colOff>
      <xdr:row>69</xdr:row>
      <xdr:rowOff>142876</xdr:rowOff>
    </xdr:from>
    <xdr:to>
      <xdr:col>24</xdr:col>
      <xdr:colOff>0</xdr:colOff>
      <xdr:row>71</xdr:row>
      <xdr:rowOff>71437</xdr:rowOff>
    </xdr:to>
    <xdr:graphicFrame macro="">
      <xdr:nvGraphicFramePr>
        <xdr:cNvPr id="197" name="Диаграмма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23</xdr:col>
      <xdr:colOff>419100</xdr:colOff>
      <xdr:row>70</xdr:row>
      <xdr:rowOff>142876</xdr:rowOff>
    </xdr:from>
    <xdr:to>
      <xdr:col>24</xdr:col>
      <xdr:colOff>0</xdr:colOff>
      <xdr:row>72</xdr:row>
      <xdr:rowOff>71437</xdr:rowOff>
    </xdr:to>
    <xdr:graphicFrame macro="">
      <xdr:nvGraphicFramePr>
        <xdr:cNvPr id="198" name="Диаграмма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23</xdr:col>
      <xdr:colOff>419100</xdr:colOff>
      <xdr:row>1</xdr:row>
      <xdr:rowOff>142876</xdr:rowOff>
    </xdr:from>
    <xdr:to>
      <xdr:col>24</xdr:col>
      <xdr:colOff>0</xdr:colOff>
      <xdr:row>3</xdr:row>
      <xdr:rowOff>71437</xdr:rowOff>
    </xdr:to>
    <xdr:graphicFrame macro="">
      <xdr:nvGraphicFramePr>
        <xdr:cNvPr id="199" name="Диаграмма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23</xdr:col>
      <xdr:colOff>447675</xdr:colOff>
      <xdr:row>2</xdr:row>
      <xdr:rowOff>485775</xdr:rowOff>
    </xdr:from>
    <xdr:to>
      <xdr:col>24</xdr:col>
      <xdr:colOff>0</xdr:colOff>
      <xdr:row>4</xdr:row>
      <xdr:rowOff>61911</xdr:rowOff>
    </xdr:to>
    <xdr:graphicFrame macro="">
      <xdr:nvGraphicFramePr>
        <xdr:cNvPr id="200" name="Диаграмма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23</xdr:col>
      <xdr:colOff>438150</xdr:colOff>
      <xdr:row>3</xdr:row>
      <xdr:rowOff>476250</xdr:rowOff>
    </xdr:from>
    <xdr:to>
      <xdr:col>24</xdr:col>
      <xdr:colOff>0</xdr:colOff>
      <xdr:row>5</xdr:row>
      <xdr:rowOff>52386</xdr:rowOff>
    </xdr:to>
    <xdr:graphicFrame macro="">
      <xdr:nvGraphicFramePr>
        <xdr:cNvPr id="201" name="Диаграмма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23</xdr:col>
      <xdr:colOff>447675</xdr:colOff>
      <xdr:row>4</xdr:row>
      <xdr:rowOff>533400</xdr:rowOff>
    </xdr:from>
    <xdr:to>
      <xdr:col>24</xdr:col>
      <xdr:colOff>0</xdr:colOff>
      <xdr:row>6</xdr:row>
      <xdr:rowOff>109536</xdr:rowOff>
    </xdr:to>
    <xdr:graphicFrame macro="">
      <xdr:nvGraphicFramePr>
        <xdr:cNvPr id="202" name="Диаграмма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23</xdr:col>
      <xdr:colOff>419100</xdr:colOff>
      <xdr:row>5</xdr:row>
      <xdr:rowOff>523875</xdr:rowOff>
    </xdr:from>
    <xdr:to>
      <xdr:col>24</xdr:col>
      <xdr:colOff>0</xdr:colOff>
      <xdr:row>7</xdr:row>
      <xdr:rowOff>100011</xdr:rowOff>
    </xdr:to>
    <xdr:graphicFrame macro="">
      <xdr:nvGraphicFramePr>
        <xdr:cNvPr id="203" name="Диаграмма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23</xdr:col>
      <xdr:colOff>428625</xdr:colOff>
      <xdr:row>6</xdr:row>
      <xdr:rowOff>504825</xdr:rowOff>
    </xdr:from>
    <xdr:to>
      <xdr:col>24</xdr:col>
      <xdr:colOff>0</xdr:colOff>
      <xdr:row>10</xdr:row>
      <xdr:rowOff>80961</xdr:rowOff>
    </xdr:to>
    <xdr:graphicFrame macro="">
      <xdr:nvGraphicFramePr>
        <xdr:cNvPr id="204" name="Диаграмма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23</xdr:col>
      <xdr:colOff>428625</xdr:colOff>
      <xdr:row>7</xdr:row>
      <xdr:rowOff>523875</xdr:rowOff>
    </xdr:from>
    <xdr:to>
      <xdr:col>24</xdr:col>
      <xdr:colOff>0</xdr:colOff>
      <xdr:row>11</xdr:row>
      <xdr:rowOff>100011</xdr:rowOff>
    </xdr:to>
    <xdr:graphicFrame macro="">
      <xdr:nvGraphicFramePr>
        <xdr:cNvPr id="205" name="Диаграмма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23</xdr:col>
      <xdr:colOff>438150</xdr:colOff>
      <xdr:row>10</xdr:row>
      <xdr:rowOff>523875</xdr:rowOff>
    </xdr:from>
    <xdr:to>
      <xdr:col>24</xdr:col>
      <xdr:colOff>0</xdr:colOff>
      <xdr:row>14</xdr:row>
      <xdr:rowOff>100011</xdr:rowOff>
    </xdr:to>
    <xdr:graphicFrame macro="">
      <xdr:nvGraphicFramePr>
        <xdr:cNvPr id="206" name="Диаграмма 2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23</xdr:col>
      <xdr:colOff>438150</xdr:colOff>
      <xdr:row>11</xdr:row>
      <xdr:rowOff>514350</xdr:rowOff>
    </xdr:from>
    <xdr:to>
      <xdr:col>24</xdr:col>
      <xdr:colOff>0</xdr:colOff>
      <xdr:row>15</xdr:row>
      <xdr:rowOff>90486</xdr:rowOff>
    </xdr:to>
    <xdr:graphicFrame macro="">
      <xdr:nvGraphicFramePr>
        <xdr:cNvPr id="207" name="Диаграмма 2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23</xdr:col>
      <xdr:colOff>438150</xdr:colOff>
      <xdr:row>14</xdr:row>
      <xdr:rowOff>504825</xdr:rowOff>
    </xdr:from>
    <xdr:to>
      <xdr:col>24</xdr:col>
      <xdr:colOff>0</xdr:colOff>
      <xdr:row>16</xdr:row>
      <xdr:rowOff>80961</xdr:rowOff>
    </xdr:to>
    <xdr:graphicFrame macro="">
      <xdr:nvGraphicFramePr>
        <xdr:cNvPr id="208" name="Диаграмма 2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23</xdr:col>
      <xdr:colOff>438150</xdr:colOff>
      <xdr:row>15</xdr:row>
      <xdr:rowOff>476250</xdr:rowOff>
    </xdr:from>
    <xdr:to>
      <xdr:col>24</xdr:col>
      <xdr:colOff>0</xdr:colOff>
      <xdr:row>17</xdr:row>
      <xdr:rowOff>52386</xdr:rowOff>
    </xdr:to>
    <xdr:graphicFrame macro="">
      <xdr:nvGraphicFramePr>
        <xdr:cNvPr id="209" name="Диаграмма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23</xdr:col>
      <xdr:colOff>438150</xdr:colOff>
      <xdr:row>16</xdr:row>
      <xdr:rowOff>495300</xdr:rowOff>
    </xdr:from>
    <xdr:to>
      <xdr:col>24</xdr:col>
      <xdr:colOff>0</xdr:colOff>
      <xdr:row>18</xdr:row>
      <xdr:rowOff>71436</xdr:rowOff>
    </xdr:to>
    <xdr:graphicFrame macro="">
      <xdr:nvGraphicFramePr>
        <xdr:cNvPr id="210" name="Диаграмма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23</xdr:col>
      <xdr:colOff>428625</xdr:colOff>
      <xdr:row>17</xdr:row>
      <xdr:rowOff>495300</xdr:rowOff>
    </xdr:from>
    <xdr:to>
      <xdr:col>24</xdr:col>
      <xdr:colOff>0</xdr:colOff>
      <xdr:row>19</xdr:row>
      <xdr:rowOff>71436</xdr:rowOff>
    </xdr:to>
    <xdr:graphicFrame macro="">
      <xdr:nvGraphicFramePr>
        <xdr:cNvPr id="211" name="Диаграмма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23</xdr:col>
      <xdr:colOff>419100</xdr:colOff>
      <xdr:row>18</xdr:row>
      <xdr:rowOff>504825</xdr:rowOff>
    </xdr:from>
    <xdr:to>
      <xdr:col>24</xdr:col>
      <xdr:colOff>0</xdr:colOff>
      <xdr:row>20</xdr:row>
      <xdr:rowOff>80961</xdr:rowOff>
    </xdr:to>
    <xdr:graphicFrame macro="">
      <xdr:nvGraphicFramePr>
        <xdr:cNvPr id="212" name="Диаграмма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23</xdr:col>
      <xdr:colOff>428625</xdr:colOff>
      <xdr:row>19</xdr:row>
      <xdr:rowOff>504825</xdr:rowOff>
    </xdr:from>
    <xdr:to>
      <xdr:col>24</xdr:col>
      <xdr:colOff>0</xdr:colOff>
      <xdr:row>21</xdr:row>
      <xdr:rowOff>80961</xdr:rowOff>
    </xdr:to>
    <xdr:graphicFrame macro="">
      <xdr:nvGraphicFramePr>
        <xdr:cNvPr id="213" name="Диаграмма 2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23</xdr:col>
      <xdr:colOff>438150</xdr:colOff>
      <xdr:row>20</xdr:row>
      <xdr:rowOff>514350</xdr:rowOff>
    </xdr:from>
    <xdr:to>
      <xdr:col>24</xdr:col>
      <xdr:colOff>0</xdr:colOff>
      <xdr:row>22</xdr:row>
      <xdr:rowOff>90486</xdr:rowOff>
    </xdr:to>
    <xdr:graphicFrame macro="">
      <xdr:nvGraphicFramePr>
        <xdr:cNvPr id="214" name="Диаграмма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23</xdr:col>
      <xdr:colOff>409575</xdr:colOff>
      <xdr:row>21</xdr:row>
      <xdr:rowOff>514350</xdr:rowOff>
    </xdr:from>
    <xdr:to>
      <xdr:col>24</xdr:col>
      <xdr:colOff>0</xdr:colOff>
      <xdr:row>23</xdr:row>
      <xdr:rowOff>90486</xdr:rowOff>
    </xdr:to>
    <xdr:graphicFrame macro="">
      <xdr:nvGraphicFramePr>
        <xdr:cNvPr id="215" name="Диаграмма 2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23</xdr:col>
      <xdr:colOff>419100</xdr:colOff>
      <xdr:row>22</xdr:row>
      <xdr:rowOff>523875</xdr:rowOff>
    </xdr:from>
    <xdr:to>
      <xdr:col>24</xdr:col>
      <xdr:colOff>0</xdr:colOff>
      <xdr:row>24</xdr:row>
      <xdr:rowOff>100011</xdr:rowOff>
    </xdr:to>
    <xdr:graphicFrame macro="">
      <xdr:nvGraphicFramePr>
        <xdr:cNvPr id="216" name="Диаграмма 2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23</xdr:col>
      <xdr:colOff>428625</xdr:colOff>
      <xdr:row>23</xdr:row>
      <xdr:rowOff>504825</xdr:rowOff>
    </xdr:from>
    <xdr:to>
      <xdr:col>24</xdr:col>
      <xdr:colOff>0</xdr:colOff>
      <xdr:row>25</xdr:row>
      <xdr:rowOff>80961</xdr:rowOff>
    </xdr:to>
    <xdr:graphicFrame macro="">
      <xdr:nvGraphicFramePr>
        <xdr:cNvPr id="217" name="Диаграмма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23</xdr:col>
      <xdr:colOff>428625</xdr:colOff>
      <xdr:row>24</xdr:row>
      <xdr:rowOff>466725</xdr:rowOff>
    </xdr:from>
    <xdr:to>
      <xdr:col>24</xdr:col>
      <xdr:colOff>0</xdr:colOff>
      <xdr:row>26</xdr:row>
      <xdr:rowOff>42861</xdr:rowOff>
    </xdr:to>
    <xdr:graphicFrame macro="">
      <xdr:nvGraphicFramePr>
        <xdr:cNvPr id="218" name="Диаграмма 2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23</xdr:col>
      <xdr:colOff>409575</xdr:colOff>
      <xdr:row>25</xdr:row>
      <xdr:rowOff>495300</xdr:rowOff>
    </xdr:from>
    <xdr:to>
      <xdr:col>24</xdr:col>
      <xdr:colOff>0</xdr:colOff>
      <xdr:row>27</xdr:row>
      <xdr:rowOff>71436</xdr:rowOff>
    </xdr:to>
    <xdr:graphicFrame macro="">
      <xdr:nvGraphicFramePr>
        <xdr:cNvPr id="219" name="Диаграмма 2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23</xdr:col>
      <xdr:colOff>419100</xdr:colOff>
      <xdr:row>26</xdr:row>
      <xdr:rowOff>523875</xdr:rowOff>
    </xdr:from>
    <xdr:to>
      <xdr:col>24</xdr:col>
      <xdr:colOff>0</xdr:colOff>
      <xdr:row>28</xdr:row>
      <xdr:rowOff>100011</xdr:rowOff>
    </xdr:to>
    <xdr:graphicFrame macro="">
      <xdr:nvGraphicFramePr>
        <xdr:cNvPr id="220" name="Диаграмма 2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23</xdr:col>
      <xdr:colOff>447675</xdr:colOff>
      <xdr:row>27</xdr:row>
      <xdr:rowOff>476250</xdr:rowOff>
    </xdr:from>
    <xdr:to>
      <xdr:col>24</xdr:col>
      <xdr:colOff>0</xdr:colOff>
      <xdr:row>29</xdr:row>
      <xdr:rowOff>52386</xdr:rowOff>
    </xdr:to>
    <xdr:graphicFrame macro="">
      <xdr:nvGraphicFramePr>
        <xdr:cNvPr id="221" name="Диаграмма 2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23</xdr:col>
      <xdr:colOff>419100</xdr:colOff>
      <xdr:row>28</xdr:row>
      <xdr:rowOff>495300</xdr:rowOff>
    </xdr:from>
    <xdr:to>
      <xdr:col>24</xdr:col>
      <xdr:colOff>0</xdr:colOff>
      <xdr:row>30</xdr:row>
      <xdr:rowOff>71436</xdr:rowOff>
    </xdr:to>
    <xdr:graphicFrame macro="">
      <xdr:nvGraphicFramePr>
        <xdr:cNvPr id="222" name="Диаграмма 2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23</xdr:col>
      <xdr:colOff>428625</xdr:colOff>
      <xdr:row>29</xdr:row>
      <xdr:rowOff>485775</xdr:rowOff>
    </xdr:from>
    <xdr:to>
      <xdr:col>24</xdr:col>
      <xdr:colOff>0</xdr:colOff>
      <xdr:row>31</xdr:row>
      <xdr:rowOff>61911</xdr:rowOff>
    </xdr:to>
    <xdr:graphicFrame macro="">
      <xdr:nvGraphicFramePr>
        <xdr:cNvPr id="223" name="Диаграмма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23</xdr:col>
      <xdr:colOff>400050</xdr:colOff>
      <xdr:row>30</xdr:row>
      <xdr:rowOff>495300</xdr:rowOff>
    </xdr:from>
    <xdr:to>
      <xdr:col>24</xdr:col>
      <xdr:colOff>0</xdr:colOff>
      <xdr:row>32</xdr:row>
      <xdr:rowOff>71436</xdr:rowOff>
    </xdr:to>
    <xdr:graphicFrame macro="">
      <xdr:nvGraphicFramePr>
        <xdr:cNvPr id="224" name="Диаграмма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23</xdr:col>
      <xdr:colOff>419100</xdr:colOff>
      <xdr:row>31</xdr:row>
      <xdr:rowOff>504825</xdr:rowOff>
    </xdr:from>
    <xdr:to>
      <xdr:col>24</xdr:col>
      <xdr:colOff>0</xdr:colOff>
      <xdr:row>33</xdr:row>
      <xdr:rowOff>80961</xdr:rowOff>
    </xdr:to>
    <xdr:graphicFrame macro="">
      <xdr:nvGraphicFramePr>
        <xdr:cNvPr id="225" name="Диаграмма 2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23</xdr:col>
      <xdr:colOff>409575</xdr:colOff>
      <xdr:row>32</xdr:row>
      <xdr:rowOff>523875</xdr:rowOff>
    </xdr:from>
    <xdr:to>
      <xdr:col>24</xdr:col>
      <xdr:colOff>0</xdr:colOff>
      <xdr:row>34</xdr:row>
      <xdr:rowOff>100011</xdr:rowOff>
    </xdr:to>
    <xdr:graphicFrame macro="">
      <xdr:nvGraphicFramePr>
        <xdr:cNvPr id="226" name="Диаграмма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23</xdr:col>
      <xdr:colOff>438150</xdr:colOff>
      <xdr:row>33</xdr:row>
      <xdr:rowOff>533400</xdr:rowOff>
    </xdr:from>
    <xdr:to>
      <xdr:col>24</xdr:col>
      <xdr:colOff>0</xdr:colOff>
      <xdr:row>35</xdr:row>
      <xdr:rowOff>109536</xdr:rowOff>
    </xdr:to>
    <xdr:graphicFrame macro="">
      <xdr:nvGraphicFramePr>
        <xdr:cNvPr id="227" name="Диаграмма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23</xdr:col>
      <xdr:colOff>419100</xdr:colOff>
      <xdr:row>34</xdr:row>
      <xdr:rowOff>485775</xdr:rowOff>
    </xdr:from>
    <xdr:to>
      <xdr:col>24</xdr:col>
      <xdr:colOff>0</xdr:colOff>
      <xdr:row>36</xdr:row>
      <xdr:rowOff>61911</xdr:rowOff>
    </xdr:to>
    <xdr:graphicFrame macro="">
      <xdr:nvGraphicFramePr>
        <xdr:cNvPr id="228" name="Диаграмма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23</xdr:col>
      <xdr:colOff>428625</xdr:colOff>
      <xdr:row>35</xdr:row>
      <xdr:rowOff>495300</xdr:rowOff>
    </xdr:from>
    <xdr:to>
      <xdr:col>24</xdr:col>
      <xdr:colOff>0</xdr:colOff>
      <xdr:row>37</xdr:row>
      <xdr:rowOff>71436</xdr:rowOff>
    </xdr:to>
    <xdr:graphicFrame macro="">
      <xdr:nvGraphicFramePr>
        <xdr:cNvPr id="229" name="Диаграмма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23</xdr:col>
      <xdr:colOff>447675</xdr:colOff>
      <xdr:row>36</xdr:row>
      <xdr:rowOff>485775</xdr:rowOff>
    </xdr:from>
    <xdr:to>
      <xdr:col>24</xdr:col>
      <xdr:colOff>0</xdr:colOff>
      <xdr:row>38</xdr:row>
      <xdr:rowOff>61911</xdr:rowOff>
    </xdr:to>
    <xdr:graphicFrame macro="">
      <xdr:nvGraphicFramePr>
        <xdr:cNvPr id="230" name="Диаграмма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23</xdr:col>
      <xdr:colOff>447675</xdr:colOff>
      <xdr:row>37</xdr:row>
      <xdr:rowOff>533400</xdr:rowOff>
    </xdr:from>
    <xdr:to>
      <xdr:col>24</xdr:col>
      <xdr:colOff>0</xdr:colOff>
      <xdr:row>39</xdr:row>
      <xdr:rowOff>109536</xdr:rowOff>
    </xdr:to>
    <xdr:graphicFrame macro="">
      <xdr:nvGraphicFramePr>
        <xdr:cNvPr id="231" name="Диаграмма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23</xdr:col>
      <xdr:colOff>457200</xdr:colOff>
      <xdr:row>38</xdr:row>
      <xdr:rowOff>514350</xdr:rowOff>
    </xdr:from>
    <xdr:to>
      <xdr:col>24</xdr:col>
      <xdr:colOff>0</xdr:colOff>
      <xdr:row>40</xdr:row>
      <xdr:rowOff>90486</xdr:rowOff>
    </xdr:to>
    <xdr:graphicFrame macro="">
      <xdr:nvGraphicFramePr>
        <xdr:cNvPr id="232" name="Диаграмма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23</xdr:col>
      <xdr:colOff>457200</xdr:colOff>
      <xdr:row>39</xdr:row>
      <xdr:rowOff>504825</xdr:rowOff>
    </xdr:from>
    <xdr:to>
      <xdr:col>24</xdr:col>
      <xdr:colOff>0</xdr:colOff>
      <xdr:row>41</xdr:row>
      <xdr:rowOff>80961</xdr:rowOff>
    </xdr:to>
    <xdr:graphicFrame macro="">
      <xdr:nvGraphicFramePr>
        <xdr:cNvPr id="233" name="Диаграмма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23</xdr:col>
      <xdr:colOff>428625</xdr:colOff>
      <xdr:row>40</xdr:row>
      <xdr:rowOff>495300</xdr:rowOff>
    </xdr:from>
    <xdr:to>
      <xdr:col>24</xdr:col>
      <xdr:colOff>0</xdr:colOff>
      <xdr:row>42</xdr:row>
      <xdr:rowOff>71436</xdr:rowOff>
    </xdr:to>
    <xdr:graphicFrame macro="">
      <xdr:nvGraphicFramePr>
        <xdr:cNvPr id="234" name="Диаграмма 2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23</xdr:col>
      <xdr:colOff>419100</xdr:colOff>
      <xdr:row>41</xdr:row>
      <xdr:rowOff>533400</xdr:rowOff>
    </xdr:from>
    <xdr:to>
      <xdr:col>24</xdr:col>
      <xdr:colOff>0</xdr:colOff>
      <xdr:row>43</xdr:row>
      <xdr:rowOff>109536</xdr:rowOff>
    </xdr:to>
    <xdr:graphicFrame macro="">
      <xdr:nvGraphicFramePr>
        <xdr:cNvPr id="235" name="Диаграмма 2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23</xdr:col>
      <xdr:colOff>438150</xdr:colOff>
      <xdr:row>42</xdr:row>
      <xdr:rowOff>514350</xdr:rowOff>
    </xdr:from>
    <xdr:to>
      <xdr:col>24</xdr:col>
      <xdr:colOff>0</xdr:colOff>
      <xdr:row>44</xdr:row>
      <xdr:rowOff>90486</xdr:rowOff>
    </xdr:to>
    <xdr:graphicFrame macro="">
      <xdr:nvGraphicFramePr>
        <xdr:cNvPr id="236" name="Диаграмма 2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23</xdr:col>
      <xdr:colOff>419100</xdr:colOff>
      <xdr:row>43</xdr:row>
      <xdr:rowOff>504825</xdr:rowOff>
    </xdr:from>
    <xdr:to>
      <xdr:col>24</xdr:col>
      <xdr:colOff>0</xdr:colOff>
      <xdr:row>45</xdr:row>
      <xdr:rowOff>80961</xdr:rowOff>
    </xdr:to>
    <xdr:graphicFrame macro="">
      <xdr:nvGraphicFramePr>
        <xdr:cNvPr id="237" name="Диаграмма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23</xdr:col>
      <xdr:colOff>419100</xdr:colOff>
      <xdr:row>44</xdr:row>
      <xdr:rowOff>495300</xdr:rowOff>
    </xdr:from>
    <xdr:to>
      <xdr:col>24</xdr:col>
      <xdr:colOff>0</xdr:colOff>
      <xdr:row>46</xdr:row>
      <xdr:rowOff>71436</xdr:rowOff>
    </xdr:to>
    <xdr:graphicFrame macro="">
      <xdr:nvGraphicFramePr>
        <xdr:cNvPr id="238" name="Диаграмма 2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23</xdr:col>
      <xdr:colOff>428625</xdr:colOff>
      <xdr:row>45</xdr:row>
      <xdr:rowOff>504825</xdr:rowOff>
    </xdr:from>
    <xdr:to>
      <xdr:col>24</xdr:col>
      <xdr:colOff>0</xdr:colOff>
      <xdr:row>47</xdr:row>
      <xdr:rowOff>80961</xdr:rowOff>
    </xdr:to>
    <xdr:graphicFrame macro="">
      <xdr:nvGraphicFramePr>
        <xdr:cNvPr id="239" name="Диаграмма 2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23</xdr:col>
      <xdr:colOff>419100</xdr:colOff>
      <xdr:row>46</xdr:row>
      <xdr:rowOff>504825</xdr:rowOff>
    </xdr:from>
    <xdr:to>
      <xdr:col>24</xdr:col>
      <xdr:colOff>0</xdr:colOff>
      <xdr:row>48</xdr:row>
      <xdr:rowOff>80961</xdr:rowOff>
    </xdr:to>
    <xdr:graphicFrame macro="">
      <xdr:nvGraphicFramePr>
        <xdr:cNvPr id="240" name="Диаграмма 2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23</xdr:col>
      <xdr:colOff>409575</xdr:colOff>
      <xdr:row>47</xdr:row>
      <xdr:rowOff>495300</xdr:rowOff>
    </xdr:from>
    <xdr:to>
      <xdr:col>24</xdr:col>
      <xdr:colOff>0</xdr:colOff>
      <xdr:row>49</xdr:row>
      <xdr:rowOff>71436</xdr:rowOff>
    </xdr:to>
    <xdr:graphicFrame macro="">
      <xdr:nvGraphicFramePr>
        <xdr:cNvPr id="241" name="Диаграмма 2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23</xdr:col>
      <xdr:colOff>428625</xdr:colOff>
      <xdr:row>48</xdr:row>
      <xdr:rowOff>523875</xdr:rowOff>
    </xdr:from>
    <xdr:to>
      <xdr:col>24</xdr:col>
      <xdr:colOff>0</xdr:colOff>
      <xdr:row>50</xdr:row>
      <xdr:rowOff>100011</xdr:rowOff>
    </xdr:to>
    <xdr:graphicFrame macro="">
      <xdr:nvGraphicFramePr>
        <xdr:cNvPr id="242" name="Диаграмма 2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23</xdr:col>
      <xdr:colOff>419100</xdr:colOff>
      <xdr:row>49</xdr:row>
      <xdr:rowOff>514350</xdr:rowOff>
    </xdr:from>
    <xdr:to>
      <xdr:col>24</xdr:col>
      <xdr:colOff>0</xdr:colOff>
      <xdr:row>51</xdr:row>
      <xdr:rowOff>90486</xdr:rowOff>
    </xdr:to>
    <xdr:graphicFrame macro="">
      <xdr:nvGraphicFramePr>
        <xdr:cNvPr id="243" name="Диаграмма 2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23</xdr:col>
      <xdr:colOff>428625</xdr:colOff>
      <xdr:row>50</xdr:row>
      <xdr:rowOff>504825</xdr:rowOff>
    </xdr:from>
    <xdr:to>
      <xdr:col>24</xdr:col>
      <xdr:colOff>0</xdr:colOff>
      <xdr:row>52</xdr:row>
      <xdr:rowOff>80961</xdr:rowOff>
    </xdr:to>
    <xdr:graphicFrame macro="">
      <xdr:nvGraphicFramePr>
        <xdr:cNvPr id="244" name="Диаграмма 2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23</xdr:col>
      <xdr:colOff>419100</xdr:colOff>
      <xdr:row>51</xdr:row>
      <xdr:rowOff>495300</xdr:rowOff>
    </xdr:from>
    <xdr:to>
      <xdr:col>24</xdr:col>
      <xdr:colOff>0</xdr:colOff>
      <xdr:row>53</xdr:row>
      <xdr:rowOff>71436</xdr:rowOff>
    </xdr:to>
    <xdr:graphicFrame macro="">
      <xdr:nvGraphicFramePr>
        <xdr:cNvPr id="245" name="Диаграмма 2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23</xdr:col>
      <xdr:colOff>409575</xdr:colOff>
      <xdr:row>52</xdr:row>
      <xdr:rowOff>495300</xdr:rowOff>
    </xdr:from>
    <xdr:to>
      <xdr:col>24</xdr:col>
      <xdr:colOff>0</xdr:colOff>
      <xdr:row>54</xdr:row>
      <xdr:rowOff>71436</xdr:rowOff>
    </xdr:to>
    <xdr:graphicFrame macro="">
      <xdr:nvGraphicFramePr>
        <xdr:cNvPr id="246" name="Диаграмма 2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23</xdr:col>
      <xdr:colOff>428625</xdr:colOff>
      <xdr:row>53</xdr:row>
      <xdr:rowOff>504825</xdr:rowOff>
    </xdr:from>
    <xdr:to>
      <xdr:col>24</xdr:col>
      <xdr:colOff>0</xdr:colOff>
      <xdr:row>55</xdr:row>
      <xdr:rowOff>80961</xdr:rowOff>
    </xdr:to>
    <xdr:graphicFrame macro="">
      <xdr:nvGraphicFramePr>
        <xdr:cNvPr id="247" name="Диаграмма 2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23</xdr:col>
      <xdr:colOff>438150</xdr:colOff>
      <xdr:row>54</xdr:row>
      <xdr:rowOff>514350</xdr:rowOff>
    </xdr:from>
    <xdr:to>
      <xdr:col>24</xdr:col>
      <xdr:colOff>0</xdr:colOff>
      <xdr:row>56</xdr:row>
      <xdr:rowOff>90486</xdr:rowOff>
    </xdr:to>
    <xdr:graphicFrame macro="">
      <xdr:nvGraphicFramePr>
        <xdr:cNvPr id="248" name="Диаграмма 2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23</xdr:col>
      <xdr:colOff>419100</xdr:colOff>
      <xdr:row>55</xdr:row>
      <xdr:rowOff>495300</xdr:rowOff>
    </xdr:from>
    <xdr:to>
      <xdr:col>24</xdr:col>
      <xdr:colOff>0</xdr:colOff>
      <xdr:row>57</xdr:row>
      <xdr:rowOff>71436</xdr:rowOff>
    </xdr:to>
    <xdr:graphicFrame macro="">
      <xdr:nvGraphicFramePr>
        <xdr:cNvPr id="249" name="Диаграмма 2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23</xdr:col>
      <xdr:colOff>419100</xdr:colOff>
      <xdr:row>56</xdr:row>
      <xdr:rowOff>533400</xdr:rowOff>
    </xdr:from>
    <xdr:to>
      <xdr:col>24</xdr:col>
      <xdr:colOff>0</xdr:colOff>
      <xdr:row>58</xdr:row>
      <xdr:rowOff>109536</xdr:rowOff>
    </xdr:to>
    <xdr:graphicFrame macro="">
      <xdr:nvGraphicFramePr>
        <xdr:cNvPr id="250" name="Диаграмма 2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23</xdr:col>
      <xdr:colOff>409575</xdr:colOff>
      <xdr:row>57</xdr:row>
      <xdr:rowOff>485775</xdr:rowOff>
    </xdr:from>
    <xdr:to>
      <xdr:col>24</xdr:col>
      <xdr:colOff>0</xdr:colOff>
      <xdr:row>59</xdr:row>
      <xdr:rowOff>61911</xdr:rowOff>
    </xdr:to>
    <xdr:graphicFrame macro="">
      <xdr:nvGraphicFramePr>
        <xdr:cNvPr id="251" name="Диаграмма 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23</xdr:col>
      <xdr:colOff>409575</xdr:colOff>
      <xdr:row>58</xdr:row>
      <xdr:rowOff>495300</xdr:rowOff>
    </xdr:from>
    <xdr:to>
      <xdr:col>24</xdr:col>
      <xdr:colOff>0</xdr:colOff>
      <xdr:row>60</xdr:row>
      <xdr:rowOff>71436</xdr:rowOff>
    </xdr:to>
    <xdr:graphicFrame macro="">
      <xdr:nvGraphicFramePr>
        <xdr:cNvPr id="252" name="Диаграмма 2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23</xdr:col>
      <xdr:colOff>409575</xdr:colOff>
      <xdr:row>59</xdr:row>
      <xdr:rowOff>495300</xdr:rowOff>
    </xdr:from>
    <xdr:to>
      <xdr:col>24</xdr:col>
      <xdr:colOff>0</xdr:colOff>
      <xdr:row>61</xdr:row>
      <xdr:rowOff>71436</xdr:rowOff>
    </xdr:to>
    <xdr:graphicFrame macro="">
      <xdr:nvGraphicFramePr>
        <xdr:cNvPr id="253" name="Диаграмма 2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23</xdr:col>
      <xdr:colOff>419100</xdr:colOff>
      <xdr:row>60</xdr:row>
      <xdr:rowOff>514350</xdr:rowOff>
    </xdr:from>
    <xdr:to>
      <xdr:col>24</xdr:col>
      <xdr:colOff>0</xdr:colOff>
      <xdr:row>62</xdr:row>
      <xdr:rowOff>90486</xdr:rowOff>
    </xdr:to>
    <xdr:graphicFrame macro="">
      <xdr:nvGraphicFramePr>
        <xdr:cNvPr id="254" name="Диаграмма 2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23</xdr:col>
      <xdr:colOff>438150</xdr:colOff>
      <xdr:row>61</xdr:row>
      <xdr:rowOff>514350</xdr:rowOff>
    </xdr:from>
    <xdr:to>
      <xdr:col>24</xdr:col>
      <xdr:colOff>0</xdr:colOff>
      <xdr:row>63</xdr:row>
      <xdr:rowOff>90486</xdr:rowOff>
    </xdr:to>
    <xdr:graphicFrame macro="">
      <xdr:nvGraphicFramePr>
        <xdr:cNvPr id="255" name="Диаграмма 2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23</xdr:col>
      <xdr:colOff>428625</xdr:colOff>
      <xdr:row>62</xdr:row>
      <xdr:rowOff>495300</xdr:rowOff>
    </xdr:from>
    <xdr:to>
      <xdr:col>24</xdr:col>
      <xdr:colOff>0</xdr:colOff>
      <xdr:row>64</xdr:row>
      <xdr:rowOff>71436</xdr:rowOff>
    </xdr:to>
    <xdr:graphicFrame macro="">
      <xdr:nvGraphicFramePr>
        <xdr:cNvPr id="256" name="Диаграмма 2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23</xdr:col>
      <xdr:colOff>400050</xdr:colOff>
      <xdr:row>63</xdr:row>
      <xdr:rowOff>495300</xdr:rowOff>
    </xdr:from>
    <xdr:to>
      <xdr:col>24</xdr:col>
      <xdr:colOff>0</xdr:colOff>
      <xdr:row>65</xdr:row>
      <xdr:rowOff>71436</xdr:rowOff>
    </xdr:to>
    <xdr:graphicFrame macro="">
      <xdr:nvGraphicFramePr>
        <xdr:cNvPr id="257" name="Диаграмма 2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23</xdr:col>
      <xdr:colOff>419100</xdr:colOff>
      <xdr:row>64</xdr:row>
      <xdr:rowOff>514350</xdr:rowOff>
    </xdr:from>
    <xdr:to>
      <xdr:col>24</xdr:col>
      <xdr:colOff>0</xdr:colOff>
      <xdr:row>66</xdr:row>
      <xdr:rowOff>90486</xdr:rowOff>
    </xdr:to>
    <xdr:graphicFrame macro="">
      <xdr:nvGraphicFramePr>
        <xdr:cNvPr id="258" name="Диаграмма 2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23</xdr:col>
      <xdr:colOff>400050</xdr:colOff>
      <xdr:row>65</xdr:row>
      <xdr:rowOff>523875</xdr:rowOff>
    </xdr:from>
    <xdr:to>
      <xdr:col>24</xdr:col>
      <xdr:colOff>0</xdr:colOff>
      <xdr:row>67</xdr:row>
      <xdr:rowOff>100011</xdr:rowOff>
    </xdr:to>
    <xdr:graphicFrame macro="">
      <xdr:nvGraphicFramePr>
        <xdr:cNvPr id="259" name="Диаграмма 2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23</xdr:col>
      <xdr:colOff>457200</xdr:colOff>
      <xdr:row>66</xdr:row>
      <xdr:rowOff>504825</xdr:rowOff>
    </xdr:from>
    <xdr:to>
      <xdr:col>24</xdr:col>
      <xdr:colOff>0</xdr:colOff>
      <xdr:row>68</xdr:row>
      <xdr:rowOff>80961</xdr:rowOff>
    </xdr:to>
    <xdr:graphicFrame macro="">
      <xdr:nvGraphicFramePr>
        <xdr:cNvPr id="260" name="Диаграмма 2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23</xdr:col>
      <xdr:colOff>400050</xdr:colOff>
      <xdr:row>67</xdr:row>
      <xdr:rowOff>514350</xdr:rowOff>
    </xdr:from>
    <xdr:to>
      <xdr:col>24</xdr:col>
      <xdr:colOff>0</xdr:colOff>
      <xdr:row>69</xdr:row>
      <xdr:rowOff>90486</xdr:rowOff>
    </xdr:to>
    <xdr:graphicFrame macro="">
      <xdr:nvGraphicFramePr>
        <xdr:cNvPr id="261" name="Диаграмма 2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23</xdr:col>
      <xdr:colOff>438150</xdr:colOff>
      <xdr:row>68</xdr:row>
      <xdr:rowOff>495300</xdr:rowOff>
    </xdr:from>
    <xdr:to>
      <xdr:col>24</xdr:col>
      <xdr:colOff>0</xdr:colOff>
      <xdr:row>70</xdr:row>
      <xdr:rowOff>71436</xdr:rowOff>
    </xdr:to>
    <xdr:graphicFrame macro="">
      <xdr:nvGraphicFramePr>
        <xdr:cNvPr id="262" name="Диаграмма 2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23</xdr:col>
      <xdr:colOff>419100</xdr:colOff>
      <xdr:row>2</xdr:row>
      <xdr:rowOff>142876</xdr:rowOff>
    </xdr:from>
    <xdr:to>
      <xdr:col>24</xdr:col>
      <xdr:colOff>0</xdr:colOff>
      <xdr:row>4</xdr:row>
      <xdr:rowOff>71437</xdr:rowOff>
    </xdr:to>
    <xdr:graphicFrame macro="">
      <xdr:nvGraphicFramePr>
        <xdr:cNvPr id="265" name="Диаграмма 2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23</xdr:col>
      <xdr:colOff>419100</xdr:colOff>
      <xdr:row>3</xdr:row>
      <xdr:rowOff>142876</xdr:rowOff>
    </xdr:from>
    <xdr:to>
      <xdr:col>24</xdr:col>
      <xdr:colOff>0</xdr:colOff>
      <xdr:row>5</xdr:row>
      <xdr:rowOff>71437</xdr:rowOff>
    </xdr:to>
    <xdr:graphicFrame macro="">
      <xdr:nvGraphicFramePr>
        <xdr:cNvPr id="266" name="Диаграмма 2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23</xdr:col>
      <xdr:colOff>419100</xdr:colOff>
      <xdr:row>4</xdr:row>
      <xdr:rowOff>142876</xdr:rowOff>
    </xdr:from>
    <xdr:to>
      <xdr:col>24</xdr:col>
      <xdr:colOff>0</xdr:colOff>
      <xdr:row>6</xdr:row>
      <xdr:rowOff>71437</xdr:rowOff>
    </xdr:to>
    <xdr:graphicFrame macro="">
      <xdr:nvGraphicFramePr>
        <xdr:cNvPr id="267" name="Диаграмма 2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23</xdr:col>
      <xdr:colOff>419100</xdr:colOff>
      <xdr:row>5</xdr:row>
      <xdr:rowOff>142876</xdr:rowOff>
    </xdr:from>
    <xdr:to>
      <xdr:col>24</xdr:col>
      <xdr:colOff>0</xdr:colOff>
      <xdr:row>7</xdr:row>
      <xdr:rowOff>71437</xdr:rowOff>
    </xdr:to>
    <xdr:graphicFrame macro="">
      <xdr:nvGraphicFramePr>
        <xdr:cNvPr id="268" name="Диаграмма 2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23</xdr:col>
      <xdr:colOff>419100</xdr:colOff>
      <xdr:row>6</xdr:row>
      <xdr:rowOff>142876</xdr:rowOff>
    </xdr:from>
    <xdr:to>
      <xdr:col>24</xdr:col>
      <xdr:colOff>0</xdr:colOff>
      <xdr:row>10</xdr:row>
      <xdr:rowOff>71437</xdr:rowOff>
    </xdr:to>
    <xdr:graphicFrame macro="">
      <xdr:nvGraphicFramePr>
        <xdr:cNvPr id="269" name="Диаграмма 2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23</xdr:col>
      <xdr:colOff>419100</xdr:colOff>
      <xdr:row>7</xdr:row>
      <xdr:rowOff>142876</xdr:rowOff>
    </xdr:from>
    <xdr:to>
      <xdr:col>24</xdr:col>
      <xdr:colOff>0</xdr:colOff>
      <xdr:row>11</xdr:row>
      <xdr:rowOff>71437</xdr:rowOff>
    </xdr:to>
    <xdr:graphicFrame macro="">
      <xdr:nvGraphicFramePr>
        <xdr:cNvPr id="270" name="Диаграмма 2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23</xdr:col>
      <xdr:colOff>419100</xdr:colOff>
      <xdr:row>10</xdr:row>
      <xdr:rowOff>142876</xdr:rowOff>
    </xdr:from>
    <xdr:to>
      <xdr:col>24</xdr:col>
      <xdr:colOff>0</xdr:colOff>
      <xdr:row>14</xdr:row>
      <xdr:rowOff>71437</xdr:rowOff>
    </xdr:to>
    <xdr:graphicFrame macro="">
      <xdr:nvGraphicFramePr>
        <xdr:cNvPr id="271" name="Диаграмма 2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23</xdr:col>
      <xdr:colOff>419100</xdr:colOff>
      <xdr:row>11</xdr:row>
      <xdr:rowOff>142876</xdr:rowOff>
    </xdr:from>
    <xdr:to>
      <xdr:col>24</xdr:col>
      <xdr:colOff>0</xdr:colOff>
      <xdr:row>15</xdr:row>
      <xdr:rowOff>71437</xdr:rowOff>
    </xdr:to>
    <xdr:graphicFrame macro="">
      <xdr:nvGraphicFramePr>
        <xdr:cNvPr id="272" name="Диаграмма 2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23</xdr:col>
      <xdr:colOff>419100</xdr:colOff>
      <xdr:row>14</xdr:row>
      <xdr:rowOff>142876</xdr:rowOff>
    </xdr:from>
    <xdr:to>
      <xdr:col>24</xdr:col>
      <xdr:colOff>0</xdr:colOff>
      <xdr:row>16</xdr:row>
      <xdr:rowOff>71437</xdr:rowOff>
    </xdr:to>
    <xdr:graphicFrame macro="">
      <xdr:nvGraphicFramePr>
        <xdr:cNvPr id="273" name="Диаграмма 2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23</xdr:col>
      <xdr:colOff>419100</xdr:colOff>
      <xdr:row>15</xdr:row>
      <xdr:rowOff>142876</xdr:rowOff>
    </xdr:from>
    <xdr:to>
      <xdr:col>24</xdr:col>
      <xdr:colOff>0</xdr:colOff>
      <xdr:row>17</xdr:row>
      <xdr:rowOff>71437</xdr:rowOff>
    </xdr:to>
    <xdr:graphicFrame macro="">
      <xdr:nvGraphicFramePr>
        <xdr:cNvPr id="274" name="Диаграмма 2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23</xdr:col>
      <xdr:colOff>419100</xdr:colOff>
      <xdr:row>16</xdr:row>
      <xdr:rowOff>142876</xdr:rowOff>
    </xdr:from>
    <xdr:to>
      <xdr:col>24</xdr:col>
      <xdr:colOff>0</xdr:colOff>
      <xdr:row>18</xdr:row>
      <xdr:rowOff>71437</xdr:rowOff>
    </xdr:to>
    <xdr:graphicFrame macro="">
      <xdr:nvGraphicFramePr>
        <xdr:cNvPr id="275" name="Диаграмма 2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23</xdr:col>
      <xdr:colOff>419100</xdr:colOff>
      <xdr:row>17</xdr:row>
      <xdr:rowOff>142876</xdr:rowOff>
    </xdr:from>
    <xdr:to>
      <xdr:col>24</xdr:col>
      <xdr:colOff>0</xdr:colOff>
      <xdr:row>19</xdr:row>
      <xdr:rowOff>71437</xdr:rowOff>
    </xdr:to>
    <xdr:graphicFrame macro="">
      <xdr:nvGraphicFramePr>
        <xdr:cNvPr id="276" name="Диаграмма 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23</xdr:col>
      <xdr:colOff>419100</xdr:colOff>
      <xdr:row>18</xdr:row>
      <xdr:rowOff>142876</xdr:rowOff>
    </xdr:from>
    <xdr:to>
      <xdr:col>24</xdr:col>
      <xdr:colOff>0</xdr:colOff>
      <xdr:row>20</xdr:row>
      <xdr:rowOff>71437</xdr:rowOff>
    </xdr:to>
    <xdr:graphicFrame macro="">
      <xdr:nvGraphicFramePr>
        <xdr:cNvPr id="277" name="Диаграмма 2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23</xdr:col>
      <xdr:colOff>419100</xdr:colOff>
      <xdr:row>19</xdr:row>
      <xdr:rowOff>142876</xdr:rowOff>
    </xdr:from>
    <xdr:to>
      <xdr:col>24</xdr:col>
      <xdr:colOff>0</xdr:colOff>
      <xdr:row>21</xdr:row>
      <xdr:rowOff>71437</xdr:rowOff>
    </xdr:to>
    <xdr:graphicFrame macro="">
      <xdr:nvGraphicFramePr>
        <xdr:cNvPr id="278" name="Диаграмма 2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23</xdr:col>
      <xdr:colOff>419100</xdr:colOff>
      <xdr:row>20</xdr:row>
      <xdr:rowOff>142876</xdr:rowOff>
    </xdr:from>
    <xdr:to>
      <xdr:col>24</xdr:col>
      <xdr:colOff>0</xdr:colOff>
      <xdr:row>22</xdr:row>
      <xdr:rowOff>71437</xdr:rowOff>
    </xdr:to>
    <xdr:graphicFrame macro="">
      <xdr:nvGraphicFramePr>
        <xdr:cNvPr id="279" name="Диаграмма 2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23</xdr:col>
      <xdr:colOff>419100</xdr:colOff>
      <xdr:row>21</xdr:row>
      <xdr:rowOff>142876</xdr:rowOff>
    </xdr:from>
    <xdr:to>
      <xdr:col>24</xdr:col>
      <xdr:colOff>0</xdr:colOff>
      <xdr:row>23</xdr:row>
      <xdr:rowOff>71437</xdr:rowOff>
    </xdr:to>
    <xdr:graphicFrame macro="">
      <xdr:nvGraphicFramePr>
        <xdr:cNvPr id="280" name="Диаграмма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23</xdr:col>
      <xdr:colOff>419100</xdr:colOff>
      <xdr:row>22</xdr:row>
      <xdr:rowOff>142876</xdr:rowOff>
    </xdr:from>
    <xdr:to>
      <xdr:col>24</xdr:col>
      <xdr:colOff>0</xdr:colOff>
      <xdr:row>24</xdr:row>
      <xdr:rowOff>71437</xdr:rowOff>
    </xdr:to>
    <xdr:graphicFrame macro="">
      <xdr:nvGraphicFramePr>
        <xdr:cNvPr id="347" name="Диаграмма 3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23</xdr:col>
      <xdr:colOff>419100</xdr:colOff>
      <xdr:row>23</xdr:row>
      <xdr:rowOff>142876</xdr:rowOff>
    </xdr:from>
    <xdr:to>
      <xdr:col>24</xdr:col>
      <xdr:colOff>0</xdr:colOff>
      <xdr:row>25</xdr:row>
      <xdr:rowOff>71437</xdr:rowOff>
    </xdr:to>
    <xdr:graphicFrame macro="">
      <xdr:nvGraphicFramePr>
        <xdr:cNvPr id="348" name="Диаграмма 3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23</xdr:col>
      <xdr:colOff>419100</xdr:colOff>
      <xdr:row>24</xdr:row>
      <xdr:rowOff>142876</xdr:rowOff>
    </xdr:from>
    <xdr:to>
      <xdr:col>24</xdr:col>
      <xdr:colOff>0</xdr:colOff>
      <xdr:row>26</xdr:row>
      <xdr:rowOff>71437</xdr:rowOff>
    </xdr:to>
    <xdr:graphicFrame macro="">
      <xdr:nvGraphicFramePr>
        <xdr:cNvPr id="349" name="Диаграмма 3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350" name="Диаграмма 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351" name="Диаграмма 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352" name="Диаграмма 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23</xdr:col>
      <xdr:colOff>419100</xdr:colOff>
      <xdr:row>28</xdr:row>
      <xdr:rowOff>142876</xdr:rowOff>
    </xdr:from>
    <xdr:to>
      <xdr:col>24</xdr:col>
      <xdr:colOff>0</xdr:colOff>
      <xdr:row>30</xdr:row>
      <xdr:rowOff>71437</xdr:rowOff>
    </xdr:to>
    <xdr:graphicFrame macro="">
      <xdr:nvGraphicFramePr>
        <xdr:cNvPr id="353" name="Диаграмма 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23</xdr:col>
      <xdr:colOff>419100</xdr:colOff>
      <xdr:row>29</xdr:row>
      <xdr:rowOff>142876</xdr:rowOff>
    </xdr:from>
    <xdr:to>
      <xdr:col>24</xdr:col>
      <xdr:colOff>0</xdr:colOff>
      <xdr:row>31</xdr:row>
      <xdr:rowOff>71437</xdr:rowOff>
    </xdr:to>
    <xdr:graphicFrame macro="">
      <xdr:nvGraphicFramePr>
        <xdr:cNvPr id="354" name="Диаграмма 3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23</xdr:col>
      <xdr:colOff>419100</xdr:colOff>
      <xdr:row>30</xdr:row>
      <xdr:rowOff>142876</xdr:rowOff>
    </xdr:from>
    <xdr:to>
      <xdr:col>24</xdr:col>
      <xdr:colOff>0</xdr:colOff>
      <xdr:row>32</xdr:row>
      <xdr:rowOff>71437</xdr:rowOff>
    </xdr:to>
    <xdr:graphicFrame macro="">
      <xdr:nvGraphicFramePr>
        <xdr:cNvPr id="355" name="Диаграмма 3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23</xdr:col>
      <xdr:colOff>419100</xdr:colOff>
      <xdr:row>31</xdr:row>
      <xdr:rowOff>142876</xdr:rowOff>
    </xdr:from>
    <xdr:to>
      <xdr:col>24</xdr:col>
      <xdr:colOff>0</xdr:colOff>
      <xdr:row>33</xdr:row>
      <xdr:rowOff>71437</xdr:rowOff>
    </xdr:to>
    <xdr:graphicFrame macro="">
      <xdr:nvGraphicFramePr>
        <xdr:cNvPr id="356" name="Диаграмма 3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23</xdr:col>
      <xdr:colOff>419100</xdr:colOff>
      <xdr:row>32</xdr:row>
      <xdr:rowOff>142876</xdr:rowOff>
    </xdr:from>
    <xdr:to>
      <xdr:col>24</xdr:col>
      <xdr:colOff>0</xdr:colOff>
      <xdr:row>34</xdr:row>
      <xdr:rowOff>71437</xdr:rowOff>
    </xdr:to>
    <xdr:graphicFrame macro="">
      <xdr:nvGraphicFramePr>
        <xdr:cNvPr id="357" name="Диаграмма 3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23</xdr:col>
      <xdr:colOff>419100</xdr:colOff>
      <xdr:row>33</xdr:row>
      <xdr:rowOff>142876</xdr:rowOff>
    </xdr:from>
    <xdr:to>
      <xdr:col>24</xdr:col>
      <xdr:colOff>0</xdr:colOff>
      <xdr:row>35</xdr:row>
      <xdr:rowOff>71437</xdr:rowOff>
    </xdr:to>
    <xdr:graphicFrame macro="">
      <xdr:nvGraphicFramePr>
        <xdr:cNvPr id="358" name="Диаграмма 3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23</xdr:col>
      <xdr:colOff>419100</xdr:colOff>
      <xdr:row>34</xdr:row>
      <xdr:rowOff>142876</xdr:rowOff>
    </xdr:from>
    <xdr:to>
      <xdr:col>24</xdr:col>
      <xdr:colOff>0</xdr:colOff>
      <xdr:row>36</xdr:row>
      <xdr:rowOff>71437</xdr:rowOff>
    </xdr:to>
    <xdr:graphicFrame macro="">
      <xdr:nvGraphicFramePr>
        <xdr:cNvPr id="359" name="Диаграмма 3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23</xdr:col>
      <xdr:colOff>419100</xdr:colOff>
      <xdr:row>35</xdr:row>
      <xdr:rowOff>142876</xdr:rowOff>
    </xdr:from>
    <xdr:to>
      <xdr:col>24</xdr:col>
      <xdr:colOff>0</xdr:colOff>
      <xdr:row>37</xdr:row>
      <xdr:rowOff>71437</xdr:rowOff>
    </xdr:to>
    <xdr:graphicFrame macro="">
      <xdr:nvGraphicFramePr>
        <xdr:cNvPr id="360" name="Диаграмма 3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23</xdr:col>
      <xdr:colOff>419100</xdr:colOff>
      <xdr:row>36</xdr:row>
      <xdr:rowOff>142876</xdr:rowOff>
    </xdr:from>
    <xdr:to>
      <xdr:col>24</xdr:col>
      <xdr:colOff>0</xdr:colOff>
      <xdr:row>38</xdr:row>
      <xdr:rowOff>71437</xdr:rowOff>
    </xdr:to>
    <xdr:graphicFrame macro="">
      <xdr:nvGraphicFramePr>
        <xdr:cNvPr id="361" name="Диаграмма 3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23</xdr:col>
      <xdr:colOff>419100</xdr:colOff>
      <xdr:row>37</xdr:row>
      <xdr:rowOff>142876</xdr:rowOff>
    </xdr:from>
    <xdr:to>
      <xdr:col>24</xdr:col>
      <xdr:colOff>0</xdr:colOff>
      <xdr:row>39</xdr:row>
      <xdr:rowOff>71437</xdr:rowOff>
    </xdr:to>
    <xdr:graphicFrame macro="">
      <xdr:nvGraphicFramePr>
        <xdr:cNvPr id="362" name="Диаграмма 3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23</xdr:col>
      <xdr:colOff>419100</xdr:colOff>
      <xdr:row>38</xdr:row>
      <xdr:rowOff>142876</xdr:rowOff>
    </xdr:from>
    <xdr:to>
      <xdr:col>24</xdr:col>
      <xdr:colOff>0</xdr:colOff>
      <xdr:row>40</xdr:row>
      <xdr:rowOff>71437</xdr:rowOff>
    </xdr:to>
    <xdr:graphicFrame macro="">
      <xdr:nvGraphicFramePr>
        <xdr:cNvPr id="363" name="Диаграмма 3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23</xdr:col>
      <xdr:colOff>419100</xdr:colOff>
      <xdr:row>39</xdr:row>
      <xdr:rowOff>142876</xdr:rowOff>
    </xdr:from>
    <xdr:to>
      <xdr:col>24</xdr:col>
      <xdr:colOff>0</xdr:colOff>
      <xdr:row>41</xdr:row>
      <xdr:rowOff>71437</xdr:rowOff>
    </xdr:to>
    <xdr:graphicFrame macro="">
      <xdr:nvGraphicFramePr>
        <xdr:cNvPr id="364" name="Диаграмма 3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23</xdr:col>
      <xdr:colOff>419100</xdr:colOff>
      <xdr:row>40</xdr:row>
      <xdr:rowOff>142876</xdr:rowOff>
    </xdr:from>
    <xdr:to>
      <xdr:col>24</xdr:col>
      <xdr:colOff>0</xdr:colOff>
      <xdr:row>42</xdr:row>
      <xdr:rowOff>71437</xdr:rowOff>
    </xdr:to>
    <xdr:graphicFrame macro="">
      <xdr:nvGraphicFramePr>
        <xdr:cNvPr id="365" name="Диаграмма 3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23</xdr:col>
      <xdr:colOff>419100</xdr:colOff>
      <xdr:row>41</xdr:row>
      <xdr:rowOff>142876</xdr:rowOff>
    </xdr:from>
    <xdr:to>
      <xdr:col>24</xdr:col>
      <xdr:colOff>0</xdr:colOff>
      <xdr:row>43</xdr:row>
      <xdr:rowOff>71437</xdr:rowOff>
    </xdr:to>
    <xdr:graphicFrame macro="">
      <xdr:nvGraphicFramePr>
        <xdr:cNvPr id="366" name="Диаграмма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23</xdr:col>
      <xdr:colOff>419100</xdr:colOff>
      <xdr:row>42</xdr:row>
      <xdr:rowOff>142876</xdr:rowOff>
    </xdr:from>
    <xdr:to>
      <xdr:col>24</xdr:col>
      <xdr:colOff>0</xdr:colOff>
      <xdr:row>44</xdr:row>
      <xdr:rowOff>71437</xdr:rowOff>
    </xdr:to>
    <xdr:graphicFrame macro="">
      <xdr:nvGraphicFramePr>
        <xdr:cNvPr id="367" name="Диаграмма 3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23</xdr:col>
      <xdr:colOff>419100</xdr:colOff>
      <xdr:row>43</xdr:row>
      <xdr:rowOff>142876</xdr:rowOff>
    </xdr:from>
    <xdr:to>
      <xdr:col>24</xdr:col>
      <xdr:colOff>0</xdr:colOff>
      <xdr:row>45</xdr:row>
      <xdr:rowOff>71437</xdr:rowOff>
    </xdr:to>
    <xdr:graphicFrame macro="">
      <xdr:nvGraphicFramePr>
        <xdr:cNvPr id="368" name="Диаграмма 3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23</xdr:col>
      <xdr:colOff>419100</xdr:colOff>
      <xdr:row>44</xdr:row>
      <xdr:rowOff>142876</xdr:rowOff>
    </xdr:from>
    <xdr:to>
      <xdr:col>24</xdr:col>
      <xdr:colOff>0</xdr:colOff>
      <xdr:row>46</xdr:row>
      <xdr:rowOff>71437</xdr:rowOff>
    </xdr:to>
    <xdr:graphicFrame macro="">
      <xdr:nvGraphicFramePr>
        <xdr:cNvPr id="369" name="Диаграмма 3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23</xdr:col>
      <xdr:colOff>419100</xdr:colOff>
      <xdr:row>45</xdr:row>
      <xdr:rowOff>142876</xdr:rowOff>
    </xdr:from>
    <xdr:to>
      <xdr:col>24</xdr:col>
      <xdr:colOff>0</xdr:colOff>
      <xdr:row>47</xdr:row>
      <xdr:rowOff>71437</xdr:rowOff>
    </xdr:to>
    <xdr:graphicFrame macro="">
      <xdr:nvGraphicFramePr>
        <xdr:cNvPr id="370" name="Диаграмма 3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23</xdr:col>
      <xdr:colOff>419100</xdr:colOff>
      <xdr:row>46</xdr:row>
      <xdr:rowOff>142876</xdr:rowOff>
    </xdr:from>
    <xdr:to>
      <xdr:col>24</xdr:col>
      <xdr:colOff>0</xdr:colOff>
      <xdr:row>48</xdr:row>
      <xdr:rowOff>71437</xdr:rowOff>
    </xdr:to>
    <xdr:graphicFrame macro="">
      <xdr:nvGraphicFramePr>
        <xdr:cNvPr id="371" name="Диаграмма 3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23</xdr:col>
      <xdr:colOff>419100</xdr:colOff>
      <xdr:row>47</xdr:row>
      <xdr:rowOff>142876</xdr:rowOff>
    </xdr:from>
    <xdr:to>
      <xdr:col>24</xdr:col>
      <xdr:colOff>0</xdr:colOff>
      <xdr:row>49</xdr:row>
      <xdr:rowOff>71437</xdr:rowOff>
    </xdr:to>
    <xdr:graphicFrame macro="">
      <xdr:nvGraphicFramePr>
        <xdr:cNvPr id="372" name="Диаграмма 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23</xdr:col>
      <xdr:colOff>419100</xdr:colOff>
      <xdr:row>48</xdr:row>
      <xdr:rowOff>142876</xdr:rowOff>
    </xdr:from>
    <xdr:to>
      <xdr:col>24</xdr:col>
      <xdr:colOff>0</xdr:colOff>
      <xdr:row>50</xdr:row>
      <xdr:rowOff>71437</xdr:rowOff>
    </xdr:to>
    <xdr:graphicFrame macro="">
      <xdr:nvGraphicFramePr>
        <xdr:cNvPr id="373" name="Диаграмма 3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23</xdr:col>
      <xdr:colOff>419100</xdr:colOff>
      <xdr:row>49</xdr:row>
      <xdr:rowOff>142876</xdr:rowOff>
    </xdr:from>
    <xdr:to>
      <xdr:col>24</xdr:col>
      <xdr:colOff>0</xdr:colOff>
      <xdr:row>51</xdr:row>
      <xdr:rowOff>71437</xdr:rowOff>
    </xdr:to>
    <xdr:graphicFrame macro="">
      <xdr:nvGraphicFramePr>
        <xdr:cNvPr id="374" name="Диаграмма 3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23</xdr:col>
      <xdr:colOff>419100</xdr:colOff>
      <xdr:row>50</xdr:row>
      <xdr:rowOff>142876</xdr:rowOff>
    </xdr:from>
    <xdr:to>
      <xdr:col>24</xdr:col>
      <xdr:colOff>0</xdr:colOff>
      <xdr:row>52</xdr:row>
      <xdr:rowOff>71437</xdr:rowOff>
    </xdr:to>
    <xdr:graphicFrame macro="">
      <xdr:nvGraphicFramePr>
        <xdr:cNvPr id="375" name="Диаграмма 3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23</xdr:col>
      <xdr:colOff>419100</xdr:colOff>
      <xdr:row>51</xdr:row>
      <xdr:rowOff>142876</xdr:rowOff>
    </xdr:from>
    <xdr:to>
      <xdr:col>24</xdr:col>
      <xdr:colOff>0</xdr:colOff>
      <xdr:row>53</xdr:row>
      <xdr:rowOff>71437</xdr:rowOff>
    </xdr:to>
    <xdr:graphicFrame macro="">
      <xdr:nvGraphicFramePr>
        <xdr:cNvPr id="376" name="Диаграмма 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23</xdr:col>
      <xdr:colOff>419100</xdr:colOff>
      <xdr:row>52</xdr:row>
      <xdr:rowOff>142876</xdr:rowOff>
    </xdr:from>
    <xdr:to>
      <xdr:col>24</xdr:col>
      <xdr:colOff>0</xdr:colOff>
      <xdr:row>54</xdr:row>
      <xdr:rowOff>71437</xdr:rowOff>
    </xdr:to>
    <xdr:graphicFrame macro="">
      <xdr:nvGraphicFramePr>
        <xdr:cNvPr id="377" name="Диаграмма 3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23</xdr:col>
      <xdr:colOff>419100</xdr:colOff>
      <xdr:row>53</xdr:row>
      <xdr:rowOff>142876</xdr:rowOff>
    </xdr:from>
    <xdr:to>
      <xdr:col>24</xdr:col>
      <xdr:colOff>0</xdr:colOff>
      <xdr:row>55</xdr:row>
      <xdr:rowOff>71437</xdr:rowOff>
    </xdr:to>
    <xdr:graphicFrame macro="">
      <xdr:nvGraphicFramePr>
        <xdr:cNvPr id="378" name="Диаграмма 3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23</xdr:col>
      <xdr:colOff>419100</xdr:colOff>
      <xdr:row>54</xdr:row>
      <xdr:rowOff>142876</xdr:rowOff>
    </xdr:from>
    <xdr:to>
      <xdr:col>24</xdr:col>
      <xdr:colOff>0</xdr:colOff>
      <xdr:row>56</xdr:row>
      <xdr:rowOff>71437</xdr:rowOff>
    </xdr:to>
    <xdr:graphicFrame macro="">
      <xdr:nvGraphicFramePr>
        <xdr:cNvPr id="379" name="Диаграмма 3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23</xdr:col>
      <xdr:colOff>419100</xdr:colOff>
      <xdr:row>55</xdr:row>
      <xdr:rowOff>142876</xdr:rowOff>
    </xdr:from>
    <xdr:to>
      <xdr:col>24</xdr:col>
      <xdr:colOff>0</xdr:colOff>
      <xdr:row>57</xdr:row>
      <xdr:rowOff>71437</xdr:rowOff>
    </xdr:to>
    <xdr:graphicFrame macro="">
      <xdr:nvGraphicFramePr>
        <xdr:cNvPr id="380" name="Диаграмма 3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23</xdr:col>
      <xdr:colOff>419100</xdr:colOff>
      <xdr:row>56</xdr:row>
      <xdr:rowOff>142876</xdr:rowOff>
    </xdr:from>
    <xdr:to>
      <xdr:col>24</xdr:col>
      <xdr:colOff>0</xdr:colOff>
      <xdr:row>58</xdr:row>
      <xdr:rowOff>71437</xdr:rowOff>
    </xdr:to>
    <xdr:graphicFrame macro="">
      <xdr:nvGraphicFramePr>
        <xdr:cNvPr id="381" name="Диаграмма 3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23</xdr:col>
      <xdr:colOff>419100</xdr:colOff>
      <xdr:row>57</xdr:row>
      <xdr:rowOff>142876</xdr:rowOff>
    </xdr:from>
    <xdr:to>
      <xdr:col>24</xdr:col>
      <xdr:colOff>0</xdr:colOff>
      <xdr:row>59</xdr:row>
      <xdr:rowOff>71437</xdr:rowOff>
    </xdr:to>
    <xdr:graphicFrame macro="">
      <xdr:nvGraphicFramePr>
        <xdr:cNvPr id="382" name="Диаграмма 3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23</xdr:col>
      <xdr:colOff>419100</xdr:colOff>
      <xdr:row>58</xdr:row>
      <xdr:rowOff>142876</xdr:rowOff>
    </xdr:from>
    <xdr:to>
      <xdr:col>24</xdr:col>
      <xdr:colOff>0</xdr:colOff>
      <xdr:row>60</xdr:row>
      <xdr:rowOff>71437</xdr:rowOff>
    </xdr:to>
    <xdr:graphicFrame macro="">
      <xdr:nvGraphicFramePr>
        <xdr:cNvPr id="383" name="Диаграмма 3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23</xdr:col>
      <xdr:colOff>419100</xdr:colOff>
      <xdr:row>59</xdr:row>
      <xdr:rowOff>142876</xdr:rowOff>
    </xdr:from>
    <xdr:to>
      <xdr:col>24</xdr:col>
      <xdr:colOff>0</xdr:colOff>
      <xdr:row>61</xdr:row>
      <xdr:rowOff>71437</xdr:rowOff>
    </xdr:to>
    <xdr:graphicFrame macro="">
      <xdr:nvGraphicFramePr>
        <xdr:cNvPr id="384" name="Диаграмма 3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23</xdr:col>
      <xdr:colOff>419100</xdr:colOff>
      <xdr:row>60</xdr:row>
      <xdr:rowOff>142876</xdr:rowOff>
    </xdr:from>
    <xdr:to>
      <xdr:col>24</xdr:col>
      <xdr:colOff>0</xdr:colOff>
      <xdr:row>62</xdr:row>
      <xdr:rowOff>71437</xdr:rowOff>
    </xdr:to>
    <xdr:graphicFrame macro="">
      <xdr:nvGraphicFramePr>
        <xdr:cNvPr id="385" name="Диаграмма 3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23</xdr:col>
      <xdr:colOff>419100</xdr:colOff>
      <xdr:row>61</xdr:row>
      <xdr:rowOff>142876</xdr:rowOff>
    </xdr:from>
    <xdr:to>
      <xdr:col>24</xdr:col>
      <xdr:colOff>0</xdr:colOff>
      <xdr:row>63</xdr:row>
      <xdr:rowOff>71437</xdr:rowOff>
    </xdr:to>
    <xdr:graphicFrame macro="">
      <xdr:nvGraphicFramePr>
        <xdr:cNvPr id="386" name="Диаграмма 3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23</xdr:col>
      <xdr:colOff>419100</xdr:colOff>
      <xdr:row>62</xdr:row>
      <xdr:rowOff>142876</xdr:rowOff>
    </xdr:from>
    <xdr:to>
      <xdr:col>24</xdr:col>
      <xdr:colOff>0</xdr:colOff>
      <xdr:row>64</xdr:row>
      <xdr:rowOff>71437</xdr:rowOff>
    </xdr:to>
    <xdr:graphicFrame macro="">
      <xdr:nvGraphicFramePr>
        <xdr:cNvPr id="387" name="Диаграмма 3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23</xdr:col>
      <xdr:colOff>419100</xdr:colOff>
      <xdr:row>63</xdr:row>
      <xdr:rowOff>142876</xdr:rowOff>
    </xdr:from>
    <xdr:to>
      <xdr:col>24</xdr:col>
      <xdr:colOff>0</xdr:colOff>
      <xdr:row>65</xdr:row>
      <xdr:rowOff>71437</xdr:rowOff>
    </xdr:to>
    <xdr:graphicFrame macro="">
      <xdr:nvGraphicFramePr>
        <xdr:cNvPr id="388" name="Диаграмма 3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23</xdr:col>
      <xdr:colOff>419100</xdr:colOff>
      <xdr:row>64</xdr:row>
      <xdr:rowOff>142876</xdr:rowOff>
    </xdr:from>
    <xdr:to>
      <xdr:col>24</xdr:col>
      <xdr:colOff>0</xdr:colOff>
      <xdr:row>66</xdr:row>
      <xdr:rowOff>71437</xdr:rowOff>
    </xdr:to>
    <xdr:graphicFrame macro="">
      <xdr:nvGraphicFramePr>
        <xdr:cNvPr id="389" name="Диаграмма 3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23</xdr:col>
      <xdr:colOff>419100</xdr:colOff>
      <xdr:row>65</xdr:row>
      <xdr:rowOff>142876</xdr:rowOff>
    </xdr:from>
    <xdr:to>
      <xdr:col>24</xdr:col>
      <xdr:colOff>0</xdr:colOff>
      <xdr:row>67</xdr:row>
      <xdr:rowOff>71437</xdr:rowOff>
    </xdr:to>
    <xdr:graphicFrame macro="">
      <xdr:nvGraphicFramePr>
        <xdr:cNvPr id="390" name="Диаграмма 3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23</xdr:col>
      <xdr:colOff>419100</xdr:colOff>
      <xdr:row>66</xdr:row>
      <xdr:rowOff>142876</xdr:rowOff>
    </xdr:from>
    <xdr:to>
      <xdr:col>24</xdr:col>
      <xdr:colOff>0</xdr:colOff>
      <xdr:row>68</xdr:row>
      <xdr:rowOff>71437</xdr:rowOff>
    </xdr:to>
    <xdr:graphicFrame macro="">
      <xdr:nvGraphicFramePr>
        <xdr:cNvPr id="391" name="Диаграмма 3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23</xdr:col>
      <xdr:colOff>419100</xdr:colOff>
      <xdr:row>67</xdr:row>
      <xdr:rowOff>142876</xdr:rowOff>
    </xdr:from>
    <xdr:to>
      <xdr:col>24</xdr:col>
      <xdr:colOff>0</xdr:colOff>
      <xdr:row>69</xdr:row>
      <xdr:rowOff>71437</xdr:rowOff>
    </xdr:to>
    <xdr:graphicFrame macro="">
      <xdr:nvGraphicFramePr>
        <xdr:cNvPr id="392" name="Диаграмма 3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23</xdr:col>
      <xdr:colOff>419100</xdr:colOff>
      <xdr:row>68</xdr:row>
      <xdr:rowOff>142876</xdr:rowOff>
    </xdr:from>
    <xdr:to>
      <xdr:col>24</xdr:col>
      <xdr:colOff>0</xdr:colOff>
      <xdr:row>70</xdr:row>
      <xdr:rowOff>71437</xdr:rowOff>
    </xdr:to>
    <xdr:graphicFrame macro="">
      <xdr:nvGraphicFramePr>
        <xdr:cNvPr id="393" name="Диаграмма 3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23</xdr:col>
      <xdr:colOff>419100</xdr:colOff>
      <xdr:row>70</xdr:row>
      <xdr:rowOff>142876</xdr:rowOff>
    </xdr:from>
    <xdr:to>
      <xdr:col>24</xdr:col>
      <xdr:colOff>0</xdr:colOff>
      <xdr:row>72</xdr:row>
      <xdr:rowOff>71437</xdr:rowOff>
    </xdr:to>
    <xdr:graphicFrame macro="">
      <xdr:nvGraphicFramePr>
        <xdr:cNvPr id="395" name="Диаграмма 3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23</xdr:col>
      <xdr:colOff>428625</xdr:colOff>
      <xdr:row>10</xdr:row>
      <xdr:rowOff>504825</xdr:rowOff>
    </xdr:from>
    <xdr:to>
      <xdr:col>24</xdr:col>
      <xdr:colOff>0</xdr:colOff>
      <xdr:row>12</xdr:row>
      <xdr:rowOff>80961</xdr:rowOff>
    </xdr:to>
    <xdr:graphicFrame macro="">
      <xdr:nvGraphicFramePr>
        <xdr:cNvPr id="397" name="Диаграмма 3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23</xdr:col>
      <xdr:colOff>419100</xdr:colOff>
      <xdr:row>10</xdr:row>
      <xdr:rowOff>142876</xdr:rowOff>
    </xdr:from>
    <xdr:to>
      <xdr:col>24</xdr:col>
      <xdr:colOff>0</xdr:colOff>
      <xdr:row>12</xdr:row>
      <xdr:rowOff>71437</xdr:rowOff>
    </xdr:to>
    <xdr:graphicFrame macro="">
      <xdr:nvGraphicFramePr>
        <xdr:cNvPr id="398" name="Диаграмма 3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23</xdr:col>
      <xdr:colOff>428625</xdr:colOff>
      <xdr:row>10</xdr:row>
      <xdr:rowOff>504825</xdr:rowOff>
    </xdr:from>
    <xdr:to>
      <xdr:col>24</xdr:col>
      <xdr:colOff>0</xdr:colOff>
      <xdr:row>12</xdr:row>
      <xdr:rowOff>80961</xdr:rowOff>
    </xdr:to>
    <xdr:graphicFrame macro="">
      <xdr:nvGraphicFramePr>
        <xdr:cNvPr id="399" name="Диаграмма 3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23</xdr:col>
      <xdr:colOff>419100</xdr:colOff>
      <xdr:row>10</xdr:row>
      <xdr:rowOff>142876</xdr:rowOff>
    </xdr:from>
    <xdr:to>
      <xdr:col>24</xdr:col>
      <xdr:colOff>0</xdr:colOff>
      <xdr:row>12</xdr:row>
      <xdr:rowOff>71437</xdr:rowOff>
    </xdr:to>
    <xdr:graphicFrame macro="">
      <xdr:nvGraphicFramePr>
        <xdr:cNvPr id="400" name="Диаграмма 3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23</xdr:col>
      <xdr:colOff>428625</xdr:colOff>
      <xdr:row>11</xdr:row>
      <xdr:rowOff>504825</xdr:rowOff>
    </xdr:from>
    <xdr:to>
      <xdr:col>24</xdr:col>
      <xdr:colOff>0</xdr:colOff>
      <xdr:row>13</xdr:row>
      <xdr:rowOff>80961</xdr:rowOff>
    </xdr:to>
    <xdr:graphicFrame macro="">
      <xdr:nvGraphicFramePr>
        <xdr:cNvPr id="401" name="Диаграмма 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23</xdr:col>
      <xdr:colOff>419100</xdr:colOff>
      <xdr:row>11</xdr:row>
      <xdr:rowOff>142876</xdr:rowOff>
    </xdr:from>
    <xdr:to>
      <xdr:col>24</xdr:col>
      <xdr:colOff>0</xdr:colOff>
      <xdr:row>13</xdr:row>
      <xdr:rowOff>71437</xdr:rowOff>
    </xdr:to>
    <xdr:graphicFrame macro="">
      <xdr:nvGraphicFramePr>
        <xdr:cNvPr id="402" name="Диаграмма 4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23</xdr:col>
      <xdr:colOff>428625</xdr:colOff>
      <xdr:row>11</xdr:row>
      <xdr:rowOff>504825</xdr:rowOff>
    </xdr:from>
    <xdr:to>
      <xdr:col>24</xdr:col>
      <xdr:colOff>0</xdr:colOff>
      <xdr:row>13</xdr:row>
      <xdr:rowOff>80961</xdr:rowOff>
    </xdr:to>
    <xdr:graphicFrame macro="">
      <xdr:nvGraphicFramePr>
        <xdr:cNvPr id="403" name="Диаграмма 4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23</xdr:col>
      <xdr:colOff>419100</xdr:colOff>
      <xdr:row>11</xdr:row>
      <xdr:rowOff>142876</xdr:rowOff>
    </xdr:from>
    <xdr:to>
      <xdr:col>24</xdr:col>
      <xdr:colOff>0</xdr:colOff>
      <xdr:row>13</xdr:row>
      <xdr:rowOff>71437</xdr:rowOff>
    </xdr:to>
    <xdr:graphicFrame macro="">
      <xdr:nvGraphicFramePr>
        <xdr:cNvPr id="404" name="Диаграмма 4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23</xdr:col>
      <xdr:colOff>428625</xdr:colOff>
      <xdr:row>12</xdr:row>
      <xdr:rowOff>504825</xdr:rowOff>
    </xdr:from>
    <xdr:to>
      <xdr:col>24</xdr:col>
      <xdr:colOff>0</xdr:colOff>
      <xdr:row>14</xdr:row>
      <xdr:rowOff>80961</xdr:rowOff>
    </xdr:to>
    <xdr:graphicFrame macro="">
      <xdr:nvGraphicFramePr>
        <xdr:cNvPr id="405" name="Диаграмма 4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23</xdr:col>
      <xdr:colOff>419100</xdr:colOff>
      <xdr:row>12</xdr:row>
      <xdr:rowOff>142876</xdr:rowOff>
    </xdr:from>
    <xdr:to>
      <xdr:col>24</xdr:col>
      <xdr:colOff>0</xdr:colOff>
      <xdr:row>14</xdr:row>
      <xdr:rowOff>71437</xdr:rowOff>
    </xdr:to>
    <xdr:graphicFrame macro="">
      <xdr:nvGraphicFramePr>
        <xdr:cNvPr id="406" name="Диаграмма 4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23</xdr:col>
      <xdr:colOff>428625</xdr:colOff>
      <xdr:row>12</xdr:row>
      <xdr:rowOff>504825</xdr:rowOff>
    </xdr:from>
    <xdr:to>
      <xdr:col>24</xdr:col>
      <xdr:colOff>0</xdr:colOff>
      <xdr:row>14</xdr:row>
      <xdr:rowOff>80961</xdr:rowOff>
    </xdr:to>
    <xdr:graphicFrame macro="">
      <xdr:nvGraphicFramePr>
        <xdr:cNvPr id="407" name="Диаграмма 4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23</xdr:col>
      <xdr:colOff>419100</xdr:colOff>
      <xdr:row>12</xdr:row>
      <xdr:rowOff>142876</xdr:rowOff>
    </xdr:from>
    <xdr:to>
      <xdr:col>24</xdr:col>
      <xdr:colOff>0</xdr:colOff>
      <xdr:row>14</xdr:row>
      <xdr:rowOff>71437</xdr:rowOff>
    </xdr:to>
    <xdr:graphicFrame macro="">
      <xdr:nvGraphicFramePr>
        <xdr:cNvPr id="408" name="Диаграмма 4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23</xdr:col>
      <xdr:colOff>428625</xdr:colOff>
      <xdr:row>16</xdr:row>
      <xdr:rowOff>504825</xdr:rowOff>
    </xdr:from>
    <xdr:to>
      <xdr:col>24</xdr:col>
      <xdr:colOff>0</xdr:colOff>
      <xdr:row>18</xdr:row>
      <xdr:rowOff>80961</xdr:rowOff>
    </xdr:to>
    <xdr:graphicFrame macro="">
      <xdr:nvGraphicFramePr>
        <xdr:cNvPr id="409" name="Диаграмма 4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23</xdr:col>
      <xdr:colOff>419100</xdr:colOff>
      <xdr:row>16</xdr:row>
      <xdr:rowOff>142876</xdr:rowOff>
    </xdr:from>
    <xdr:to>
      <xdr:col>24</xdr:col>
      <xdr:colOff>0</xdr:colOff>
      <xdr:row>18</xdr:row>
      <xdr:rowOff>71437</xdr:rowOff>
    </xdr:to>
    <xdr:graphicFrame macro="">
      <xdr:nvGraphicFramePr>
        <xdr:cNvPr id="410" name="Диаграмма 4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23</xdr:col>
      <xdr:colOff>428625</xdr:colOff>
      <xdr:row>16</xdr:row>
      <xdr:rowOff>504825</xdr:rowOff>
    </xdr:from>
    <xdr:to>
      <xdr:col>24</xdr:col>
      <xdr:colOff>0</xdr:colOff>
      <xdr:row>18</xdr:row>
      <xdr:rowOff>80961</xdr:rowOff>
    </xdr:to>
    <xdr:graphicFrame macro="">
      <xdr:nvGraphicFramePr>
        <xdr:cNvPr id="411" name="Диаграмма 4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23</xdr:col>
      <xdr:colOff>419100</xdr:colOff>
      <xdr:row>16</xdr:row>
      <xdr:rowOff>142876</xdr:rowOff>
    </xdr:from>
    <xdr:to>
      <xdr:col>24</xdr:col>
      <xdr:colOff>0</xdr:colOff>
      <xdr:row>18</xdr:row>
      <xdr:rowOff>71437</xdr:rowOff>
    </xdr:to>
    <xdr:graphicFrame macro="">
      <xdr:nvGraphicFramePr>
        <xdr:cNvPr id="412" name="Диаграмма 4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23</xdr:col>
      <xdr:colOff>428625</xdr:colOff>
      <xdr:row>17</xdr:row>
      <xdr:rowOff>504825</xdr:rowOff>
    </xdr:from>
    <xdr:to>
      <xdr:col>24</xdr:col>
      <xdr:colOff>0</xdr:colOff>
      <xdr:row>19</xdr:row>
      <xdr:rowOff>80961</xdr:rowOff>
    </xdr:to>
    <xdr:graphicFrame macro="">
      <xdr:nvGraphicFramePr>
        <xdr:cNvPr id="413" name="Диаграмма 4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23</xdr:col>
      <xdr:colOff>419100</xdr:colOff>
      <xdr:row>17</xdr:row>
      <xdr:rowOff>142876</xdr:rowOff>
    </xdr:from>
    <xdr:to>
      <xdr:col>24</xdr:col>
      <xdr:colOff>0</xdr:colOff>
      <xdr:row>19</xdr:row>
      <xdr:rowOff>71437</xdr:rowOff>
    </xdr:to>
    <xdr:graphicFrame macro="">
      <xdr:nvGraphicFramePr>
        <xdr:cNvPr id="414" name="Диаграмма 4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23</xdr:col>
      <xdr:colOff>428625</xdr:colOff>
      <xdr:row>17</xdr:row>
      <xdr:rowOff>504825</xdr:rowOff>
    </xdr:from>
    <xdr:to>
      <xdr:col>24</xdr:col>
      <xdr:colOff>0</xdr:colOff>
      <xdr:row>19</xdr:row>
      <xdr:rowOff>80961</xdr:rowOff>
    </xdr:to>
    <xdr:graphicFrame macro="">
      <xdr:nvGraphicFramePr>
        <xdr:cNvPr id="415" name="Диаграмма 4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23</xdr:col>
      <xdr:colOff>419100</xdr:colOff>
      <xdr:row>17</xdr:row>
      <xdr:rowOff>142876</xdr:rowOff>
    </xdr:from>
    <xdr:to>
      <xdr:col>24</xdr:col>
      <xdr:colOff>0</xdr:colOff>
      <xdr:row>19</xdr:row>
      <xdr:rowOff>71437</xdr:rowOff>
    </xdr:to>
    <xdr:graphicFrame macro="">
      <xdr:nvGraphicFramePr>
        <xdr:cNvPr id="416" name="Диаграмма 4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23</xdr:col>
      <xdr:colOff>428625</xdr:colOff>
      <xdr:row>18</xdr:row>
      <xdr:rowOff>504825</xdr:rowOff>
    </xdr:from>
    <xdr:to>
      <xdr:col>24</xdr:col>
      <xdr:colOff>0</xdr:colOff>
      <xdr:row>20</xdr:row>
      <xdr:rowOff>80961</xdr:rowOff>
    </xdr:to>
    <xdr:graphicFrame macro="">
      <xdr:nvGraphicFramePr>
        <xdr:cNvPr id="417" name="Диаграмма 4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23</xdr:col>
      <xdr:colOff>419100</xdr:colOff>
      <xdr:row>18</xdr:row>
      <xdr:rowOff>142876</xdr:rowOff>
    </xdr:from>
    <xdr:to>
      <xdr:col>24</xdr:col>
      <xdr:colOff>0</xdr:colOff>
      <xdr:row>20</xdr:row>
      <xdr:rowOff>71437</xdr:rowOff>
    </xdr:to>
    <xdr:graphicFrame macro="">
      <xdr:nvGraphicFramePr>
        <xdr:cNvPr id="418" name="Диаграмма 4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23</xdr:col>
      <xdr:colOff>428625</xdr:colOff>
      <xdr:row>18</xdr:row>
      <xdr:rowOff>504825</xdr:rowOff>
    </xdr:from>
    <xdr:to>
      <xdr:col>24</xdr:col>
      <xdr:colOff>0</xdr:colOff>
      <xdr:row>20</xdr:row>
      <xdr:rowOff>80961</xdr:rowOff>
    </xdr:to>
    <xdr:graphicFrame macro="">
      <xdr:nvGraphicFramePr>
        <xdr:cNvPr id="419" name="Диаграмма 4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23</xdr:col>
      <xdr:colOff>419100</xdr:colOff>
      <xdr:row>18</xdr:row>
      <xdr:rowOff>142876</xdr:rowOff>
    </xdr:from>
    <xdr:to>
      <xdr:col>24</xdr:col>
      <xdr:colOff>0</xdr:colOff>
      <xdr:row>20</xdr:row>
      <xdr:rowOff>71437</xdr:rowOff>
    </xdr:to>
    <xdr:graphicFrame macro="">
      <xdr:nvGraphicFramePr>
        <xdr:cNvPr id="420" name="Диаграмма 4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23</xdr:col>
      <xdr:colOff>419100</xdr:colOff>
      <xdr:row>25</xdr:row>
      <xdr:rowOff>504825</xdr:rowOff>
    </xdr:from>
    <xdr:to>
      <xdr:col>24</xdr:col>
      <xdr:colOff>0</xdr:colOff>
      <xdr:row>27</xdr:row>
      <xdr:rowOff>80961</xdr:rowOff>
    </xdr:to>
    <xdr:graphicFrame macro="">
      <xdr:nvGraphicFramePr>
        <xdr:cNvPr id="421" name="Диаграмма 4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422" name="Диаграмма 4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23</xdr:col>
      <xdr:colOff>419100</xdr:colOff>
      <xdr:row>25</xdr:row>
      <xdr:rowOff>504825</xdr:rowOff>
    </xdr:from>
    <xdr:to>
      <xdr:col>24</xdr:col>
      <xdr:colOff>0</xdr:colOff>
      <xdr:row>27</xdr:row>
      <xdr:rowOff>80961</xdr:rowOff>
    </xdr:to>
    <xdr:graphicFrame macro="">
      <xdr:nvGraphicFramePr>
        <xdr:cNvPr id="423" name="Диаграмма 4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424" name="Диаграмма 4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23</xdr:col>
      <xdr:colOff>428625</xdr:colOff>
      <xdr:row>25</xdr:row>
      <xdr:rowOff>504825</xdr:rowOff>
    </xdr:from>
    <xdr:to>
      <xdr:col>24</xdr:col>
      <xdr:colOff>0</xdr:colOff>
      <xdr:row>27</xdr:row>
      <xdr:rowOff>80961</xdr:rowOff>
    </xdr:to>
    <xdr:graphicFrame macro="">
      <xdr:nvGraphicFramePr>
        <xdr:cNvPr id="425" name="Диаграмма 4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426" name="Диаграмма 4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23</xdr:col>
      <xdr:colOff>428625</xdr:colOff>
      <xdr:row>25</xdr:row>
      <xdr:rowOff>504825</xdr:rowOff>
    </xdr:from>
    <xdr:to>
      <xdr:col>24</xdr:col>
      <xdr:colOff>0</xdr:colOff>
      <xdr:row>27</xdr:row>
      <xdr:rowOff>80961</xdr:rowOff>
    </xdr:to>
    <xdr:graphicFrame macro="">
      <xdr:nvGraphicFramePr>
        <xdr:cNvPr id="427" name="Диаграмма 4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23</xdr:col>
      <xdr:colOff>419100</xdr:colOff>
      <xdr:row>25</xdr:row>
      <xdr:rowOff>142876</xdr:rowOff>
    </xdr:from>
    <xdr:to>
      <xdr:col>24</xdr:col>
      <xdr:colOff>0</xdr:colOff>
      <xdr:row>27</xdr:row>
      <xdr:rowOff>71437</xdr:rowOff>
    </xdr:to>
    <xdr:graphicFrame macro="">
      <xdr:nvGraphicFramePr>
        <xdr:cNvPr id="428" name="Диаграмма 4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23</xdr:col>
      <xdr:colOff>419100</xdr:colOff>
      <xdr:row>26</xdr:row>
      <xdr:rowOff>504825</xdr:rowOff>
    </xdr:from>
    <xdr:to>
      <xdr:col>24</xdr:col>
      <xdr:colOff>0</xdr:colOff>
      <xdr:row>28</xdr:row>
      <xdr:rowOff>80961</xdr:rowOff>
    </xdr:to>
    <xdr:graphicFrame macro="">
      <xdr:nvGraphicFramePr>
        <xdr:cNvPr id="429" name="Диаграмма 4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430" name="Диаграмма 4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23</xdr:col>
      <xdr:colOff>419100</xdr:colOff>
      <xdr:row>26</xdr:row>
      <xdr:rowOff>504825</xdr:rowOff>
    </xdr:from>
    <xdr:to>
      <xdr:col>24</xdr:col>
      <xdr:colOff>0</xdr:colOff>
      <xdr:row>28</xdr:row>
      <xdr:rowOff>80961</xdr:rowOff>
    </xdr:to>
    <xdr:graphicFrame macro="">
      <xdr:nvGraphicFramePr>
        <xdr:cNvPr id="431" name="Диаграмма 4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432" name="Диаграмма 4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23</xdr:col>
      <xdr:colOff>428625</xdr:colOff>
      <xdr:row>26</xdr:row>
      <xdr:rowOff>504825</xdr:rowOff>
    </xdr:from>
    <xdr:to>
      <xdr:col>24</xdr:col>
      <xdr:colOff>0</xdr:colOff>
      <xdr:row>28</xdr:row>
      <xdr:rowOff>80961</xdr:rowOff>
    </xdr:to>
    <xdr:graphicFrame macro="">
      <xdr:nvGraphicFramePr>
        <xdr:cNvPr id="433" name="Диаграмма 4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434" name="Диаграмма 4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23</xdr:col>
      <xdr:colOff>428625</xdr:colOff>
      <xdr:row>26</xdr:row>
      <xdr:rowOff>504825</xdr:rowOff>
    </xdr:from>
    <xdr:to>
      <xdr:col>24</xdr:col>
      <xdr:colOff>0</xdr:colOff>
      <xdr:row>28</xdr:row>
      <xdr:rowOff>80961</xdr:rowOff>
    </xdr:to>
    <xdr:graphicFrame macro="">
      <xdr:nvGraphicFramePr>
        <xdr:cNvPr id="435" name="Диаграмма 4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23</xdr:col>
      <xdr:colOff>419100</xdr:colOff>
      <xdr:row>26</xdr:row>
      <xdr:rowOff>142876</xdr:rowOff>
    </xdr:from>
    <xdr:to>
      <xdr:col>24</xdr:col>
      <xdr:colOff>0</xdr:colOff>
      <xdr:row>28</xdr:row>
      <xdr:rowOff>71437</xdr:rowOff>
    </xdr:to>
    <xdr:graphicFrame macro="">
      <xdr:nvGraphicFramePr>
        <xdr:cNvPr id="436" name="Диаграмма 4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23</xdr:col>
      <xdr:colOff>419100</xdr:colOff>
      <xdr:row>27</xdr:row>
      <xdr:rowOff>504825</xdr:rowOff>
    </xdr:from>
    <xdr:to>
      <xdr:col>24</xdr:col>
      <xdr:colOff>0</xdr:colOff>
      <xdr:row>29</xdr:row>
      <xdr:rowOff>80961</xdr:rowOff>
    </xdr:to>
    <xdr:graphicFrame macro="">
      <xdr:nvGraphicFramePr>
        <xdr:cNvPr id="437" name="Диаграмма 4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438" name="Диаграмма 4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23</xdr:col>
      <xdr:colOff>419100</xdr:colOff>
      <xdr:row>27</xdr:row>
      <xdr:rowOff>504825</xdr:rowOff>
    </xdr:from>
    <xdr:to>
      <xdr:col>24</xdr:col>
      <xdr:colOff>0</xdr:colOff>
      <xdr:row>29</xdr:row>
      <xdr:rowOff>80961</xdr:rowOff>
    </xdr:to>
    <xdr:graphicFrame macro="">
      <xdr:nvGraphicFramePr>
        <xdr:cNvPr id="439" name="Диаграмма 4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440" name="Диаграмма 4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23</xdr:col>
      <xdr:colOff>428625</xdr:colOff>
      <xdr:row>27</xdr:row>
      <xdr:rowOff>504825</xdr:rowOff>
    </xdr:from>
    <xdr:to>
      <xdr:col>24</xdr:col>
      <xdr:colOff>0</xdr:colOff>
      <xdr:row>29</xdr:row>
      <xdr:rowOff>80961</xdr:rowOff>
    </xdr:to>
    <xdr:graphicFrame macro="">
      <xdr:nvGraphicFramePr>
        <xdr:cNvPr id="441" name="Диаграмма 4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442" name="Диаграмма 4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23</xdr:col>
      <xdr:colOff>428625</xdr:colOff>
      <xdr:row>27</xdr:row>
      <xdr:rowOff>504825</xdr:rowOff>
    </xdr:from>
    <xdr:to>
      <xdr:col>24</xdr:col>
      <xdr:colOff>0</xdr:colOff>
      <xdr:row>29</xdr:row>
      <xdr:rowOff>80961</xdr:rowOff>
    </xdr:to>
    <xdr:graphicFrame macro="">
      <xdr:nvGraphicFramePr>
        <xdr:cNvPr id="443" name="Диаграмма 4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23</xdr:col>
      <xdr:colOff>419100</xdr:colOff>
      <xdr:row>27</xdr:row>
      <xdr:rowOff>142876</xdr:rowOff>
    </xdr:from>
    <xdr:to>
      <xdr:col>24</xdr:col>
      <xdr:colOff>0</xdr:colOff>
      <xdr:row>29</xdr:row>
      <xdr:rowOff>71437</xdr:rowOff>
    </xdr:to>
    <xdr:graphicFrame macro="">
      <xdr:nvGraphicFramePr>
        <xdr:cNvPr id="444" name="Диаграмма 4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23</xdr:col>
      <xdr:colOff>419100</xdr:colOff>
      <xdr:row>28</xdr:row>
      <xdr:rowOff>495300</xdr:rowOff>
    </xdr:from>
    <xdr:to>
      <xdr:col>24</xdr:col>
      <xdr:colOff>0</xdr:colOff>
      <xdr:row>30</xdr:row>
      <xdr:rowOff>71436</xdr:rowOff>
    </xdr:to>
    <xdr:graphicFrame macro="">
      <xdr:nvGraphicFramePr>
        <xdr:cNvPr id="445" name="Диаграмма 4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23</xdr:col>
      <xdr:colOff>419100</xdr:colOff>
      <xdr:row>28</xdr:row>
      <xdr:rowOff>142876</xdr:rowOff>
    </xdr:from>
    <xdr:to>
      <xdr:col>24</xdr:col>
      <xdr:colOff>0</xdr:colOff>
      <xdr:row>30</xdr:row>
      <xdr:rowOff>71437</xdr:rowOff>
    </xdr:to>
    <xdr:graphicFrame macro="">
      <xdr:nvGraphicFramePr>
        <xdr:cNvPr id="446" name="Диаграмма 4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23</xdr:col>
      <xdr:colOff>419100</xdr:colOff>
      <xdr:row>28</xdr:row>
      <xdr:rowOff>495300</xdr:rowOff>
    </xdr:from>
    <xdr:to>
      <xdr:col>24</xdr:col>
      <xdr:colOff>0</xdr:colOff>
      <xdr:row>30</xdr:row>
      <xdr:rowOff>71436</xdr:rowOff>
    </xdr:to>
    <xdr:graphicFrame macro="">
      <xdr:nvGraphicFramePr>
        <xdr:cNvPr id="447" name="Диаграмма 4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23</xdr:col>
      <xdr:colOff>419100</xdr:colOff>
      <xdr:row>28</xdr:row>
      <xdr:rowOff>142876</xdr:rowOff>
    </xdr:from>
    <xdr:to>
      <xdr:col>24</xdr:col>
      <xdr:colOff>0</xdr:colOff>
      <xdr:row>30</xdr:row>
      <xdr:rowOff>71437</xdr:rowOff>
    </xdr:to>
    <xdr:graphicFrame macro="">
      <xdr:nvGraphicFramePr>
        <xdr:cNvPr id="448" name="Диаграмма 4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tabSelected="1" zoomScaleNormal="100" workbookViewId="0">
      <pane xSplit="1" topLeftCell="B1" activePane="topRight" state="frozen"/>
      <selection pane="topRight" activeCell="F15" sqref="F15"/>
    </sheetView>
  </sheetViews>
  <sheetFormatPr defaultRowHeight="15" x14ac:dyDescent="0.25"/>
  <cols>
    <col min="1" max="1" width="10.140625" style="10" customWidth="1"/>
    <col min="2" max="2" width="9.140625" style="10"/>
    <col min="3" max="3" width="30.28515625" style="10" customWidth="1"/>
    <col min="4" max="4" width="7.28515625" style="10" customWidth="1"/>
    <col min="5" max="5" width="11.42578125" style="10" customWidth="1"/>
    <col min="6" max="6" width="19.5703125" style="10" customWidth="1"/>
    <col min="7" max="7" width="11.7109375" style="10" customWidth="1"/>
    <col min="8" max="8" width="20" style="10" customWidth="1"/>
    <col min="9" max="9" width="19" style="10" customWidth="1"/>
    <col min="10" max="11" width="9.140625" style="10"/>
    <col min="12" max="12" width="11.5703125" style="10" bestFit="1" customWidth="1"/>
    <col min="13" max="14" width="10.5703125" style="10" bestFit="1" customWidth="1"/>
    <col min="15" max="15" width="9.7109375" style="10" bestFit="1" customWidth="1"/>
    <col min="16" max="16" width="9.5703125" style="10" customWidth="1"/>
    <col min="17" max="24" width="9.7109375" style="10" bestFit="1" customWidth="1"/>
    <col min="25" max="26" width="10.7109375" style="4" customWidth="1"/>
    <col min="27" max="27" width="9.5703125" style="10" customWidth="1"/>
    <col min="28" max="40" width="9.140625" style="4"/>
    <col min="41" max="16384" width="9.140625" style="10"/>
  </cols>
  <sheetData>
    <row r="1" spans="1:41" ht="18.75" customHeight="1" x14ac:dyDescent="0.25">
      <c r="A1" s="177" t="s">
        <v>201</v>
      </c>
      <c r="B1" s="177" t="s">
        <v>230</v>
      </c>
      <c r="C1" s="181" t="s">
        <v>62</v>
      </c>
      <c r="D1" s="170" t="s">
        <v>176</v>
      </c>
      <c r="E1" s="170" t="s">
        <v>231</v>
      </c>
      <c r="F1" s="170" t="s">
        <v>202</v>
      </c>
      <c r="G1" s="170" t="s">
        <v>203</v>
      </c>
      <c r="H1" s="170" t="s">
        <v>204</v>
      </c>
      <c r="I1" s="183" t="s">
        <v>237</v>
      </c>
      <c r="J1" s="170" t="s">
        <v>208</v>
      </c>
      <c r="K1" s="170" t="s">
        <v>222</v>
      </c>
      <c r="L1" s="172" t="s">
        <v>61</v>
      </c>
      <c r="M1" s="173"/>
      <c r="N1" s="173"/>
      <c r="O1" s="173" t="s">
        <v>63</v>
      </c>
      <c r="P1" s="190" t="s">
        <v>247</v>
      </c>
      <c r="Q1" s="190"/>
      <c r="R1" s="191"/>
      <c r="S1" s="187" t="s">
        <v>227</v>
      </c>
      <c r="T1" s="188"/>
      <c r="U1" s="188" t="s">
        <v>228</v>
      </c>
      <c r="V1" s="188"/>
      <c r="W1" s="188" t="s">
        <v>229</v>
      </c>
      <c r="X1" s="189"/>
      <c r="Y1" s="10"/>
      <c r="Z1" s="10"/>
      <c r="AB1" s="127" t="s">
        <v>262</v>
      </c>
      <c r="AC1" s="128" t="s">
        <v>263</v>
      </c>
      <c r="AD1" s="18"/>
      <c r="AE1" s="130"/>
      <c r="AF1" s="130"/>
      <c r="AG1" s="10"/>
      <c r="AH1" s="180" t="s">
        <v>264</v>
      </c>
      <c r="AI1" s="175"/>
      <c r="AJ1" s="174" t="s">
        <v>265</v>
      </c>
      <c r="AK1" s="174"/>
      <c r="AL1" s="175" t="s">
        <v>266</v>
      </c>
      <c r="AM1" s="175"/>
      <c r="AN1" s="174" t="s">
        <v>267</v>
      </c>
      <c r="AO1" s="176"/>
    </row>
    <row r="2" spans="1:41" ht="17.25" customHeight="1" thickBot="1" x14ac:dyDescent="0.3">
      <c r="A2" s="178"/>
      <c r="B2" s="178"/>
      <c r="C2" s="182"/>
      <c r="D2" s="171"/>
      <c r="E2" s="171"/>
      <c r="F2" s="171"/>
      <c r="G2" s="171"/>
      <c r="H2" s="171"/>
      <c r="I2" s="171"/>
      <c r="J2" s="171"/>
      <c r="K2" s="171"/>
      <c r="L2" s="34" t="s">
        <v>226</v>
      </c>
      <c r="M2" s="35" t="s">
        <v>225</v>
      </c>
      <c r="N2" s="35" t="s">
        <v>224</v>
      </c>
      <c r="O2" s="179"/>
      <c r="P2" s="45" t="s">
        <v>226</v>
      </c>
      <c r="Q2" s="35" t="s">
        <v>225</v>
      </c>
      <c r="R2" s="11" t="s">
        <v>224</v>
      </c>
      <c r="S2" s="37" t="s">
        <v>225</v>
      </c>
      <c r="T2" s="16" t="s">
        <v>224</v>
      </c>
      <c r="U2" s="16" t="s">
        <v>225</v>
      </c>
      <c r="V2" s="16" t="s">
        <v>224</v>
      </c>
      <c r="W2" s="16" t="s">
        <v>225</v>
      </c>
      <c r="X2" s="36" t="s">
        <v>224</v>
      </c>
      <c r="Y2" s="10"/>
      <c r="Z2" s="10"/>
      <c r="AB2" s="127" t="s">
        <v>261</v>
      </c>
      <c r="AC2" s="16"/>
      <c r="AD2" s="18"/>
      <c r="AE2" s="130"/>
      <c r="AF2" s="130"/>
      <c r="AG2" s="10"/>
      <c r="AH2" s="131" t="s">
        <v>268</v>
      </c>
      <c r="AI2" s="132" t="s">
        <v>269</v>
      </c>
      <c r="AJ2" s="132" t="s">
        <v>268</v>
      </c>
      <c r="AK2" s="132" t="s">
        <v>269</v>
      </c>
      <c r="AL2" s="132" t="s">
        <v>268</v>
      </c>
      <c r="AM2" s="132" t="s">
        <v>269</v>
      </c>
      <c r="AN2" s="132" t="s">
        <v>268</v>
      </c>
      <c r="AO2" s="133" t="s">
        <v>269</v>
      </c>
    </row>
    <row r="3" spans="1:41" ht="45" customHeight="1" thickBot="1" x14ac:dyDescent="0.3">
      <c r="A3" s="46" t="s">
        <v>2</v>
      </c>
      <c r="B3" s="64">
        <v>1</v>
      </c>
      <c r="C3" s="65" t="s">
        <v>64</v>
      </c>
      <c r="D3" s="65" t="s">
        <v>65</v>
      </c>
      <c r="E3" s="65"/>
      <c r="F3" s="69" t="s">
        <v>144</v>
      </c>
      <c r="G3" s="65" t="s">
        <v>116</v>
      </c>
      <c r="H3" s="65" t="s">
        <v>118</v>
      </c>
      <c r="I3" s="70" t="s">
        <v>245</v>
      </c>
      <c r="J3" s="65" t="s">
        <v>128</v>
      </c>
      <c r="K3" s="65" t="s">
        <v>130</v>
      </c>
      <c r="L3" s="87">
        <v>45</v>
      </c>
      <c r="M3" s="88">
        <v>18</v>
      </c>
      <c r="N3" s="88">
        <v>27</v>
      </c>
      <c r="O3" s="25">
        <v>0.43808888888888903</v>
      </c>
      <c r="P3" s="25">
        <v>0.28888888888888897</v>
      </c>
      <c r="Q3" s="25">
        <v>0.61111111111111105</v>
      </c>
      <c r="R3" s="25">
        <v>7.4074074074074098E-2</v>
      </c>
      <c r="S3" s="38">
        <v>0.84615384599999999</v>
      </c>
      <c r="T3" s="39">
        <v>0.78125</v>
      </c>
      <c r="U3" s="25">
        <v>0.61111111111111105</v>
      </c>
      <c r="V3" s="25">
        <v>0.92592592592592593</v>
      </c>
      <c r="W3" s="25">
        <v>0.51709401699999991</v>
      </c>
      <c r="X3" s="26">
        <v>0.72337962962962965</v>
      </c>
      <c r="Y3" s="10"/>
      <c r="Z3" s="10"/>
      <c r="AB3" s="4">
        <f>U3/(1-V3)</f>
        <v>8.25</v>
      </c>
      <c r="AC3" s="7">
        <f>(1-U3)/V3</f>
        <v>0.42000000000000004</v>
      </c>
      <c r="AD3" s="7"/>
      <c r="AE3" s="10"/>
      <c r="AF3" s="10"/>
      <c r="AG3" s="10"/>
      <c r="AH3" s="134">
        <f>157/(157+57)</f>
        <v>0.73364485981308414</v>
      </c>
      <c r="AI3" s="135">
        <f>20/(20+178)</f>
        <v>0.10101010101010101</v>
      </c>
      <c r="AJ3" s="136">
        <f>264/(264+53)</f>
        <v>0.83280757097791802</v>
      </c>
      <c r="AK3" s="136">
        <f>222/(222+134)</f>
        <v>0.6235955056179775</v>
      </c>
      <c r="AL3" s="135">
        <f>112/(112+17)</f>
        <v>0.86821705426356588</v>
      </c>
      <c r="AM3" s="135">
        <f>11/(11+24)</f>
        <v>0.31428571428571428</v>
      </c>
      <c r="AN3" s="136">
        <f>156/(156+72)</f>
        <v>0.68421052631578949</v>
      </c>
      <c r="AO3" s="137">
        <f>48/(649+48)</f>
        <v>6.886657101865136E-2</v>
      </c>
    </row>
    <row r="4" spans="1:41" ht="45" customHeight="1" thickBot="1" x14ac:dyDescent="0.3">
      <c r="A4" s="46" t="s">
        <v>4</v>
      </c>
      <c r="B4" s="47">
        <v>2</v>
      </c>
      <c r="C4" s="49" t="s">
        <v>76</v>
      </c>
      <c r="D4" s="158" t="s">
        <v>290</v>
      </c>
      <c r="E4" s="49"/>
      <c r="F4" s="71" t="s">
        <v>145</v>
      </c>
      <c r="G4" s="49" t="s">
        <v>116</v>
      </c>
      <c r="H4" s="49" t="s">
        <v>118</v>
      </c>
      <c r="I4" s="49" t="s">
        <v>206</v>
      </c>
      <c r="J4" s="49" t="s">
        <v>128</v>
      </c>
      <c r="K4" s="49" t="s">
        <v>130</v>
      </c>
      <c r="L4" s="89">
        <v>66</v>
      </c>
      <c r="M4" s="90">
        <v>21</v>
      </c>
      <c r="N4" s="90">
        <v>45</v>
      </c>
      <c r="O4" s="27">
        <v>0.34256060606060601</v>
      </c>
      <c r="P4" s="27">
        <v>0.30303030303030298</v>
      </c>
      <c r="Q4" s="27">
        <v>0.66666666666666696</v>
      </c>
      <c r="R4" s="27">
        <v>0.133333333333333</v>
      </c>
      <c r="S4" s="107">
        <v>0.7</v>
      </c>
      <c r="T4" s="41">
        <v>0.84782608699999995</v>
      </c>
      <c r="U4" s="27">
        <v>0.66666666666666696</v>
      </c>
      <c r="V4" s="27">
        <v>0.86666666666666703</v>
      </c>
      <c r="W4" s="27">
        <v>0.46666666666666684</v>
      </c>
      <c r="X4" s="28">
        <v>0.73478260873333356</v>
      </c>
      <c r="Y4" s="10"/>
      <c r="Z4" s="10"/>
      <c r="AB4" s="4">
        <f>U4/(1-V4)</f>
        <v>5.000000000000016</v>
      </c>
      <c r="AC4" s="7">
        <f>(1-U4)/V4</f>
        <v>0.38461538461538414</v>
      </c>
      <c r="AD4" s="7"/>
      <c r="AE4" s="10"/>
      <c r="AF4" s="10"/>
      <c r="AH4" s="146">
        <f>157/(157+57)</f>
        <v>0.73364485981308414</v>
      </c>
      <c r="AI4" s="147">
        <f>20/(20+178)</f>
        <v>0.10101010101010101</v>
      </c>
      <c r="AJ4" s="148">
        <f>264/(264+53)</f>
        <v>0.83280757097791802</v>
      </c>
      <c r="AK4" s="148">
        <f>222/(222+134)</f>
        <v>0.6235955056179775</v>
      </c>
      <c r="AL4" s="149">
        <v>0.75</v>
      </c>
      <c r="AM4" s="150">
        <v>0.08</v>
      </c>
    </row>
    <row r="5" spans="1:41" ht="45" customHeight="1" thickBot="1" x14ac:dyDescent="0.3">
      <c r="A5" s="46" t="s">
        <v>10</v>
      </c>
      <c r="B5" s="47">
        <v>3</v>
      </c>
      <c r="C5" s="49" t="s">
        <v>75</v>
      </c>
      <c r="D5" s="49" t="s">
        <v>70</v>
      </c>
      <c r="E5" s="49"/>
      <c r="F5" s="71" t="s">
        <v>148</v>
      </c>
      <c r="G5" s="49" t="s">
        <v>116</v>
      </c>
      <c r="H5" s="49" t="s">
        <v>118</v>
      </c>
      <c r="I5" s="49" t="s">
        <v>206</v>
      </c>
      <c r="J5" s="49" t="s">
        <v>128</v>
      </c>
      <c r="K5" s="49" t="s">
        <v>130</v>
      </c>
      <c r="L5" s="89">
        <v>55</v>
      </c>
      <c r="M5" s="90">
        <v>16</v>
      </c>
      <c r="N5" s="90">
        <v>39</v>
      </c>
      <c r="O5" s="27">
        <v>0.28467272727272702</v>
      </c>
      <c r="P5" s="27">
        <v>0.236363636363636</v>
      </c>
      <c r="Q5" s="27">
        <v>0.5625</v>
      </c>
      <c r="R5" s="27">
        <v>0.102564102564103</v>
      </c>
      <c r="S5" s="40">
        <v>0.69230769199999997</v>
      </c>
      <c r="T5" s="41">
        <v>0.83333333300000001</v>
      </c>
      <c r="U5" s="27">
        <v>0.5625</v>
      </c>
      <c r="V5" s="27">
        <v>0.89743589743589702</v>
      </c>
      <c r="W5" s="27">
        <v>0.38942307674999999</v>
      </c>
      <c r="X5" s="28">
        <v>0.74786324756410227</v>
      </c>
      <c r="Y5" s="10"/>
      <c r="Z5" s="10"/>
      <c r="AB5" s="4">
        <f>U5/(1-V5)</f>
        <v>5.4843749999999778</v>
      </c>
      <c r="AC5" s="7">
        <f>(1-U5)/V5</f>
        <v>0.48750000000000021</v>
      </c>
      <c r="AD5" s="7"/>
      <c r="AE5" s="10"/>
      <c r="AF5" s="10"/>
      <c r="AH5" s="152">
        <f>1-AH4</f>
        <v>0.26635514018691586</v>
      </c>
      <c r="AI5" s="152">
        <f>1-AI4</f>
        <v>0.89898989898989901</v>
      </c>
      <c r="AJ5" s="152">
        <f t="shared" ref="AJ5:AM5" si="0">1-AJ4</f>
        <v>0.16719242902208198</v>
      </c>
      <c r="AK5" s="152">
        <f t="shared" si="0"/>
        <v>0.3764044943820225</v>
      </c>
      <c r="AL5" s="152">
        <f t="shared" si="0"/>
        <v>0.25</v>
      </c>
      <c r="AM5" s="152">
        <f t="shared" si="0"/>
        <v>0.92</v>
      </c>
    </row>
    <row r="6" spans="1:41" ht="45" customHeight="1" x14ac:dyDescent="0.25">
      <c r="A6" s="46" t="s">
        <v>20</v>
      </c>
      <c r="B6" s="47">
        <v>4</v>
      </c>
      <c r="C6" s="49" t="s">
        <v>83</v>
      </c>
      <c r="D6" s="49" t="s">
        <v>72</v>
      </c>
      <c r="E6" s="49"/>
      <c r="F6" s="71" t="s">
        <v>146</v>
      </c>
      <c r="G6" s="49" t="s">
        <v>116</v>
      </c>
      <c r="H6" s="49" t="s">
        <v>118</v>
      </c>
      <c r="I6" s="49" t="s">
        <v>206</v>
      </c>
      <c r="J6" s="49" t="s">
        <v>128</v>
      </c>
      <c r="K6" s="49" t="s">
        <v>130</v>
      </c>
      <c r="L6" s="89">
        <v>85</v>
      </c>
      <c r="M6" s="90">
        <v>66</v>
      </c>
      <c r="N6" s="90">
        <v>19</v>
      </c>
      <c r="O6" s="50">
        <v>0.75542352941176505</v>
      </c>
      <c r="P6" s="27">
        <v>0.49411764705882399</v>
      </c>
      <c r="Q6" s="27">
        <v>0.62121212121212099</v>
      </c>
      <c r="R6" s="27">
        <v>5.2631578947368397E-2</v>
      </c>
      <c r="S6" s="40">
        <v>0.97619047599999997</v>
      </c>
      <c r="T6" s="41">
        <v>0.41860465099999999</v>
      </c>
      <c r="U6" s="27">
        <v>0.62121212121212099</v>
      </c>
      <c r="V6" s="27">
        <v>0.94736842105263164</v>
      </c>
      <c r="W6" s="27">
        <v>0.60642135630303007</v>
      </c>
      <c r="X6" s="28">
        <v>0.3965728272631579</v>
      </c>
      <c r="Y6" s="10"/>
      <c r="Z6" s="10"/>
      <c r="AB6" s="4">
        <f>U6/(1-V6)</f>
        <v>11.803030303030312</v>
      </c>
      <c r="AC6" s="7">
        <f>(1-U6)/V6</f>
        <v>0.39983164983165004</v>
      </c>
      <c r="AD6" s="7"/>
      <c r="AE6" s="10"/>
      <c r="AF6" s="10"/>
      <c r="AG6" s="130" t="s">
        <v>270</v>
      </c>
      <c r="AH6" s="142">
        <f>AH3/AI3</f>
        <v>7.2630841121495333</v>
      </c>
      <c r="AI6" s="143"/>
      <c r="AJ6" s="144">
        <f>AJ3/AK3</f>
        <v>1.3354932219285534</v>
      </c>
      <c r="AK6" s="143"/>
      <c r="AL6" s="145">
        <f>AL4/AM4</f>
        <v>9.375</v>
      </c>
      <c r="AM6" s="165" t="s">
        <v>307</v>
      </c>
    </row>
    <row r="7" spans="1:41" s="55" customFormat="1" ht="45" customHeight="1" thickBot="1" x14ac:dyDescent="0.3">
      <c r="A7" s="46" t="s">
        <v>22</v>
      </c>
      <c r="B7" s="47">
        <v>5</v>
      </c>
      <c r="C7" s="49" t="s">
        <v>87</v>
      </c>
      <c r="D7" s="158" t="s">
        <v>292</v>
      </c>
      <c r="E7" s="49"/>
      <c r="F7" s="71" t="s">
        <v>147</v>
      </c>
      <c r="G7" s="49" t="s">
        <v>116</v>
      </c>
      <c r="H7" s="49" t="s">
        <v>118</v>
      </c>
      <c r="I7" s="49" t="s">
        <v>206</v>
      </c>
      <c r="J7" s="49" t="s">
        <v>128</v>
      </c>
      <c r="K7" s="49" t="s">
        <v>130</v>
      </c>
      <c r="L7" s="89">
        <v>50</v>
      </c>
      <c r="M7" s="90">
        <v>18</v>
      </c>
      <c r="N7" s="90">
        <v>32</v>
      </c>
      <c r="O7" s="50">
        <v>0.37224000000000002</v>
      </c>
      <c r="P7" s="83">
        <v>0.4</v>
      </c>
      <c r="Q7" s="50">
        <v>0.88888888888888895</v>
      </c>
      <c r="R7" s="50">
        <v>0.125</v>
      </c>
      <c r="S7" s="112">
        <v>0.8</v>
      </c>
      <c r="T7" s="54">
        <v>0.93333333299999999</v>
      </c>
      <c r="U7" s="50">
        <v>0.88888888888888895</v>
      </c>
      <c r="V7" s="50">
        <v>0.875</v>
      </c>
      <c r="W7" s="50">
        <v>0.71111111111111125</v>
      </c>
      <c r="X7" s="52">
        <v>0.81666666637499996</v>
      </c>
      <c r="AB7" s="4">
        <f>U7/(1-V7)</f>
        <v>7.1111111111111116</v>
      </c>
      <c r="AC7" s="7">
        <f>(1-U7)/V7</f>
        <v>0.12698412698412692</v>
      </c>
      <c r="AD7" s="51"/>
      <c r="AG7" s="166" t="s">
        <v>271</v>
      </c>
      <c r="AH7" s="167">
        <f>(1-AH3)/(1-AI3)</f>
        <v>0.29628268402814234</v>
      </c>
      <c r="AI7" s="168"/>
      <c r="AJ7" s="168">
        <f>(1-AJ3)/(1-AK3)</f>
        <v>0.44418287113329241</v>
      </c>
      <c r="AK7" s="168"/>
      <c r="AL7" s="169">
        <f>(1-AL4)/(1-AM4)</f>
        <v>0.27173913043478259</v>
      </c>
      <c r="AM7" s="165" t="s">
        <v>308</v>
      </c>
      <c r="AN7" s="10"/>
    </row>
    <row r="8" spans="1:41" s="55" customFormat="1" ht="45" customHeight="1" x14ac:dyDescent="0.25">
      <c r="A8" s="46" t="s">
        <v>30</v>
      </c>
      <c r="B8" s="47">
        <v>6</v>
      </c>
      <c r="C8" s="49" t="s">
        <v>99</v>
      </c>
      <c r="D8" s="49" t="s">
        <v>97</v>
      </c>
      <c r="F8" s="49" t="s">
        <v>248</v>
      </c>
      <c r="G8" s="49" t="s">
        <v>116</v>
      </c>
      <c r="H8" s="49" t="s">
        <v>118</v>
      </c>
      <c r="I8" s="49" t="s">
        <v>206</v>
      </c>
      <c r="J8" s="49" t="s">
        <v>128</v>
      </c>
      <c r="K8" s="49" t="s">
        <v>130</v>
      </c>
      <c r="L8" s="89">
        <v>54</v>
      </c>
      <c r="M8" s="90">
        <v>27</v>
      </c>
      <c r="N8" s="90">
        <v>27</v>
      </c>
      <c r="O8" s="50">
        <v>0.520703703703704</v>
      </c>
      <c r="P8" s="50">
        <v>0.38888888888888901</v>
      </c>
      <c r="Q8" s="63">
        <v>0.72413793103448298</v>
      </c>
      <c r="R8" s="93">
        <v>0</v>
      </c>
      <c r="S8" s="113">
        <v>1</v>
      </c>
      <c r="T8" s="54">
        <v>0.75757575757575801</v>
      </c>
      <c r="U8" s="54">
        <v>0.72413793103448298</v>
      </c>
      <c r="V8" s="90">
        <v>1</v>
      </c>
      <c r="W8" s="50">
        <v>0.72413793103448298</v>
      </c>
      <c r="X8" s="52">
        <v>0.75757575757575801</v>
      </c>
      <c r="AB8" s="129">
        <f>U8/(1-0.99)</f>
        <v>72.413793103448228</v>
      </c>
      <c r="AC8" s="7">
        <f>(1-U8)/V8</f>
        <v>0.27586206896551702</v>
      </c>
      <c r="AD8" s="51"/>
      <c r="AG8" s="192"/>
    </row>
    <row r="9" spans="1:41" s="55" customFormat="1" ht="45" customHeight="1" x14ac:dyDescent="0.25">
      <c r="A9" s="156" t="s">
        <v>274</v>
      </c>
      <c r="B9" s="47">
        <v>7</v>
      </c>
      <c r="C9" s="49" t="s">
        <v>87</v>
      </c>
      <c r="D9" s="158" t="s">
        <v>293</v>
      </c>
      <c r="F9" s="49" t="s">
        <v>294</v>
      </c>
      <c r="G9" s="49" t="s">
        <v>116</v>
      </c>
      <c r="H9" s="49" t="s">
        <v>118</v>
      </c>
      <c r="I9" s="49" t="s">
        <v>206</v>
      </c>
      <c r="J9" s="49" t="s">
        <v>128</v>
      </c>
      <c r="K9" s="49" t="s">
        <v>130</v>
      </c>
      <c r="L9" s="89">
        <v>37</v>
      </c>
      <c r="M9" s="90">
        <v>37</v>
      </c>
      <c r="N9" s="90">
        <v>0</v>
      </c>
      <c r="O9" s="50">
        <v>0.04</v>
      </c>
      <c r="P9" s="90">
        <v>0</v>
      </c>
      <c r="Q9" s="93">
        <v>0</v>
      </c>
      <c r="R9" s="93">
        <v>0</v>
      </c>
      <c r="S9" s="113"/>
      <c r="T9" s="54" t="s">
        <v>295</v>
      </c>
      <c r="U9" s="54" t="s">
        <v>296</v>
      </c>
      <c r="V9" s="90"/>
      <c r="W9" s="50"/>
      <c r="X9" s="52"/>
      <c r="AB9" s="129"/>
      <c r="AC9" s="7"/>
      <c r="AD9" s="51"/>
    </row>
    <row r="10" spans="1:41" s="55" customFormat="1" ht="45" customHeight="1" thickBot="1" x14ac:dyDescent="0.3">
      <c r="A10" s="156" t="s">
        <v>275</v>
      </c>
      <c r="B10" s="47">
        <v>8</v>
      </c>
      <c r="C10" s="49" t="s">
        <v>76</v>
      </c>
      <c r="D10" s="158" t="s">
        <v>291</v>
      </c>
      <c r="F10" s="49" t="s">
        <v>145</v>
      </c>
      <c r="G10" s="49" t="s">
        <v>116</v>
      </c>
      <c r="H10" s="49" t="s">
        <v>118</v>
      </c>
      <c r="I10" s="49" t="s">
        <v>206</v>
      </c>
      <c r="J10" s="49" t="s">
        <v>128</v>
      </c>
      <c r="K10" s="49" t="s">
        <v>130</v>
      </c>
      <c r="L10" s="89">
        <v>51</v>
      </c>
      <c r="M10" s="90">
        <v>50</v>
      </c>
      <c r="N10" s="90">
        <v>1</v>
      </c>
      <c r="O10" s="50">
        <v>0.92900000000000005</v>
      </c>
      <c r="P10" s="50">
        <v>0.94117647058823528</v>
      </c>
      <c r="Q10" s="63">
        <v>0.94</v>
      </c>
      <c r="R10" s="93">
        <v>1</v>
      </c>
      <c r="S10" s="113"/>
      <c r="T10" s="54"/>
      <c r="U10" s="54" t="s">
        <v>297</v>
      </c>
      <c r="V10" s="164" t="s">
        <v>296</v>
      </c>
      <c r="W10" s="50"/>
      <c r="X10" s="52"/>
      <c r="AB10" s="129"/>
      <c r="AC10" s="7"/>
      <c r="AD10" s="51"/>
    </row>
    <row r="11" spans="1:41" s="55" customFormat="1" ht="45" customHeight="1" thickBot="1" x14ac:dyDescent="0.3">
      <c r="A11" s="46" t="s">
        <v>47</v>
      </c>
      <c r="B11" s="66">
        <v>9</v>
      </c>
      <c r="C11" s="67" t="s">
        <v>107</v>
      </c>
      <c r="D11" s="67" t="s">
        <v>108</v>
      </c>
      <c r="E11" s="67"/>
      <c r="F11" s="72" t="s">
        <v>164</v>
      </c>
      <c r="G11" s="67" t="s">
        <v>116</v>
      </c>
      <c r="H11" s="67" t="s">
        <v>118</v>
      </c>
      <c r="I11" s="67" t="s">
        <v>206</v>
      </c>
      <c r="J11" s="67" t="s">
        <v>128</v>
      </c>
      <c r="K11" s="67" t="s">
        <v>130</v>
      </c>
      <c r="L11" s="91">
        <v>57</v>
      </c>
      <c r="M11" s="92">
        <v>46</v>
      </c>
      <c r="N11" s="92">
        <v>11</v>
      </c>
      <c r="O11" s="62">
        <v>0.77331578947368396</v>
      </c>
      <c r="P11" s="62">
        <v>0.84210526315789502</v>
      </c>
      <c r="Q11" s="62">
        <v>0.97826086956521696</v>
      </c>
      <c r="R11" s="62">
        <v>0.27272727272727298</v>
      </c>
      <c r="S11" s="114">
        <v>0.9375</v>
      </c>
      <c r="T11" s="115">
        <v>0.88888888899999996</v>
      </c>
      <c r="U11" s="62">
        <v>0.97826086956521696</v>
      </c>
      <c r="V11" s="62">
        <v>0.72727272727272707</v>
      </c>
      <c r="W11" s="62">
        <v>0.91711956521739091</v>
      </c>
      <c r="X11" s="68">
        <v>0.64646464654545432</v>
      </c>
      <c r="AB11" s="4">
        <f>U11/(1-V11)</f>
        <v>3.5869565217391264</v>
      </c>
      <c r="AC11" s="7">
        <f>(1-U11)/V11</f>
        <v>2.9891304347826685E-2</v>
      </c>
      <c r="AD11" s="51"/>
      <c r="AG11" s="151" t="s">
        <v>272</v>
      </c>
      <c r="AH11" s="153">
        <f>(AH4+AI5)/(SUM(AH4:AI5))</f>
        <v>0.81631737940149152</v>
      </c>
      <c r="AI11" s="154"/>
      <c r="AJ11" s="154">
        <f>(AJ4+AK5)/(SUM(AJ4:AK5))</f>
        <v>0.60460603267997026</v>
      </c>
      <c r="AK11" s="154"/>
      <c r="AL11" s="155">
        <f>(AL4+AM5)/(SUM(AL4:AM5))</f>
        <v>0.83499999999999996</v>
      </c>
    </row>
    <row r="12" spans="1:41" s="55" customFormat="1" ht="45" customHeight="1" x14ac:dyDescent="0.25">
      <c r="A12" s="46" t="s">
        <v>17</v>
      </c>
      <c r="B12" s="47">
        <v>10</v>
      </c>
      <c r="C12" s="49" t="s">
        <v>81</v>
      </c>
      <c r="D12" s="49" t="s">
        <v>71</v>
      </c>
      <c r="E12" s="49"/>
      <c r="F12" s="71" t="s">
        <v>149</v>
      </c>
      <c r="G12" s="49" t="s">
        <v>116</v>
      </c>
      <c r="H12" s="49" t="s">
        <v>118</v>
      </c>
      <c r="I12" s="73" t="s">
        <v>246</v>
      </c>
      <c r="J12" s="49" t="s">
        <v>128</v>
      </c>
      <c r="K12" s="49" t="s">
        <v>130</v>
      </c>
      <c r="L12" s="89">
        <v>40</v>
      </c>
      <c r="M12" s="90">
        <v>22</v>
      </c>
      <c r="N12" s="90">
        <v>18</v>
      </c>
      <c r="O12" s="50">
        <v>0.54474999999999996</v>
      </c>
      <c r="P12" s="63">
        <v>0.9</v>
      </c>
      <c r="Q12" s="63">
        <v>0.90909090909090895</v>
      </c>
      <c r="R12" s="63">
        <v>0.88888888888888895</v>
      </c>
      <c r="S12" s="116">
        <v>0.55555555555555602</v>
      </c>
      <c r="T12" s="117">
        <v>0.5</v>
      </c>
      <c r="U12" s="82">
        <v>0.90909090909090895</v>
      </c>
      <c r="V12" s="61">
        <v>0.11111111111111105</v>
      </c>
      <c r="W12" s="61">
        <v>0.50505050505050542</v>
      </c>
      <c r="X12" s="81">
        <v>5.5555555555555525E-2</v>
      </c>
      <c r="AB12" s="56"/>
      <c r="AC12" s="51"/>
      <c r="AD12" s="51"/>
    </row>
    <row r="13" spans="1:41" s="55" customFormat="1" ht="45" customHeight="1" x14ac:dyDescent="0.25">
      <c r="A13" s="74" t="s">
        <v>250</v>
      </c>
      <c r="B13" s="47">
        <v>11</v>
      </c>
      <c r="C13" s="75" t="s">
        <v>252</v>
      </c>
      <c r="D13" s="75" t="s">
        <v>253</v>
      </c>
      <c r="E13" s="49"/>
      <c r="F13" s="71" t="s">
        <v>255</v>
      </c>
      <c r="G13" s="49" t="s">
        <v>116</v>
      </c>
      <c r="H13" s="49" t="s">
        <v>118</v>
      </c>
      <c r="I13" s="73" t="s">
        <v>246</v>
      </c>
      <c r="J13" s="49" t="s">
        <v>128</v>
      </c>
      <c r="K13" s="49" t="s">
        <v>130</v>
      </c>
      <c r="L13" s="89">
        <v>65</v>
      </c>
      <c r="M13" s="93">
        <v>42</v>
      </c>
      <c r="N13" s="93">
        <v>23</v>
      </c>
      <c r="O13" s="63">
        <v>0.638507692307692</v>
      </c>
      <c r="P13" s="63">
        <v>0.64615384615384597</v>
      </c>
      <c r="Q13" s="63">
        <v>0.76190476190476197</v>
      </c>
      <c r="R13" s="63">
        <v>0.434782608695652</v>
      </c>
      <c r="S13" s="53">
        <v>0.76190476190476197</v>
      </c>
      <c r="T13" s="54">
        <v>0.565217391304348</v>
      </c>
      <c r="U13" s="54">
        <v>0.76190476190476197</v>
      </c>
      <c r="V13" s="50">
        <v>0.565217391304348</v>
      </c>
      <c r="W13" s="50">
        <v>0.58049886621315205</v>
      </c>
      <c r="X13" s="52">
        <v>0.31947069943289247</v>
      </c>
      <c r="AB13" s="56"/>
      <c r="AC13" s="51"/>
      <c r="AD13" s="51"/>
      <c r="AG13" s="151" t="s">
        <v>273</v>
      </c>
      <c r="AH13" s="55">
        <f>(AH4+AI5)/2</f>
        <v>0.81631737940149152</v>
      </c>
      <c r="AJ13" s="55">
        <f t="shared" ref="AJ13:AL13" si="1">(AJ4+AK5)/2</f>
        <v>0.60460603267997026</v>
      </c>
      <c r="AL13" s="55">
        <f t="shared" si="1"/>
        <v>0.83499999999999996</v>
      </c>
    </row>
    <row r="14" spans="1:41" s="55" customFormat="1" ht="45" customHeight="1" x14ac:dyDescent="0.25">
      <c r="A14" s="74" t="s">
        <v>251</v>
      </c>
      <c r="B14" s="47">
        <v>12</v>
      </c>
      <c r="C14" s="48" t="s">
        <v>138</v>
      </c>
      <c r="D14" s="75" t="s">
        <v>254</v>
      </c>
      <c r="E14" s="49"/>
      <c r="F14" s="75" t="s">
        <v>256</v>
      </c>
      <c r="G14" s="49" t="s">
        <v>116</v>
      </c>
      <c r="H14" s="49" t="s">
        <v>118</v>
      </c>
      <c r="I14" s="73" t="s">
        <v>246</v>
      </c>
      <c r="J14" s="49" t="s">
        <v>128</v>
      </c>
      <c r="K14" s="49" t="s">
        <v>130</v>
      </c>
      <c r="L14" s="89">
        <v>45</v>
      </c>
      <c r="M14" s="93">
        <v>38</v>
      </c>
      <c r="N14" s="93">
        <v>7</v>
      </c>
      <c r="O14" s="63">
        <v>0.79495555555555597</v>
      </c>
      <c r="P14" s="63">
        <v>0.91111111111111098</v>
      </c>
      <c r="Q14" s="63">
        <v>0.97368421052631604</v>
      </c>
      <c r="R14" s="63">
        <v>0.57142857142857095</v>
      </c>
      <c r="S14" s="53">
        <v>0.90243902439024404</v>
      </c>
      <c r="T14" s="54">
        <v>0.75</v>
      </c>
      <c r="U14" s="54">
        <v>0.97368421052631604</v>
      </c>
      <c r="V14" s="50">
        <v>0.42857142857142905</v>
      </c>
      <c r="W14" s="50">
        <v>0.87869062901155359</v>
      </c>
      <c r="X14" s="52">
        <v>0.32142857142857179</v>
      </c>
      <c r="AB14" s="56"/>
      <c r="AC14" s="51"/>
      <c r="AD14" s="51"/>
    </row>
    <row r="15" spans="1:41" s="55" customFormat="1" ht="45" customHeight="1" x14ac:dyDescent="0.25">
      <c r="A15" s="46" t="s">
        <v>39</v>
      </c>
      <c r="B15" s="47">
        <v>13</v>
      </c>
      <c r="C15" s="48" t="s">
        <v>138</v>
      </c>
      <c r="D15" s="48" t="s">
        <v>194</v>
      </c>
      <c r="E15" s="48"/>
      <c r="F15" s="48" t="s">
        <v>142</v>
      </c>
      <c r="G15" s="49" t="s">
        <v>116</v>
      </c>
      <c r="H15" s="49" t="s">
        <v>119</v>
      </c>
      <c r="I15" s="49" t="s">
        <v>207</v>
      </c>
      <c r="J15" s="49" t="s">
        <v>128</v>
      </c>
      <c r="K15" s="49" t="s">
        <v>130</v>
      </c>
      <c r="L15" s="89">
        <v>106</v>
      </c>
      <c r="M15" s="90">
        <v>58</v>
      </c>
      <c r="N15" s="90">
        <v>48</v>
      </c>
      <c r="O15" s="50">
        <v>0.531207547169811</v>
      </c>
      <c r="P15" s="63">
        <v>0.77358490566037696</v>
      </c>
      <c r="Q15" s="50">
        <v>0.87931034482758597</v>
      </c>
      <c r="R15" s="50">
        <v>0.64583333333333304</v>
      </c>
      <c r="S15" s="53">
        <v>0.62195122000000003</v>
      </c>
      <c r="T15" s="54">
        <v>0.70833333300000001</v>
      </c>
      <c r="U15" s="50">
        <v>0.87931034482758597</v>
      </c>
      <c r="V15" s="50">
        <v>0.35416666666666696</v>
      </c>
      <c r="W15" s="50">
        <v>0.5468881417241378</v>
      </c>
      <c r="X15" s="52">
        <v>0.25086805543750024</v>
      </c>
      <c r="AB15" s="56"/>
      <c r="AC15" s="51"/>
      <c r="AD15" s="51"/>
    </row>
    <row r="16" spans="1:41" s="55" customFormat="1" ht="45" customHeight="1" x14ac:dyDescent="0.25">
      <c r="A16" s="46"/>
      <c r="B16" s="157" t="s">
        <v>257</v>
      </c>
      <c r="C16" s="48"/>
      <c r="D16" s="48"/>
      <c r="E16" s="48" t="s">
        <v>219</v>
      </c>
      <c r="F16" s="17" t="s">
        <v>117</v>
      </c>
      <c r="G16" s="17" t="s">
        <v>117</v>
      </c>
      <c r="H16" s="17" t="s">
        <v>117</v>
      </c>
      <c r="I16" s="17" t="s">
        <v>117</v>
      </c>
      <c r="J16" s="17" t="s">
        <v>117</v>
      </c>
      <c r="K16" s="17" t="s">
        <v>117</v>
      </c>
      <c r="L16" s="94">
        <v>56</v>
      </c>
      <c r="M16" s="95">
        <v>38</v>
      </c>
      <c r="N16" s="95">
        <v>18</v>
      </c>
      <c r="O16" s="59">
        <v>0.65341071428571396</v>
      </c>
      <c r="P16" s="59">
        <v>0.83928571428571397</v>
      </c>
      <c r="Q16" s="59">
        <v>0.86842105300000005</v>
      </c>
      <c r="R16" s="59">
        <v>0.77777777800000003</v>
      </c>
      <c r="S16" s="53">
        <v>0.70212765957446799</v>
      </c>
      <c r="T16" s="54">
        <v>0.44444444444444398</v>
      </c>
      <c r="U16" s="59">
        <v>0.86842105300000005</v>
      </c>
      <c r="V16" s="59">
        <v>0.22222222199999997</v>
      </c>
      <c r="W16" s="50">
        <v>0.60974244146808509</v>
      </c>
      <c r="X16" s="52">
        <v>9.8765431999999875E-2</v>
      </c>
      <c r="AA16" s="59"/>
      <c r="AB16" s="58"/>
      <c r="AC16" s="51"/>
      <c r="AD16" s="51"/>
    </row>
    <row r="17" spans="1:30" s="55" customFormat="1" ht="45" customHeight="1" x14ac:dyDescent="0.25">
      <c r="A17" s="46"/>
      <c r="B17" s="157" t="s">
        <v>258</v>
      </c>
      <c r="C17" s="48"/>
      <c r="D17" s="48"/>
      <c r="E17" s="48" t="s">
        <v>220</v>
      </c>
      <c r="F17" s="17" t="s">
        <v>117</v>
      </c>
      <c r="G17" s="17" t="s">
        <v>117</v>
      </c>
      <c r="H17" s="17" t="s">
        <v>117</v>
      </c>
      <c r="I17" s="17" t="s">
        <v>117</v>
      </c>
      <c r="J17" s="17" t="s">
        <v>117</v>
      </c>
      <c r="K17" s="17" t="s">
        <v>117</v>
      </c>
      <c r="L17" s="94">
        <v>50</v>
      </c>
      <c r="M17" s="95">
        <v>20</v>
      </c>
      <c r="N17" s="95">
        <v>30</v>
      </c>
      <c r="O17" s="59">
        <v>0.39434000000000002</v>
      </c>
      <c r="P17" s="85">
        <v>0.7</v>
      </c>
      <c r="Q17" s="85">
        <v>0.9</v>
      </c>
      <c r="R17" s="59">
        <v>0.56666666700000001</v>
      </c>
      <c r="S17" s="53">
        <v>0.51428571428571401</v>
      </c>
      <c r="T17" s="54">
        <v>0.86666666666666703</v>
      </c>
      <c r="U17" s="85">
        <v>0.9</v>
      </c>
      <c r="V17" s="59">
        <v>0.43333333299999999</v>
      </c>
      <c r="W17" s="50">
        <v>0.46285714285714263</v>
      </c>
      <c r="X17" s="52">
        <v>0.37555555526666679</v>
      </c>
      <c r="AA17" s="59"/>
      <c r="AB17" s="58"/>
      <c r="AC17" s="51"/>
      <c r="AD17" s="51"/>
    </row>
    <row r="18" spans="1:30" s="55" customFormat="1" ht="45" customHeight="1" x14ac:dyDescent="0.25">
      <c r="A18" s="46" t="s">
        <v>40</v>
      </c>
      <c r="B18" s="47">
        <v>14</v>
      </c>
      <c r="C18" s="48" t="s">
        <v>138</v>
      </c>
      <c r="D18" s="48" t="s">
        <v>195</v>
      </c>
      <c r="E18" s="48"/>
      <c r="F18" s="48" t="s">
        <v>233</v>
      </c>
      <c r="G18" s="49" t="s">
        <v>116</v>
      </c>
      <c r="H18" s="49" t="s">
        <v>119</v>
      </c>
      <c r="I18" s="49" t="s">
        <v>207</v>
      </c>
      <c r="J18" s="49" t="s">
        <v>128</v>
      </c>
      <c r="K18" s="49" t="s">
        <v>129</v>
      </c>
      <c r="L18" s="89">
        <v>119</v>
      </c>
      <c r="M18" s="90">
        <v>38</v>
      </c>
      <c r="N18" s="90">
        <v>81</v>
      </c>
      <c r="O18" s="50">
        <v>0.31978991596638701</v>
      </c>
      <c r="P18" s="63">
        <v>0.58823529411764697</v>
      </c>
      <c r="Q18" s="63">
        <v>0.72972972972973005</v>
      </c>
      <c r="R18" s="63">
        <v>0.52439024390243905</v>
      </c>
      <c r="S18" s="53">
        <v>0.38571428571428601</v>
      </c>
      <c r="T18" s="54">
        <v>0.79591836734693899</v>
      </c>
      <c r="U18" s="54">
        <v>0.72972972972973005</v>
      </c>
      <c r="V18" s="50">
        <v>0.47560975609756095</v>
      </c>
      <c r="W18" s="50">
        <v>0.2814671814671818</v>
      </c>
      <c r="X18" s="52">
        <v>0.37854654056744658</v>
      </c>
      <c r="AA18" s="50"/>
      <c r="AB18" s="58"/>
      <c r="AC18" s="51"/>
      <c r="AD18" s="51"/>
    </row>
    <row r="19" spans="1:30" s="55" customFormat="1" ht="45" customHeight="1" x14ac:dyDescent="0.25">
      <c r="A19" s="46"/>
      <c r="B19" s="157" t="s">
        <v>235</v>
      </c>
      <c r="C19" s="48"/>
      <c r="D19" s="48"/>
      <c r="E19" s="48" t="s">
        <v>221</v>
      </c>
      <c r="F19" s="17" t="s">
        <v>117</v>
      </c>
      <c r="G19" s="17" t="s">
        <v>117</v>
      </c>
      <c r="H19" s="17" t="s">
        <v>117</v>
      </c>
      <c r="I19" s="17" t="s">
        <v>117</v>
      </c>
      <c r="J19" s="17" t="s">
        <v>117</v>
      </c>
      <c r="K19" s="17" t="s">
        <v>117</v>
      </c>
      <c r="L19" s="94">
        <v>61</v>
      </c>
      <c r="M19" s="95">
        <v>16</v>
      </c>
      <c r="N19" s="95">
        <v>45</v>
      </c>
      <c r="O19" s="59">
        <v>0.28599999999999998</v>
      </c>
      <c r="P19" s="63">
        <v>0.70491803278688503</v>
      </c>
      <c r="Q19" s="63">
        <v>0.9375</v>
      </c>
      <c r="R19" s="63">
        <v>0.62222222222222201</v>
      </c>
      <c r="S19" s="53">
        <v>0.34883720930232598</v>
      </c>
      <c r="T19" s="54">
        <v>0.94444444444444398</v>
      </c>
      <c r="U19" s="54">
        <v>0.9375</v>
      </c>
      <c r="V19" s="50">
        <v>0.37777777777777799</v>
      </c>
      <c r="W19" s="50">
        <v>0.32703488372093059</v>
      </c>
      <c r="X19" s="52">
        <v>0.35679012345679012</v>
      </c>
      <c r="AA19" s="59"/>
      <c r="AB19" s="58"/>
      <c r="AC19" s="51"/>
      <c r="AD19" s="51"/>
    </row>
    <row r="20" spans="1:30" s="55" customFormat="1" ht="45" customHeight="1" x14ac:dyDescent="0.25">
      <c r="A20" s="46"/>
      <c r="B20" s="157" t="s">
        <v>236</v>
      </c>
      <c r="C20" s="48"/>
      <c r="D20" s="48"/>
      <c r="E20" s="48" t="s">
        <v>221</v>
      </c>
      <c r="F20" s="17" t="s">
        <v>117</v>
      </c>
      <c r="G20" s="17" t="s">
        <v>117</v>
      </c>
      <c r="H20" s="17" t="s">
        <v>117</v>
      </c>
      <c r="I20" s="17" t="s">
        <v>117</v>
      </c>
      <c r="J20" s="17" t="s">
        <v>117</v>
      </c>
      <c r="K20" s="17" t="s">
        <v>117</v>
      </c>
      <c r="L20" s="94">
        <v>58</v>
      </c>
      <c r="M20" s="95">
        <v>22</v>
      </c>
      <c r="N20" s="95">
        <v>36</v>
      </c>
      <c r="O20" s="59">
        <v>0.35532758620689697</v>
      </c>
      <c r="P20" s="63">
        <v>0.46551724137931</v>
      </c>
      <c r="Q20" s="63">
        <v>0.57142857142857095</v>
      </c>
      <c r="R20" s="63">
        <v>0.40540540540540498</v>
      </c>
      <c r="S20" s="53">
        <v>0.44444444444444398</v>
      </c>
      <c r="T20" s="54">
        <v>0.70967741935483897</v>
      </c>
      <c r="U20" s="54">
        <v>0.57142857142857095</v>
      </c>
      <c r="V20" s="50">
        <v>0.59459459459459496</v>
      </c>
      <c r="W20" s="50">
        <v>0.25396825396825351</v>
      </c>
      <c r="X20" s="52">
        <v>0.42197035745422884</v>
      </c>
      <c r="AA20" s="59"/>
      <c r="AB20" s="58"/>
      <c r="AC20" s="51"/>
      <c r="AD20" s="51"/>
    </row>
    <row r="21" spans="1:30" s="55" customFormat="1" ht="45" customHeight="1" x14ac:dyDescent="0.25">
      <c r="A21" s="46" t="s">
        <v>28</v>
      </c>
      <c r="B21" s="47">
        <v>15</v>
      </c>
      <c r="C21" s="48" t="s">
        <v>141</v>
      </c>
      <c r="D21" s="48" t="s">
        <v>186</v>
      </c>
      <c r="E21" s="48"/>
      <c r="F21" s="48" t="s">
        <v>140</v>
      </c>
      <c r="G21" s="49" t="s">
        <v>116</v>
      </c>
      <c r="H21" s="49" t="s">
        <v>119</v>
      </c>
      <c r="I21" s="49" t="s">
        <v>207</v>
      </c>
      <c r="J21" s="49" t="s">
        <v>128</v>
      </c>
      <c r="K21" s="49" t="s">
        <v>130</v>
      </c>
      <c r="L21" s="89">
        <v>98</v>
      </c>
      <c r="M21" s="90">
        <v>56</v>
      </c>
      <c r="N21" s="90">
        <v>42</v>
      </c>
      <c r="O21" s="50">
        <v>0.56814285714285695</v>
      </c>
      <c r="P21" s="63">
        <v>0.94897959183673497</v>
      </c>
      <c r="Q21" s="50">
        <v>0.98214285714285698</v>
      </c>
      <c r="R21" s="50">
        <v>0.90476190476190499</v>
      </c>
      <c r="S21" s="53">
        <v>0.59139784900000003</v>
      </c>
      <c r="T21" s="54">
        <v>0.8</v>
      </c>
      <c r="U21" s="50">
        <v>0.98214285714285698</v>
      </c>
      <c r="V21" s="50">
        <v>9.5238095238095011E-2</v>
      </c>
      <c r="W21" s="50">
        <v>0.58083717312499994</v>
      </c>
      <c r="X21" s="52">
        <v>7.6190476190476017E-2</v>
      </c>
      <c r="AA21" s="50"/>
      <c r="AB21" s="58"/>
      <c r="AC21" s="51"/>
      <c r="AD21" s="51"/>
    </row>
    <row r="22" spans="1:30" s="55" customFormat="1" ht="45" customHeight="1" x14ac:dyDescent="0.25">
      <c r="A22" s="46"/>
      <c r="B22" s="157" t="s">
        <v>259</v>
      </c>
      <c r="C22" s="48"/>
      <c r="D22" s="48"/>
      <c r="E22" s="48" t="s">
        <v>215</v>
      </c>
      <c r="F22" s="17" t="s">
        <v>117</v>
      </c>
      <c r="G22" s="17" t="s">
        <v>117</v>
      </c>
      <c r="H22" s="17" t="s">
        <v>117</v>
      </c>
      <c r="I22" s="17" t="s">
        <v>117</v>
      </c>
      <c r="J22" s="17" t="s">
        <v>117</v>
      </c>
      <c r="K22" s="17" t="s">
        <v>117</v>
      </c>
      <c r="L22" s="94">
        <v>53</v>
      </c>
      <c r="M22" s="95">
        <v>32</v>
      </c>
      <c r="N22" s="95">
        <v>21</v>
      </c>
      <c r="O22" s="59">
        <v>0.60939622641509394</v>
      </c>
      <c r="P22" s="59">
        <v>0.94339622641509402</v>
      </c>
      <c r="Q22" s="59">
        <v>0.96875</v>
      </c>
      <c r="R22" s="59">
        <v>0.90476190499999998</v>
      </c>
      <c r="S22" s="53">
        <v>0.62</v>
      </c>
      <c r="T22" s="54">
        <v>0.66666666666666696</v>
      </c>
      <c r="U22" s="59">
        <v>0.96875</v>
      </c>
      <c r="V22" s="59">
        <v>9.5238095000000023E-2</v>
      </c>
      <c r="W22" s="50">
        <v>0.60062499999999996</v>
      </c>
      <c r="X22" s="52">
        <v>6.3492063333333376E-2</v>
      </c>
      <c r="AA22" s="59"/>
      <c r="AB22" s="58"/>
      <c r="AC22" s="51"/>
      <c r="AD22" s="51"/>
    </row>
    <row r="23" spans="1:30" s="55" customFormat="1" ht="45" customHeight="1" x14ac:dyDescent="0.25">
      <c r="A23" s="46"/>
      <c r="B23" s="157" t="s">
        <v>260</v>
      </c>
      <c r="C23" s="48"/>
      <c r="D23" s="48"/>
      <c r="E23" s="48" t="s">
        <v>216</v>
      </c>
      <c r="F23" s="17" t="s">
        <v>117</v>
      </c>
      <c r="G23" s="17" t="s">
        <v>117</v>
      </c>
      <c r="H23" s="17" t="s">
        <v>117</v>
      </c>
      <c r="I23" s="17" t="s">
        <v>117</v>
      </c>
      <c r="J23" s="17" t="s">
        <v>117</v>
      </c>
      <c r="K23" s="17" t="s">
        <v>117</v>
      </c>
      <c r="L23" s="94">
        <v>45</v>
      </c>
      <c r="M23" s="95">
        <v>24</v>
      </c>
      <c r="N23" s="95">
        <v>21</v>
      </c>
      <c r="O23" s="59">
        <v>0.51955555555555599</v>
      </c>
      <c r="P23" s="59">
        <v>0.95555555555555605</v>
      </c>
      <c r="Q23" s="95">
        <v>1</v>
      </c>
      <c r="R23" s="59">
        <v>0.90476190499999998</v>
      </c>
      <c r="S23" s="53">
        <v>0.55813953488372103</v>
      </c>
      <c r="T23" s="103">
        <v>1</v>
      </c>
      <c r="U23" s="95">
        <v>1</v>
      </c>
      <c r="V23" s="59">
        <v>9.5238095000000023E-2</v>
      </c>
      <c r="W23" s="50">
        <v>0.55813953488372103</v>
      </c>
      <c r="X23" s="52">
        <v>9.5238095000000023E-2</v>
      </c>
      <c r="AA23" s="59"/>
      <c r="AB23" s="58"/>
      <c r="AC23" s="51"/>
      <c r="AD23" s="51"/>
    </row>
    <row r="24" spans="1:30" s="55" customFormat="1" ht="45" customHeight="1" x14ac:dyDescent="0.25">
      <c r="A24" s="46" t="s">
        <v>29</v>
      </c>
      <c r="B24" s="47">
        <v>16</v>
      </c>
      <c r="C24" s="48" t="s">
        <v>141</v>
      </c>
      <c r="D24" s="48" t="s">
        <v>187</v>
      </c>
      <c r="E24" s="48"/>
      <c r="F24" s="48" t="s">
        <v>232</v>
      </c>
      <c r="G24" s="49" t="s">
        <v>116</v>
      </c>
      <c r="H24" s="49" t="s">
        <v>119</v>
      </c>
      <c r="I24" s="49" t="s">
        <v>207</v>
      </c>
      <c r="J24" s="49" t="s">
        <v>128</v>
      </c>
      <c r="K24" s="49" t="s">
        <v>129</v>
      </c>
      <c r="L24" s="89">
        <v>116</v>
      </c>
      <c r="M24" s="90">
        <v>56</v>
      </c>
      <c r="N24" s="90">
        <v>60</v>
      </c>
      <c r="O24" s="50">
        <v>0.49168965517241398</v>
      </c>
      <c r="P24" s="63">
        <v>0.681034482758621</v>
      </c>
      <c r="Q24" s="50">
        <v>0.69642857142857095</v>
      </c>
      <c r="R24" s="50">
        <v>0.66666666666666696</v>
      </c>
      <c r="S24" s="53">
        <v>0.49367088599999998</v>
      </c>
      <c r="T24" s="54">
        <v>0.54054054100000004</v>
      </c>
      <c r="U24" s="50">
        <v>0.69642857142857095</v>
      </c>
      <c r="V24" s="50">
        <v>0.33333333333333304</v>
      </c>
      <c r="W24" s="50">
        <v>0.34380650989285688</v>
      </c>
      <c r="X24" s="52">
        <v>0.18018018033333319</v>
      </c>
      <c r="AA24" s="50"/>
      <c r="AB24" s="58"/>
      <c r="AC24" s="51"/>
      <c r="AD24" s="51"/>
    </row>
    <row r="25" spans="1:30" s="55" customFormat="1" ht="45" customHeight="1" x14ac:dyDescent="0.25">
      <c r="A25" s="46"/>
      <c r="B25" s="157" t="s">
        <v>276</v>
      </c>
      <c r="C25" s="48"/>
      <c r="D25" s="48"/>
      <c r="E25" s="48" t="s">
        <v>217</v>
      </c>
      <c r="F25" s="17" t="s">
        <v>117</v>
      </c>
      <c r="G25" s="17" t="s">
        <v>117</v>
      </c>
      <c r="H25" s="17" t="s">
        <v>117</v>
      </c>
      <c r="I25" s="17" t="s">
        <v>117</v>
      </c>
      <c r="J25" s="17" t="s">
        <v>117</v>
      </c>
      <c r="K25" s="17" t="s">
        <v>117</v>
      </c>
      <c r="L25" s="94">
        <v>69</v>
      </c>
      <c r="M25" s="95">
        <v>29</v>
      </c>
      <c r="N25" s="95">
        <v>40</v>
      </c>
      <c r="O25" s="59">
        <v>0.42444927536231902</v>
      </c>
      <c r="P25" s="59">
        <v>0.73913043478260898</v>
      </c>
      <c r="Q25" s="59">
        <v>0.75862068999999999</v>
      </c>
      <c r="R25" s="59">
        <v>0.72499999999999998</v>
      </c>
      <c r="S25" s="53">
        <v>0.43137254901960798</v>
      </c>
      <c r="T25" s="54">
        <v>0.61111111111111105</v>
      </c>
      <c r="U25" s="59">
        <v>0.75862068999999999</v>
      </c>
      <c r="V25" s="59">
        <v>0.27500000000000002</v>
      </c>
      <c r="W25" s="50">
        <v>0.3272481407843138</v>
      </c>
      <c r="X25" s="52">
        <v>0.16805555555555554</v>
      </c>
      <c r="AA25" s="59"/>
      <c r="AB25" s="58"/>
      <c r="AC25" s="51"/>
      <c r="AD25" s="51"/>
    </row>
    <row r="26" spans="1:30" s="55" customFormat="1" ht="45" customHeight="1" x14ac:dyDescent="0.25">
      <c r="A26" s="46"/>
      <c r="B26" s="157" t="s">
        <v>277</v>
      </c>
      <c r="C26" s="48"/>
      <c r="D26" s="48"/>
      <c r="E26" s="48" t="s">
        <v>218</v>
      </c>
      <c r="F26" s="17" t="s">
        <v>117</v>
      </c>
      <c r="G26" s="17" t="s">
        <v>117</v>
      </c>
      <c r="H26" s="17" t="s">
        <v>117</v>
      </c>
      <c r="I26" s="17" t="s">
        <v>117</v>
      </c>
      <c r="J26" s="17" t="s">
        <v>117</v>
      </c>
      <c r="K26" s="17" t="s">
        <v>117</v>
      </c>
      <c r="L26" s="94">
        <v>47</v>
      </c>
      <c r="M26" s="95">
        <v>27</v>
      </c>
      <c r="N26" s="95">
        <v>20</v>
      </c>
      <c r="O26" s="59">
        <v>0.59040425531914897</v>
      </c>
      <c r="P26" s="59">
        <v>0.59574468085106402</v>
      </c>
      <c r="Q26" s="59">
        <v>0.62962963000000005</v>
      </c>
      <c r="R26" s="59">
        <v>0.55000000000000004</v>
      </c>
      <c r="S26" s="53">
        <v>0.60714285714285698</v>
      </c>
      <c r="T26" s="54">
        <v>0.47368421052631599</v>
      </c>
      <c r="U26" s="59">
        <v>0.62962963000000005</v>
      </c>
      <c r="V26" s="59">
        <v>0.44999999999999996</v>
      </c>
      <c r="W26" s="50">
        <v>0.38227513249999995</v>
      </c>
      <c r="X26" s="52">
        <v>0.21315789473684219</v>
      </c>
      <c r="AA26" s="59"/>
      <c r="AB26" s="58"/>
      <c r="AC26" s="51"/>
      <c r="AD26" s="51"/>
    </row>
    <row r="27" spans="1:30" s="55" customFormat="1" ht="45" customHeight="1" x14ac:dyDescent="0.25">
      <c r="A27" s="46" t="s">
        <v>3</v>
      </c>
      <c r="B27" s="47">
        <v>17</v>
      </c>
      <c r="C27" s="48" t="s">
        <v>133</v>
      </c>
      <c r="D27" s="48" t="s">
        <v>177</v>
      </c>
      <c r="E27" s="48"/>
      <c r="F27" s="48" t="s">
        <v>143</v>
      </c>
      <c r="G27" s="49" t="s">
        <v>116</v>
      </c>
      <c r="H27" s="49" t="s">
        <v>119</v>
      </c>
      <c r="I27" s="49" t="s">
        <v>207</v>
      </c>
      <c r="J27" s="49" t="s">
        <v>128</v>
      </c>
      <c r="K27" s="49" t="s">
        <v>130</v>
      </c>
      <c r="L27" s="89">
        <v>84</v>
      </c>
      <c r="M27" s="90">
        <v>8</v>
      </c>
      <c r="N27" s="90">
        <v>76</v>
      </c>
      <c r="O27" s="50">
        <v>0.12601190476190499</v>
      </c>
      <c r="P27" s="63">
        <v>0.51190476190476197</v>
      </c>
      <c r="Q27" s="63">
        <v>0.375</v>
      </c>
      <c r="R27" s="63">
        <v>0.52631578947368396</v>
      </c>
      <c r="S27" s="53">
        <v>6.9767441860465101E-2</v>
      </c>
      <c r="T27" s="54">
        <v>0.87804878048780499</v>
      </c>
      <c r="U27" s="54">
        <v>0.375</v>
      </c>
      <c r="V27" s="50">
        <v>0.47368421052631604</v>
      </c>
      <c r="W27" s="50">
        <v>2.6162790697674413E-2</v>
      </c>
      <c r="X27" s="52">
        <v>0.41591784338896048</v>
      </c>
      <c r="Z27" s="58"/>
      <c r="AA27" s="50"/>
      <c r="AB27" s="58"/>
      <c r="AC27" s="51"/>
      <c r="AD27" s="51"/>
    </row>
    <row r="28" spans="1:30" s="55" customFormat="1" ht="45" customHeight="1" x14ac:dyDescent="0.25">
      <c r="A28" s="46"/>
      <c r="B28" s="157" t="s">
        <v>278</v>
      </c>
      <c r="C28" s="48"/>
      <c r="D28" s="48"/>
      <c r="E28" s="48" t="s">
        <v>209</v>
      </c>
      <c r="F28" s="17" t="s">
        <v>117</v>
      </c>
      <c r="G28" s="17" t="s">
        <v>117</v>
      </c>
      <c r="H28" s="17" t="s">
        <v>117</v>
      </c>
      <c r="I28" s="17" t="s">
        <v>117</v>
      </c>
      <c r="J28" s="17" t="s">
        <v>117</v>
      </c>
      <c r="K28" s="17" t="s">
        <v>117</v>
      </c>
      <c r="L28" s="94">
        <v>54</v>
      </c>
      <c r="M28" s="95">
        <v>5</v>
      </c>
      <c r="N28" s="95">
        <v>49</v>
      </c>
      <c r="O28" s="59">
        <v>0.125</v>
      </c>
      <c r="P28" s="63">
        <v>0.62962962962962998</v>
      </c>
      <c r="Q28" s="84">
        <v>0.6</v>
      </c>
      <c r="R28" s="63">
        <v>0.63265306122449005</v>
      </c>
      <c r="S28" s="53">
        <v>8.8235294117647106E-2</v>
      </c>
      <c r="T28" s="102">
        <v>0.9</v>
      </c>
      <c r="U28" s="102">
        <v>0.6</v>
      </c>
      <c r="V28" s="50">
        <v>0.36734693877550995</v>
      </c>
      <c r="W28" s="50">
        <v>5.2941176470588262E-2</v>
      </c>
      <c r="X28" s="52">
        <v>0.33061224489795898</v>
      </c>
      <c r="Z28" s="58"/>
      <c r="AA28" s="59"/>
      <c r="AB28" s="58"/>
      <c r="AC28" s="51"/>
      <c r="AD28" s="51"/>
    </row>
    <row r="29" spans="1:30" s="55" customFormat="1" ht="45" customHeight="1" thickBot="1" x14ac:dyDescent="0.3">
      <c r="A29" s="46"/>
      <c r="B29" s="157" t="s">
        <v>279</v>
      </c>
      <c r="C29" s="48"/>
      <c r="D29" s="48"/>
      <c r="E29" s="48" t="s">
        <v>210</v>
      </c>
      <c r="F29" s="17" t="s">
        <v>117</v>
      </c>
      <c r="G29" s="17" t="s">
        <v>117</v>
      </c>
      <c r="H29" s="17" t="s">
        <v>117</v>
      </c>
      <c r="I29" s="17" t="s">
        <v>117</v>
      </c>
      <c r="J29" s="17" t="s">
        <v>117</v>
      </c>
      <c r="K29" s="17" t="s">
        <v>117</v>
      </c>
      <c r="L29" s="94">
        <v>30</v>
      </c>
      <c r="M29" s="95">
        <v>3</v>
      </c>
      <c r="N29" s="95">
        <v>27</v>
      </c>
      <c r="O29" s="59">
        <v>0.12783333333333299</v>
      </c>
      <c r="P29" s="84">
        <v>0.3</v>
      </c>
      <c r="Q29" s="93">
        <v>0</v>
      </c>
      <c r="R29" s="63">
        <v>0.33333333333333298</v>
      </c>
      <c r="S29" s="118">
        <v>0</v>
      </c>
      <c r="T29" s="115">
        <v>0.85714285714285698</v>
      </c>
      <c r="U29" s="119">
        <v>0</v>
      </c>
      <c r="V29" s="62">
        <v>0.66666666666666696</v>
      </c>
      <c r="W29" s="92">
        <v>0</v>
      </c>
      <c r="X29" s="68">
        <v>0.57142857142857162</v>
      </c>
      <c r="Z29" s="58"/>
      <c r="AA29" s="59"/>
      <c r="AB29" s="58"/>
      <c r="AC29" s="51"/>
      <c r="AD29" s="51"/>
    </row>
    <row r="30" spans="1:30" s="55" customFormat="1" ht="45" customHeight="1" x14ac:dyDescent="0.25">
      <c r="A30" s="46" t="s">
        <v>46</v>
      </c>
      <c r="B30" s="64">
        <v>18</v>
      </c>
      <c r="C30" s="76" t="s">
        <v>139</v>
      </c>
      <c r="D30" s="65" t="s">
        <v>102</v>
      </c>
      <c r="E30" s="65"/>
      <c r="F30" s="77" t="s">
        <v>205</v>
      </c>
      <c r="G30" s="65" t="s">
        <v>116</v>
      </c>
      <c r="H30" s="65" t="s">
        <v>123</v>
      </c>
      <c r="I30" s="65" t="s">
        <v>206</v>
      </c>
      <c r="J30" s="65" t="s">
        <v>127</v>
      </c>
      <c r="K30" s="65" t="s">
        <v>130</v>
      </c>
      <c r="L30" s="87">
        <v>59</v>
      </c>
      <c r="M30" s="88">
        <v>14</v>
      </c>
      <c r="N30" s="88">
        <v>45</v>
      </c>
      <c r="O30" s="39">
        <v>0.229203389830508</v>
      </c>
      <c r="P30" s="39">
        <v>0.169491525423729</v>
      </c>
      <c r="Q30" s="39">
        <v>0.64285714299999996</v>
      </c>
      <c r="R30" s="124">
        <v>2.2222222E-2</v>
      </c>
      <c r="S30" s="123">
        <v>0.9</v>
      </c>
      <c r="T30" s="39">
        <v>0.89795918399999997</v>
      </c>
      <c r="U30" s="82">
        <v>0.64285714299999996</v>
      </c>
      <c r="V30" s="61">
        <v>0.97777777799999999</v>
      </c>
      <c r="W30" s="61">
        <v>0.5785714287</v>
      </c>
      <c r="X30" s="81">
        <v>0.87800453566621306</v>
      </c>
      <c r="Z30" s="58"/>
      <c r="AA30" s="50"/>
      <c r="AB30" s="58"/>
      <c r="AC30" s="51"/>
      <c r="AD30" s="51"/>
    </row>
    <row r="31" spans="1:30" s="55" customFormat="1" ht="45" customHeight="1" x14ac:dyDescent="0.25">
      <c r="A31" s="46" t="s">
        <v>6</v>
      </c>
      <c r="B31" s="57">
        <v>19</v>
      </c>
      <c r="C31" s="78" t="s">
        <v>238</v>
      </c>
      <c r="D31" s="49" t="s">
        <v>68</v>
      </c>
      <c r="E31" s="49"/>
      <c r="F31" s="79" t="s">
        <v>205</v>
      </c>
      <c r="G31" s="49" t="s">
        <v>116</v>
      </c>
      <c r="H31" s="49" t="s">
        <v>123</v>
      </c>
      <c r="I31" s="49" t="s">
        <v>207</v>
      </c>
      <c r="J31" s="49" t="s">
        <v>127</v>
      </c>
      <c r="K31" s="49" t="s">
        <v>130</v>
      </c>
      <c r="L31" s="89">
        <v>40</v>
      </c>
      <c r="M31" s="90">
        <v>9</v>
      </c>
      <c r="N31" s="90">
        <v>31</v>
      </c>
      <c r="O31" s="50">
        <v>0.25522499999999998</v>
      </c>
      <c r="P31" s="50">
        <v>0.625</v>
      </c>
      <c r="Q31" s="50">
        <v>0.77777777777777801</v>
      </c>
      <c r="R31" s="52">
        <v>0.58064516129032295</v>
      </c>
      <c r="S31" s="53">
        <v>0.28000000000000003</v>
      </c>
      <c r="T31" s="54">
        <v>0.86666666699999995</v>
      </c>
      <c r="U31" s="50">
        <v>0.77777777777777801</v>
      </c>
      <c r="V31" s="50">
        <v>0.41935483870967705</v>
      </c>
      <c r="W31" s="50">
        <v>0.21777777777777788</v>
      </c>
      <c r="X31" s="52">
        <v>0.36344086035483836</v>
      </c>
      <c r="Z31" s="58"/>
      <c r="AA31" s="50"/>
      <c r="AB31" s="58"/>
      <c r="AC31" s="51"/>
      <c r="AD31" s="51"/>
    </row>
    <row r="32" spans="1:30" s="55" customFormat="1" ht="45" customHeight="1" x14ac:dyDescent="0.25">
      <c r="A32" s="46" t="s">
        <v>13</v>
      </c>
      <c r="B32" s="57">
        <v>20</v>
      </c>
      <c r="C32" s="78" t="s">
        <v>239</v>
      </c>
      <c r="D32" s="48" t="s">
        <v>182</v>
      </c>
      <c r="E32" s="48"/>
      <c r="F32" s="79" t="s">
        <v>205</v>
      </c>
      <c r="G32" s="49" t="s">
        <v>116</v>
      </c>
      <c r="H32" s="49" t="s">
        <v>125</v>
      </c>
      <c r="I32" s="49" t="s">
        <v>206</v>
      </c>
      <c r="J32" s="49" t="s">
        <v>127</v>
      </c>
      <c r="K32" s="49" t="s">
        <v>130</v>
      </c>
      <c r="L32" s="89">
        <v>51</v>
      </c>
      <c r="M32" s="90">
        <v>6</v>
      </c>
      <c r="N32" s="90">
        <v>45</v>
      </c>
      <c r="O32" s="50">
        <v>0.17100000000000001</v>
      </c>
      <c r="P32" s="50">
        <v>7.8431372549019607E-2</v>
      </c>
      <c r="Q32" s="50">
        <v>0.66666666666666696</v>
      </c>
      <c r="R32" s="120">
        <v>0</v>
      </c>
      <c r="S32" s="113">
        <v>1</v>
      </c>
      <c r="T32" s="54">
        <v>0.95744680900000001</v>
      </c>
      <c r="U32" s="50">
        <v>0.66666666666666696</v>
      </c>
      <c r="V32" s="90">
        <v>1</v>
      </c>
      <c r="W32" s="50">
        <v>0.66666666666666696</v>
      </c>
      <c r="X32" s="52">
        <v>0.95744680900000001</v>
      </c>
      <c r="Z32" s="50"/>
      <c r="AA32" s="50"/>
      <c r="AB32" s="58"/>
      <c r="AC32" s="51"/>
      <c r="AD32" s="51"/>
    </row>
    <row r="33" spans="1:30" s="55" customFormat="1" ht="45" customHeight="1" x14ac:dyDescent="0.25">
      <c r="A33" s="46" t="s">
        <v>14</v>
      </c>
      <c r="B33" s="47">
        <v>21</v>
      </c>
      <c r="C33" s="78" t="s">
        <v>240</v>
      </c>
      <c r="D33" s="48" t="s">
        <v>183</v>
      </c>
      <c r="E33" s="48"/>
      <c r="F33" s="79" t="s">
        <v>205</v>
      </c>
      <c r="G33" s="49" t="s">
        <v>116</v>
      </c>
      <c r="H33" s="49" t="s">
        <v>125</v>
      </c>
      <c r="I33" s="49" t="s">
        <v>206</v>
      </c>
      <c r="J33" s="49" t="s">
        <v>127</v>
      </c>
      <c r="K33" s="49" t="s">
        <v>130</v>
      </c>
      <c r="L33" s="89">
        <v>52</v>
      </c>
      <c r="M33" s="90">
        <v>40</v>
      </c>
      <c r="N33" s="90">
        <v>12</v>
      </c>
      <c r="O33" s="50">
        <v>0.70784615384615401</v>
      </c>
      <c r="P33" s="50">
        <v>0.65384615384615397</v>
      </c>
      <c r="Q33" s="50">
        <v>0.82499999999999996</v>
      </c>
      <c r="R33" s="52">
        <v>8.3333333333333301E-2</v>
      </c>
      <c r="S33" s="53">
        <v>0.97058823500000002</v>
      </c>
      <c r="T33" s="54">
        <v>0.61111111100000004</v>
      </c>
      <c r="U33" s="50">
        <v>0.82499999999999996</v>
      </c>
      <c r="V33" s="50">
        <v>0.91666666666666674</v>
      </c>
      <c r="W33" s="50">
        <v>0.80073529387499998</v>
      </c>
      <c r="X33" s="52">
        <v>0.56018518508333337</v>
      </c>
      <c r="Z33" s="90"/>
      <c r="AA33" s="50"/>
      <c r="AB33" s="58"/>
      <c r="AC33" s="51"/>
      <c r="AD33" s="51"/>
    </row>
    <row r="34" spans="1:30" s="55" customFormat="1" ht="45" customHeight="1" x14ac:dyDescent="0.25">
      <c r="A34" s="46" t="s">
        <v>11</v>
      </c>
      <c r="B34" s="47">
        <v>22</v>
      </c>
      <c r="C34" s="48" t="s">
        <v>135</v>
      </c>
      <c r="D34" s="48" t="s">
        <v>180</v>
      </c>
      <c r="E34" s="48"/>
      <c r="F34" s="79" t="s">
        <v>205</v>
      </c>
      <c r="G34" s="49" t="s">
        <v>116</v>
      </c>
      <c r="H34" s="49" t="s">
        <v>125</v>
      </c>
      <c r="I34" s="49" t="s">
        <v>207</v>
      </c>
      <c r="J34" s="49" t="s">
        <v>127</v>
      </c>
      <c r="K34" s="49" t="s">
        <v>130</v>
      </c>
      <c r="L34" s="89">
        <v>22</v>
      </c>
      <c r="M34" s="90">
        <v>15</v>
      </c>
      <c r="N34" s="90">
        <v>7</v>
      </c>
      <c r="O34" s="50">
        <v>0.69504545454545497</v>
      </c>
      <c r="P34" s="90">
        <v>1</v>
      </c>
      <c r="Q34" s="90">
        <v>1</v>
      </c>
      <c r="R34" s="120">
        <v>1</v>
      </c>
      <c r="S34" s="53">
        <v>0.68181818199999999</v>
      </c>
      <c r="T34" s="103">
        <v>0</v>
      </c>
      <c r="U34" s="90">
        <v>1</v>
      </c>
      <c r="V34" s="90">
        <v>0</v>
      </c>
      <c r="W34" s="50">
        <v>0.68181818199999999</v>
      </c>
      <c r="X34" s="120">
        <v>0</v>
      </c>
      <c r="Z34" s="90"/>
      <c r="AA34" s="50"/>
      <c r="AB34" s="58"/>
      <c r="AC34" s="51"/>
      <c r="AD34" s="51"/>
    </row>
    <row r="35" spans="1:30" s="55" customFormat="1" ht="45" customHeight="1" x14ac:dyDescent="0.25">
      <c r="A35" s="46" t="s">
        <v>12</v>
      </c>
      <c r="B35" s="47">
        <v>23</v>
      </c>
      <c r="C35" s="48" t="s">
        <v>135</v>
      </c>
      <c r="D35" s="48" t="s">
        <v>181</v>
      </c>
      <c r="E35" s="48"/>
      <c r="F35" s="79" t="s">
        <v>205</v>
      </c>
      <c r="G35" s="49" t="s">
        <v>116</v>
      </c>
      <c r="H35" s="49" t="s">
        <v>125</v>
      </c>
      <c r="I35" s="49" t="s">
        <v>207</v>
      </c>
      <c r="J35" s="49" t="s">
        <v>127</v>
      </c>
      <c r="K35" s="49" t="s">
        <v>130</v>
      </c>
      <c r="L35" s="89">
        <v>48</v>
      </c>
      <c r="M35" s="90">
        <v>8</v>
      </c>
      <c r="N35" s="90">
        <v>40</v>
      </c>
      <c r="O35" s="50">
        <v>0.18839583333333301</v>
      </c>
      <c r="P35" s="50">
        <v>0.33333333333333298</v>
      </c>
      <c r="Q35" s="90">
        <v>1</v>
      </c>
      <c r="R35" s="121">
        <v>0.2</v>
      </c>
      <c r="S35" s="112">
        <v>0.5</v>
      </c>
      <c r="T35" s="103">
        <v>1</v>
      </c>
      <c r="U35" s="90">
        <v>1</v>
      </c>
      <c r="V35" s="83">
        <v>0.8</v>
      </c>
      <c r="W35" s="83">
        <v>0.5</v>
      </c>
      <c r="X35" s="121">
        <v>0.8</v>
      </c>
      <c r="Z35" s="50"/>
      <c r="AA35" s="50"/>
      <c r="AB35" s="58"/>
      <c r="AC35" s="51"/>
      <c r="AD35" s="51"/>
    </row>
    <row r="36" spans="1:30" s="55" customFormat="1" ht="45" customHeight="1" x14ac:dyDescent="0.25">
      <c r="A36" s="46" t="s">
        <v>8</v>
      </c>
      <c r="B36" s="47">
        <v>24</v>
      </c>
      <c r="C36" s="20" t="s">
        <v>132</v>
      </c>
      <c r="D36" s="48" t="s">
        <v>178</v>
      </c>
      <c r="E36" s="48"/>
      <c r="F36" s="71" t="s">
        <v>150</v>
      </c>
      <c r="G36" s="49" t="s">
        <v>116</v>
      </c>
      <c r="H36" s="49" t="s">
        <v>124</v>
      </c>
      <c r="I36" s="49" t="s">
        <v>207</v>
      </c>
      <c r="J36" s="49" t="s">
        <v>127</v>
      </c>
      <c r="K36" s="49" t="s">
        <v>130</v>
      </c>
      <c r="L36" s="89">
        <v>88</v>
      </c>
      <c r="M36" s="90">
        <v>8</v>
      </c>
      <c r="N36" s="90">
        <v>80</v>
      </c>
      <c r="O36" s="50">
        <v>0.13934090909090899</v>
      </c>
      <c r="P36" s="50">
        <v>0.34090909090909099</v>
      </c>
      <c r="Q36" s="50">
        <v>0.875</v>
      </c>
      <c r="R36" s="52">
        <v>0.28749999999999998</v>
      </c>
      <c r="S36" s="53">
        <v>0.233333333</v>
      </c>
      <c r="T36" s="54">
        <v>0.982758621</v>
      </c>
      <c r="U36" s="50">
        <v>0.875</v>
      </c>
      <c r="V36" s="50">
        <v>0.71250000000000002</v>
      </c>
      <c r="W36" s="50">
        <v>0.204166666375</v>
      </c>
      <c r="X36" s="52">
        <v>0.70021551746249999</v>
      </c>
      <c r="Z36" s="50"/>
      <c r="AA36" s="50"/>
      <c r="AB36" s="58"/>
      <c r="AC36" s="51"/>
      <c r="AD36" s="51"/>
    </row>
    <row r="37" spans="1:30" s="55" customFormat="1" ht="45" customHeight="1" x14ac:dyDescent="0.25">
      <c r="A37" s="46"/>
      <c r="B37" s="157" t="s">
        <v>280</v>
      </c>
      <c r="C37" s="20"/>
      <c r="D37" s="48"/>
      <c r="E37" s="48" t="s">
        <v>211</v>
      </c>
      <c r="F37" s="17" t="s">
        <v>117</v>
      </c>
      <c r="G37" s="17" t="s">
        <v>117</v>
      </c>
      <c r="H37" s="17" t="s">
        <v>117</v>
      </c>
      <c r="I37" s="17" t="s">
        <v>117</v>
      </c>
      <c r="J37" s="17" t="s">
        <v>117</v>
      </c>
      <c r="K37" s="17" t="s">
        <v>117</v>
      </c>
      <c r="L37" s="94">
        <v>44</v>
      </c>
      <c r="M37" s="95">
        <v>6</v>
      </c>
      <c r="N37" s="95">
        <v>38</v>
      </c>
      <c r="O37" s="59">
        <v>0.176045454545455</v>
      </c>
      <c r="P37" s="59">
        <v>0.31818181818181801</v>
      </c>
      <c r="Q37" s="95">
        <v>1</v>
      </c>
      <c r="R37" s="60">
        <v>0.21052631599999999</v>
      </c>
      <c r="S37" s="53">
        <v>0.42857142857142899</v>
      </c>
      <c r="T37" s="103">
        <v>1</v>
      </c>
      <c r="U37" s="95">
        <v>1</v>
      </c>
      <c r="V37" s="59">
        <v>0.78947368400000006</v>
      </c>
      <c r="W37" s="50">
        <v>0.42857142857142899</v>
      </c>
      <c r="X37" s="52">
        <v>0.78947368400000006</v>
      </c>
      <c r="Z37" s="90"/>
      <c r="AA37" s="59"/>
      <c r="AB37" s="58"/>
      <c r="AC37" s="51"/>
      <c r="AD37" s="51"/>
    </row>
    <row r="38" spans="1:30" s="55" customFormat="1" ht="45" customHeight="1" x14ac:dyDescent="0.25">
      <c r="A38" s="46"/>
      <c r="B38" s="157" t="s">
        <v>281</v>
      </c>
      <c r="C38" s="20"/>
      <c r="D38" s="48"/>
      <c r="E38" s="48" t="s">
        <v>212</v>
      </c>
      <c r="F38" s="17" t="s">
        <v>117</v>
      </c>
      <c r="G38" s="17" t="s">
        <v>117</v>
      </c>
      <c r="H38" s="17" t="s">
        <v>117</v>
      </c>
      <c r="I38" s="17" t="s">
        <v>117</v>
      </c>
      <c r="J38" s="17" t="s">
        <v>117</v>
      </c>
      <c r="K38" s="17" t="s">
        <v>117</v>
      </c>
      <c r="L38" s="94">
        <v>44</v>
      </c>
      <c r="M38" s="95">
        <v>2</v>
      </c>
      <c r="N38" s="95">
        <v>42</v>
      </c>
      <c r="O38" s="59">
        <v>0.102636363636364</v>
      </c>
      <c r="P38" s="59">
        <v>0.36363636363636398</v>
      </c>
      <c r="Q38" s="85">
        <v>0.5</v>
      </c>
      <c r="R38" s="60">
        <v>0.35714285699999998</v>
      </c>
      <c r="S38" s="53">
        <v>6.25E-2</v>
      </c>
      <c r="T38" s="54">
        <v>0.96428571428571397</v>
      </c>
      <c r="U38" s="59">
        <v>0.5</v>
      </c>
      <c r="V38" s="59">
        <v>0.64285714300000008</v>
      </c>
      <c r="W38" s="50">
        <v>3.125E-2</v>
      </c>
      <c r="X38" s="52">
        <v>0.61989795932142844</v>
      </c>
      <c r="Z38" s="58"/>
      <c r="AA38" s="59"/>
      <c r="AB38" s="58"/>
      <c r="AC38" s="51"/>
      <c r="AD38" s="51"/>
    </row>
    <row r="39" spans="1:30" s="55" customFormat="1" ht="45" customHeight="1" x14ac:dyDescent="0.25">
      <c r="A39" s="46" t="s">
        <v>9</v>
      </c>
      <c r="B39" s="47">
        <v>25</v>
      </c>
      <c r="C39" s="20" t="s">
        <v>74</v>
      </c>
      <c r="D39" s="48" t="s">
        <v>179</v>
      </c>
      <c r="E39" s="48"/>
      <c r="F39" s="79" t="s">
        <v>205</v>
      </c>
      <c r="G39" s="49" t="s">
        <v>116</v>
      </c>
      <c r="H39" s="49" t="s">
        <v>124</v>
      </c>
      <c r="I39" s="49" t="s">
        <v>207</v>
      </c>
      <c r="J39" s="49" t="s">
        <v>127</v>
      </c>
      <c r="K39" s="49" t="s">
        <v>130</v>
      </c>
      <c r="L39" s="89">
        <v>89</v>
      </c>
      <c r="M39" s="90">
        <v>3</v>
      </c>
      <c r="N39" s="90">
        <v>86</v>
      </c>
      <c r="O39" s="83">
        <v>9.9651685393258402E-2</v>
      </c>
      <c r="P39" s="50">
        <v>0.52808988764044895</v>
      </c>
      <c r="Q39" s="50">
        <v>0.66666666666666696</v>
      </c>
      <c r="R39" s="52">
        <v>0.52325581395348797</v>
      </c>
      <c r="S39" s="53">
        <v>4.2553190999999997E-2</v>
      </c>
      <c r="T39" s="54">
        <v>0.97619047599999997</v>
      </c>
      <c r="U39" s="50">
        <v>0.66700000000000004</v>
      </c>
      <c r="V39" s="50">
        <v>0.47674418604651203</v>
      </c>
      <c r="W39" s="50">
        <v>2.836879400000001E-2</v>
      </c>
      <c r="X39" s="52">
        <v>0.46539313390697712</v>
      </c>
      <c r="Z39" s="58"/>
      <c r="AA39" s="50"/>
      <c r="AB39" s="58"/>
      <c r="AC39" s="51"/>
      <c r="AD39" s="51"/>
    </row>
    <row r="40" spans="1:30" s="55" customFormat="1" ht="45" customHeight="1" x14ac:dyDescent="0.25">
      <c r="A40" s="46"/>
      <c r="B40" s="157" t="s">
        <v>282</v>
      </c>
      <c r="C40" s="20"/>
      <c r="D40" s="48"/>
      <c r="E40" s="48" t="s">
        <v>213</v>
      </c>
      <c r="F40" s="17" t="s">
        <v>117</v>
      </c>
      <c r="G40" s="17" t="s">
        <v>117</v>
      </c>
      <c r="H40" s="17" t="s">
        <v>117</v>
      </c>
      <c r="I40" s="17" t="s">
        <v>117</v>
      </c>
      <c r="J40" s="17" t="s">
        <v>117</v>
      </c>
      <c r="K40" s="17" t="s">
        <v>117</v>
      </c>
      <c r="L40" s="94">
        <v>45</v>
      </c>
      <c r="M40" s="95">
        <v>2</v>
      </c>
      <c r="N40" s="95">
        <v>43</v>
      </c>
      <c r="O40" s="59">
        <v>0.121466666666667</v>
      </c>
      <c r="P40" s="59">
        <v>0.57777777777777795</v>
      </c>
      <c r="Q40" s="95">
        <v>1</v>
      </c>
      <c r="R40" s="60">
        <v>0.55813953500000002</v>
      </c>
      <c r="S40" s="53">
        <v>7.69230769230769E-2</v>
      </c>
      <c r="T40" s="103">
        <v>1</v>
      </c>
      <c r="U40" s="95">
        <v>1</v>
      </c>
      <c r="V40" s="59">
        <v>0.44186046499999998</v>
      </c>
      <c r="W40" s="50">
        <v>7.69230769230769E-2</v>
      </c>
      <c r="X40" s="52">
        <v>0.44186046499999998</v>
      </c>
      <c r="AA40" s="59"/>
      <c r="AB40" s="58"/>
      <c r="AC40" s="51"/>
      <c r="AD40" s="51"/>
    </row>
    <row r="41" spans="1:30" s="55" customFormat="1" ht="45" customHeight="1" x14ac:dyDescent="0.25">
      <c r="A41" s="46"/>
      <c r="B41" s="157" t="s">
        <v>283</v>
      </c>
      <c r="C41" s="20"/>
      <c r="D41" s="48"/>
      <c r="E41" s="48" t="s">
        <v>214</v>
      </c>
      <c r="F41" s="17" t="s">
        <v>117</v>
      </c>
      <c r="G41" s="17" t="s">
        <v>117</v>
      </c>
      <c r="H41" s="17" t="s">
        <v>117</v>
      </c>
      <c r="I41" s="17" t="s">
        <v>117</v>
      </c>
      <c r="J41" s="17" t="s">
        <v>117</v>
      </c>
      <c r="K41" s="17" t="s">
        <v>117</v>
      </c>
      <c r="L41" s="94">
        <v>44</v>
      </c>
      <c r="M41" s="95">
        <v>1</v>
      </c>
      <c r="N41" s="95">
        <v>43</v>
      </c>
      <c r="O41" s="59">
        <v>7.7340909090909099E-2</v>
      </c>
      <c r="P41" s="59">
        <v>0.47727272727272702</v>
      </c>
      <c r="Q41" s="95">
        <v>0</v>
      </c>
      <c r="R41" s="60">
        <v>0.48837209300000001</v>
      </c>
      <c r="S41" s="113">
        <v>0</v>
      </c>
      <c r="T41" s="54">
        <v>0.95652173913043503</v>
      </c>
      <c r="U41" s="95">
        <v>0</v>
      </c>
      <c r="V41" s="59">
        <v>0.51162790700000005</v>
      </c>
      <c r="W41" s="90">
        <v>0</v>
      </c>
      <c r="X41" s="52">
        <v>0.48938321539130453</v>
      </c>
      <c r="AA41" s="59"/>
      <c r="AB41" s="58"/>
      <c r="AC41" s="51"/>
      <c r="AD41" s="51"/>
    </row>
    <row r="42" spans="1:30" s="55" customFormat="1" ht="45" customHeight="1" thickBot="1" x14ac:dyDescent="0.3">
      <c r="A42" s="46" t="s">
        <v>45</v>
      </c>
      <c r="B42" s="47">
        <v>26</v>
      </c>
      <c r="C42" s="20" t="s">
        <v>74</v>
      </c>
      <c r="D42" s="48" t="s">
        <v>200</v>
      </c>
      <c r="E42" s="48"/>
      <c r="F42" s="79" t="s">
        <v>205</v>
      </c>
      <c r="G42" s="49" t="s">
        <v>116</v>
      </c>
      <c r="H42" s="49" t="s">
        <v>124</v>
      </c>
      <c r="I42" s="49" t="s">
        <v>207</v>
      </c>
      <c r="J42" s="49" t="s">
        <v>127</v>
      </c>
      <c r="K42" s="49" t="s">
        <v>130</v>
      </c>
      <c r="L42" s="89">
        <v>23</v>
      </c>
      <c r="M42" s="90">
        <v>6</v>
      </c>
      <c r="N42" s="90">
        <v>17</v>
      </c>
      <c r="O42" s="50">
        <v>0.296739130434783</v>
      </c>
      <c r="P42" s="50">
        <v>0.565217391304348</v>
      </c>
      <c r="Q42" s="90">
        <v>1</v>
      </c>
      <c r="R42" s="52">
        <v>0.41176470588235298</v>
      </c>
      <c r="S42" s="114">
        <v>0.46153846199999998</v>
      </c>
      <c r="T42" s="119">
        <v>1</v>
      </c>
      <c r="U42" s="92">
        <v>1</v>
      </c>
      <c r="V42" s="62">
        <v>0.58823529411764697</v>
      </c>
      <c r="W42" s="62">
        <v>0.46153846199999998</v>
      </c>
      <c r="X42" s="68">
        <v>0.58823529411764697</v>
      </c>
      <c r="AA42" s="50"/>
      <c r="AB42" s="58"/>
      <c r="AC42" s="51"/>
      <c r="AD42" s="51"/>
    </row>
    <row r="43" spans="1:30" s="55" customFormat="1" ht="45" customHeight="1" x14ac:dyDescent="0.25">
      <c r="A43" s="46" t="s">
        <v>15</v>
      </c>
      <c r="B43" s="64">
        <v>27</v>
      </c>
      <c r="C43" s="19" t="s">
        <v>77</v>
      </c>
      <c r="D43" s="140" t="s">
        <v>78</v>
      </c>
      <c r="E43" s="140"/>
      <c r="F43" s="19" t="s">
        <v>158</v>
      </c>
      <c r="G43" s="140" t="s">
        <v>115</v>
      </c>
      <c r="H43" s="138" t="s">
        <v>234</v>
      </c>
      <c r="I43" s="140" t="s">
        <v>206</v>
      </c>
      <c r="J43" s="140" t="s">
        <v>128</v>
      </c>
      <c r="K43" s="159" t="s">
        <v>130</v>
      </c>
      <c r="L43" s="87">
        <v>46</v>
      </c>
      <c r="M43" s="88">
        <v>41</v>
      </c>
      <c r="N43" s="88">
        <v>5</v>
      </c>
      <c r="O43" s="61">
        <v>0.88726086956521699</v>
      </c>
      <c r="P43" s="61">
        <v>0.84782608695652195</v>
      </c>
      <c r="Q43" s="61">
        <v>0.85365853658536595</v>
      </c>
      <c r="R43" s="81">
        <v>0.8</v>
      </c>
      <c r="S43" s="53">
        <v>0.89743589700000004</v>
      </c>
      <c r="T43" s="54">
        <v>0.14285714299999999</v>
      </c>
      <c r="U43" s="50">
        <v>0.85365853658536595</v>
      </c>
      <c r="V43" s="83">
        <v>0.19999999999999996</v>
      </c>
      <c r="W43" s="50">
        <v>0.76610381451219522</v>
      </c>
      <c r="X43" s="52">
        <v>2.8571428599999994E-2</v>
      </c>
      <c r="AA43" s="50"/>
      <c r="AB43" s="58"/>
      <c r="AC43" s="51"/>
      <c r="AD43" s="51"/>
    </row>
    <row r="44" spans="1:30" s="55" customFormat="1" ht="45" customHeight="1" x14ac:dyDescent="0.25">
      <c r="A44" s="46" t="s">
        <v>21</v>
      </c>
      <c r="B44" s="47">
        <v>28</v>
      </c>
      <c r="C44" s="20" t="s">
        <v>85</v>
      </c>
      <c r="D44" s="49" t="s">
        <v>86</v>
      </c>
      <c r="E44" s="49"/>
      <c r="F44" s="20" t="s">
        <v>156</v>
      </c>
      <c r="G44" s="49" t="s">
        <v>115</v>
      </c>
      <c r="H44" s="48" t="s">
        <v>234</v>
      </c>
      <c r="I44" s="49" t="s">
        <v>206</v>
      </c>
      <c r="J44" s="49" t="s">
        <v>128</v>
      </c>
      <c r="K44" s="160" t="s">
        <v>129</v>
      </c>
      <c r="L44" s="89">
        <v>41</v>
      </c>
      <c r="M44" s="90">
        <v>18</v>
      </c>
      <c r="N44" s="90">
        <v>23</v>
      </c>
      <c r="O44" s="50">
        <v>0.47736585365853701</v>
      </c>
      <c r="P44" s="50">
        <v>0.56097560975609795</v>
      </c>
      <c r="Q44" s="50">
        <v>0.88888888888888895</v>
      </c>
      <c r="R44" s="52">
        <v>0.30434782608695699</v>
      </c>
      <c r="S44" s="53">
        <v>0.69565217400000001</v>
      </c>
      <c r="T44" s="54">
        <v>0.88888888899999996</v>
      </c>
      <c r="U44" s="50">
        <v>0.88888888888888895</v>
      </c>
      <c r="V44" s="50">
        <v>0.69565217391304301</v>
      </c>
      <c r="W44" s="50">
        <v>0.61835748800000001</v>
      </c>
      <c r="X44" s="52">
        <v>0.61835748799999957</v>
      </c>
      <c r="AA44" s="50"/>
      <c r="AB44" s="58"/>
      <c r="AC44" s="51"/>
      <c r="AD44" s="51"/>
    </row>
    <row r="45" spans="1:30" s="55" customFormat="1" ht="45" customHeight="1" x14ac:dyDescent="0.25">
      <c r="A45" s="46" t="s">
        <v>23</v>
      </c>
      <c r="B45" s="47">
        <v>29</v>
      </c>
      <c r="C45" s="20" t="s">
        <v>88</v>
      </c>
      <c r="D45" s="49" t="s">
        <v>89</v>
      </c>
      <c r="E45" s="49"/>
      <c r="F45" s="20" t="s">
        <v>173</v>
      </c>
      <c r="G45" s="49" t="s">
        <v>115</v>
      </c>
      <c r="H45" s="48" t="s">
        <v>234</v>
      </c>
      <c r="I45" s="49" t="s">
        <v>206</v>
      </c>
      <c r="J45" s="49" t="s">
        <v>128</v>
      </c>
      <c r="K45" s="160" t="s">
        <v>130</v>
      </c>
      <c r="L45" s="89">
        <v>40</v>
      </c>
      <c r="M45" s="90">
        <v>35</v>
      </c>
      <c r="N45" s="90">
        <v>5</v>
      </c>
      <c r="O45" s="50">
        <v>0.82499999999999996</v>
      </c>
      <c r="P45" s="50">
        <v>0.75</v>
      </c>
      <c r="Q45" s="50">
        <v>0.85714285714285698</v>
      </c>
      <c r="R45" s="120">
        <v>0</v>
      </c>
      <c r="S45" s="113">
        <v>1</v>
      </c>
      <c r="T45" s="54">
        <v>0.5</v>
      </c>
      <c r="U45" s="50">
        <v>0.85714285714285698</v>
      </c>
      <c r="V45" s="90">
        <v>1</v>
      </c>
      <c r="W45" s="50">
        <v>0.85714285714285698</v>
      </c>
      <c r="X45" s="52">
        <v>0.5</v>
      </c>
      <c r="AA45" s="50"/>
      <c r="AB45" s="58"/>
      <c r="AC45" s="51"/>
      <c r="AD45" s="51"/>
    </row>
    <row r="46" spans="1:30" s="55" customFormat="1" ht="45" customHeight="1" x14ac:dyDescent="0.25">
      <c r="A46" s="46" t="s">
        <v>27</v>
      </c>
      <c r="B46" s="47">
        <v>30</v>
      </c>
      <c r="C46" s="20" t="s">
        <v>95</v>
      </c>
      <c r="D46" s="49" t="s">
        <v>96</v>
      </c>
      <c r="E46" s="49"/>
      <c r="F46" s="20" t="s">
        <v>175</v>
      </c>
      <c r="G46" s="49" t="s">
        <v>115</v>
      </c>
      <c r="H46" s="48" t="s">
        <v>234</v>
      </c>
      <c r="I46" s="49" t="s">
        <v>206</v>
      </c>
      <c r="J46" s="49" t="s">
        <v>128</v>
      </c>
      <c r="K46" s="160" t="s">
        <v>130</v>
      </c>
      <c r="L46" s="89">
        <v>37</v>
      </c>
      <c r="M46" s="90">
        <v>35</v>
      </c>
      <c r="N46" s="90">
        <v>2</v>
      </c>
      <c r="O46" s="50">
        <v>0.88862162162162195</v>
      </c>
      <c r="P46" s="50">
        <v>0.83783783783783805</v>
      </c>
      <c r="Q46" s="50">
        <v>0.88571428571428601</v>
      </c>
      <c r="R46" s="120">
        <v>0</v>
      </c>
      <c r="S46" s="113">
        <v>1</v>
      </c>
      <c r="T46" s="54">
        <v>0.33333333300000001</v>
      </c>
      <c r="U46" s="50">
        <v>0.88571428571428601</v>
      </c>
      <c r="V46" s="90">
        <v>1</v>
      </c>
      <c r="W46" s="50">
        <v>0.88571428571428601</v>
      </c>
      <c r="X46" s="52">
        <v>0.33333333300000001</v>
      </c>
      <c r="AA46" s="50"/>
      <c r="AB46" s="58"/>
      <c r="AC46" s="122"/>
      <c r="AD46" s="122"/>
    </row>
    <row r="47" spans="1:30" s="55" customFormat="1" ht="45" customHeight="1" x14ac:dyDescent="0.25">
      <c r="A47" s="46" t="s">
        <v>7</v>
      </c>
      <c r="B47" s="47">
        <v>31</v>
      </c>
      <c r="C47" s="20" t="s">
        <v>73</v>
      </c>
      <c r="D47" s="49" t="s">
        <v>69</v>
      </c>
      <c r="E47" s="49"/>
      <c r="F47" s="20" t="s">
        <v>157</v>
      </c>
      <c r="G47" s="49" t="s">
        <v>115</v>
      </c>
      <c r="H47" s="49" t="s">
        <v>120</v>
      </c>
      <c r="I47" s="49" t="s">
        <v>207</v>
      </c>
      <c r="J47" s="49" t="s">
        <v>128</v>
      </c>
      <c r="K47" s="160" t="s">
        <v>130</v>
      </c>
      <c r="L47" s="89">
        <v>84</v>
      </c>
      <c r="M47" s="90">
        <v>59</v>
      </c>
      <c r="N47" s="90">
        <v>25</v>
      </c>
      <c r="O47" s="50">
        <v>0.68179761904761904</v>
      </c>
      <c r="P47" s="50">
        <v>0.38095238095238099</v>
      </c>
      <c r="Q47" s="50">
        <v>0.49152542372881403</v>
      </c>
      <c r="R47" s="52">
        <v>0.12</v>
      </c>
      <c r="S47" s="53">
        <v>0.90625</v>
      </c>
      <c r="T47" s="54">
        <v>0.42307692299999999</v>
      </c>
      <c r="U47" s="50">
        <v>0.49152542372881403</v>
      </c>
      <c r="V47" s="50">
        <v>0.88</v>
      </c>
      <c r="W47" s="50">
        <v>0.44544491525423768</v>
      </c>
      <c r="X47" s="52">
        <v>0.37230769223999999</v>
      </c>
      <c r="AA47" s="50"/>
      <c r="AB47" s="58"/>
      <c r="AC47" s="54"/>
      <c r="AD47" s="122"/>
    </row>
    <row r="48" spans="1:30" s="55" customFormat="1" ht="45" customHeight="1" x14ac:dyDescent="0.25">
      <c r="A48" s="46"/>
      <c r="B48" s="157" t="s">
        <v>284</v>
      </c>
      <c r="C48" s="20"/>
      <c r="D48" s="49"/>
      <c r="E48" s="48" t="s">
        <v>111</v>
      </c>
      <c r="F48" s="17" t="s">
        <v>117</v>
      </c>
      <c r="G48" s="17" t="s">
        <v>117</v>
      </c>
      <c r="H48" s="17" t="s">
        <v>117</v>
      </c>
      <c r="I48" s="17" t="s">
        <v>117</v>
      </c>
      <c r="J48" s="17" t="s">
        <v>117</v>
      </c>
      <c r="K48" s="161" t="s">
        <v>117</v>
      </c>
      <c r="L48" s="94">
        <v>43</v>
      </c>
      <c r="M48" s="95">
        <v>37</v>
      </c>
      <c r="N48" s="95">
        <v>6</v>
      </c>
      <c r="O48" s="59">
        <v>0.83651162790697697</v>
      </c>
      <c r="P48" s="59">
        <v>0.60465116279069797</v>
      </c>
      <c r="Q48" s="59">
        <v>0.64864864899999997</v>
      </c>
      <c r="R48" s="60">
        <v>0.33333333300000001</v>
      </c>
      <c r="S48" s="53">
        <v>0.92307692307692302</v>
      </c>
      <c r="T48" s="54">
        <v>0.23529411764705899</v>
      </c>
      <c r="U48" s="59">
        <v>0.64864864899999997</v>
      </c>
      <c r="V48" s="59">
        <v>0.66666666699999999</v>
      </c>
      <c r="W48" s="50">
        <v>0.59875259907692302</v>
      </c>
      <c r="X48" s="52">
        <v>0.1568627451764707</v>
      </c>
      <c r="AA48" s="59"/>
      <c r="AB48" s="58"/>
      <c r="AC48" s="54"/>
      <c r="AD48" s="122"/>
    </row>
    <row r="49" spans="1:40" s="55" customFormat="1" ht="45" customHeight="1" x14ac:dyDescent="0.25">
      <c r="A49" s="46"/>
      <c r="B49" s="157" t="s">
        <v>285</v>
      </c>
      <c r="C49" s="20"/>
      <c r="D49" s="49"/>
      <c r="E49" s="48" t="s">
        <v>112</v>
      </c>
      <c r="F49" s="17" t="s">
        <v>117</v>
      </c>
      <c r="G49" s="17" t="s">
        <v>117</v>
      </c>
      <c r="H49" s="17" t="s">
        <v>117</v>
      </c>
      <c r="I49" s="17" t="s">
        <v>117</v>
      </c>
      <c r="J49" s="17" t="s">
        <v>117</v>
      </c>
      <c r="K49" s="161" t="s">
        <v>117</v>
      </c>
      <c r="L49" s="94">
        <v>41</v>
      </c>
      <c r="M49" s="95">
        <v>22</v>
      </c>
      <c r="N49" s="95">
        <v>19</v>
      </c>
      <c r="O49" s="59">
        <v>0.51953658536585401</v>
      </c>
      <c r="P49" s="59">
        <v>0.146341463414634</v>
      </c>
      <c r="Q49" s="59">
        <v>0.22727272700000001</v>
      </c>
      <c r="R49" s="60">
        <v>5.2631578999999998E-2</v>
      </c>
      <c r="S49" s="53">
        <v>0.83333333333333304</v>
      </c>
      <c r="T49" s="54">
        <v>0.51428571428571401</v>
      </c>
      <c r="U49" s="59">
        <v>0.22727272700000001</v>
      </c>
      <c r="V49" s="59">
        <v>0.94736842099999996</v>
      </c>
      <c r="W49" s="50">
        <v>0.18939393916666661</v>
      </c>
      <c r="X49" s="52">
        <v>0.48721804508571398</v>
      </c>
      <c r="AA49" s="59"/>
      <c r="AB49" s="58"/>
      <c r="AC49" s="54"/>
      <c r="AD49" s="122"/>
    </row>
    <row r="50" spans="1:40" s="55" customFormat="1" ht="45" customHeight="1" x14ac:dyDescent="0.25">
      <c r="A50" s="46" t="s">
        <v>5</v>
      </c>
      <c r="B50" s="47">
        <v>32</v>
      </c>
      <c r="C50" s="20" t="s">
        <v>66</v>
      </c>
      <c r="D50" s="49" t="s">
        <v>67</v>
      </c>
      <c r="E50" s="49"/>
      <c r="F50" s="20" t="s">
        <v>151</v>
      </c>
      <c r="G50" s="49" t="s">
        <v>115</v>
      </c>
      <c r="H50" s="49" t="s">
        <v>120</v>
      </c>
      <c r="I50" s="49" t="s">
        <v>207</v>
      </c>
      <c r="J50" s="49" t="s">
        <v>128</v>
      </c>
      <c r="K50" s="160" t="s">
        <v>130</v>
      </c>
      <c r="L50" s="89">
        <v>46</v>
      </c>
      <c r="M50" s="90">
        <v>4</v>
      </c>
      <c r="N50" s="90">
        <v>42</v>
      </c>
      <c r="O50" s="50">
        <v>0.132782608695652</v>
      </c>
      <c r="P50" s="50">
        <v>6.5217391304347797E-2</v>
      </c>
      <c r="Q50" s="50">
        <v>0.75</v>
      </c>
      <c r="R50" s="120">
        <v>0</v>
      </c>
      <c r="S50" s="113">
        <v>1</v>
      </c>
      <c r="T50" s="54">
        <v>0.97674418600000001</v>
      </c>
      <c r="U50" s="50">
        <v>0.75</v>
      </c>
      <c r="V50" s="90">
        <v>1</v>
      </c>
      <c r="W50" s="50">
        <v>0.75</v>
      </c>
      <c r="X50" s="52">
        <v>0.97674418600000001</v>
      </c>
      <c r="AA50" s="50"/>
      <c r="AB50" s="58"/>
      <c r="AC50" s="54"/>
      <c r="AD50" s="122"/>
    </row>
    <row r="51" spans="1:40" s="55" customFormat="1" ht="45" customHeight="1" x14ac:dyDescent="0.25">
      <c r="A51" s="46" t="s">
        <v>16</v>
      </c>
      <c r="B51" s="47">
        <v>33</v>
      </c>
      <c r="C51" s="20" t="s">
        <v>79</v>
      </c>
      <c r="D51" s="49" t="s">
        <v>80</v>
      </c>
      <c r="E51" s="49"/>
      <c r="F51" s="20" t="s">
        <v>159</v>
      </c>
      <c r="G51" s="49" t="s">
        <v>115</v>
      </c>
      <c r="H51" s="49" t="s">
        <v>120</v>
      </c>
      <c r="I51" s="49" t="s">
        <v>207</v>
      </c>
      <c r="J51" s="49" t="s">
        <v>128</v>
      </c>
      <c r="K51" s="160" t="s">
        <v>130</v>
      </c>
      <c r="L51" s="89">
        <v>48</v>
      </c>
      <c r="M51" s="90">
        <v>8</v>
      </c>
      <c r="N51" s="90">
        <v>40</v>
      </c>
      <c r="O51" s="50">
        <v>0.18731249999999999</v>
      </c>
      <c r="P51" s="50">
        <v>0.125</v>
      </c>
      <c r="Q51" s="50">
        <v>0.75</v>
      </c>
      <c r="R51" s="120">
        <v>0</v>
      </c>
      <c r="S51" s="113">
        <v>1</v>
      </c>
      <c r="T51" s="54">
        <v>0.95238095199999995</v>
      </c>
      <c r="U51" s="50">
        <v>0.75</v>
      </c>
      <c r="V51" s="90">
        <v>1</v>
      </c>
      <c r="W51" s="50">
        <v>0.75</v>
      </c>
      <c r="X51" s="52">
        <v>0.95238095199999995</v>
      </c>
      <c r="AA51" s="50"/>
      <c r="AB51" s="58"/>
      <c r="AC51" s="54"/>
      <c r="AD51" s="122"/>
    </row>
    <row r="52" spans="1:40" ht="45" customHeight="1" x14ac:dyDescent="0.25">
      <c r="A52" s="46" t="s">
        <v>24</v>
      </c>
      <c r="B52" s="47">
        <v>34</v>
      </c>
      <c r="C52" s="20" t="s">
        <v>90</v>
      </c>
      <c r="D52" s="49" t="s">
        <v>91</v>
      </c>
      <c r="E52" s="49"/>
      <c r="F52" s="20" t="s">
        <v>153</v>
      </c>
      <c r="G52" s="49" t="s">
        <v>115</v>
      </c>
      <c r="H52" s="49" t="s">
        <v>120</v>
      </c>
      <c r="I52" s="49" t="s">
        <v>207</v>
      </c>
      <c r="J52" s="49" t="s">
        <v>128</v>
      </c>
      <c r="K52" s="160" t="s">
        <v>129</v>
      </c>
      <c r="L52" s="96">
        <v>30</v>
      </c>
      <c r="M52" s="97">
        <v>1</v>
      </c>
      <c r="N52" s="97">
        <v>29</v>
      </c>
      <c r="O52" s="27">
        <v>6.7833333333333301E-2</v>
      </c>
      <c r="P52" s="97">
        <v>0</v>
      </c>
      <c r="Q52" s="97">
        <v>0</v>
      </c>
      <c r="R52" s="106">
        <v>0</v>
      </c>
      <c r="S52" s="108">
        <v>0</v>
      </c>
      <c r="T52" s="41">
        <v>0.96666666700000003</v>
      </c>
      <c r="U52" s="97">
        <v>0</v>
      </c>
      <c r="V52" s="97">
        <v>1</v>
      </c>
      <c r="W52" s="97">
        <v>0</v>
      </c>
      <c r="X52" s="28">
        <v>0.96666666700000003</v>
      </c>
      <c r="Y52" s="10"/>
      <c r="Z52" s="10"/>
      <c r="AA52" s="27"/>
      <c r="AB52" s="18"/>
      <c r="AC52" s="41"/>
      <c r="AD52" s="43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1:40" ht="45" customHeight="1" x14ac:dyDescent="0.25">
      <c r="A53" s="46" t="s">
        <v>25</v>
      </c>
      <c r="B53" s="47">
        <v>35</v>
      </c>
      <c r="C53" s="20" t="s">
        <v>92</v>
      </c>
      <c r="D53" s="49" t="s">
        <v>93</v>
      </c>
      <c r="E53" s="49"/>
      <c r="F53" s="22" t="s">
        <v>152</v>
      </c>
      <c r="G53" s="49" t="s">
        <v>115</v>
      </c>
      <c r="H53" s="49" t="s">
        <v>120</v>
      </c>
      <c r="I53" s="49" t="s">
        <v>207</v>
      </c>
      <c r="J53" s="49" t="s">
        <v>128</v>
      </c>
      <c r="K53" s="160" t="s">
        <v>130</v>
      </c>
      <c r="L53" s="96">
        <v>41</v>
      </c>
      <c r="M53" s="97">
        <v>6</v>
      </c>
      <c r="N53" s="97">
        <v>35</v>
      </c>
      <c r="O53" s="27">
        <v>0.13575609756097601</v>
      </c>
      <c r="P53" s="27">
        <v>9.7560975609756101E-2</v>
      </c>
      <c r="Q53" s="27">
        <v>0.66666666666666696</v>
      </c>
      <c r="R53" s="106">
        <v>0</v>
      </c>
      <c r="S53" s="108">
        <v>1</v>
      </c>
      <c r="T53" s="41">
        <v>0.94594594600000004</v>
      </c>
      <c r="U53" s="27">
        <v>0.66666666666666696</v>
      </c>
      <c r="V53" s="97">
        <v>1</v>
      </c>
      <c r="W53" s="27">
        <v>0.66666666666666696</v>
      </c>
      <c r="X53" s="28">
        <v>0.94594594600000004</v>
      </c>
      <c r="Y53" s="10"/>
      <c r="Z53" s="10"/>
      <c r="AA53" s="27"/>
      <c r="AB53" s="18"/>
      <c r="AC53" s="41"/>
      <c r="AD53" s="43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1:40" ht="45" customHeight="1" x14ac:dyDescent="0.25">
      <c r="A54" s="46" t="s">
        <v>26</v>
      </c>
      <c r="B54" s="47">
        <v>36</v>
      </c>
      <c r="C54" s="20" t="s">
        <v>94</v>
      </c>
      <c r="D54" s="49" t="s">
        <v>84</v>
      </c>
      <c r="E54" s="49"/>
      <c r="F54" s="20" t="s">
        <v>174</v>
      </c>
      <c r="G54" s="49" t="s">
        <v>115</v>
      </c>
      <c r="H54" s="49" t="s">
        <v>120</v>
      </c>
      <c r="I54" s="49" t="s">
        <v>207</v>
      </c>
      <c r="J54" s="49" t="s">
        <v>128</v>
      </c>
      <c r="K54" s="160" t="s">
        <v>130</v>
      </c>
      <c r="L54" s="96">
        <v>74</v>
      </c>
      <c r="M54" s="97">
        <v>28</v>
      </c>
      <c r="N54" s="97">
        <v>46</v>
      </c>
      <c r="O54" s="27">
        <v>0.388743243243243</v>
      </c>
      <c r="P54" s="27">
        <v>0.55405405405405395</v>
      </c>
      <c r="Q54" s="27">
        <v>0.82142857142857095</v>
      </c>
      <c r="R54" s="28">
        <v>0.39130434782608697</v>
      </c>
      <c r="S54" s="40">
        <v>0.56097560999999996</v>
      </c>
      <c r="T54" s="41">
        <v>0.84848484800000001</v>
      </c>
      <c r="U54" s="27">
        <v>0.82142857142857095</v>
      </c>
      <c r="V54" s="27">
        <v>0.60869565217391308</v>
      </c>
      <c r="W54" s="27">
        <v>0.46080139392857111</v>
      </c>
      <c r="X54" s="28">
        <v>0.51646903791304355</v>
      </c>
      <c r="Y54" s="10"/>
      <c r="Z54" s="10"/>
      <c r="AA54" s="27"/>
      <c r="AB54" s="18"/>
      <c r="AC54" s="41"/>
      <c r="AD54" s="43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spans="1:40" ht="45" customHeight="1" x14ac:dyDescent="0.25">
      <c r="A55" s="46"/>
      <c r="B55" s="157" t="s">
        <v>286</v>
      </c>
      <c r="C55" s="20"/>
      <c r="D55" s="49"/>
      <c r="E55" s="48" t="s">
        <v>113</v>
      </c>
      <c r="F55" s="17" t="s">
        <v>117</v>
      </c>
      <c r="G55" s="17" t="s">
        <v>117</v>
      </c>
      <c r="H55" s="17" t="s">
        <v>117</v>
      </c>
      <c r="I55" s="17" t="s">
        <v>117</v>
      </c>
      <c r="J55" s="17" t="s">
        <v>117</v>
      </c>
      <c r="K55" s="161" t="s">
        <v>117</v>
      </c>
      <c r="L55" s="98">
        <v>40</v>
      </c>
      <c r="M55" s="99">
        <v>26</v>
      </c>
      <c r="N55" s="99">
        <v>14</v>
      </c>
      <c r="O55" s="32">
        <v>0.628525</v>
      </c>
      <c r="P55" s="32">
        <v>0.625</v>
      </c>
      <c r="Q55" s="32">
        <v>0.80769230800000003</v>
      </c>
      <c r="R55" s="33">
        <v>0.28571428599999998</v>
      </c>
      <c r="S55" s="40">
        <v>0.84</v>
      </c>
      <c r="T55" s="41">
        <v>0.66666666666666696</v>
      </c>
      <c r="U55" s="32">
        <v>0.80769230800000003</v>
      </c>
      <c r="V55" s="32">
        <v>0.71428571400000007</v>
      </c>
      <c r="W55" s="27">
        <v>0.67846153872000003</v>
      </c>
      <c r="X55" s="28">
        <v>0.47619047600000025</v>
      </c>
      <c r="Y55" s="10"/>
      <c r="Z55" s="10"/>
      <c r="AA55" s="32"/>
      <c r="AB55" s="18"/>
      <c r="AC55" s="41"/>
      <c r="AD55" s="43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spans="1:40" ht="45" customHeight="1" x14ac:dyDescent="0.25">
      <c r="A56" s="46"/>
      <c r="B56" s="157" t="s">
        <v>287</v>
      </c>
      <c r="C56" s="20"/>
      <c r="D56" s="49"/>
      <c r="E56" s="48" t="s">
        <v>114</v>
      </c>
      <c r="F56" s="17" t="s">
        <v>117</v>
      </c>
      <c r="G56" s="17" t="s">
        <v>117</v>
      </c>
      <c r="H56" s="17" t="s">
        <v>117</v>
      </c>
      <c r="I56" s="17" t="s">
        <v>117</v>
      </c>
      <c r="J56" s="17" t="s">
        <v>117</v>
      </c>
      <c r="K56" s="161" t="s">
        <v>117</v>
      </c>
      <c r="L56" s="98">
        <v>34</v>
      </c>
      <c r="M56" s="99">
        <v>2</v>
      </c>
      <c r="N56" s="99">
        <v>32</v>
      </c>
      <c r="O56" s="32">
        <v>0.106647058823529</v>
      </c>
      <c r="P56" s="32">
        <v>0.47058823529411797</v>
      </c>
      <c r="Q56" s="99">
        <v>1</v>
      </c>
      <c r="R56" s="33">
        <v>0.4375</v>
      </c>
      <c r="S56" s="40">
        <v>0.125</v>
      </c>
      <c r="T56" s="105">
        <v>1</v>
      </c>
      <c r="U56" s="99">
        <v>1</v>
      </c>
      <c r="V56" s="32">
        <v>0.5625</v>
      </c>
      <c r="W56" s="27">
        <v>0.125</v>
      </c>
      <c r="X56" s="28">
        <v>0.5625</v>
      </c>
      <c r="Y56" s="10"/>
      <c r="Z56" s="10"/>
      <c r="AA56" s="32"/>
      <c r="AB56" s="18"/>
      <c r="AC56" s="41"/>
      <c r="AD56" s="43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1:40" ht="45" customHeight="1" x14ac:dyDescent="0.25">
      <c r="A57" s="46" t="s">
        <v>18</v>
      </c>
      <c r="B57" s="47">
        <v>37</v>
      </c>
      <c r="C57" s="20" t="s">
        <v>82</v>
      </c>
      <c r="D57" s="48" t="s">
        <v>184</v>
      </c>
      <c r="E57" s="48"/>
      <c r="F57" s="20" t="s">
        <v>154</v>
      </c>
      <c r="G57" s="49" t="s">
        <v>115</v>
      </c>
      <c r="H57" s="49" t="s">
        <v>126</v>
      </c>
      <c r="I57" s="49" t="s">
        <v>207</v>
      </c>
      <c r="J57" s="49" t="s">
        <v>128</v>
      </c>
      <c r="K57" s="160" t="s">
        <v>130</v>
      </c>
      <c r="L57" s="96">
        <v>43</v>
      </c>
      <c r="M57" s="97">
        <v>3</v>
      </c>
      <c r="N57" s="97">
        <v>40</v>
      </c>
      <c r="O57" s="27">
        <v>9.6465116279069799E-2</v>
      </c>
      <c r="P57" s="27">
        <v>4.6511627906976702E-2</v>
      </c>
      <c r="Q57" s="27">
        <v>0.66666666666666696</v>
      </c>
      <c r="R57" s="106">
        <v>0</v>
      </c>
      <c r="S57" s="108">
        <v>1</v>
      </c>
      <c r="T57" s="41">
        <v>0.97560975599999999</v>
      </c>
      <c r="U57" s="27">
        <v>0.66666666666666696</v>
      </c>
      <c r="V57" s="97">
        <v>1</v>
      </c>
      <c r="W57" s="27">
        <v>0.66666666666666696</v>
      </c>
      <c r="X57" s="28">
        <v>0.97560975599999999</v>
      </c>
      <c r="Y57" s="10"/>
      <c r="Z57" s="10"/>
      <c r="AA57" s="27"/>
      <c r="AB57" s="18"/>
      <c r="AC57" s="41"/>
      <c r="AD57" s="43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1:40" ht="45" customHeight="1" x14ac:dyDescent="0.25">
      <c r="A58" s="46" t="s">
        <v>19</v>
      </c>
      <c r="B58" s="47">
        <v>38</v>
      </c>
      <c r="C58" s="20" t="s">
        <v>82</v>
      </c>
      <c r="D58" s="48" t="s">
        <v>185</v>
      </c>
      <c r="E58" s="48"/>
      <c r="F58" s="20" t="s">
        <v>155</v>
      </c>
      <c r="G58" s="49" t="s">
        <v>115</v>
      </c>
      <c r="H58" s="49" t="s">
        <v>126</v>
      </c>
      <c r="I58" s="49" t="s">
        <v>207</v>
      </c>
      <c r="J58" s="49" t="s">
        <v>128</v>
      </c>
      <c r="K58" s="160" t="s">
        <v>130</v>
      </c>
      <c r="L58" s="96">
        <v>48</v>
      </c>
      <c r="M58" s="97">
        <v>6</v>
      </c>
      <c r="N58" s="97">
        <v>42</v>
      </c>
      <c r="O58" s="27">
        <v>0.15983333333333299</v>
      </c>
      <c r="P58" s="27">
        <v>0.20833333333333301</v>
      </c>
      <c r="Q58" s="97">
        <v>1</v>
      </c>
      <c r="R58" s="28">
        <v>9.5238095238095205E-2</v>
      </c>
      <c r="S58" s="107">
        <v>0.6</v>
      </c>
      <c r="T58" s="105">
        <v>1</v>
      </c>
      <c r="U58" s="97">
        <v>1</v>
      </c>
      <c r="V58" s="27">
        <v>0.90476190476190477</v>
      </c>
      <c r="W58" s="86">
        <v>0.6</v>
      </c>
      <c r="X58" s="28">
        <v>0.90476190476190477</v>
      </c>
      <c r="Y58" s="10"/>
      <c r="Z58" s="10"/>
      <c r="AA58" s="27"/>
      <c r="AB58" s="18"/>
      <c r="AC58" s="41"/>
      <c r="AD58" s="43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spans="1:40" ht="45" customHeight="1" x14ac:dyDescent="0.25">
      <c r="A59" s="46" t="s">
        <v>38</v>
      </c>
      <c r="B59" s="47">
        <v>39</v>
      </c>
      <c r="C59" s="20" t="s">
        <v>103</v>
      </c>
      <c r="D59" s="48" t="s">
        <v>188</v>
      </c>
      <c r="E59" s="48"/>
      <c r="F59" s="20" t="s">
        <v>165</v>
      </c>
      <c r="G59" s="49" t="s">
        <v>115</v>
      </c>
      <c r="H59" s="49" t="s">
        <v>121</v>
      </c>
      <c r="I59" s="20" t="s">
        <v>207</v>
      </c>
      <c r="J59" s="49" t="s">
        <v>128</v>
      </c>
      <c r="K59" s="160" t="s">
        <v>130</v>
      </c>
      <c r="L59" s="96">
        <v>35</v>
      </c>
      <c r="M59" s="97">
        <v>4</v>
      </c>
      <c r="N59" s="97">
        <v>31</v>
      </c>
      <c r="O59" s="27">
        <v>0.14580000000000001</v>
      </c>
      <c r="P59" s="27">
        <v>2.8571428571428598E-2</v>
      </c>
      <c r="Q59" s="27">
        <v>0.25</v>
      </c>
      <c r="R59" s="106">
        <v>0</v>
      </c>
      <c r="S59" s="108">
        <v>1</v>
      </c>
      <c r="T59" s="41">
        <v>0.91176470600000004</v>
      </c>
      <c r="U59" s="27">
        <v>0.25</v>
      </c>
      <c r="V59" s="97">
        <v>1</v>
      </c>
      <c r="W59" s="27">
        <v>0.25</v>
      </c>
      <c r="X59" s="28">
        <v>0.91176470600000004</v>
      </c>
      <c r="Y59" s="10"/>
      <c r="Z59" s="10"/>
      <c r="AA59" s="27"/>
      <c r="AB59" s="18"/>
      <c r="AC59" s="41"/>
      <c r="AD59" s="43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spans="1:40" ht="45" customHeight="1" x14ac:dyDescent="0.25">
      <c r="A60" s="46" t="s">
        <v>35</v>
      </c>
      <c r="B60" s="47">
        <v>40</v>
      </c>
      <c r="C60" s="20" t="s">
        <v>103</v>
      </c>
      <c r="D60" s="48" t="s">
        <v>189</v>
      </c>
      <c r="E60" s="48"/>
      <c r="F60" s="20" t="s">
        <v>166</v>
      </c>
      <c r="G60" s="49" t="s">
        <v>115</v>
      </c>
      <c r="H60" s="49" t="s">
        <v>121</v>
      </c>
      <c r="I60" s="20" t="s">
        <v>207</v>
      </c>
      <c r="J60" s="49" t="s">
        <v>128</v>
      </c>
      <c r="K60" s="160" t="s">
        <v>130</v>
      </c>
      <c r="L60" s="96">
        <v>25</v>
      </c>
      <c r="M60" s="97">
        <v>8</v>
      </c>
      <c r="N60" s="97">
        <v>17</v>
      </c>
      <c r="O60" s="27">
        <v>0.34444000000000002</v>
      </c>
      <c r="P60" s="27">
        <v>0.12</v>
      </c>
      <c r="Q60" s="27">
        <v>0.375</v>
      </c>
      <c r="R60" s="106">
        <v>0</v>
      </c>
      <c r="S60" s="108">
        <v>1</v>
      </c>
      <c r="T60" s="41">
        <v>0.77272727299999999</v>
      </c>
      <c r="U60" s="27">
        <v>0.375</v>
      </c>
      <c r="V60" s="97">
        <v>1</v>
      </c>
      <c r="W60" s="27">
        <v>0.375</v>
      </c>
      <c r="X60" s="28">
        <v>0.77272727299999999</v>
      </c>
      <c r="Y60" s="10"/>
      <c r="Z60" s="10"/>
      <c r="AA60" s="27"/>
      <c r="AB60" s="18"/>
      <c r="AC60" s="41"/>
      <c r="AD60" s="43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 spans="1:40" ht="45" customHeight="1" x14ac:dyDescent="0.25">
      <c r="A61" s="46" t="s">
        <v>37</v>
      </c>
      <c r="B61" s="47">
        <v>41</v>
      </c>
      <c r="C61" s="20" t="s">
        <v>103</v>
      </c>
      <c r="D61" s="48" t="s">
        <v>190</v>
      </c>
      <c r="E61" s="48"/>
      <c r="F61" s="20" t="s">
        <v>167</v>
      </c>
      <c r="G61" s="49" t="s">
        <v>115</v>
      </c>
      <c r="H61" s="49" t="s">
        <v>121</v>
      </c>
      <c r="I61" s="20" t="s">
        <v>207</v>
      </c>
      <c r="J61" s="49" t="s">
        <v>128</v>
      </c>
      <c r="K61" s="160" t="s">
        <v>130</v>
      </c>
      <c r="L61" s="96">
        <v>39</v>
      </c>
      <c r="M61" s="97">
        <v>1</v>
      </c>
      <c r="N61" s="97">
        <v>38</v>
      </c>
      <c r="O61" s="27">
        <v>7.5769230769230797E-2</v>
      </c>
      <c r="P61" s="97">
        <v>0</v>
      </c>
      <c r="Q61" s="97">
        <v>0</v>
      </c>
      <c r="R61" s="106">
        <v>0</v>
      </c>
      <c r="S61" s="108">
        <v>0</v>
      </c>
      <c r="T61" s="41">
        <v>0.97435897400000004</v>
      </c>
      <c r="U61" s="97">
        <v>0</v>
      </c>
      <c r="V61" s="97">
        <v>1</v>
      </c>
      <c r="W61" s="97">
        <v>0</v>
      </c>
      <c r="X61" s="28">
        <v>0.97435897400000004</v>
      </c>
      <c r="Y61" s="10"/>
      <c r="Z61" s="10"/>
      <c r="AA61" s="27"/>
      <c r="AB61" s="18"/>
      <c r="AC61" s="41"/>
      <c r="AD61" s="43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2" spans="1:40" ht="45" customHeight="1" x14ac:dyDescent="0.25">
      <c r="A62" s="46" t="s">
        <v>36</v>
      </c>
      <c r="B62" s="47">
        <v>42</v>
      </c>
      <c r="C62" s="20" t="s">
        <v>104</v>
      </c>
      <c r="D62" s="48" t="s">
        <v>191</v>
      </c>
      <c r="E62" s="48"/>
      <c r="F62" s="20" t="s">
        <v>168</v>
      </c>
      <c r="G62" s="49" t="s">
        <v>115</v>
      </c>
      <c r="H62" s="49" t="s">
        <v>121</v>
      </c>
      <c r="I62" s="20" t="s">
        <v>207</v>
      </c>
      <c r="J62" s="80" t="s">
        <v>249</v>
      </c>
      <c r="K62" s="160" t="s">
        <v>130</v>
      </c>
      <c r="L62" s="96">
        <v>44</v>
      </c>
      <c r="M62" s="97">
        <v>34</v>
      </c>
      <c r="N62" s="97">
        <v>10</v>
      </c>
      <c r="O62" s="27">
        <v>0.75275000000000003</v>
      </c>
      <c r="P62" s="27">
        <v>0.88636363636363602</v>
      </c>
      <c r="Q62" s="97">
        <v>1</v>
      </c>
      <c r="R62" s="104">
        <v>0.5</v>
      </c>
      <c r="S62" s="40">
        <v>0.87179487200000005</v>
      </c>
      <c r="T62" s="105">
        <v>1</v>
      </c>
      <c r="U62" s="97">
        <v>1</v>
      </c>
      <c r="V62" s="86">
        <v>0.5</v>
      </c>
      <c r="W62" s="27">
        <v>0.87179487200000005</v>
      </c>
      <c r="X62" s="104">
        <v>0.5</v>
      </c>
      <c r="Y62" s="10"/>
      <c r="Z62" s="10"/>
      <c r="AA62" s="27"/>
      <c r="AB62" s="18"/>
      <c r="AC62" s="41"/>
      <c r="AD62" s="43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ht="45" customHeight="1" x14ac:dyDescent="0.25">
      <c r="A63" s="46" t="s">
        <v>33</v>
      </c>
      <c r="B63" s="47">
        <v>43</v>
      </c>
      <c r="C63" s="20" t="s">
        <v>104</v>
      </c>
      <c r="D63" s="48" t="s">
        <v>192</v>
      </c>
      <c r="E63" s="48"/>
      <c r="F63" s="20" t="s">
        <v>169</v>
      </c>
      <c r="G63" s="49" t="s">
        <v>115</v>
      </c>
      <c r="H63" s="49" t="s">
        <v>121</v>
      </c>
      <c r="I63" s="20" t="s">
        <v>207</v>
      </c>
      <c r="J63" s="49" t="s">
        <v>128</v>
      </c>
      <c r="K63" s="160" t="s">
        <v>130</v>
      </c>
      <c r="L63" s="96">
        <v>20</v>
      </c>
      <c r="M63" s="97">
        <v>0</v>
      </c>
      <c r="N63" s="97">
        <v>20</v>
      </c>
      <c r="O63" s="27">
        <v>1.9050000000000001E-2</v>
      </c>
      <c r="P63" s="97">
        <v>0</v>
      </c>
      <c r="Q63" s="125" t="s">
        <v>131</v>
      </c>
      <c r="R63" s="106">
        <v>0</v>
      </c>
      <c r="S63" s="29" t="s">
        <v>131</v>
      </c>
      <c r="T63" s="105">
        <v>1</v>
      </c>
      <c r="U63" s="27" t="s">
        <v>131</v>
      </c>
      <c r="V63" s="97">
        <v>1</v>
      </c>
      <c r="W63" s="27" t="s">
        <v>131</v>
      </c>
      <c r="X63" s="106">
        <v>1</v>
      </c>
      <c r="Y63" s="10"/>
      <c r="Z63" s="10"/>
      <c r="AA63" s="27"/>
      <c r="AB63" s="18"/>
      <c r="AC63" s="41"/>
      <c r="AD63" s="43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ht="45" customHeight="1" x14ac:dyDescent="0.25">
      <c r="A64" s="126" t="s">
        <v>34</v>
      </c>
      <c r="B64" s="47">
        <v>44</v>
      </c>
      <c r="C64" s="20" t="s">
        <v>104</v>
      </c>
      <c r="D64" s="48" t="s">
        <v>193</v>
      </c>
      <c r="E64" s="48"/>
      <c r="F64" s="20" t="s">
        <v>170</v>
      </c>
      <c r="G64" s="49" t="s">
        <v>115</v>
      </c>
      <c r="H64" s="49" t="s">
        <v>121</v>
      </c>
      <c r="I64" s="20" t="s">
        <v>207</v>
      </c>
      <c r="J64" s="49" t="s">
        <v>128</v>
      </c>
      <c r="K64" s="160" t="s">
        <v>130</v>
      </c>
      <c r="L64" s="96">
        <v>43</v>
      </c>
      <c r="M64" s="97">
        <v>0</v>
      </c>
      <c r="N64" s="97">
        <v>43</v>
      </c>
      <c r="O64" s="27">
        <v>1.7674418604651201E-2</v>
      </c>
      <c r="P64" s="97">
        <v>0</v>
      </c>
      <c r="Q64" s="27" t="s">
        <v>131</v>
      </c>
      <c r="R64" s="106">
        <v>0</v>
      </c>
      <c r="S64" s="29" t="s">
        <v>131</v>
      </c>
      <c r="T64" s="105">
        <v>1</v>
      </c>
      <c r="U64" s="27" t="s">
        <v>131</v>
      </c>
      <c r="V64" s="97">
        <v>1</v>
      </c>
      <c r="W64" s="27" t="s">
        <v>131</v>
      </c>
      <c r="X64" s="106">
        <v>1</v>
      </c>
      <c r="Y64" s="10"/>
      <c r="Z64" s="10"/>
      <c r="AA64" s="27"/>
      <c r="AB64" s="18"/>
      <c r="AC64" s="41"/>
      <c r="AD64" s="43"/>
      <c r="AE64" s="10"/>
      <c r="AF64" s="10"/>
      <c r="AG64" s="10"/>
      <c r="AH64" s="10"/>
      <c r="AI64" s="10"/>
      <c r="AJ64" s="10"/>
      <c r="AK64" s="10"/>
      <c r="AL64" s="10"/>
      <c r="AM64" s="10"/>
      <c r="AN64" s="10"/>
    </row>
    <row r="65" spans="1:40" ht="45" customHeight="1" x14ac:dyDescent="0.25">
      <c r="A65" s="46" t="s">
        <v>31</v>
      </c>
      <c r="B65" s="47">
        <v>45</v>
      </c>
      <c r="C65" s="20" t="s">
        <v>100</v>
      </c>
      <c r="D65" s="49" t="s">
        <v>101</v>
      </c>
      <c r="E65" s="49"/>
      <c r="F65" s="22" t="s">
        <v>171</v>
      </c>
      <c r="G65" s="49" t="s">
        <v>115</v>
      </c>
      <c r="H65" s="49" t="s">
        <v>121</v>
      </c>
      <c r="I65" s="20" t="s">
        <v>207</v>
      </c>
      <c r="J65" s="49" t="s">
        <v>128</v>
      </c>
      <c r="K65" s="160" t="s">
        <v>130</v>
      </c>
      <c r="L65" s="96">
        <v>105</v>
      </c>
      <c r="M65" s="97">
        <v>52</v>
      </c>
      <c r="N65" s="97">
        <v>53</v>
      </c>
      <c r="O65" s="27">
        <v>0.49773333333333297</v>
      </c>
      <c r="P65" s="27">
        <v>0.43809523809523798</v>
      </c>
      <c r="Q65" s="27">
        <v>0.71153846153846201</v>
      </c>
      <c r="R65" s="28">
        <v>0.169811320754717</v>
      </c>
      <c r="S65" s="40">
        <v>0.80434782599999999</v>
      </c>
      <c r="T65" s="41">
        <v>0.74576271199999999</v>
      </c>
      <c r="U65" s="27">
        <v>0.71153846153846201</v>
      </c>
      <c r="V65" s="27">
        <v>0.83018867924528306</v>
      </c>
      <c r="W65" s="27">
        <v>0.57232441465384654</v>
      </c>
      <c r="X65" s="28">
        <v>0.61912376090566035</v>
      </c>
      <c r="Y65" s="10"/>
      <c r="Z65" s="10"/>
      <c r="AA65" s="27"/>
      <c r="AB65" s="18"/>
      <c r="AC65" s="41"/>
      <c r="AD65" s="43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 spans="1:40" ht="45" customHeight="1" x14ac:dyDescent="0.25">
      <c r="A66" s="46"/>
      <c r="B66" s="157" t="s">
        <v>288</v>
      </c>
      <c r="C66" s="20"/>
      <c r="D66" s="49"/>
      <c r="E66" s="48" t="s">
        <v>109</v>
      </c>
      <c r="F66" s="17" t="s">
        <v>117</v>
      </c>
      <c r="G66" s="17" t="s">
        <v>117</v>
      </c>
      <c r="H66" s="17" t="s">
        <v>117</v>
      </c>
      <c r="I66" s="17" t="s">
        <v>117</v>
      </c>
      <c r="J66" s="17" t="s">
        <v>117</v>
      </c>
      <c r="K66" s="161" t="s">
        <v>117</v>
      </c>
      <c r="L66" s="98">
        <v>56</v>
      </c>
      <c r="M66" s="99">
        <v>37</v>
      </c>
      <c r="N66" s="99">
        <v>19</v>
      </c>
      <c r="O66" s="32">
        <v>0.66355357142857097</v>
      </c>
      <c r="P66" s="32">
        <v>0.625</v>
      </c>
      <c r="Q66" s="32">
        <v>0.70270270300000004</v>
      </c>
      <c r="R66" s="33">
        <v>0.47368421100000002</v>
      </c>
      <c r="S66" s="40">
        <v>0.74285714285714299</v>
      </c>
      <c r="T66" s="41">
        <v>0.476190476190476</v>
      </c>
      <c r="U66" s="32">
        <v>0.70270270300000004</v>
      </c>
      <c r="V66" s="32">
        <v>0.52631578899999998</v>
      </c>
      <c r="W66" s="27">
        <v>0.5220077222285715</v>
      </c>
      <c r="X66" s="28">
        <v>0.25062656619047607</v>
      </c>
      <c r="Y66" s="10"/>
      <c r="Z66" s="10"/>
      <c r="AA66" s="32"/>
      <c r="AB66" s="18"/>
      <c r="AC66" s="41"/>
      <c r="AD66" s="43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 spans="1:40" ht="45" customHeight="1" x14ac:dyDescent="0.25">
      <c r="A67" s="46"/>
      <c r="B67" s="157" t="s">
        <v>289</v>
      </c>
      <c r="C67" s="20"/>
      <c r="D67" s="49"/>
      <c r="E67" s="48" t="s">
        <v>110</v>
      </c>
      <c r="F67" s="17" t="s">
        <v>117</v>
      </c>
      <c r="G67" s="17" t="s">
        <v>117</v>
      </c>
      <c r="H67" s="17" t="s">
        <v>117</v>
      </c>
      <c r="I67" s="17" t="s">
        <v>117</v>
      </c>
      <c r="J67" s="17" t="s">
        <v>117</v>
      </c>
      <c r="K67" s="161" t="s">
        <v>117</v>
      </c>
      <c r="L67" s="98">
        <v>49</v>
      </c>
      <c r="M67" s="99">
        <v>15</v>
      </c>
      <c r="N67" s="99">
        <v>34</v>
      </c>
      <c r="O67" s="32">
        <v>0.30822448979591799</v>
      </c>
      <c r="P67" s="32">
        <v>0.22448979591836701</v>
      </c>
      <c r="Q67" s="32">
        <v>0.73333333300000003</v>
      </c>
      <c r="R67" s="111">
        <v>0</v>
      </c>
      <c r="S67" s="108">
        <v>1</v>
      </c>
      <c r="T67" s="41">
        <v>0.89473684210526305</v>
      </c>
      <c r="U67" s="32">
        <v>0.73333333300000003</v>
      </c>
      <c r="V67" s="99">
        <v>1</v>
      </c>
      <c r="W67" s="27">
        <v>0.73333333300000003</v>
      </c>
      <c r="X67" s="28">
        <v>0.89473684210526305</v>
      </c>
      <c r="Y67" s="10"/>
      <c r="Z67" s="10"/>
      <c r="AA67" s="32"/>
      <c r="AB67" s="18"/>
      <c r="AC67" s="41"/>
      <c r="AD67" s="43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 spans="1:40" ht="45" customHeight="1" x14ac:dyDescent="0.25">
      <c r="A68" s="126" t="s">
        <v>32</v>
      </c>
      <c r="B68" s="47">
        <v>46</v>
      </c>
      <c r="C68" s="20" t="s">
        <v>105</v>
      </c>
      <c r="D68" s="49" t="s">
        <v>98</v>
      </c>
      <c r="E68" s="49"/>
      <c r="F68" s="20" t="s">
        <v>172</v>
      </c>
      <c r="G68" s="49" t="s">
        <v>115</v>
      </c>
      <c r="H68" s="49" t="s">
        <v>121</v>
      </c>
      <c r="I68" s="20" t="s">
        <v>207</v>
      </c>
      <c r="J68" s="49" t="s">
        <v>128</v>
      </c>
      <c r="K68" s="160" t="s">
        <v>129</v>
      </c>
      <c r="L68" s="96">
        <v>29</v>
      </c>
      <c r="M68" s="97">
        <v>0</v>
      </c>
      <c r="N68" s="97">
        <v>29</v>
      </c>
      <c r="O68" s="27">
        <v>5.4172413793103398E-2</v>
      </c>
      <c r="P68" s="97">
        <v>0</v>
      </c>
      <c r="Q68" s="27" t="s">
        <v>131</v>
      </c>
      <c r="R68" s="106">
        <v>0</v>
      </c>
      <c r="S68" s="29" t="s">
        <v>131</v>
      </c>
      <c r="T68" s="105">
        <v>1</v>
      </c>
      <c r="U68" s="27" t="s">
        <v>131</v>
      </c>
      <c r="V68" s="97">
        <v>1</v>
      </c>
      <c r="W68" s="27" t="s">
        <v>131</v>
      </c>
      <c r="X68" s="106">
        <v>1</v>
      </c>
      <c r="Y68" s="10"/>
      <c r="Z68" s="10"/>
      <c r="AA68" s="27"/>
      <c r="AB68" s="18"/>
      <c r="AC68" s="41"/>
      <c r="AD68" s="43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spans="1:40" ht="45" customHeight="1" x14ac:dyDescent="0.25">
      <c r="A69" s="12" t="s">
        <v>41</v>
      </c>
      <c r="B69" s="13">
        <v>47</v>
      </c>
      <c r="C69" s="20" t="s">
        <v>106</v>
      </c>
      <c r="D69" s="20" t="s">
        <v>196</v>
      </c>
      <c r="E69" s="20"/>
      <c r="F69" s="20" t="s">
        <v>160</v>
      </c>
      <c r="G69" s="14" t="s">
        <v>115</v>
      </c>
      <c r="H69" s="14" t="s">
        <v>122</v>
      </c>
      <c r="I69" s="14" t="s">
        <v>207</v>
      </c>
      <c r="J69" s="14" t="s">
        <v>128</v>
      </c>
      <c r="K69" s="162" t="s">
        <v>130</v>
      </c>
      <c r="L69" s="96">
        <v>43</v>
      </c>
      <c r="M69" s="97">
        <v>3</v>
      </c>
      <c r="N69" s="97">
        <v>40</v>
      </c>
      <c r="O69" s="27">
        <v>0.10246511627907</v>
      </c>
      <c r="P69" s="27">
        <v>0.209302325581395</v>
      </c>
      <c r="Q69" s="27">
        <v>0.33333333333333298</v>
      </c>
      <c r="R69" s="104">
        <v>0.2</v>
      </c>
      <c r="S69" s="40">
        <v>0.111111111</v>
      </c>
      <c r="T69" s="41">
        <v>0.94117647100000001</v>
      </c>
      <c r="U69" s="27">
        <v>0.33333333333333298</v>
      </c>
      <c r="V69" s="86">
        <v>0.8</v>
      </c>
      <c r="W69" s="27">
        <v>3.703703699999996E-2</v>
      </c>
      <c r="X69" s="28">
        <v>0.75294117680000006</v>
      </c>
      <c r="Y69" s="10"/>
      <c r="Z69" s="10"/>
      <c r="AA69" s="27"/>
      <c r="AB69" s="18"/>
      <c r="AC69" s="41"/>
      <c r="AD69" s="43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 spans="1:40" ht="45" customHeight="1" x14ac:dyDescent="0.25">
      <c r="A70" s="12" t="s">
        <v>42</v>
      </c>
      <c r="B70" s="13">
        <v>48</v>
      </c>
      <c r="C70" s="20" t="s">
        <v>106</v>
      </c>
      <c r="D70" s="20" t="s">
        <v>197</v>
      </c>
      <c r="E70" s="20"/>
      <c r="F70" s="20" t="s">
        <v>161</v>
      </c>
      <c r="G70" s="14" t="s">
        <v>115</v>
      </c>
      <c r="H70" s="14" t="s">
        <v>122</v>
      </c>
      <c r="I70" s="14" t="s">
        <v>207</v>
      </c>
      <c r="J70" s="14" t="s">
        <v>128</v>
      </c>
      <c r="K70" s="162" t="s">
        <v>130</v>
      </c>
      <c r="L70" s="96">
        <v>39</v>
      </c>
      <c r="M70" s="97">
        <v>2</v>
      </c>
      <c r="N70" s="97">
        <v>37</v>
      </c>
      <c r="O70" s="27">
        <v>9.2153846153846197E-2</v>
      </c>
      <c r="P70" s="97">
        <v>0</v>
      </c>
      <c r="Q70" s="97">
        <v>0</v>
      </c>
      <c r="R70" s="106">
        <v>0</v>
      </c>
      <c r="S70" s="108">
        <v>0</v>
      </c>
      <c r="T70" s="41">
        <v>0.94871794899999995</v>
      </c>
      <c r="U70" s="97">
        <v>0</v>
      </c>
      <c r="V70" s="97">
        <v>1</v>
      </c>
      <c r="W70" s="97">
        <v>0</v>
      </c>
      <c r="X70" s="28">
        <v>0.94871794899999995</v>
      </c>
      <c r="Y70" s="10"/>
      <c r="Z70" s="10"/>
      <c r="AA70" s="27"/>
      <c r="AB70" s="18"/>
      <c r="AC70" s="44"/>
      <c r="AD70" s="43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spans="1:40" ht="45" customHeight="1" x14ac:dyDescent="0.25">
      <c r="A71" s="12" t="s">
        <v>43</v>
      </c>
      <c r="B71" s="13">
        <v>49</v>
      </c>
      <c r="C71" s="20" t="s">
        <v>106</v>
      </c>
      <c r="D71" s="20" t="s">
        <v>198</v>
      </c>
      <c r="E71" s="20"/>
      <c r="F71" s="20" t="s">
        <v>162</v>
      </c>
      <c r="G71" s="14" t="s">
        <v>115</v>
      </c>
      <c r="H71" s="14" t="s">
        <v>122</v>
      </c>
      <c r="I71" s="14" t="s">
        <v>207</v>
      </c>
      <c r="J71" s="14" t="s">
        <v>128</v>
      </c>
      <c r="K71" s="162" t="s">
        <v>130</v>
      </c>
      <c r="L71" s="96">
        <v>43</v>
      </c>
      <c r="M71" s="97">
        <v>2</v>
      </c>
      <c r="N71" s="97">
        <v>41</v>
      </c>
      <c r="O71" s="27">
        <v>8.1651162790697701E-2</v>
      </c>
      <c r="P71" s="27">
        <v>6.9767441860465101E-2</v>
      </c>
      <c r="Q71" s="97">
        <v>1</v>
      </c>
      <c r="R71" s="28">
        <v>2.4390243902439001E-2</v>
      </c>
      <c r="S71" s="40">
        <v>0.66666666699999999</v>
      </c>
      <c r="T71" s="105">
        <v>1</v>
      </c>
      <c r="U71" s="97">
        <v>1</v>
      </c>
      <c r="V71" s="27">
        <v>0.97560975609756095</v>
      </c>
      <c r="W71" s="27">
        <v>0.66666666699999999</v>
      </c>
      <c r="X71" s="28">
        <v>0.97560975609756095</v>
      </c>
      <c r="Y71" s="10"/>
      <c r="Z71" s="10"/>
      <c r="AA71" s="27"/>
      <c r="AB71" s="18"/>
      <c r="AC71" s="44"/>
      <c r="AD71" s="43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spans="1:40" ht="45" customHeight="1" thickBot="1" x14ac:dyDescent="0.3">
      <c r="A72" s="12" t="s">
        <v>44</v>
      </c>
      <c r="B72" s="15">
        <v>50</v>
      </c>
      <c r="C72" s="21" t="s">
        <v>106</v>
      </c>
      <c r="D72" s="141" t="s">
        <v>199</v>
      </c>
      <c r="E72" s="141"/>
      <c r="F72" s="21" t="s">
        <v>163</v>
      </c>
      <c r="G72" s="139" t="s">
        <v>115</v>
      </c>
      <c r="H72" s="139" t="s">
        <v>122</v>
      </c>
      <c r="I72" s="139" t="s">
        <v>207</v>
      </c>
      <c r="J72" s="139" t="s">
        <v>128</v>
      </c>
      <c r="K72" s="163" t="s">
        <v>130</v>
      </c>
      <c r="L72" s="100">
        <v>46</v>
      </c>
      <c r="M72" s="101">
        <v>7</v>
      </c>
      <c r="N72" s="101">
        <v>39</v>
      </c>
      <c r="O72" s="30">
        <v>0.18695652173912999</v>
      </c>
      <c r="P72" s="30">
        <v>0.108695652173913</v>
      </c>
      <c r="Q72" s="30">
        <v>0.71428571428571397</v>
      </c>
      <c r="R72" s="110">
        <v>0</v>
      </c>
      <c r="S72" s="109">
        <v>1</v>
      </c>
      <c r="T72" s="42">
        <v>0.95121951199999999</v>
      </c>
      <c r="U72" s="30">
        <v>0.71428571428571397</v>
      </c>
      <c r="V72" s="101">
        <v>1</v>
      </c>
      <c r="W72" s="30">
        <v>0.71428571428571397</v>
      </c>
      <c r="X72" s="31">
        <v>0.95121951199999999</v>
      </c>
      <c r="Y72" s="10"/>
      <c r="Z72" s="10"/>
      <c r="AA72" s="27"/>
      <c r="AB72" s="18"/>
      <c r="AC72" s="44"/>
      <c r="AD72" s="43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spans="1:40" x14ac:dyDescent="0.25">
      <c r="S73" s="23"/>
      <c r="T73" s="23"/>
      <c r="U73" s="23"/>
      <c r="Y73" s="10"/>
      <c r="Z73" s="10"/>
      <c r="AA73" s="18"/>
      <c r="AB73" s="18"/>
      <c r="AC73" s="18"/>
      <c r="AD73" s="18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spans="1:40" x14ac:dyDescent="0.25">
      <c r="G74" s="17"/>
      <c r="H74" s="17"/>
      <c r="I74" s="17"/>
      <c r="J74" s="17"/>
      <c r="K74" s="17"/>
      <c r="L74" s="17"/>
      <c r="M74" s="17"/>
      <c r="S74" s="23"/>
      <c r="T74" s="23"/>
      <c r="U74" s="23"/>
      <c r="Y74" s="10"/>
      <c r="Z74" s="10"/>
      <c r="AA74" s="18"/>
      <c r="AB74" s="18"/>
      <c r="AC74" s="18"/>
      <c r="AD74" s="18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spans="1:40" x14ac:dyDescent="0.25">
      <c r="G75" s="17"/>
      <c r="H75" s="17"/>
      <c r="I75" s="17"/>
      <c r="J75" s="17"/>
      <c r="K75" s="17"/>
      <c r="L75" s="17"/>
      <c r="M75" s="17"/>
      <c r="S75" s="23"/>
      <c r="T75" s="23"/>
      <c r="U75" s="23"/>
      <c r="Y75" s="10"/>
      <c r="Z75" s="10"/>
      <c r="AA75" s="18"/>
      <c r="AB75" s="18"/>
      <c r="AC75" s="18"/>
      <c r="AD75" s="18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spans="1:40" x14ac:dyDescent="0.25">
      <c r="G76" s="17"/>
      <c r="H76" s="17"/>
      <c r="I76" s="17"/>
      <c r="J76" s="17"/>
      <c r="K76" s="17"/>
      <c r="L76" s="17"/>
      <c r="M76" s="17"/>
      <c r="S76" s="23"/>
      <c r="T76" s="23"/>
      <c r="U76" s="23"/>
      <c r="Y76" s="10"/>
      <c r="Z76" s="10"/>
      <c r="AA76" s="18"/>
      <c r="AB76" s="18"/>
      <c r="AC76" s="18"/>
      <c r="AD76" s="18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 spans="1:40" x14ac:dyDescent="0.25">
      <c r="G77" s="17"/>
      <c r="H77" s="17"/>
      <c r="I77" s="17"/>
      <c r="J77" s="17"/>
      <c r="K77" s="17"/>
      <c r="L77" s="17"/>
      <c r="M77" s="17"/>
      <c r="S77" s="23"/>
      <c r="T77" s="23"/>
      <c r="U77" s="23"/>
      <c r="Y77" s="10"/>
      <c r="Z77" s="10"/>
      <c r="AA77" s="18"/>
      <c r="AB77" s="18"/>
      <c r="AC77" s="18"/>
      <c r="AD77" s="18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spans="1:40" x14ac:dyDescent="0.25">
      <c r="C78" s="20"/>
      <c r="G78" s="17"/>
      <c r="H78" s="17"/>
      <c r="I78" s="17"/>
      <c r="J78" s="17"/>
      <c r="K78" s="17"/>
      <c r="L78" s="17"/>
      <c r="M78" s="17"/>
      <c r="S78" s="23"/>
      <c r="T78" s="23"/>
      <c r="U78" s="23"/>
      <c r="Y78" s="10"/>
      <c r="Z78" s="10"/>
      <c r="AA78" s="18"/>
      <c r="AB78" s="18"/>
      <c r="AC78" s="18"/>
      <c r="AD78" s="18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spans="1:40" x14ac:dyDescent="0.25">
      <c r="G79" s="17"/>
      <c r="H79" s="17"/>
      <c r="I79" s="17"/>
      <c r="J79" s="17"/>
      <c r="K79" s="17"/>
      <c r="L79" s="17"/>
      <c r="M79" s="17"/>
      <c r="Y79" s="10"/>
      <c r="Z79" s="10"/>
      <c r="AA79" s="18"/>
      <c r="AB79" s="18"/>
      <c r="AC79" s="18"/>
      <c r="AD79" s="18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spans="1:40" x14ac:dyDescent="0.25">
      <c r="C80" s="24"/>
      <c r="G80" s="17"/>
      <c r="H80" s="17"/>
      <c r="I80" s="17"/>
      <c r="J80" s="17"/>
      <c r="K80" s="17"/>
      <c r="L80" s="17"/>
      <c r="M80" s="17"/>
      <c r="Y80" s="10"/>
      <c r="Z80" s="10"/>
      <c r="AA80" s="18"/>
      <c r="AB80" s="18"/>
      <c r="AC80" s="18"/>
      <c r="AD80" s="18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spans="3:40" x14ac:dyDescent="0.25">
      <c r="C81" s="24"/>
      <c r="G81" s="17"/>
      <c r="H81" s="17"/>
      <c r="I81" s="17"/>
      <c r="J81" s="17"/>
      <c r="K81" s="17"/>
      <c r="L81" s="17"/>
      <c r="M81" s="17"/>
      <c r="Y81" s="10"/>
      <c r="Z81" s="10"/>
      <c r="AA81" s="18"/>
      <c r="AB81" s="18"/>
      <c r="AC81" s="18"/>
      <c r="AD81" s="18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spans="3:40" x14ac:dyDescent="0.25">
      <c r="C82" s="20"/>
      <c r="G82" s="17"/>
      <c r="H82" s="17"/>
      <c r="I82" s="17"/>
      <c r="J82" s="17"/>
      <c r="K82" s="17"/>
      <c r="L82" s="17"/>
      <c r="M82" s="17"/>
      <c r="Y82" s="10"/>
      <c r="Z82" s="10"/>
      <c r="AA82" s="18"/>
      <c r="AB82" s="18"/>
      <c r="AC82" s="18"/>
      <c r="AD82" s="18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spans="3:40" x14ac:dyDescent="0.25">
      <c r="C83" s="20"/>
      <c r="G83" s="17"/>
      <c r="H83" s="17"/>
      <c r="I83" s="17"/>
      <c r="J83" s="17"/>
      <c r="K83" s="17"/>
      <c r="L83" s="17"/>
      <c r="M83" s="17"/>
      <c r="Y83" s="10"/>
      <c r="Z83" s="10"/>
      <c r="AA83" s="18"/>
      <c r="AB83" s="18"/>
      <c r="AC83" s="18"/>
      <c r="AD83" s="18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3:40" x14ac:dyDescent="0.25">
      <c r="G84" s="17"/>
      <c r="H84" s="17"/>
      <c r="I84" s="17"/>
      <c r="J84" s="17"/>
      <c r="K84" s="17"/>
      <c r="L84" s="17"/>
      <c r="M84" s="17"/>
      <c r="Y84" s="10"/>
      <c r="Z84" s="10"/>
      <c r="AA84" s="18"/>
      <c r="AB84" s="18"/>
      <c r="AC84" s="18"/>
      <c r="AD84" s="18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3:40" x14ac:dyDescent="0.25">
      <c r="G85" s="17"/>
      <c r="H85" s="17"/>
      <c r="I85" s="17"/>
      <c r="J85" s="17"/>
      <c r="K85" s="17"/>
      <c r="L85" s="17"/>
      <c r="M85" s="17"/>
      <c r="Y85" s="10"/>
      <c r="Z85" s="10"/>
      <c r="AA85" s="18"/>
      <c r="AB85" s="18"/>
      <c r="AC85" s="18"/>
      <c r="AD85" s="18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spans="3:40" x14ac:dyDescent="0.25">
      <c r="G86" s="17"/>
      <c r="H86" s="17"/>
      <c r="I86" s="17"/>
      <c r="J86" s="17"/>
      <c r="K86" s="17"/>
      <c r="L86" s="17"/>
      <c r="M86" s="17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spans="3:40" x14ac:dyDescent="0.25">
      <c r="G87" s="17"/>
      <c r="H87" s="17"/>
      <c r="I87" s="17"/>
      <c r="J87" s="17"/>
      <c r="K87" s="17"/>
      <c r="L87" s="17"/>
      <c r="M87" s="17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spans="3:40" x14ac:dyDescent="0.25">
      <c r="C88" s="20"/>
      <c r="G88" s="17"/>
      <c r="H88" s="17"/>
      <c r="I88" s="17"/>
      <c r="J88" s="17"/>
      <c r="K88" s="17"/>
      <c r="L88" s="17"/>
      <c r="M88" s="17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spans="3:40" x14ac:dyDescent="0.25">
      <c r="C89" s="20"/>
      <c r="G89" s="17"/>
      <c r="H89" s="17"/>
      <c r="I89" s="17"/>
      <c r="J89" s="17"/>
      <c r="K89" s="17"/>
      <c r="L89" s="17"/>
      <c r="M89" s="17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spans="3:40" x14ac:dyDescent="0.25">
      <c r="G90" s="17"/>
      <c r="H90" s="17"/>
      <c r="I90" s="17"/>
      <c r="J90" s="17"/>
      <c r="K90" s="17"/>
      <c r="L90" s="17"/>
      <c r="M90" s="17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spans="3:40" x14ac:dyDescent="0.25">
      <c r="G91" s="17"/>
      <c r="H91" s="17"/>
      <c r="I91" s="17"/>
      <c r="J91" s="17"/>
      <c r="K91" s="17"/>
      <c r="L91" s="17"/>
      <c r="M91" s="17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spans="3:40" x14ac:dyDescent="0.25">
      <c r="G92" s="17"/>
      <c r="H92" s="17"/>
      <c r="I92" s="17"/>
      <c r="J92" s="17"/>
      <c r="K92" s="17"/>
      <c r="L92" s="17"/>
      <c r="M92" s="17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spans="3:40" x14ac:dyDescent="0.25">
      <c r="G93" s="17"/>
      <c r="H93" s="17"/>
      <c r="I93" s="17"/>
      <c r="J93" s="17"/>
      <c r="K93" s="17"/>
      <c r="L93" s="17"/>
      <c r="M93" s="17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</sheetData>
  <sortState ref="C1:Y47">
    <sortCondition ref="G1:G47"/>
    <sortCondition descending="1" ref="J1:J47"/>
    <sortCondition ref="H1:H47"/>
    <sortCondition ref="I1:I47"/>
    <sortCondition ref="D1:D47"/>
  </sortState>
  <mergeCells count="21">
    <mergeCell ref="AJ1:AK1"/>
    <mergeCell ref="AL1:AM1"/>
    <mergeCell ref="AN1:AO1"/>
    <mergeCell ref="A1:A2"/>
    <mergeCell ref="E1:E2"/>
    <mergeCell ref="O1:O2"/>
    <mergeCell ref="P1:R1"/>
    <mergeCell ref="AH1:AI1"/>
    <mergeCell ref="W1:X1"/>
    <mergeCell ref="B1:B2"/>
    <mergeCell ref="C1:C2"/>
    <mergeCell ref="D1:D2"/>
    <mergeCell ref="F1:F2"/>
    <mergeCell ref="G1:G2"/>
    <mergeCell ref="H1:H2"/>
    <mergeCell ref="I1:I2"/>
    <mergeCell ref="J1:J2"/>
    <mergeCell ref="K1:K2"/>
    <mergeCell ref="L1:N1"/>
    <mergeCell ref="S1:T1"/>
    <mergeCell ref="U1:V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5" sqref="E5"/>
    </sheetView>
  </sheetViews>
  <sheetFormatPr defaultRowHeight="15" x14ac:dyDescent="0.25"/>
  <sheetData>
    <row r="1" spans="1:7" x14ac:dyDescent="0.25">
      <c r="A1" t="s">
        <v>298</v>
      </c>
    </row>
    <row r="2" spans="1:7" x14ac:dyDescent="0.25">
      <c r="B2" t="s">
        <v>299</v>
      </c>
      <c r="C2" t="s">
        <v>300</v>
      </c>
    </row>
    <row r="3" spans="1:7" x14ac:dyDescent="0.25">
      <c r="A3" t="s">
        <v>301</v>
      </c>
      <c r="B3">
        <v>273</v>
      </c>
      <c r="C3">
        <v>59</v>
      </c>
    </row>
    <row r="4" spans="1:7" x14ac:dyDescent="0.25">
      <c r="A4" t="s">
        <v>302</v>
      </c>
      <c r="B4">
        <v>91</v>
      </c>
      <c r="C4">
        <v>680</v>
      </c>
    </row>
    <row r="5" spans="1:7" s="7" customFormat="1" x14ac:dyDescent="0.25">
      <c r="B5" s="7">
        <f>B3/SUM(B3:B4)</f>
        <v>0.75</v>
      </c>
      <c r="C5" s="7">
        <f>C3/SUM(C3:C4)</f>
        <v>7.9837618403247629E-2</v>
      </c>
    </row>
    <row r="6" spans="1:7" s="7" customFormat="1" x14ac:dyDescent="0.25">
      <c r="B6" s="7">
        <f>1-B5</f>
        <v>0.25</v>
      </c>
      <c r="C6" s="7">
        <f>1-C5</f>
        <v>0.92016238159675234</v>
      </c>
    </row>
    <row r="8" spans="1:7" x14ac:dyDescent="0.25">
      <c r="A8" t="s">
        <v>303</v>
      </c>
      <c r="E8" s="7"/>
      <c r="F8" t="s">
        <v>305</v>
      </c>
    </row>
    <row r="9" spans="1:7" x14ac:dyDescent="0.25">
      <c r="A9" s="7"/>
      <c r="B9" s="7" t="s">
        <v>299</v>
      </c>
      <c r="C9" s="7" t="s">
        <v>300</v>
      </c>
      <c r="F9" s="7" t="s">
        <v>299</v>
      </c>
      <c r="G9" s="7" t="s">
        <v>300</v>
      </c>
    </row>
    <row r="10" spans="1:7" x14ac:dyDescent="0.25">
      <c r="A10" s="7" t="s">
        <v>301</v>
      </c>
      <c r="B10" s="7">
        <v>204</v>
      </c>
      <c r="C10" s="7">
        <v>21</v>
      </c>
      <c r="E10" s="7" t="s">
        <v>301</v>
      </c>
      <c r="F10">
        <v>264</v>
      </c>
      <c r="G10">
        <v>222</v>
      </c>
    </row>
    <row r="11" spans="1:7" x14ac:dyDescent="0.25">
      <c r="A11" s="7" t="s">
        <v>302</v>
      </c>
      <c r="B11" s="7">
        <v>60</v>
      </c>
      <c r="C11" s="7">
        <v>215</v>
      </c>
      <c r="E11" s="7" t="s">
        <v>302</v>
      </c>
      <c r="F11">
        <v>53</v>
      </c>
      <c r="G11">
        <v>134</v>
      </c>
    </row>
    <row r="12" spans="1:7" s="7" customFormat="1" x14ac:dyDescent="0.25">
      <c r="B12" s="7">
        <f>B10/SUM(B10:B11)</f>
        <v>0.77272727272727271</v>
      </c>
      <c r="C12" s="7">
        <f>C10/SUM(C10:C11)</f>
        <v>8.8983050847457626E-2</v>
      </c>
      <c r="F12" s="7">
        <f>F10/SUM(F10:F11)</f>
        <v>0.83280757097791802</v>
      </c>
      <c r="G12" s="7">
        <f>G10/SUM(G10:G11)</f>
        <v>0.6235955056179775</v>
      </c>
    </row>
    <row r="13" spans="1:7" s="7" customFormat="1" x14ac:dyDescent="0.25">
      <c r="B13" s="7">
        <f>1-B12</f>
        <v>0.22727272727272729</v>
      </c>
      <c r="C13" s="7">
        <f>1-C12</f>
        <v>0.91101694915254239</v>
      </c>
      <c r="F13" s="7">
        <f>1-F12</f>
        <v>0.16719242902208198</v>
      </c>
      <c r="G13" s="7">
        <f>1-G12</f>
        <v>0.3764044943820225</v>
      </c>
    </row>
    <row r="15" spans="1:7" x14ac:dyDescent="0.25">
      <c r="A15" t="s">
        <v>304</v>
      </c>
      <c r="F15" t="s">
        <v>306</v>
      </c>
    </row>
    <row r="16" spans="1:7" x14ac:dyDescent="0.25">
      <c r="A16" s="7"/>
      <c r="B16" s="7" t="s">
        <v>299</v>
      </c>
      <c r="C16" s="7" t="s">
        <v>300</v>
      </c>
      <c r="E16" s="7"/>
      <c r="F16" s="7" t="s">
        <v>299</v>
      </c>
      <c r="G16" s="7" t="s">
        <v>300</v>
      </c>
    </row>
    <row r="17" spans="1:7" x14ac:dyDescent="0.25">
      <c r="A17" s="7" t="s">
        <v>301</v>
      </c>
      <c r="B17" s="7">
        <v>46</v>
      </c>
      <c r="C17" s="7">
        <v>2</v>
      </c>
      <c r="E17" s="7" t="s">
        <v>301</v>
      </c>
      <c r="F17">
        <v>45</v>
      </c>
      <c r="G17">
        <v>108</v>
      </c>
    </row>
    <row r="18" spans="1:7" x14ac:dyDescent="0.25">
      <c r="A18" s="7" t="s">
        <v>302</v>
      </c>
      <c r="B18" s="7">
        <v>14</v>
      </c>
      <c r="C18" s="7">
        <v>100</v>
      </c>
      <c r="E18" s="7" t="s">
        <v>302</v>
      </c>
      <c r="F18">
        <v>4</v>
      </c>
      <c r="G18">
        <v>154</v>
      </c>
    </row>
    <row r="19" spans="1:7" x14ac:dyDescent="0.25">
      <c r="B19" s="7">
        <f>B17/SUM(B17:B18)</f>
        <v>0.76666666666666672</v>
      </c>
      <c r="C19" s="7">
        <f>C17/SUM(C17:C18)</f>
        <v>1.9607843137254902E-2</v>
      </c>
      <c r="F19" s="7">
        <f>F17/SUM(F17:F18)</f>
        <v>0.91836734693877553</v>
      </c>
      <c r="G19" s="7">
        <f>G17/SUM(G17:G18)</f>
        <v>0.41221374045801529</v>
      </c>
    </row>
    <row r="20" spans="1:7" x14ac:dyDescent="0.25">
      <c r="B20" s="7">
        <f>1-B19</f>
        <v>0.23333333333333328</v>
      </c>
      <c r="C20" s="7">
        <f>1-C19</f>
        <v>0.98039215686274506</v>
      </c>
      <c r="F20" s="7">
        <f>1-F19</f>
        <v>8.1632653061224469E-2</v>
      </c>
      <c r="G20" s="7">
        <f>1-G19</f>
        <v>0.58778625954198471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workbookViewId="0">
      <selection activeCell="F12" sqref="F12"/>
    </sheetView>
  </sheetViews>
  <sheetFormatPr defaultRowHeight="15" x14ac:dyDescent="0.25"/>
  <cols>
    <col min="2" max="2" width="11.85546875" customWidth="1"/>
    <col min="4" max="4" width="14" customWidth="1"/>
    <col min="6" max="6" width="12.140625" customWidth="1"/>
  </cols>
  <sheetData>
    <row r="1" spans="1:36" s="7" customFormat="1" x14ac:dyDescent="0.25">
      <c r="J1" s="7" t="s">
        <v>244</v>
      </c>
    </row>
    <row r="2" spans="1:36" ht="61.5" customHeight="1" x14ac:dyDescent="0.25">
      <c r="A2" s="1"/>
      <c r="B2" s="1" t="s">
        <v>241</v>
      </c>
      <c r="C2" s="1"/>
      <c r="D2" s="1" t="s">
        <v>49</v>
      </c>
      <c r="E2" s="2" t="s">
        <v>242</v>
      </c>
      <c r="F2" s="2" t="s">
        <v>243</v>
      </c>
      <c r="G2" s="1" t="s">
        <v>54</v>
      </c>
      <c r="H2" s="1"/>
      <c r="I2" s="1"/>
      <c r="J2" s="1" t="s">
        <v>56</v>
      </c>
      <c r="K2" s="1" t="s">
        <v>57</v>
      </c>
      <c r="L2" s="1"/>
      <c r="M2" s="1" t="s">
        <v>60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t="s">
        <v>0</v>
      </c>
      <c r="B3" t="s">
        <v>1</v>
      </c>
      <c r="C3" t="s">
        <v>0</v>
      </c>
      <c r="D3" t="s">
        <v>48</v>
      </c>
      <c r="E3" t="s">
        <v>0</v>
      </c>
      <c r="F3" t="s">
        <v>50</v>
      </c>
      <c r="G3" t="s">
        <v>51</v>
      </c>
      <c r="H3" t="s">
        <v>0</v>
      </c>
      <c r="I3" t="s">
        <v>50</v>
      </c>
      <c r="J3" t="s">
        <v>55</v>
      </c>
      <c r="L3" t="s">
        <v>58</v>
      </c>
      <c r="M3" t="s">
        <v>59</v>
      </c>
      <c r="N3" t="s">
        <v>52</v>
      </c>
      <c r="O3" t="s">
        <v>53</v>
      </c>
    </row>
    <row r="4" spans="1:36" x14ac:dyDescent="0.25">
      <c r="A4" t="s">
        <v>2</v>
      </c>
      <c r="B4">
        <v>0.43808888888888903</v>
      </c>
      <c r="C4" t="s">
        <v>2</v>
      </c>
      <c r="D4">
        <v>0.28888888888888897</v>
      </c>
      <c r="E4" t="s">
        <v>2</v>
      </c>
      <c r="F4" t="s">
        <v>52</v>
      </c>
      <c r="G4">
        <v>7.4074074074074098E-2</v>
      </c>
      <c r="H4" t="s">
        <v>2</v>
      </c>
      <c r="I4" t="s">
        <v>52</v>
      </c>
      <c r="J4">
        <v>0.92592592592592604</v>
      </c>
      <c r="K4">
        <f>G4*J4</f>
        <v>6.8587105624142691E-2</v>
      </c>
      <c r="L4" t="s">
        <v>2</v>
      </c>
      <c r="M4">
        <v>45</v>
      </c>
      <c r="N4">
        <v>27</v>
      </c>
      <c r="O4">
        <v>18</v>
      </c>
    </row>
    <row r="5" spans="1:36" x14ac:dyDescent="0.25">
      <c r="A5" t="s">
        <v>3</v>
      </c>
      <c r="B5">
        <v>0.12601190476190499</v>
      </c>
      <c r="C5" t="s">
        <v>3</v>
      </c>
      <c r="D5">
        <v>0.51190476190476197</v>
      </c>
      <c r="E5" t="s">
        <v>2</v>
      </c>
      <c r="F5" t="s">
        <v>53</v>
      </c>
      <c r="G5">
        <v>0.61111111111111105</v>
      </c>
      <c r="H5" t="s">
        <v>2</v>
      </c>
      <c r="I5" t="s">
        <v>53</v>
      </c>
      <c r="J5">
        <v>0.61111111111111105</v>
      </c>
      <c r="K5">
        <f t="shared" ref="K5:K68" si="0">G5*J5</f>
        <v>0.37345679012345673</v>
      </c>
      <c r="L5" t="s">
        <v>3</v>
      </c>
      <c r="M5">
        <v>84</v>
      </c>
      <c r="N5">
        <v>76</v>
      </c>
      <c r="O5">
        <v>8</v>
      </c>
    </row>
    <row r="6" spans="1:36" x14ac:dyDescent="0.25">
      <c r="A6" t="s">
        <v>4</v>
      </c>
      <c r="B6">
        <v>0.34256060606060601</v>
      </c>
      <c r="C6" t="s">
        <v>4</v>
      </c>
      <c r="D6">
        <v>0.30303030303030298</v>
      </c>
      <c r="E6" t="s">
        <v>3</v>
      </c>
      <c r="F6" t="s">
        <v>52</v>
      </c>
      <c r="G6">
        <v>0.52631578947368396</v>
      </c>
      <c r="H6" t="s">
        <v>3</v>
      </c>
      <c r="I6" t="s">
        <v>52</v>
      </c>
      <c r="J6">
        <v>0.47368421052631599</v>
      </c>
      <c r="K6">
        <f t="shared" si="0"/>
        <v>0.24930747922437671</v>
      </c>
      <c r="L6" t="s">
        <v>4</v>
      </c>
      <c r="M6">
        <v>66</v>
      </c>
      <c r="N6">
        <v>45</v>
      </c>
      <c r="O6">
        <v>21</v>
      </c>
    </row>
    <row r="7" spans="1:36" x14ac:dyDescent="0.25">
      <c r="A7" t="s">
        <v>5</v>
      </c>
      <c r="B7">
        <v>0.132782608695652</v>
      </c>
      <c r="C7" t="s">
        <v>5</v>
      </c>
      <c r="D7">
        <v>6.5217391304347797E-2</v>
      </c>
      <c r="E7" t="s">
        <v>3</v>
      </c>
      <c r="F7" t="s">
        <v>53</v>
      </c>
      <c r="G7">
        <v>0.375</v>
      </c>
      <c r="H7" t="s">
        <v>3</v>
      </c>
      <c r="I7" t="s">
        <v>53</v>
      </c>
      <c r="J7">
        <v>0.375</v>
      </c>
      <c r="K7">
        <f t="shared" si="0"/>
        <v>0.140625</v>
      </c>
      <c r="L7" t="s">
        <v>5</v>
      </c>
      <c r="M7">
        <v>46</v>
      </c>
      <c r="N7">
        <v>42</v>
      </c>
      <c r="O7">
        <v>4</v>
      </c>
    </row>
    <row r="8" spans="1:36" x14ac:dyDescent="0.25">
      <c r="A8" t="s">
        <v>6</v>
      </c>
      <c r="B8">
        <v>0.25522499999999998</v>
      </c>
      <c r="C8" t="s">
        <v>6</v>
      </c>
      <c r="D8">
        <v>0.625</v>
      </c>
      <c r="E8" t="s">
        <v>4</v>
      </c>
      <c r="F8" t="s">
        <v>52</v>
      </c>
      <c r="G8">
        <v>0.133333333333333</v>
      </c>
      <c r="H8" t="s">
        <v>4</v>
      </c>
      <c r="I8" t="s">
        <v>52</v>
      </c>
      <c r="J8">
        <v>0.86666666666666703</v>
      </c>
      <c r="K8">
        <f t="shared" si="0"/>
        <v>0.11555555555555531</v>
      </c>
      <c r="L8" t="s">
        <v>6</v>
      </c>
      <c r="M8">
        <v>40</v>
      </c>
      <c r="N8">
        <v>31</v>
      </c>
      <c r="O8">
        <v>9</v>
      </c>
    </row>
    <row r="9" spans="1:36" x14ac:dyDescent="0.25">
      <c r="A9" t="s">
        <v>7</v>
      </c>
      <c r="B9">
        <v>0.68179761904761904</v>
      </c>
      <c r="C9" t="s">
        <v>7</v>
      </c>
      <c r="D9">
        <v>0.38095238095238099</v>
      </c>
      <c r="E9" t="s">
        <v>4</v>
      </c>
      <c r="F9" t="s">
        <v>53</v>
      </c>
      <c r="G9">
        <v>0.66666666666666696</v>
      </c>
      <c r="H9" t="s">
        <v>4</v>
      </c>
      <c r="I9" t="s">
        <v>53</v>
      </c>
      <c r="J9">
        <v>0.66666666666666696</v>
      </c>
      <c r="K9">
        <f t="shared" si="0"/>
        <v>0.44444444444444486</v>
      </c>
      <c r="L9" t="s">
        <v>7</v>
      </c>
      <c r="M9">
        <v>84</v>
      </c>
      <c r="N9">
        <v>25</v>
      </c>
      <c r="O9">
        <v>59</v>
      </c>
    </row>
    <row r="10" spans="1:36" x14ac:dyDescent="0.25">
      <c r="A10" t="s">
        <v>8</v>
      </c>
      <c r="B10">
        <v>0.13934090909090899</v>
      </c>
      <c r="C10" t="s">
        <v>8</v>
      </c>
      <c r="D10">
        <v>0.34090909090909099</v>
      </c>
      <c r="E10" t="s">
        <v>5</v>
      </c>
      <c r="F10" t="s">
        <v>52</v>
      </c>
      <c r="G10">
        <v>0</v>
      </c>
      <c r="H10" t="s">
        <v>5</v>
      </c>
      <c r="I10" t="s">
        <v>52</v>
      </c>
      <c r="J10">
        <v>1</v>
      </c>
      <c r="K10">
        <f t="shared" si="0"/>
        <v>0</v>
      </c>
      <c r="L10" t="s">
        <v>8</v>
      </c>
      <c r="M10">
        <v>88</v>
      </c>
      <c r="N10">
        <v>80</v>
      </c>
      <c r="O10">
        <v>8</v>
      </c>
    </row>
    <row r="11" spans="1:36" x14ac:dyDescent="0.25">
      <c r="A11" t="s">
        <v>9</v>
      </c>
      <c r="B11">
        <v>9.9651685393258402E-2</v>
      </c>
      <c r="C11" t="s">
        <v>9</v>
      </c>
      <c r="D11">
        <v>0.52808988764044895</v>
      </c>
      <c r="E11" t="s">
        <v>5</v>
      </c>
      <c r="F11" t="s">
        <v>53</v>
      </c>
      <c r="G11">
        <v>0.75</v>
      </c>
      <c r="H11" t="s">
        <v>5</v>
      </c>
      <c r="I11" t="s">
        <v>53</v>
      </c>
      <c r="J11">
        <v>0.75</v>
      </c>
      <c r="K11">
        <f t="shared" si="0"/>
        <v>0.5625</v>
      </c>
      <c r="L11" t="s">
        <v>9</v>
      </c>
      <c r="M11">
        <v>89</v>
      </c>
      <c r="N11">
        <v>86</v>
      </c>
      <c r="O11">
        <v>3</v>
      </c>
    </row>
    <row r="12" spans="1:36" x14ac:dyDescent="0.25">
      <c r="A12" t="s">
        <v>10</v>
      </c>
      <c r="B12">
        <v>0.28467272727272702</v>
      </c>
      <c r="C12" t="s">
        <v>10</v>
      </c>
      <c r="D12">
        <v>0.236363636363636</v>
      </c>
      <c r="E12" t="s">
        <v>6</v>
      </c>
      <c r="F12" t="s">
        <v>52</v>
      </c>
      <c r="G12">
        <v>0.58064516129032295</v>
      </c>
      <c r="H12" t="s">
        <v>6</v>
      </c>
      <c r="I12" t="s">
        <v>52</v>
      </c>
      <c r="J12">
        <v>0.41935483870967699</v>
      </c>
      <c r="K12">
        <f t="shared" si="0"/>
        <v>0.24349635796045777</v>
      </c>
      <c r="L12" t="s">
        <v>10</v>
      </c>
      <c r="M12">
        <v>55</v>
      </c>
      <c r="N12">
        <v>39</v>
      </c>
      <c r="O12">
        <v>16</v>
      </c>
    </row>
    <row r="13" spans="1:36" x14ac:dyDescent="0.25">
      <c r="A13" t="s">
        <v>11</v>
      </c>
      <c r="B13">
        <v>0.69504545454545497</v>
      </c>
      <c r="C13" t="s">
        <v>11</v>
      </c>
      <c r="D13">
        <v>1</v>
      </c>
      <c r="E13" t="s">
        <v>6</v>
      </c>
      <c r="F13" t="s">
        <v>53</v>
      </c>
      <c r="G13">
        <v>0.77777777777777801</v>
      </c>
      <c r="H13" t="s">
        <v>6</v>
      </c>
      <c r="I13" t="s">
        <v>53</v>
      </c>
      <c r="J13">
        <v>0.77777777777777801</v>
      </c>
      <c r="K13">
        <f t="shared" si="0"/>
        <v>0.60493827160493863</v>
      </c>
      <c r="L13" t="s">
        <v>11</v>
      </c>
      <c r="M13">
        <v>22</v>
      </c>
      <c r="N13">
        <v>7</v>
      </c>
      <c r="O13">
        <v>15</v>
      </c>
    </row>
    <row r="14" spans="1:36" x14ac:dyDescent="0.25">
      <c r="A14" t="s">
        <v>12</v>
      </c>
      <c r="B14">
        <v>0.18839583333333301</v>
      </c>
      <c r="C14" t="s">
        <v>12</v>
      </c>
      <c r="D14">
        <v>0.33333333333333298</v>
      </c>
      <c r="E14" t="s">
        <v>7</v>
      </c>
      <c r="F14" t="s">
        <v>52</v>
      </c>
      <c r="G14">
        <v>0.12</v>
      </c>
      <c r="H14" t="s">
        <v>7</v>
      </c>
      <c r="I14" t="s">
        <v>52</v>
      </c>
      <c r="J14">
        <v>0.88</v>
      </c>
      <c r="K14">
        <f t="shared" si="0"/>
        <v>0.1056</v>
      </c>
      <c r="L14" t="s">
        <v>12</v>
      </c>
      <c r="M14">
        <v>48</v>
      </c>
      <c r="N14">
        <v>40</v>
      </c>
      <c r="O14">
        <v>8</v>
      </c>
    </row>
    <row r="15" spans="1:36" x14ac:dyDescent="0.25">
      <c r="A15" t="s">
        <v>13</v>
      </c>
      <c r="B15">
        <v>0.17100000000000001</v>
      </c>
      <c r="C15" t="s">
        <v>13</v>
      </c>
      <c r="D15">
        <v>7.8431372549019607E-2</v>
      </c>
      <c r="E15" t="s">
        <v>7</v>
      </c>
      <c r="F15" t="s">
        <v>53</v>
      </c>
      <c r="G15">
        <v>0.49152542372881403</v>
      </c>
      <c r="H15" t="s">
        <v>7</v>
      </c>
      <c r="I15" t="s">
        <v>53</v>
      </c>
      <c r="J15">
        <v>0.49152542372881403</v>
      </c>
      <c r="K15">
        <f t="shared" si="0"/>
        <v>0.24159724217179018</v>
      </c>
      <c r="L15" t="s">
        <v>13</v>
      </c>
      <c r="M15">
        <v>51</v>
      </c>
      <c r="N15">
        <v>45</v>
      </c>
      <c r="O15">
        <v>6</v>
      </c>
    </row>
    <row r="16" spans="1:36" x14ac:dyDescent="0.25">
      <c r="A16" t="s">
        <v>14</v>
      </c>
      <c r="B16">
        <v>0.70784615384615401</v>
      </c>
      <c r="C16" t="s">
        <v>14</v>
      </c>
      <c r="D16">
        <v>0.65384615384615397</v>
      </c>
      <c r="E16" t="s">
        <v>8</v>
      </c>
      <c r="F16" t="s">
        <v>52</v>
      </c>
      <c r="G16">
        <v>0.28749999999999998</v>
      </c>
      <c r="H16" t="s">
        <v>8</v>
      </c>
      <c r="I16" t="s">
        <v>52</v>
      </c>
      <c r="J16">
        <v>0.71250000000000002</v>
      </c>
      <c r="K16">
        <f t="shared" si="0"/>
        <v>0.20484374999999999</v>
      </c>
      <c r="L16" t="s">
        <v>14</v>
      </c>
      <c r="M16">
        <v>52</v>
      </c>
      <c r="N16">
        <v>12</v>
      </c>
      <c r="O16">
        <v>40</v>
      </c>
    </row>
    <row r="17" spans="1:15" x14ac:dyDescent="0.25">
      <c r="A17" t="s">
        <v>15</v>
      </c>
      <c r="B17">
        <v>0.88726086956521699</v>
      </c>
      <c r="C17" t="s">
        <v>15</v>
      </c>
      <c r="D17">
        <v>0.84782608695652195</v>
      </c>
      <c r="E17" t="s">
        <v>8</v>
      </c>
      <c r="F17" t="s">
        <v>53</v>
      </c>
      <c r="G17">
        <v>0.875</v>
      </c>
      <c r="H17" t="s">
        <v>8</v>
      </c>
      <c r="I17" t="s">
        <v>53</v>
      </c>
      <c r="J17">
        <v>0.875</v>
      </c>
      <c r="K17">
        <f t="shared" si="0"/>
        <v>0.765625</v>
      </c>
      <c r="L17" t="s">
        <v>15</v>
      </c>
      <c r="M17">
        <v>46</v>
      </c>
      <c r="N17">
        <v>5</v>
      </c>
      <c r="O17">
        <v>41</v>
      </c>
    </row>
    <row r="18" spans="1:15" x14ac:dyDescent="0.25">
      <c r="A18" t="s">
        <v>16</v>
      </c>
      <c r="B18">
        <v>0.18731249999999999</v>
      </c>
      <c r="C18" t="s">
        <v>16</v>
      </c>
      <c r="D18">
        <v>0.125</v>
      </c>
      <c r="E18" t="s">
        <v>9</v>
      </c>
      <c r="F18" t="s">
        <v>52</v>
      </c>
      <c r="G18">
        <v>0.52325581395348797</v>
      </c>
      <c r="H18" t="s">
        <v>9</v>
      </c>
      <c r="I18" t="s">
        <v>52</v>
      </c>
      <c r="J18">
        <v>0.47674418604651198</v>
      </c>
      <c r="K18">
        <f t="shared" si="0"/>
        <v>0.24945916711736071</v>
      </c>
      <c r="L18" t="s">
        <v>16</v>
      </c>
      <c r="M18">
        <v>48</v>
      </c>
      <c r="N18">
        <v>40</v>
      </c>
      <c r="O18">
        <v>8</v>
      </c>
    </row>
    <row r="19" spans="1:15" x14ac:dyDescent="0.25">
      <c r="A19" t="s">
        <v>17</v>
      </c>
      <c r="B19">
        <v>0.54474999999999996</v>
      </c>
      <c r="C19" t="s">
        <v>17</v>
      </c>
      <c r="D19">
        <v>0.9</v>
      </c>
      <c r="E19" t="s">
        <v>9</v>
      </c>
      <c r="F19" t="s">
        <v>53</v>
      </c>
      <c r="G19">
        <v>0.66666666666666696</v>
      </c>
      <c r="H19" t="s">
        <v>9</v>
      </c>
      <c r="I19" t="s">
        <v>53</v>
      </c>
      <c r="J19">
        <v>0.66666666666666696</v>
      </c>
      <c r="K19">
        <f t="shared" si="0"/>
        <v>0.44444444444444486</v>
      </c>
      <c r="L19" t="s">
        <v>17</v>
      </c>
      <c r="M19">
        <v>40</v>
      </c>
      <c r="N19">
        <v>18</v>
      </c>
      <c r="O19">
        <v>22</v>
      </c>
    </row>
    <row r="20" spans="1:15" x14ac:dyDescent="0.25">
      <c r="A20" t="s">
        <v>18</v>
      </c>
      <c r="B20">
        <v>9.6465116279069799E-2</v>
      </c>
      <c r="C20" t="s">
        <v>18</v>
      </c>
      <c r="D20">
        <v>4.6511627906976702E-2</v>
      </c>
      <c r="E20" t="s">
        <v>10</v>
      </c>
      <c r="F20" t="s">
        <v>52</v>
      </c>
      <c r="G20">
        <v>0.102564102564103</v>
      </c>
      <c r="H20" t="s">
        <v>10</v>
      </c>
      <c r="I20" t="s">
        <v>52</v>
      </c>
      <c r="J20">
        <v>0.89743589743589702</v>
      </c>
      <c r="K20">
        <f t="shared" si="0"/>
        <v>9.2044707429323164E-2</v>
      </c>
      <c r="L20" t="s">
        <v>18</v>
      </c>
      <c r="M20">
        <v>43</v>
      </c>
      <c r="N20">
        <v>40</v>
      </c>
      <c r="O20">
        <v>3</v>
      </c>
    </row>
    <row r="21" spans="1:15" x14ac:dyDescent="0.25">
      <c r="A21" t="s">
        <v>19</v>
      </c>
      <c r="B21">
        <v>0.15983333333333299</v>
      </c>
      <c r="C21" t="s">
        <v>19</v>
      </c>
      <c r="D21">
        <v>0.20833333333333301</v>
      </c>
      <c r="E21" t="s">
        <v>10</v>
      </c>
      <c r="F21" t="s">
        <v>53</v>
      </c>
      <c r="G21">
        <v>0.5625</v>
      </c>
      <c r="H21" t="s">
        <v>10</v>
      </c>
      <c r="I21" t="s">
        <v>53</v>
      </c>
      <c r="J21">
        <v>0.5625</v>
      </c>
      <c r="K21">
        <f t="shared" si="0"/>
        <v>0.31640625</v>
      </c>
      <c r="L21" t="s">
        <v>19</v>
      </c>
      <c r="M21">
        <v>48</v>
      </c>
      <c r="N21">
        <v>42</v>
      </c>
      <c r="O21">
        <v>6</v>
      </c>
    </row>
    <row r="22" spans="1:15" x14ac:dyDescent="0.25">
      <c r="A22" t="s">
        <v>20</v>
      </c>
      <c r="B22">
        <v>0.75542352941176505</v>
      </c>
      <c r="C22" t="s">
        <v>20</v>
      </c>
      <c r="D22">
        <v>0.49411764705882399</v>
      </c>
      <c r="E22" t="s">
        <v>11</v>
      </c>
      <c r="F22" t="s">
        <v>52</v>
      </c>
      <c r="G22">
        <v>1</v>
      </c>
      <c r="H22" t="s">
        <v>11</v>
      </c>
      <c r="I22" t="s">
        <v>52</v>
      </c>
      <c r="J22">
        <v>0</v>
      </c>
      <c r="K22">
        <f t="shared" si="0"/>
        <v>0</v>
      </c>
      <c r="L22" t="s">
        <v>20</v>
      </c>
      <c r="M22">
        <v>85</v>
      </c>
      <c r="N22">
        <v>19</v>
      </c>
      <c r="O22">
        <v>66</v>
      </c>
    </row>
    <row r="23" spans="1:15" x14ac:dyDescent="0.25">
      <c r="A23" t="s">
        <v>21</v>
      </c>
      <c r="B23">
        <v>0.47736585365853701</v>
      </c>
      <c r="C23" t="s">
        <v>21</v>
      </c>
      <c r="D23">
        <v>0.56097560975609795</v>
      </c>
      <c r="E23" t="s">
        <v>11</v>
      </c>
      <c r="F23" t="s">
        <v>53</v>
      </c>
      <c r="G23">
        <v>1</v>
      </c>
      <c r="H23" t="s">
        <v>11</v>
      </c>
      <c r="I23" t="s">
        <v>53</v>
      </c>
      <c r="J23">
        <v>1</v>
      </c>
      <c r="K23">
        <f t="shared" si="0"/>
        <v>1</v>
      </c>
      <c r="L23" t="s">
        <v>21</v>
      </c>
      <c r="M23">
        <v>41</v>
      </c>
      <c r="N23">
        <v>23</v>
      </c>
      <c r="O23">
        <v>18</v>
      </c>
    </row>
    <row r="24" spans="1:15" x14ac:dyDescent="0.25">
      <c r="A24" t="s">
        <v>22</v>
      </c>
      <c r="B24">
        <v>0.37224000000000002</v>
      </c>
      <c r="C24" t="s">
        <v>22</v>
      </c>
      <c r="D24">
        <v>0.4</v>
      </c>
      <c r="E24" t="s">
        <v>12</v>
      </c>
      <c r="F24" t="s">
        <v>52</v>
      </c>
      <c r="G24">
        <v>0.2</v>
      </c>
      <c r="H24" t="s">
        <v>12</v>
      </c>
      <c r="I24" t="s">
        <v>52</v>
      </c>
      <c r="J24">
        <v>0.8</v>
      </c>
      <c r="K24">
        <f t="shared" si="0"/>
        <v>0.16000000000000003</v>
      </c>
      <c r="L24" t="s">
        <v>22</v>
      </c>
      <c r="M24">
        <v>50</v>
      </c>
      <c r="N24">
        <v>32</v>
      </c>
      <c r="O24">
        <v>18</v>
      </c>
    </row>
    <row r="25" spans="1:15" x14ac:dyDescent="0.25">
      <c r="A25" t="s">
        <v>23</v>
      </c>
      <c r="B25">
        <v>0.82499999999999996</v>
      </c>
      <c r="C25" t="s">
        <v>23</v>
      </c>
      <c r="D25">
        <v>0.75</v>
      </c>
      <c r="E25" t="s">
        <v>12</v>
      </c>
      <c r="F25" t="s">
        <v>53</v>
      </c>
      <c r="G25">
        <v>1</v>
      </c>
      <c r="H25" t="s">
        <v>12</v>
      </c>
      <c r="I25" t="s">
        <v>53</v>
      </c>
      <c r="J25">
        <v>1</v>
      </c>
      <c r="K25">
        <f t="shared" si="0"/>
        <v>1</v>
      </c>
      <c r="L25" t="s">
        <v>23</v>
      </c>
      <c r="M25">
        <v>40</v>
      </c>
      <c r="N25">
        <v>5</v>
      </c>
      <c r="O25">
        <v>35</v>
      </c>
    </row>
    <row r="26" spans="1:15" x14ac:dyDescent="0.25">
      <c r="A26" t="s">
        <v>24</v>
      </c>
      <c r="B26">
        <v>6.7833333333333301E-2</v>
      </c>
      <c r="C26" t="s">
        <v>24</v>
      </c>
      <c r="D26">
        <v>0</v>
      </c>
      <c r="E26" t="s">
        <v>13</v>
      </c>
      <c r="F26" t="s">
        <v>52</v>
      </c>
      <c r="G26">
        <v>0</v>
      </c>
      <c r="H26" t="s">
        <v>13</v>
      </c>
      <c r="I26" t="s">
        <v>52</v>
      </c>
      <c r="J26">
        <v>1</v>
      </c>
      <c r="K26">
        <f t="shared" si="0"/>
        <v>0</v>
      </c>
      <c r="L26" t="s">
        <v>24</v>
      </c>
      <c r="M26">
        <v>30</v>
      </c>
      <c r="N26">
        <v>29</v>
      </c>
      <c r="O26">
        <v>1</v>
      </c>
    </row>
    <row r="27" spans="1:15" x14ac:dyDescent="0.25">
      <c r="A27" t="s">
        <v>25</v>
      </c>
      <c r="B27">
        <v>0.13575609756097601</v>
      </c>
      <c r="C27" t="s">
        <v>25</v>
      </c>
      <c r="D27">
        <v>9.7560975609756101E-2</v>
      </c>
      <c r="E27" t="s">
        <v>13</v>
      </c>
      <c r="F27" t="s">
        <v>53</v>
      </c>
      <c r="G27">
        <v>0.66666666666666696</v>
      </c>
      <c r="H27" t="s">
        <v>13</v>
      </c>
      <c r="I27" t="s">
        <v>53</v>
      </c>
      <c r="J27">
        <v>0.66666666666666696</v>
      </c>
      <c r="K27">
        <f t="shared" si="0"/>
        <v>0.44444444444444486</v>
      </c>
      <c r="L27" t="s">
        <v>25</v>
      </c>
      <c r="M27">
        <v>41</v>
      </c>
      <c r="N27">
        <v>35</v>
      </c>
      <c r="O27">
        <v>6</v>
      </c>
    </row>
    <row r="28" spans="1:15" x14ac:dyDescent="0.25">
      <c r="A28" t="s">
        <v>26</v>
      </c>
      <c r="B28">
        <v>0.388743243243243</v>
      </c>
      <c r="C28" t="s">
        <v>26</v>
      </c>
      <c r="D28">
        <v>0.55405405405405395</v>
      </c>
      <c r="E28" t="s">
        <v>14</v>
      </c>
      <c r="F28" t="s">
        <v>52</v>
      </c>
      <c r="G28">
        <v>8.3333333333333301E-2</v>
      </c>
      <c r="H28" t="s">
        <v>14</v>
      </c>
      <c r="I28" t="s">
        <v>52</v>
      </c>
      <c r="J28">
        <v>0.91666666666666696</v>
      </c>
      <c r="K28">
        <f t="shared" si="0"/>
        <v>7.6388888888888881E-2</v>
      </c>
      <c r="L28" t="s">
        <v>26</v>
      </c>
      <c r="M28">
        <v>74</v>
      </c>
      <c r="N28">
        <v>46</v>
      </c>
      <c r="O28">
        <v>28</v>
      </c>
    </row>
    <row r="29" spans="1:15" x14ac:dyDescent="0.25">
      <c r="A29" t="s">
        <v>27</v>
      </c>
      <c r="B29">
        <v>0.88862162162162195</v>
      </c>
      <c r="C29" t="s">
        <v>27</v>
      </c>
      <c r="D29">
        <v>0.83783783783783805</v>
      </c>
      <c r="E29" t="s">
        <v>14</v>
      </c>
      <c r="F29" t="s">
        <v>53</v>
      </c>
      <c r="G29">
        <v>0.82499999999999996</v>
      </c>
      <c r="H29" t="s">
        <v>14</v>
      </c>
      <c r="I29" t="s">
        <v>53</v>
      </c>
      <c r="J29">
        <v>0.82499999999999996</v>
      </c>
      <c r="K29">
        <f t="shared" si="0"/>
        <v>0.68062499999999992</v>
      </c>
      <c r="L29" t="s">
        <v>27</v>
      </c>
      <c r="M29">
        <v>37</v>
      </c>
      <c r="N29">
        <v>2</v>
      </c>
      <c r="O29">
        <v>35</v>
      </c>
    </row>
    <row r="30" spans="1:15" x14ac:dyDescent="0.25">
      <c r="A30" t="s">
        <v>28</v>
      </c>
      <c r="B30">
        <v>0.56814285714285695</v>
      </c>
      <c r="C30" t="s">
        <v>28</v>
      </c>
      <c r="D30">
        <v>0.94897959183673497</v>
      </c>
      <c r="E30" t="s">
        <v>15</v>
      </c>
      <c r="F30" t="s">
        <v>52</v>
      </c>
      <c r="G30">
        <v>0.8</v>
      </c>
      <c r="H30" t="s">
        <v>15</v>
      </c>
      <c r="I30" t="s">
        <v>52</v>
      </c>
      <c r="J30">
        <v>0.2</v>
      </c>
      <c r="K30">
        <f t="shared" si="0"/>
        <v>0.16000000000000003</v>
      </c>
      <c r="L30" t="s">
        <v>28</v>
      </c>
      <c r="M30">
        <v>98</v>
      </c>
      <c r="N30">
        <v>42</v>
      </c>
      <c r="O30">
        <v>56</v>
      </c>
    </row>
    <row r="31" spans="1:15" x14ac:dyDescent="0.25">
      <c r="A31" t="s">
        <v>29</v>
      </c>
      <c r="B31">
        <v>0.49168965517241398</v>
      </c>
      <c r="C31" t="s">
        <v>29</v>
      </c>
      <c r="D31">
        <v>0.681034482758621</v>
      </c>
      <c r="E31" t="s">
        <v>15</v>
      </c>
      <c r="F31" t="s">
        <v>53</v>
      </c>
      <c r="G31">
        <v>0.85365853658536595</v>
      </c>
      <c r="H31" t="s">
        <v>15</v>
      </c>
      <c r="I31" t="s">
        <v>53</v>
      </c>
      <c r="J31">
        <v>0.85365853658536595</v>
      </c>
      <c r="K31">
        <f t="shared" si="0"/>
        <v>0.72873289708506861</v>
      </c>
      <c r="L31" t="s">
        <v>29</v>
      </c>
      <c r="M31">
        <v>116</v>
      </c>
      <c r="N31">
        <v>60</v>
      </c>
      <c r="O31">
        <v>56</v>
      </c>
    </row>
    <row r="32" spans="1:15" x14ac:dyDescent="0.25">
      <c r="A32" t="s">
        <v>30</v>
      </c>
      <c r="B32">
        <v>0.520703703703704</v>
      </c>
      <c r="C32" t="s">
        <v>30</v>
      </c>
      <c r="D32">
        <v>0.35185185185185203</v>
      </c>
      <c r="E32" t="s">
        <v>16</v>
      </c>
      <c r="F32" t="s">
        <v>52</v>
      </c>
      <c r="G32">
        <v>0</v>
      </c>
      <c r="H32" t="s">
        <v>16</v>
      </c>
      <c r="I32" t="s">
        <v>52</v>
      </c>
      <c r="J32">
        <v>1</v>
      </c>
      <c r="K32">
        <f t="shared" si="0"/>
        <v>0</v>
      </c>
      <c r="L32" t="s">
        <v>30</v>
      </c>
      <c r="M32">
        <v>54</v>
      </c>
      <c r="N32">
        <v>27</v>
      </c>
      <c r="O32">
        <v>27</v>
      </c>
    </row>
    <row r="33" spans="1:15" x14ac:dyDescent="0.25">
      <c r="A33" t="s">
        <v>31</v>
      </c>
      <c r="B33">
        <v>0.49773333333333297</v>
      </c>
      <c r="C33" t="s">
        <v>31</v>
      </c>
      <c r="D33">
        <v>0.43809523809523798</v>
      </c>
      <c r="E33" t="s">
        <v>16</v>
      </c>
      <c r="F33" t="s">
        <v>53</v>
      </c>
      <c r="G33">
        <v>0.75</v>
      </c>
      <c r="H33" t="s">
        <v>16</v>
      </c>
      <c r="I33" t="s">
        <v>53</v>
      </c>
      <c r="J33">
        <v>0.75</v>
      </c>
      <c r="K33">
        <f t="shared" si="0"/>
        <v>0.5625</v>
      </c>
      <c r="L33" t="s">
        <v>31</v>
      </c>
      <c r="M33">
        <v>105</v>
      </c>
      <c r="N33">
        <v>53</v>
      </c>
      <c r="O33">
        <v>52</v>
      </c>
    </row>
    <row r="34" spans="1:15" x14ac:dyDescent="0.25">
      <c r="A34" s="5" t="s">
        <v>32</v>
      </c>
      <c r="B34">
        <v>5.4172413793103398E-2</v>
      </c>
      <c r="C34" t="s">
        <v>32</v>
      </c>
      <c r="D34">
        <v>0</v>
      </c>
      <c r="E34" t="s">
        <v>17</v>
      </c>
      <c r="F34" t="s">
        <v>52</v>
      </c>
      <c r="G34">
        <v>0.94444444444444398</v>
      </c>
      <c r="H34" t="s">
        <v>17</v>
      </c>
      <c r="I34" t="s">
        <v>52</v>
      </c>
      <c r="J34">
        <v>5.5555555555555601E-2</v>
      </c>
      <c r="K34">
        <f t="shared" si="0"/>
        <v>5.2469135802469154E-2</v>
      </c>
      <c r="L34" t="s">
        <v>32</v>
      </c>
      <c r="M34">
        <v>29</v>
      </c>
      <c r="N34">
        <v>29</v>
      </c>
      <c r="O34">
        <v>0</v>
      </c>
    </row>
    <row r="35" spans="1:15" x14ac:dyDescent="0.25">
      <c r="A35" s="5" t="s">
        <v>33</v>
      </c>
      <c r="B35">
        <v>1.9050000000000001E-2</v>
      </c>
      <c r="C35" t="s">
        <v>33</v>
      </c>
      <c r="D35">
        <v>0</v>
      </c>
      <c r="E35" t="s">
        <v>17</v>
      </c>
      <c r="F35" t="s">
        <v>53</v>
      </c>
      <c r="G35">
        <v>0.86363636363636398</v>
      </c>
      <c r="H35" t="s">
        <v>17</v>
      </c>
      <c r="I35" t="s">
        <v>53</v>
      </c>
      <c r="J35">
        <v>0.86363636363636398</v>
      </c>
      <c r="K35">
        <f t="shared" si="0"/>
        <v>0.74586776859504189</v>
      </c>
      <c r="L35" t="s">
        <v>33</v>
      </c>
      <c r="M35">
        <v>20</v>
      </c>
      <c r="N35">
        <v>20</v>
      </c>
      <c r="O35">
        <v>0</v>
      </c>
    </row>
    <row r="36" spans="1:15" x14ac:dyDescent="0.25">
      <c r="A36" s="5" t="s">
        <v>34</v>
      </c>
      <c r="B36">
        <v>1.7674418604651201E-2</v>
      </c>
      <c r="C36" t="s">
        <v>34</v>
      </c>
      <c r="D36">
        <v>0</v>
      </c>
      <c r="E36" t="s">
        <v>18</v>
      </c>
      <c r="F36" t="s">
        <v>52</v>
      </c>
      <c r="G36">
        <v>0</v>
      </c>
      <c r="H36" t="s">
        <v>18</v>
      </c>
      <c r="I36" t="s">
        <v>52</v>
      </c>
      <c r="J36">
        <v>1</v>
      </c>
      <c r="K36">
        <f t="shared" si="0"/>
        <v>0</v>
      </c>
      <c r="L36" t="s">
        <v>34</v>
      </c>
      <c r="M36">
        <v>43</v>
      </c>
      <c r="N36">
        <v>43</v>
      </c>
      <c r="O36">
        <v>0</v>
      </c>
    </row>
    <row r="37" spans="1:15" x14ac:dyDescent="0.25">
      <c r="A37" s="5" t="s">
        <v>35</v>
      </c>
      <c r="B37">
        <v>0.34444000000000002</v>
      </c>
      <c r="C37" t="s">
        <v>35</v>
      </c>
      <c r="D37">
        <v>0.12</v>
      </c>
      <c r="E37" t="s">
        <v>18</v>
      </c>
      <c r="F37" t="s">
        <v>53</v>
      </c>
      <c r="G37">
        <v>0.66666666666666696</v>
      </c>
      <c r="H37" t="s">
        <v>18</v>
      </c>
      <c r="I37" t="s">
        <v>53</v>
      </c>
      <c r="J37">
        <v>0.66666666666666696</v>
      </c>
      <c r="K37">
        <f t="shared" si="0"/>
        <v>0.44444444444444486</v>
      </c>
      <c r="L37" t="s">
        <v>35</v>
      </c>
      <c r="M37">
        <v>25</v>
      </c>
      <c r="N37">
        <v>17</v>
      </c>
      <c r="O37">
        <v>8</v>
      </c>
    </row>
    <row r="38" spans="1:15" x14ac:dyDescent="0.25">
      <c r="A38" s="5" t="s">
        <v>36</v>
      </c>
      <c r="B38">
        <v>0.75275000000000003</v>
      </c>
      <c r="C38" t="s">
        <v>36</v>
      </c>
      <c r="D38">
        <v>0.88636363636363602</v>
      </c>
      <c r="E38" t="s">
        <v>19</v>
      </c>
      <c r="F38" t="s">
        <v>52</v>
      </c>
      <c r="G38">
        <v>9.5238095238095205E-2</v>
      </c>
      <c r="H38" t="s">
        <v>19</v>
      </c>
      <c r="I38" t="s">
        <v>52</v>
      </c>
      <c r="J38">
        <v>0.90476190476190499</v>
      </c>
      <c r="K38">
        <f t="shared" si="0"/>
        <v>8.6167800453514728E-2</v>
      </c>
      <c r="L38" t="s">
        <v>36</v>
      </c>
      <c r="M38">
        <v>44</v>
      </c>
      <c r="N38">
        <v>10</v>
      </c>
      <c r="O38">
        <v>34</v>
      </c>
    </row>
    <row r="39" spans="1:15" x14ac:dyDescent="0.25">
      <c r="A39" s="5" t="s">
        <v>37</v>
      </c>
      <c r="B39">
        <v>7.5769230769230797E-2</v>
      </c>
      <c r="C39" t="s">
        <v>37</v>
      </c>
      <c r="D39">
        <v>0</v>
      </c>
      <c r="E39" t="s">
        <v>19</v>
      </c>
      <c r="F39" t="s">
        <v>53</v>
      </c>
      <c r="G39">
        <v>1</v>
      </c>
      <c r="H39" t="s">
        <v>19</v>
      </c>
      <c r="I39" t="s">
        <v>53</v>
      </c>
      <c r="J39">
        <v>1</v>
      </c>
      <c r="K39">
        <f t="shared" si="0"/>
        <v>1</v>
      </c>
      <c r="L39" t="s">
        <v>37</v>
      </c>
      <c r="M39">
        <v>39</v>
      </c>
      <c r="N39">
        <v>38</v>
      </c>
      <c r="O39">
        <v>1</v>
      </c>
    </row>
    <row r="40" spans="1:15" x14ac:dyDescent="0.25">
      <c r="A40" t="s">
        <v>38</v>
      </c>
      <c r="B40">
        <v>0.14580000000000001</v>
      </c>
      <c r="C40" t="s">
        <v>38</v>
      </c>
      <c r="D40">
        <v>2.8571428571428598E-2</v>
      </c>
      <c r="E40" t="s">
        <v>20</v>
      </c>
      <c r="F40" t="s">
        <v>52</v>
      </c>
      <c r="G40">
        <v>5.2631578947368397E-2</v>
      </c>
      <c r="H40" t="s">
        <v>20</v>
      </c>
      <c r="I40" t="s">
        <v>52</v>
      </c>
      <c r="J40">
        <v>0.94736842105263197</v>
      </c>
      <c r="K40">
        <f t="shared" si="0"/>
        <v>4.9861495844875342E-2</v>
      </c>
      <c r="L40" t="s">
        <v>38</v>
      </c>
      <c r="M40">
        <v>35</v>
      </c>
      <c r="N40">
        <v>31</v>
      </c>
      <c r="O40">
        <v>4</v>
      </c>
    </row>
    <row r="41" spans="1:15" x14ac:dyDescent="0.25">
      <c r="A41" t="s">
        <v>39</v>
      </c>
      <c r="B41">
        <v>0.531207547169811</v>
      </c>
      <c r="C41" t="s">
        <v>39</v>
      </c>
      <c r="D41">
        <v>0.77358490566037696</v>
      </c>
      <c r="E41" t="s">
        <v>20</v>
      </c>
      <c r="F41" t="s">
        <v>53</v>
      </c>
      <c r="G41">
        <v>0.62121212121212099</v>
      </c>
      <c r="H41" t="s">
        <v>20</v>
      </c>
      <c r="I41" t="s">
        <v>53</v>
      </c>
      <c r="J41">
        <v>0.62121212121212099</v>
      </c>
      <c r="K41">
        <f t="shared" si="0"/>
        <v>0.38590449954086292</v>
      </c>
      <c r="L41" t="s">
        <v>39</v>
      </c>
      <c r="M41">
        <v>106</v>
      </c>
      <c r="N41">
        <v>48</v>
      </c>
      <c r="O41">
        <v>58</v>
      </c>
    </row>
    <row r="42" spans="1:15" x14ac:dyDescent="0.25">
      <c r="A42" t="s">
        <v>40</v>
      </c>
      <c r="B42">
        <v>0.31978991596638701</v>
      </c>
      <c r="C42" t="s">
        <v>40</v>
      </c>
      <c r="D42">
        <v>0.621848739495798</v>
      </c>
      <c r="E42" t="s">
        <v>21</v>
      </c>
      <c r="F42" t="s">
        <v>52</v>
      </c>
      <c r="G42">
        <v>0.30434782608695699</v>
      </c>
      <c r="H42" t="s">
        <v>21</v>
      </c>
      <c r="I42" t="s">
        <v>52</v>
      </c>
      <c r="J42">
        <v>0.69565217391304301</v>
      </c>
      <c r="K42">
        <f t="shared" si="0"/>
        <v>0.21172022684310038</v>
      </c>
      <c r="L42" t="s">
        <v>40</v>
      </c>
      <c r="M42">
        <v>119</v>
      </c>
      <c r="N42">
        <v>81</v>
      </c>
      <c r="O42">
        <v>38</v>
      </c>
    </row>
    <row r="43" spans="1:15" x14ac:dyDescent="0.25">
      <c r="A43" t="s">
        <v>41</v>
      </c>
      <c r="B43">
        <v>0.10246511627907</v>
      </c>
      <c r="C43" t="s">
        <v>41</v>
      </c>
      <c r="D43">
        <v>0.209302325581395</v>
      </c>
      <c r="E43" t="s">
        <v>21</v>
      </c>
      <c r="F43" t="s">
        <v>53</v>
      </c>
      <c r="G43">
        <v>0.88888888888888895</v>
      </c>
      <c r="H43" t="s">
        <v>21</v>
      </c>
      <c r="I43" t="s">
        <v>53</v>
      </c>
      <c r="J43">
        <v>0.88888888888888895</v>
      </c>
      <c r="K43">
        <f t="shared" si="0"/>
        <v>0.79012345679012352</v>
      </c>
      <c r="L43" t="s">
        <v>41</v>
      </c>
      <c r="M43">
        <v>43</v>
      </c>
      <c r="N43">
        <v>40</v>
      </c>
      <c r="O43">
        <v>3</v>
      </c>
    </row>
    <row r="44" spans="1:15" x14ac:dyDescent="0.25">
      <c r="A44" t="s">
        <v>42</v>
      </c>
      <c r="B44">
        <v>9.2153846153846197E-2</v>
      </c>
      <c r="C44" t="s">
        <v>42</v>
      </c>
      <c r="D44">
        <v>0</v>
      </c>
      <c r="E44" t="s">
        <v>22</v>
      </c>
      <c r="F44" t="s">
        <v>52</v>
      </c>
      <c r="G44">
        <v>0.125</v>
      </c>
      <c r="H44" t="s">
        <v>22</v>
      </c>
      <c r="I44" t="s">
        <v>52</v>
      </c>
      <c r="J44">
        <v>0.875</v>
      </c>
      <c r="K44">
        <f t="shared" si="0"/>
        <v>0.109375</v>
      </c>
      <c r="L44" t="s">
        <v>42</v>
      </c>
      <c r="M44">
        <v>39</v>
      </c>
      <c r="N44">
        <v>37</v>
      </c>
      <c r="O44">
        <v>2</v>
      </c>
    </row>
    <row r="45" spans="1:15" x14ac:dyDescent="0.25">
      <c r="A45" t="s">
        <v>43</v>
      </c>
      <c r="B45">
        <v>8.1651162790697701E-2</v>
      </c>
      <c r="C45" t="s">
        <v>43</v>
      </c>
      <c r="D45">
        <v>6.9767441860465101E-2</v>
      </c>
      <c r="E45" t="s">
        <v>22</v>
      </c>
      <c r="F45" t="s">
        <v>53</v>
      </c>
      <c r="G45">
        <v>0.88888888888888895</v>
      </c>
      <c r="H45" t="s">
        <v>22</v>
      </c>
      <c r="I45" t="s">
        <v>53</v>
      </c>
      <c r="J45">
        <v>0.88888888888888895</v>
      </c>
      <c r="K45">
        <f t="shared" si="0"/>
        <v>0.79012345679012352</v>
      </c>
      <c r="L45" t="s">
        <v>43</v>
      </c>
      <c r="M45">
        <v>43</v>
      </c>
      <c r="N45">
        <v>41</v>
      </c>
      <c r="O45">
        <v>2</v>
      </c>
    </row>
    <row r="46" spans="1:15" x14ac:dyDescent="0.25">
      <c r="A46" t="s">
        <v>44</v>
      </c>
      <c r="B46">
        <v>0.18695652173912999</v>
      </c>
      <c r="C46" t="s">
        <v>44</v>
      </c>
      <c r="D46">
        <v>0.108695652173913</v>
      </c>
      <c r="E46" t="s">
        <v>23</v>
      </c>
      <c r="F46" t="s">
        <v>52</v>
      </c>
      <c r="G46">
        <v>0</v>
      </c>
      <c r="H46" t="s">
        <v>23</v>
      </c>
      <c r="I46" t="s">
        <v>52</v>
      </c>
      <c r="J46">
        <v>1</v>
      </c>
      <c r="K46">
        <f t="shared" si="0"/>
        <v>0</v>
      </c>
      <c r="L46" t="s">
        <v>44</v>
      </c>
      <c r="M46">
        <v>46</v>
      </c>
      <c r="N46">
        <v>39</v>
      </c>
      <c r="O46">
        <v>7</v>
      </c>
    </row>
    <row r="47" spans="1:15" x14ac:dyDescent="0.25">
      <c r="A47" t="s">
        <v>45</v>
      </c>
      <c r="B47">
        <v>0.296739130434783</v>
      </c>
      <c r="C47" t="s">
        <v>45</v>
      </c>
      <c r="D47">
        <v>0.565217391304348</v>
      </c>
      <c r="E47" t="s">
        <v>23</v>
      </c>
      <c r="F47" t="s">
        <v>53</v>
      </c>
      <c r="G47">
        <v>0.85714285714285698</v>
      </c>
      <c r="H47" t="s">
        <v>23</v>
      </c>
      <c r="I47" t="s">
        <v>53</v>
      </c>
      <c r="J47">
        <v>0.85714285714285698</v>
      </c>
      <c r="K47">
        <f t="shared" si="0"/>
        <v>0.73469387755102011</v>
      </c>
      <c r="L47" t="s">
        <v>45</v>
      </c>
      <c r="M47">
        <v>23</v>
      </c>
      <c r="N47">
        <v>17</v>
      </c>
      <c r="O47">
        <v>6</v>
      </c>
    </row>
    <row r="48" spans="1:15" x14ac:dyDescent="0.25">
      <c r="A48" t="s">
        <v>46</v>
      </c>
      <c r="B48">
        <v>0.20649999999999999</v>
      </c>
      <c r="C48" t="s">
        <v>46</v>
      </c>
      <c r="D48">
        <v>0.15384615384615399</v>
      </c>
      <c r="E48" t="s">
        <v>24</v>
      </c>
      <c r="F48" t="s">
        <v>52</v>
      </c>
      <c r="G48">
        <v>0</v>
      </c>
      <c r="H48" t="s">
        <v>24</v>
      </c>
      <c r="I48" t="s">
        <v>52</v>
      </c>
      <c r="J48">
        <v>1</v>
      </c>
      <c r="K48">
        <f t="shared" si="0"/>
        <v>0</v>
      </c>
      <c r="L48" t="s">
        <v>46</v>
      </c>
      <c r="M48">
        <v>26</v>
      </c>
      <c r="N48">
        <v>20</v>
      </c>
      <c r="O48">
        <v>6</v>
      </c>
    </row>
    <row r="49" spans="1:15" x14ac:dyDescent="0.25">
      <c r="A49" t="s">
        <v>47</v>
      </c>
      <c r="B49">
        <v>0.77331578947368396</v>
      </c>
      <c r="C49" t="s">
        <v>47</v>
      </c>
      <c r="D49">
        <v>0.84210526315789502</v>
      </c>
      <c r="E49" t="s">
        <v>24</v>
      </c>
      <c r="F49" t="s">
        <v>53</v>
      </c>
      <c r="G49">
        <v>0</v>
      </c>
      <c r="H49" t="s">
        <v>24</v>
      </c>
      <c r="I49" t="s">
        <v>53</v>
      </c>
      <c r="J49">
        <v>0</v>
      </c>
      <c r="K49">
        <f t="shared" si="0"/>
        <v>0</v>
      </c>
      <c r="L49" t="s">
        <v>47</v>
      </c>
      <c r="M49">
        <v>57</v>
      </c>
      <c r="N49">
        <v>11</v>
      </c>
      <c r="O49">
        <v>46</v>
      </c>
    </row>
    <row r="50" spans="1:15" x14ac:dyDescent="0.25">
      <c r="E50" t="s">
        <v>25</v>
      </c>
      <c r="F50" t="s">
        <v>52</v>
      </c>
      <c r="G50">
        <v>0</v>
      </c>
      <c r="H50" t="s">
        <v>25</v>
      </c>
      <c r="I50" t="s">
        <v>52</v>
      </c>
      <c r="J50">
        <v>1</v>
      </c>
      <c r="K50">
        <f t="shared" si="0"/>
        <v>0</v>
      </c>
    </row>
    <row r="51" spans="1:15" x14ac:dyDescent="0.25">
      <c r="E51" t="s">
        <v>25</v>
      </c>
      <c r="F51" t="s">
        <v>53</v>
      </c>
      <c r="G51">
        <v>0.66666666666666696</v>
      </c>
      <c r="H51" t="s">
        <v>25</v>
      </c>
      <c r="I51" t="s">
        <v>53</v>
      </c>
      <c r="J51">
        <v>0.66666666666666696</v>
      </c>
      <c r="K51">
        <f t="shared" si="0"/>
        <v>0.44444444444444486</v>
      </c>
    </row>
    <row r="52" spans="1:15" x14ac:dyDescent="0.25">
      <c r="E52" t="s">
        <v>26</v>
      </c>
      <c r="F52" t="s">
        <v>52</v>
      </c>
      <c r="G52">
        <v>0.39130434782608697</v>
      </c>
      <c r="H52" t="s">
        <v>26</v>
      </c>
      <c r="I52" t="s">
        <v>52</v>
      </c>
      <c r="J52">
        <v>0.60869565217391297</v>
      </c>
      <c r="K52">
        <f t="shared" si="0"/>
        <v>0.23818525519848768</v>
      </c>
    </row>
    <row r="53" spans="1:15" x14ac:dyDescent="0.25">
      <c r="E53" t="s">
        <v>26</v>
      </c>
      <c r="F53" t="s">
        <v>53</v>
      </c>
      <c r="G53">
        <v>0.82142857142857095</v>
      </c>
      <c r="H53" t="s">
        <v>26</v>
      </c>
      <c r="I53" t="s">
        <v>53</v>
      </c>
      <c r="J53">
        <v>0.82142857142857095</v>
      </c>
      <c r="K53">
        <f t="shared" si="0"/>
        <v>0.67474489795918291</v>
      </c>
    </row>
    <row r="54" spans="1:15" x14ac:dyDescent="0.25">
      <c r="E54" t="s">
        <v>27</v>
      </c>
      <c r="F54" t="s">
        <v>52</v>
      </c>
      <c r="G54">
        <v>0</v>
      </c>
      <c r="H54" t="s">
        <v>27</v>
      </c>
      <c r="I54" t="s">
        <v>52</v>
      </c>
      <c r="J54">
        <v>1</v>
      </c>
      <c r="K54">
        <f t="shared" si="0"/>
        <v>0</v>
      </c>
    </row>
    <row r="55" spans="1:15" x14ac:dyDescent="0.25">
      <c r="E55" t="s">
        <v>27</v>
      </c>
      <c r="F55" t="s">
        <v>53</v>
      </c>
      <c r="G55">
        <v>0.88571428571428601</v>
      </c>
      <c r="H55" t="s">
        <v>27</v>
      </c>
      <c r="I55" t="s">
        <v>53</v>
      </c>
      <c r="J55">
        <v>0.88571428571428601</v>
      </c>
      <c r="K55">
        <f t="shared" si="0"/>
        <v>0.78448979591836787</v>
      </c>
    </row>
    <row r="56" spans="1:15" x14ac:dyDescent="0.25">
      <c r="E56" t="s">
        <v>28</v>
      </c>
      <c r="F56" t="s">
        <v>52</v>
      </c>
      <c r="G56">
        <v>0.90476190476190499</v>
      </c>
      <c r="H56" t="s">
        <v>28</v>
      </c>
      <c r="I56" t="s">
        <v>52</v>
      </c>
      <c r="J56">
        <v>9.5238095238095205E-2</v>
      </c>
      <c r="K56">
        <f t="shared" si="0"/>
        <v>8.6167800453514728E-2</v>
      </c>
    </row>
    <row r="57" spans="1:15" x14ac:dyDescent="0.25">
      <c r="E57" t="s">
        <v>28</v>
      </c>
      <c r="F57" t="s">
        <v>53</v>
      </c>
      <c r="G57">
        <v>0.98214285714285698</v>
      </c>
      <c r="H57" t="s">
        <v>28</v>
      </c>
      <c r="I57" t="s">
        <v>53</v>
      </c>
      <c r="J57">
        <v>0.98214285714285698</v>
      </c>
      <c r="K57">
        <f t="shared" si="0"/>
        <v>0.96460459183673442</v>
      </c>
    </row>
    <row r="58" spans="1:15" x14ac:dyDescent="0.25">
      <c r="E58" t="s">
        <v>29</v>
      </c>
      <c r="F58" t="s">
        <v>52</v>
      </c>
      <c r="G58">
        <v>0.66666666666666696</v>
      </c>
      <c r="H58" t="s">
        <v>29</v>
      </c>
      <c r="I58" t="s">
        <v>52</v>
      </c>
      <c r="J58">
        <v>0.33333333333333298</v>
      </c>
      <c r="K58">
        <f t="shared" si="0"/>
        <v>0.2222222222222221</v>
      </c>
    </row>
    <row r="59" spans="1:15" x14ac:dyDescent="0.25">
      <c r="E59" t="s">
        <v>29</v>
      </c>
      <c r="F59" t="s">
        <v>53</v>
      </c>
      <c r="G59">
        <v>0.69642857142857095</v>
      </c>
      <c r="H59" t="s">
        <v>29</v>
      </c>
      <c r="I59" t="s">
        <v>53</v>
      </c>
      <c r="J59">
        <v>0.69642857142857095</v>
      </c>
      <c r="K59">
        <f t="shared" si="0"/>
        <v>0.48501275510204017</v>
      </c>
    </row>
    <row r="60" spans="1:15" x14ac:dyDescent="0.25">
      <c r="E60" t="s">
        <v>30</v>
      </c>
      <c r="F60" t="s">
        <v>52</v>
      </c>
      <c r="G60">
        <v>7.4074074074074098E-2</v>
      </c>
      <c r="H60" t="s">
        <v>30</v>
      </c>
      <c r="I60" t="s">
        <v>52</v>
      </c>
      <c r="J60">
        <v>0.92592592592592604</v>
      </c>
      <c r="K60">
        <f t="shared" si="0"/>
        <v>6.8587105624142691E-2</v>
      </c>
    </row>
    <row r="61" spans="1:15" x14ac:dyDescent="0.25">
      <c r="E61" t="s">
        <v>30</v>
      </c>
      <c r="F61" t="s">
        <v>53</v>
      </c>
      <c r="G61">
        <v>0.62962962962962998</v>
      </c>
      <c r="H61" t="s">
        <v>30</v>
      </c>
      <c r="I61" t="s">
        <v>53</v>
      </c>
      <c r="J61">
        <v>0.62962962962962998</v>
      </c>
      <c r="K61">
        <f t="shared" si="0"/>
        <v>0.39643347050754502</v>
      </c>
    </row>
    <row r="62" spans="1:15" x14ac:dyDescent="0.25">
      <c r="E62" t="s">
        <v>31</v>
      </c>
      <c r="F62" t="s">
        <v>52</v>
      </c>
      <c r="G62">
        <v>0.169811320754717</v>
      </c>
      <c r="H62" t="s">
        <v>31</v>
      </c>
      <c r="I62" t="s">
        <v>52</v>
      </c>
      <c r="J62">
        <v>0.83018867924528295</v>
      </c>
      <c r="K62">
        <f t="shared" si="0"/>
        <v>0.14097543609825561</v>
      </c>
    </row>
    <row r="63" spans="1:15" x14ac:dyDescent="0.25">
      <c r="E63" t="s">
        <v>31</v>
      </c>
      <c r="F63" t="s">
        <v>53</v>
      </c>
      <c r="G63">
        <v>0.71153846153846201</v>
      </c>
      <c r="H63" t="s">
        <v>31</v>
      </c>
      <c r="I63" t="s">
        <v>53</v>
      </c>
      <c r="J63">
        <v>0.71153846153846201</v>
      </c>
      <c r="K63">
        <f t="shared" si="0"/>
        <v>0.50628698224852142</v>
      </c>
    </row>
    <row r="64" spans="1:15" x14ac:dyDescent="0.25">
      <c r="E64" t="s">
        <v>32</v>
      </c>
      <c r="F64" t="s">
        <v>52</v>
      </c>
      <c r="G64">
        <v>0</v>
      </c>
      <c r="H64" t="s">
        <v>32</v>
      </c>
      <c r="I64" t="s">
        <v>52</v>
      </c>
      <c r="J64">
        <v>1</v>
      </c>
      <c r="K64">
        <f t="shared" si="0"/>
        <v>0</v>
      </c>
    </row>
    <row r="65" spans="5:11" x14ac:dyDescent="0.25">
      <c r="E65" t="s">
        <v>33</v>
      </c>
      <c r="F65" t="s">
        <v>52</v>
      </c>
      <c r="G65">
        <v>0</v>
      </c>
      <c r="H65" t="s">
        <v>33</v>
      </c>
      <c r="I65" t="s">
        <v>52</v>
      </c>
      <c r="J65">
        <v>1</v>
      </c>
      <c r="K65">
        <f t="shared" si="0"/>
        <v>0</v>
      </c>
    </row>
    <row r="66" spans="5:11" x14ac:dyDescent="0.25">
      <c r="E66" t="s">
        <v>34</v>
      </c>
      <c r="F66" t="s">
        <v>52</v>
      </c>
      <c r="G66">
        <v>0</v>
      </c>
      <c r="H66" t="s">
        <v>34</v>
      </c>
      <c r="I66" t="s">
        <v>52</v>
      </c>
      <c r="J66">
        <v>1</v>
      </c>
      <c r="K66">
        <f t="shared" si="0"/>
        <v>0</v>
      </c>
    </row>
    <row r="67" spans="5:11" x14ac:dyDescent="0.25">
      <c r="E67" t="s">
        <v>35</v>
      </c>
      <c r="F67" t="s">
        <v>52</v>
      </c>
      <c r="G67">
        <v>0</v>
      </c>
      <c r="H67" t="s">
        <v>35</v>
      </c>
      <c r="I67" t="s">
        <v>52</v>
      </c>
      <c r="J67">
        <v>1</v>
      </c>
      <c r="K67">
        <f t="shared" si="0"/>
        <v>0</v>
      </c>
    </row>
    <row r="68" spans="5:11" x14ac:dyDescent="0.25">
      <c r="E68" t="s">
        <v>35</v>
      </c>
      <c r="F68" t="s">
        <v>53</v>
      </c>
      <c r="G68">
        <v>0.375</v>
      </c>
      <c r="H68" t="s">
        <v>35</v>
      </c>
      <c r="I68" t="s">
        <v>53</v>
      </c>
      <c r="J68">
        <v>0.375</v>
      </c>
      <c r="K68">
        <f t="shared" si="0"/>
        <v>0.140625</v>
      </c>
    </row>
    <row r="69" spans="5:11" x14ac:dyDescent="0.25">
      <c r="E69" t="s">
        <v>36</v>
      </c>
      <c r="F69" t="s">
        <v>52</v>
      </c>
      <c r="G69">
        <v>0.5</v>
      </c>
      <c r="H69" t="s">
        <v>36</v>
      </c>
      <c r="I69" t="s">
        <v>52</v>
      </c>
      <c r="J69">
        <v>0.5</v>
      </c>
      <c r="K69">
        <f t="shared" ref="K69:K92" si="1">G69*J69</f>
        <v>0.25</v>
      </c>
    </row>
    <row r="70" spans="5:11" x14ac:dyDescent="0.25">
      <c r="E70" t="s">
        <v>36</v>
      </c>
      <c r="F70" t="s">
        <v>53</v>
      </c>
      <c r="G70">
        <v>1</v>
      </c>
      <c r="H70" t="s">
        <v>36</v>
      </c>
      <c r="I70" t="s">
        <v>53</v>
      </c>
      <c r="J70">
        <v>1</v>
      </c>
      <c r="K70">
        <f t="shared" si="1"/>
        <v>1</v>
      </c>
    </row>
    <row r="71" spans="5:11" x14ac:dyDescent="0.25">
      <c r="E71" t="s">
        <v>37</v>
      </c>
      <c r="F71" t="s">
        <v>52</v>
      </c>
      <c r="G71">
        <v>0</v>
      </c>
      <c r="H71" t="s">
        <v>37</v>
      </c>
      <c r="I71" t="s">
        <v>52</v>
      </c>
      <c r="J71">
        <v>1</v>
      </c>
      <c r="K71">
        <f t="shared" si="1"/>
        <v>0</v>
      </c>
    </row>
    <row r="72" spans="5:11" x14ac:dyDescent="0.25">
      <c r="E72" t="s">
        <v>37</v>
      </c>
      <c r="F72" t="s">
        <v>53</v>
      </c>
      <c r="G72">
        <v>0</v>
      </c>
      <c r="H72" t="s">
        <v>37</v>
      </c>
      <c r="I72" t="s">
        <v>53</v>
      </c>
      <c r="J72">
        <v>0</v>
      </c>
      <c r="K72">
        <f t="shared" si="1"/>
        <v>0</v>
      </c>
    </row>
    <row r="73" spans="5:11" x14ac:dyDescent="0.25">
      <c r="E73" t="s">
        <v>38</v>
      </c>
      <c r="F73" t="s">
        <v>52</v>
      </c>
      <c r="G73">
        <v>0</v>
      </c>
      <c r="H73" t="s">
        <v>38</v>
      </c>
      <c r="I73" t="s">
        <v>52</v>
      </c>
      <c r="J73">
        <v>1</v>
      </c>
      <c r="K73">
        <f t="shared" si="1"/>
        <v>0</v>
      </c>
    </row>
    <row r="74" spans="5:11" x14ac:dyDescent="0.25">
      <c r="E74" t="s">
        <v>38</v>
      </c>
      <c r="F74" t="s">
        <v>53</v>
      </c>
      <c r="G74">
        <v>0.25</v>
      </c>
      <c r="H74" t="s">
        <v>38</v>
      </c>
      <c r="I74" t="s">
        <v>53</v>
      </c>
      <c r="J74">
        <v>0.25</v>
      </c>
      <c r="K74">
        <f t="shared" si="1"/>
        <v>6.25E-2</v>
      </c>
    </row>
    <row r="75" spans="5:11" x14ac:dyDescent="0.25">
      <c r="E75" t="s">
        <v>39</v>
      </c>
      <c r="F75" t="s">
        <v>52</v>
      </c>
      <c r="G75">
        <v>0.64583333333333304</v>
      </c>
      <c r="H75" t="s">
        <v>39</v>
      </c>
      <c r="I75" t="s">
        <v>52</v>
      </c>
      <c r="J75">
        <v>0.35416666666666702</v>
      </c>
      <c r="K75">
        <f t="shared" si="1"/>
        <v>0.22873263888888901</v>
      </c>
    </row>
    <row r="76" spans="5:11" x14ac:dyDescent="0.25">
      <c r="E76" t="s">
        <v>39</v>
      </c>
      <c r="F76" t="s">
        <v>53</v>
      </c>
      <c r="G76">
        <v>0.87931034482758597</v>
      </c>
      <c r="H76" t="s">
        <v>39</v>
      </c>
      <c r="I76" t="s">
        <v>53</v>
      </c>
      <c r="J76">
        <v>0.87931034482758597</v>
      </c>
      <c r="K76">
        <f t="shared" si="1"/>
        <v>0.77318668252080813</v>
      </c>
    </row>
    <row r="77" spans="5:11" x14ac:dyDescent="0.25">
      <c r="E77" t="s">
        <v>40</v>
      </c>
      <c r="F77" t="s">
        <v>52</v>
      </c>
      <c r="G77">
        <v>0.55555555555555602</v>
      </c>
      <c r="H77" t="s">
        <v>40</v>
      </c>
      <c r="I77" t="s">
        <v>52</v>
      </c>
      <c r="J77">
        <v>0.44444444444444398</v>
      </c>
      <c r="K77">
        <f t="shared" si="1"/>
        <v>0.24691358024691354</v>
      </c>
    </row>
    <row r="78" spans="5:11" x14ac:dyDescent="0.25">
      <c r="E78" t="s">
        <v>40</v>
      </c>
      <c r="F78" t="s">
        <v>53</v>
      </c>
      <c r="G78">
        <v>0.76315789473684204</v>
      </c>
      <c r="H78" t="s">
        <v>40</v>
      </c>
      <c r="I78" t="s">
        <v>53</v>
      </c>
      <c r="J78">
        <v>0.76315789473684204</v>
      </c>
      <c r="K78">
        <f t="shared" si="1"/>
        <v>0.58240997229916891</v>
      </c>
    </row>
    <row r="79" spans="5:11" x14ac:dyDescent="0.25">
      <c r="E79" t="s">
        <v>41</v>
      </c>
      <c r="F79" t="s">
        <v>52</v>
      </c>
      <c r="G79">
        <v>0.2</v>
      </c>
      <c r="H79" t="s">
        <v>41</v>
      </c>
      <c r="I79" t="s">
        <v>52</v>
      </c>
      <c r="J79">
        <v>0.8</v>
      </c>
      <c r="K79">
        <f t="shared" si="1"/>
        <v>0.16000000000000003</v>
      </c>
    </row>
    <row r="80" spans="5:11" x14ac:dyDescent="0.25">
      <c r="E80" t="s">
        <v>41</v>
      </c>
      <c r="F80" t="s">
        <v>53</v>
      </c>
      <c r="G80">
        <v>0.33333333333333298</v>
      </c>
      <c r="H80" t="s">
        <v>41</v>
      </c>
      <c r="I80" t="s">
        <v>53</v>
      </c>
      <c r="J80">
        <v>0.33333333333333298</v>
      </c>
      <c r="K80">
        <f t="shared" si="1"/>
        <v>0.11111111111111088</v>
      </c>
    </row>
    <row r="81" spans="5:11" x14ac:dyDescent="0.25">
      <c r="E81" t="s">
        <v>42</v>
      </c>
      <c r="F81" t="s">
        <v>52</v>
      </c>
      <c r="G81">
        <v>0</v>
      </c>
      <c r="H81" t="s">
        <v>42</v>
      </c>
      <c r="I81" t="s">
        <v>52</v>
      </c>
      <c r="J81">
        <v>1</v>
      </c>
      <c r="K81">
        <f t="shared" si="1"/>
        <v>0</v>
      </c>
    </row>
    <row r="82" spans="5:11" x14ac:dyDescent="0.25">
      <c r="E82" t="s">
        <v>42</v>
      </c>
      <c r="F82" t="s">
        <v>53</v>
      </c>
      <c r="G82">
        <v>0</v>
      </c>
      <c r="H82" t="s">
        <v>42</v>
      </c>
      <c r="I82" t="s">
        <v>53</v>
      </c>
      <c r="J82">
        <v>0</v>
      </c>
      <c r="K82">
        <f t="shared" si="1"/>
        <v>0</v>
      </c>
    </row>
    <row r="83" spans="5:11" x14ac:dyDescent="0.25">
      <c r="E83" t="s">
        <v>43</v>
      </c>
      <c r="F83" t="s">
        <v>52</v>
      </c>
      <c r="G83">
        <v>2.4390243902439001E-2</v>
      </c>
      <c r="H83" t="s">
        <v>43</v>
      </c>
      <c r="I83" t="s">
        <v>52</v>
      </c>
      <c r="J83">
        <v>0.97560975609756095</v>
      </c>
      <c r="K83">
        <f t="shared" si="1"/>
        <v>2.3795359904818538E-2</v>
      </c>
    </row>
    <row r="84" spans="5:11" x14ac:dyDescent="0.25">
      <c r="E84" t="s">
        <v>43</v>
      </c>
      <c r="F84" t="s">
        <v>53</v>
      </c>
      <c r="G84">
        <v>1</v>
      </c>
      <c r="H84" t="s">
        <v>43</v>
      </c>
      <c r="I84" t="s">
        <v>53</v>
      </c>
      <c r="J84">
        <v>1</v>
      </c>
      <c r="K84">
        <f t="shared" si="1"/>
        <v>1</v>
      </c>
    </row>
    <row r="85" spans="5:11" x14ac:dyDescent="0.25">
      <c r="E85" t="s">
        <v>44</v>
      </c>
      <c r="F85" t="s">
        <v>52</v>
      </c>
      <c r="G85">
        <v>0</v>
      </c>
      <c r="H85" t="s">
        <v>44</v>
      </c>
      <c r="I85" t="s">
        <v>52</v>
      </c>
      <c r="J85">
        <v>1</v>
      </c>
      <c r="K85">
        <f t="shared" si="1"/>
        <v>0</v>
      </c>
    </row>
    <row r="86" spans="5:11" x14ac:dyDescent="0.25">
      <c r="E86" t="s">
        <v>44</v>
      </c>
      <c r="F86" t="s">
        <v>53</v>
      </c>
      <c r="G86">
        <v>0.71428571428571397</v>
      </c>
      <c r="H86" t="s">
        <v>44</v>
      </c>
      <c r="I86" t="s">
        <v>53</v>
      </c>
      <c r="J86">
        <v>0.71428571428571397</v>
      </c>
      <c r="K86">
        <f t="shared" si="1"/>
        <v>0.51020408163265263</v>
      </c>
    </row>
    <row r="87" spans="5:11" x14ac:dyDescent="0.25">
      <c r="E87" t="s">
        <v>45</v>
      </c>
      <c r="F87" t="s">
        <v>52</v>
      </c>
      <c r="G87">
        <v>0.41176470588235298</v>
      </c>
      <c r="H87" t="s">
        <v>45</v>
      </c>
      <c r="I87" t="s">
        <v>52</v>
      </c>
      <c r="J87">
        <v>0.58823529411764697</v>
      </c>
      <c r="K87">
        <f t="shared" si="1"/>
        <v>0.24221453287197231</v>
      </c>
    </row>
    <row r="88" spans="5:11" x14ac:dyDescent="0.25">
      <c r="E88" t="s">
        <v>45</v>
      </c>
      <c r="F88" t="s">
        <v>53</v>
      </c>
      <c r="G88">
        <v>1</v>
      </c>
      <c r="H88" t="s">
        <v>45</v>
      </c>
      <c r="I88" t="s">
        <v>53</v>
      </c>
      <c r="J88">
        <v>1</v>
      </c>
      <c r="K88">
        <f t="shared" si="1"/>
        <v>1</v>
      </c>
    </row>
    <row r="89" spans="5:11" x14ac:dyDescent="0.25">
      <c r="E89" t="s">
        <v>46</v>
      </c>
      <c r="F89" t="s">
        <v>52</v>
      </c>
      <c r="G89">
        <v>0</v>
      </c>
      <c r="H89" t="s">
        <v>46</v>
      </c>
      <c r="I89" t="s">
        <v>52</v>
      </c>
      <c r="J89">
        <v>1</v>
      </c>
      <c r="K89">
        <f t="shared" si="1"/>
        <v>0</v>
      </c>
    </row>
    <row r="90" spans="5:11" x14ac:dyDescent="0.25">
      <c r="E90" t="s">
        <v>46</v>
      </c>
      <c r="F90" t="s">
        <v>53</v>
      </c>
      <c r="G90">
        <v>0.66666666666666696</v>
      </c>
      <c r="H90" t="s">
        <v>46</v>
      </c>
      <c r="I90" t="s">
        <v>53</v>
      </c>
      <c r="J90">
        <v>0.66666666666666696</v>
      </c>
      <c r="K90">
        <f t="shared" si="1"/>
        <v>0.44444444444444486</v>
      </c>
    </row>
    <row r="91" spans="5:11" x14ac:dyDescent="0.25">
      <c r="E91" t="s">
        <v>47</v>
      </c>
      <c r="F91" t="s">
        <v>52</v>
      </c>
      <c r="G91">
        <v>0.27272727272727298</v>
      </c>
      <c r="H91" t="s">
        <v>47</v>
      </c>
      <c r="I91" t="s">
        <v>52</v>
      </c>
      <c r="J91">
        <v>0.72727272727272696</v>
      </c>
      <c r="K91">
        <f t="shared" si="1"/>
        <v>0.19834710743801662</v>
      </c>
    </row>
    <row r="92" spans="5:11" x14ac:dyDescent="0.25">
      <c r="E92" t="s">
        <v>47</v>
      </c>
      <c r="F92" t="s">
        <v>53</v>
      </c>
      <c r="G92">
        <v>0.97826086956521696</v>
      </c>
      <c r="H92" t="s">
        <v>47</v>
      </c>
      <c r="I92" t="s">
        <v>53</v>
      </c>
      <c r="J92">
        <v>0.97826086956521696</v>
      </c>
      <c r="K92">
        <f t="shared" si="1"/>
        <v>0.95699432892249447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13" sqref="C13"/>
    </sheetView>
  </sheetViews>
  <sheetFormatPr defaultRowHeight="15" x14ac:dyDescent="0.25"/>
  <cols>
    <col min="1" max="1" width="28" customWidth="1"/>
  </cols>
  <sheetData>
    <row r="1" spans="1:16" x14ac:dyDescent="0.25">
      <c r="D1" s="184" t="s">
        <v>61</v>
      </c>
      <c r="E1" s="184"/>
      <c r="F1" s="184"/>
      <c r="G1" s="8" t="s">
        <v>63</v>
      </c>
      <c r="H1" s="185" t="s">
        <v>223</v>
      </c>
      <c r="I1" s="185"/>
      <c r="J1" s="185"/>
      <c r="K1" s="186" t="s">
        <v>227</v>
      </c>
      <c r="L1" s="186"/>
      <c r="M1" s="186" t="s">
        <v>228</v>
      </c>
      <c r="N1" s="186"/>
      <c r="O1" s="186" t="s">
        <v>229</v>
      </c>
      <c r="P1" s="186"/>
    </row>
    <row r="2" spans="1:16" x14ac:dyDescent="0.25">
      <c r="D2" s="6" t="s">
        <v>226</v>
      </c>
      <c r="E2" s="6" t="s">
        <v>225</v>
      </c>
      <c r="F2" s="6" t="s">
        <v>224</v>
      </c>
      <c r="G2" s="8"/>
      <c r="H2" s="6" t="s">
        <v>226</v>
      </c>
      <c r="I2" s="6" t="s">
        <v>225</v>
      </c>
      <c r="J2" s="6" t="s">
        <v>224</v>
      </c>
      <c r="K2" s="6" t="s">
        <v>225</v>
      </c>
      <c r="L2" s="6" t="s">
        <v>224</v>
      </c>
      <c r="M2" s="6" t="s">
        <v>225</v>
      </c>
      <c r="N2" s="6" t="s">
        <v>224</v>
      </c>
      <c r="O2" s="6" t="s">
        <v>225</v>
      </c>
      <c r="P2" s="6" t="s">
        <v>224</v>
      </c>
    </row>
    <row r="3" spans="1:16" x14ac:dyDescent="0.25">
      <c r="A3" s="6" t="s">
        <v>138</v>
      </c>
      <c r="B3" s="6" t="s">
        <v>194</v>
      </c>
      <c r="C3" s="6"/>
      <c r="I3" s="7"/>
      <c r="J3" s="7"/>
      <c r="K3" s="7"/>
      <c r="L3" s="7"/>
      <c r="M3" s="7"/>
      <c r="N3" s="7"/>
      <c r="O3" s="7"/>
    </row>
    <row r="4" spans="1:16" x14ac:dyDescent="0.25">
      <c r="A4" s="6"/>
      <c r="B4" s="6"/>
      <c r="C4" s="6" t="s">
        <v>219</v>
      </c>
      <c r="D4" s="7">
        <v>56</v>
      </c>
      <c r="E4" s="7">
        <v>38</v>
      </c>
      <c r="F4" s="7">
        <v>18</v>
      </c>
      <c r="G4" s="7">
        <v>0.65341071428571396</v>
      </c>
      <c r="H4" s="7">
        <v>0.83928571428571397</v>
      </c>
      <c r="I4" s="7">
        <v>0.86842105300000005</v>
      </c>
      <c r="J4" s="7">
        <v>0.77777777800000003</v>
      </c>
      <c r="K4" s="7">
        <v>0.86842105300000005</v>
      </c>
      <c r="L4" s="7">
        <v>0.222222222</v>
      </c>
      <c r="M4" s="7">
        <v>0.86842105300000005</v>
      </c>
      <c r="N4">
        <f>1-J4</f>
        <v>0.22222222199999997</v>
      </c>
      <c r="O4">
        <v>0.75415512529362894</v>
      </c>
      <c r="P4">
        <v>4.938271595061728E-2</v>
      </c>
    </row>
    <row r="5" spans="1:16" x14ac:dyDescent="0.25">
      <c r="A5" s="6"/>
      <c r="B5" s="6"/>
      <c r="C5" s="6" t="s">
        <v>220</v>
      </c>
      <c r="D5" s="7">
        <v>50</v>
      </c>
      <c r="E5" s="7">
        <v>20</v>
      </c>
      <c r="F5" s="7">
        <v>30</v>
      </c>
      <c r="G5" s="7">
        <v>0.39434000000000002</v>
      </c>
      <c r="H5" s="7">
        <v>0.7</v>
      </c>
      <c r="I5" s="7">
        <v>0.9</v>
      </c>
      <c r="J5" s="7">
        <v>0.56666666700000001</v>
      </c>
      <c r="K5" s="7">
        <v>0.9</v>
      </c>
      <c r="L5" s="7">
        <v>0.43333333299999999</v>
      </c>
      <c r="M5" s="7">
        <v>0.9</v>
      </c>
      <c r="N5" s="7">
        <f t="shared" ref="N5:N55" si="0">1-J5</f>
        <v>0.43333333299999999</v>
      </c>
      <c r="O5" s="7">
        <v>0.81</v>
      </c>
      <c r="P5" s="7">
        <v>0.18777777748888888</v>
      </c>
    </row>
    <row r="6" spans="1:16" x14ac:dyDescent="0.25">
      <c r="A6" s="6" t="s">
        <v>138</v>
      </c>
      <c r="B6" s="6" t="s">
        <v>195</v>
      </c>
      <c r="C6" s="6"/>
      <c r="H6" s="7"/>
      <c r="I6" s="7"/>
      <c r="K6" s="7"/>
      <c r="M6" s="7"/>
      <c r="N6" s="7"/>
      <c r="O6" s="7"/>
      <c r="P6" s="7"/>
    </row>
    <row r="7" spans="1:16" x14ac:dyDescent="0.25">
      <c r="A7" s="6"/>
      <c r="B7" s="6"/>
      <c r="C7" s="6" t="s">
        <v>221</v>
      </c>
      <c r="D7" s="7">
        <v>61</v>
      </c>
      <c r="E7" s="7">
        <v>16</v>
      </c>
      <c r="F7" s="7">
        <v>45</v>
      </c>
      <c r="G7" s="7">
        <v>0.28599999999999998</v>
      </c>
      <c r="H7" s="7">
        <v>0.75409836065573799</v>
      </c>
      <c r="I7" s="7">
        <v>0.9375</v>
      </c>
      <c r="J7" s="7">
        <v>0.688888889</v>
      </c>
      <c r="K7" s="7">
        <v>0.9375</v>
      </c>
      <c r="L7" s="7">
        <v>0.311111111</v>
      </c>
      <c r="M7" s="7">
        <v>0.9375</v>
      </c>
      <c r="N7" s="7">
        <f t="shared" si="0"/>
        <v>0.311111111</v>
      </c>
      <c r="O7" s="7">
        <v>0.87890625</v>
      </c>
      <c r="P7" s="7">
        <v>9.6790123387654317E-2</v>
      </c>
    </row>
    <row r="8" spans="1:16" x14ac:dyDescent="0.25">
      <c r="A8" s="6"/>
      <c r="B8" s="6"/>
      <c r="C8" s="6" t="s">
        <v>221</v>
      </c>
      <c r="D8" s="7">
        <v>58</v>
      </c>
      <c r="E8" s="7">
        <v>22</v>
      </c>
      <c r="F8" s="7">
        <v>36</v>
      </c>
      <c r="G8" s="7">
        <v>0.35532758620689697</v>
      </c>
      <c r="H8" s="7">
        <v>0.48275862068965503</v>
      </c>
      <c r="I8" s="7">
        <v>0.63636363600000001</v>
      </c>
      <c r="J8" s="7">
        <v>0.38888888900000002</v>
      </c>
      <c r="K8" s="7">
        <v>0.63636363600000001</v>
      </c>
      <c r="L8" s="7">
        <v>0.61111111100000004</v>
      </c>
      <c r="M8" s="7">
        <v>0.63636363600000001</v>
      </c>
      <c r="N8" s="7">
        <f t="shared" si="0"/>
        <v>0.61111111100000004</v>
      </c>
      <c r="O8" s="7">
        <v>0.4049586772231405</v>
      </c>
      <c r="P8" s="7">
        <v>0.37345678998765436</v>
      </c>
    </row>
    <row r="9" spans="1:16" ht="30" x14ac:dyDescent="0.25">
      <c r="A9" s="6" t="s">
        <v>141</v>
      </c>
      <c r="B9" s="6" t="s">
        <v>186</v>
      </c>
      <c r="C9" s="6"/>
      <c r="H9" s="7"/>
      <c r="I9" s="7"/>
      <c r="K9" s="7"/>
      <c r="M9" s="7"/>
      <c r="N9" s="7"/>
      <c r="O9" s="7"/>
      <c r="P9" s="7"/>
    </row>
    <row r="10" spans="1:16" x14ac:dyDescent="0.25">
      <c r="A10" s="6"/>
      <c r="B10" s="6"/>
      <c r="C10" s="6" t="s">
        <v>215</v>
      </c>
      <c r="D10" s="7">
        <v>53</v>
      </c>
      <c r="E10" s="7">
        <v>32</v>
      </c>
      <c r="F10" s="7">
        <v>21</v>
      </c>
      <c r="G10" s="7">
        <v>0.60939622641509394</v>
      </c>
      <c r="H10" s="7">
        <v>0.94339622641509402</v>
      </c>
      <c r="I10" s="7">
        <v>0.96875</v>
      </c>
      <c r="J10" s="7">
        <v>0.90476190499999998</v>
      </c>
      <c r="K10" s="7">
        <v>0.96875</v>
      </c>
      <c r="L10" s="7">
        <v>9.5238094999999995E-2</v>
      </c>
      <c r="M10" s="7">
        <v>0.96875</v>
      </c>
      <c r="N10" s="7">
        <f t="shared" si="0"/>
        <v>9.5238095000000023E-2</v>
      </c>
      <c r="O10" s="7">
        <v>0.9384765625</v>
      </c>
      <c r="P10" s="7">
        <v>9.0702947392290265E-3</v>
      </c>
    </row>
    <row r="11" spans="1:16" x14ac:dyDescent="0.25">
      <c r="A11" s="6"/>
      <c r="B11" s="6"/>
      <c r="C11" s="6" t="s">
        <v>216</v>
      </c>
      <c r="D11" s="7">
        <v>45</v>
      </c>
      <c r="E11" s="7">
        <v>24</v>
      </c>
      <c r="F11" s="7">
        <v>21</v>
      </c>
      <c r="G11" s="7">
        <v>0.51955555555555599</v>
      </c>
      <c r="H11" s="7">
        <v>0.95555555555555605</v>
      </c>
      <c r="I11" s="7">
        <v>1</v>
      </c>
      <c r="J11" s="7">
        <v>0.90476190499999998</v>
      </c>
      <c r="K11" s="7">
        <v>1</v>
      </c>
      <c r="L11" s="7">
        <v>9.5238094999999995E-2</v>
      </c>
      <c r="M11" s="7">
        <v>1</v>
      </c>
      <c r="N11" s="7">
        <f t="shared" si="0"/>
        <v>9.5238095000000023E-2</v>
      </c>
      <c r="O11" s="7">
        <v>1</v>
      </c>
      <c r="P11" s="7">
        <v>9.0702947392290265E-3</v>
      </c>
    </row>
    <row r="12" spans="1:16" ht="30" x14ac:dyDescent="0.25">
      <c r="A12" s="6" t="s">
        <v>141</v>
      </c>
      <c r="B12" s="6" t="s">
        <v>187</v>
      </c>
      <c r="C12" s="6"/>
      <c r="H12" s="7"/>
      <c r="I12" s="7"/>
      <c r="K12" s="7"/>
      <c r="M12" s="7"/>
      <c r="N12" s="7"/>
      <c r="O12" s="7"/>
      <c r="P12" s="7"/>
    </row>
    <row r="13" spans="1:16" x14ac:dyDescent="0.25">
      <c r="A13" s="6"/>
      <c r="B13" s="6"/>
      <c r="C13" s="6" t="s">
        <v>217</v>
      </c>
      <c r="D13" s="7">
        <v>69</v>
      </c>
      <c r="E13" s="7">
        <v>29</v>
      </c>
      <c r="F13" s="7">
        <v>40</v>
      </c>
      <c r="G13" s="7">
        <v>0.42444927536231902</v>
      </c>
      <c r="H13" s="7">
        <v>0.73913043478260898</v>
      </c>
      <c r="I13" s="7">
        <v>0.75862068999999999</v>
      </c>
      <c r="J13" s="7">
        <v>0.72499999999999998</v>
      </c>
      <c r="K13" s="7">
        <v>0.75862068999999999</v>
      </c>
      <c r="L13" s="7">
        <v>0.27500000000000002</v>
      </c>
      <c r="M13" s="7">
        <v>0.75862068999999999</v>
      </c>
      <c r="N13" s="7">
        <f t="shared" si="0"/>
        <v>0.27500000000000002</v>
      </c>
      <c r="O13" s="7">
        <v>0.57550535129607605</v>
      </c>
      <c r="P13" s="7">
        <v>7.5625000000000012E-2</v>
      </c>
    </row>
    <row r="14" spans="1:16" x14ac:dyDescent="0.25">
      <c r="A14" s="6"/>
      <c r="B14" s="6"/>
      <c r="C14" s="6" t="s">
        <v>218</v>
      </c>
      <c r="D14" s="7">
        <v>47</v>
      </c>
      <c r="E14" s="7">
        <v>27</v>
      </c>
      <c r="F14" s="7">
        <v>20</v>
      </c>
      <c r="G14" s="7">
        <v>0.59040425531914897</v>
      </c>
      <c r="H14" s="7">
        <v>0.59574468085106402</v>
      </c>
      <c r="I14" s="7">
        <v>0.62962963000000005</v>
      </c>
      <c r="J14" s="7">
        <v>0.55000000000000004</v>
      </c>
      <c r="K14" s="7">
        <v>0.62962963000000005</v>
      </c>
      <c r="L14" s="7">
        <v>0.45</v>
      </c>
      <c r="M14" s="7">
        <v>0.62962963000000005</v>
      </c>
      <c r="N14" s="7">
        <f t="shared" si="0"/>
        <v>0.44999999999999996</v>
      </c>
      <c r="O14" s="7">
        <v>0.39643347097393694</v>
      </c>
      <c r="P14" s="7">
        <v>0.20249999999999999</v>
      </c>
    </row>
    <row r="15" spans="1:16" x14ac:dyDescent="0.25">
      <c r="A15" s="6" t="s">
        <v>133</v>
      </c>
      <c r="B15" s="6" t="s">
        <v>177</v>
      </c>
      <c r="C15" s="6"/>
      <c r="H15" s="7"/>
      <c r="I15" s="7"/>
      <c r="K15" s="7"/>
      <c r="M15" s="7"/>
      <c r="N15" s="7"/>
      <c r="O15" s="7"/>
      <c r="P15" s="7"/>
    </row>
    <row r="16" spans="1:16" x14ac:dyDescent="0.25">
      <c r="A16" s="6"/>
      <c r="B16" s="6"/>
      <c r="C16" s="6" t="s">
        <v>209</v>
      </c>
      <c r="D16" s="7">
        <v>54</v>
      </c>
      <c r="E16" s="7">
        <v>5</v>
      </c>
      <c r="F16" s="7">
        <v>49</v>
      </c>
      <c r="G16" s="7">
        <v>0.125</v>
      </c>
      <c r="H16" s="7">
        <v>0.64814814814814803</v>
      </c>
      <c r="I16" s="7">
        <v>0.6</v>
      </c>
      <c r="J16" s="7">
        <v>0.653061224</v>
      </c>
      <c r="K16" s="7">
        <v>0.6</v>
      </c>
      <c r="L16" s="7">
        <v>0.346938776</v>
      </c>
      <c r="M16" s="7">
        <v>0.6</v>
      </c>
      <c r="N16" s="7">
        <f t="shared" si="0"/>
        <v>0.346938776</v>
      </c>
      <c r="O16" s="7">
        <v>0.36</v>
      </c>
      <c r="P16" s="7">
        <v>0.12036651429237819</v>
      </c>
    </row>
    <row r="17" spans="1:16" x14ac:dyDescent="0.25">
      <c r="A17" s="6"/>
      <c r="B17" s="6"/>
      <c r="C17" s="6" t="s">
        <v>210</v>
      </c>
      <c r="D17" s="7">
        <v>30</v>
      </c>
      <c r="E17" s="7">
        <v>3</v>
      </c>
      <c r="F17" s="7">
        <v>27</v>
      </c>
      <c r="G17" s="7">
        <v>0.12783333333333299</v>
      </c>
      <c r="H17" s="7">
        <v>0.266666666666667</v>
      </c>
      <c r="I17" s="7">
        <v>0</v>
      </c>
      <c r="J17" s="7">
        <v>0.29629629600000001</v>
      </c>
      <c r="K17" s="7">
        <v>0</v>
      </c>
      <c r="L17" s="7">
        <v>0.70370370400000004</v>
      </c>
      <c r="M17" s="7">
        <v>0</v>
      </c>
      <c r="N17" s="7">
        <f t="shared" si="0"/>
        <v>0.70370370400000004</v>
      </c>
      <c r="O17" s="7">
        <v>0</v>
      </c>
      <c r="P17" s="7">
        <v>0.49519890302331965</v>
      </c>
    </row>
    <row r="18" spans="1:16" ht="30" x14ac:dyDescent="0.25">
      <c r="A18" s="6" t="s">
        <v>139</v>
      </c>
      <c r="B18" s="8" t="s">
        <v>102</v>
      </c>
      <c r="C18" s="8"/>
      <c r="H18" s="7"/>
      <c r="I18" s="7"/>
      <c r="K18" s="7"/>
      <c r="M18" s="7"/>
      <c r="N18" s="7"/>
      <c r="O18" s="7"/>
      <c r="P18" s="7"/>
    </row>
    <row r="19" spans="1:16" ht="30" x14ac:dyDescent="0.25">
      <c r="A19" s="6" t="s">
        <v>134</v>
      </c>
      <c r="B19" s="8" t="s">
        <v>68</v>
      </c>
      <c r="C19" s="8"/>
      <c r="H19" s="7"/>
      <c r="I19" s="7"/>
      <c r="K19" s="7"/>
      <c r="M19" s="7"/>
      <c r="N19" s="7"/>
      <c r="O19" s="7"/>
      <c r="P19" s="7"/>
    </row>
    <row r="20" spans="1:16" ht="30" x14ac:dyDescent="0.25">
      <c r="A20" s="6" t="s">
        <v>137</v>
      </c>
      <c r="B20" s="6" t="s">
        <v>182</v>
      </c>
      <c r="C20" s="6"/>
      <c r="H20" s="7"/>
      <c r="I20" s="7"/>
      <c r="K20" s="7"/>
      <c r="M20" s="7"/>
      <c r="N20" s="7"/>
      <c r="O20" s="7"/>
      <c r="P20" s="7"/>
    </row>
    <row r="21" spans="1:16" ht="30" x14ac:dyDescent="0.25">
      <c r="A21" s="6" t="s">
        <v>136</v>
      </c>
      <c r="B21" s="6" t="s">
        <v>183</v>
      </c>
      <c r="C21" s="6"/>
      <c r="H21" s="7"/>
      <c r="I21" s="7"/>
      <c r="K21" s="7"/>
      <c r="M21" s="7"/>
      <c r="N21" s="7"/>
      <c r="O21" s="7"/>
      <c r="P21" s="7"/>
    </row>
    <row r="22" spans="1:16" ht="30" x14ac:dyDescent="0.25">
      <c r="A22" s="6" t="s">
        <v>135</v>
      </c>
      <c r="B22" s="6" t="s">
        <v>180</v>
      </c>
      <c r="C22" s="6"/>
      <c r="H22" s="7"/>
      <c r="I22" s="7"/>
      <c r="K22" s="7"/>
      <c r="M22" s="7"/>
      <c r="N22" s="7"/>
      <c r="O22" s="7"/>
      <c r="P22" s="7"/>
    </row>
    <row r="23" spans="1:16" ht="30" x14ac:dyDescent="0.25">
      <c r="A23" s="6" t="s">
        <v>135</v>
      </c>
      <c r="B23" s="6" t="s">
        <v>181</v>
      </c>
      <c r="C23" s="6"/>
      <c r="H23" s="7"/>
      <c r="I23" s="7"/>
      <c r="K23" s="7"/>
      <c r="M23" s="7"/>
      <c r="N23" s="7"/>
      <c r="O23" s="7"/>
      <c r="P23" s="7"/>
    </row>
    <row r="24" spans="1:16" ht="30" x14ac:dyDescent="0.25">
      <c r="A24" s="9" t="s">
        <v>132</v>
      </c>
      <c r="B24" s="6" t="s">
        <v>178</v>
      </c>
      <c r="C24" s="6"/>
      <c r="K24" s="7"/>
      <c r="M24" s="7"/>
      <c r="N24" s="7"/>
      <c r="O24" s="7"/>
      <c r="P24" s="7"/>
    </row>
    <row r="25" spans="1:16" x14ac:dyDescent="0.25">
      <c r="A25" s="9"/>
      <c r="B25" s="6"/>
      <c r="C25" s="6" t="s">
        <v>211</v>
      </c>
      <c r="D25" s="7">
        <v>44</v>
      </c>
      <c r="E25" s="7">
        <v>6</v>
      </c>
      <c r="F25" s="7">
        <v>38</v>
      </c>
      <c r="G25" s="7">
        <v>0.176045454545455</v>
      </c>
      <c r="H25" s="7">
        <v>0.31818181818181801</v>
      </c>
      <c r="I25" s="7">
        <v>1</v>
      </c>
      <c r="J25" s="7">
        <v>0.21052631599999999</v>
      </c>
      <c r="K25" s="7">
        <v>1</v>
      </c>
      <c r="L25" s="7">
        <v>0.78947368399999995</v>
      </c>
      <c r="M25" s="7">
        <v>1</v>
      </c>
      <c r="N25" s="7">
        <f t="shared" si="0"/>
        <v>0.78947368400000006</v>
      </c>
      <c r="O25" s="7">
        <v>1</v>
      </c>
      <c r="P25" s="7">
        <v>0.62326869772853188</v>
      </c>
    </row>
    <row r="26" spans="1:16" x14ac:dyDescent="0.25">
      <c r="A26" s="9"/>
      <c r="B26" s="6"/>
      <c r="C26" s="6" t="s">
        <v>212</v>
      </c>
      <c r="D26" s="7">
        <v>44</v>
      </c>
      <c r="E26" s="7">
        <v>2</v>
      </c>
      <c r="F26" s="7">
        <v>42</v>
      </c>
      <c r="G26" s="7">
        <v>0.102636363636364</v>
      </c>
      <c r="H26" s="7">
        <v>0.36363636363636398</v>
      </c>
      <c r="I26" s="7">
        <v>0.5</v>
      </c>
      <c r="J26" s="7">
        <v>0.35714285699999998</v>
      </c>
      <c r="K26" s="7">
        <v>0.5</v>
      </c>
      <c r="L26" s="7">
        <v>0.64285714299999996</v>
      </c>
      <c r="M26" s="7">
        <v>0.5</v>
      </c>
      <c r="N26" s="7">
        <f t="shared" si="0"/>
        <v>0.64285714300000008</v>
      </c>
      <c r="O26" s="7">
        <v>0.25</v>
      </c>
      <c r="P26" s="7">
        <v>0.41326530630612246</v>
      </c>
    </row>
    <row r="27" spans="1:16" x14ac:dyDescent="0.25">
      <c r="A27" s="9" t="s">
        <v>74</v>
      </c>
      <c r="B27" s="6" t="s">
        <v>179</v>
      </c>
      <c r="C27" s="6"/>
      <c r="M27" s="7"/>
      <c r="N27" s="7"/>
      <c r="O27" s="7"/>
      <c r="P27" s="7"/>
    </row>
    <row r="28" spans="1:16" x14ac:dyDescent="0.25">
      <c r="A28" s="9"/>
      <c r="B28" s="6"/>
      <c r="C28" s="6" t="s">
        <v>213</v>
      </c>
      <c r="D28" s="7">
        <v>45</v>
      </c>
      <c r="E28" s="7">
        <v>2</v>
      </c>
      <c r="F28" s="7">
        <v>43</v>
      </c>
      <c r="G28" s="7">
        <v>0.121466666666667</v>
      </c>
      <c r="H28" s="7">
        <v>0.57777777777777795</v>
      </c>
      <c r="I28" s="7">
        <v>1</v>
      </c>
      <c r="J28" s="7">
        <v>0.55813953500000002</v>
      </c>
      <c r="K28" s="7">
        <v>1</v>
      </c>
      <c r="L28" s="7">
        <v>0.44186046499999998</v>
      </c>
      <c r="M28" s="7">
        <v>1</v>
      </c>
      <c r="N28" s="7">
        <f t="shared" si="0"/>
        <v>0.44186046499999998</v>
      </c>
      <c r="O28" s="7">
        <v>1</v>
      </c>
      <c r="P28" s="7">
        <v>0.1952406705300162</v>
      </c>
    </row>
    <row r="29" spans="1:16" x14ac:dyDescent="0.25">
      <c r="A29" s="9"/>
      <c r="B29" s="6"/>
      <c r="C29" s="6" t="s">
        <v>214</v>
      </c>
      <c r="D29" s="7">
        <v>44</v>
      </c>
      <c r="E29" s="7">
        <v>1</v>
      </c>
      <c r="F29" s="7">
        <v>43</v>
      </c>
      <c r="G29" s="7">
        <v>7.7340909090909099E-2</v>
      </c>
      <c r="H29" s="7">
        <v>0.47727272727272702</v>
      </c>
      <c r="I29" s="7">
        <v>0</v>
      </c>
      <c r="J29" s="7">
        <v>0.48837209300000001</v>
      </c>
      <c r="K29" s="7">
        <v>0</v>
      </c>
      <c r="L29" s="7">
        <v>0.51162790700000005</v>
      </c>
      <c r="M29" s="7">
        <v>0</v>
      </c>
      <c r="N29" s="7">
        <f t="shared" si="0"/>
        <v>0.51162790700000005</v>
      </c>
      <c r="O29" s="7">
        <v>0</v>
      </c>
      <c r="P29" s="7">
        <v>0.26176311522120072</v>
      </c>
    </row>
    <row r="30" spans="1:16" x14ac:dyDescent="0.25">
      <c r="A30" s="9" t="s">
        <v>74</v>
      </c>
      <c r="B30" s="6" t="s">
        <v>200</v>
      </c>
      <c r="C30" s="6"/>
      <c r="M30" s="7"/>
      <c r="N30" s="7"/>
      <c r="O30" s="7"/>
      <c r="P30" s="7"/>
    </row>
    <row r="31" spans="1:16" x14ac:dyDescent="0.25">
      <c r="A31" s="3" t="s">
        <v>77</v>
      </c>
      <c r="B31" s="8" t="s">
        <v>78</v>
      </c>
      <c r="C31" s="8"/>
      <c r="M31" s="7"/>
      <c r="N31" s="7"/>
      <c r="O31" s="7"/>
      <c r="P31" s="7"/>
    </row>
    <row r="32" spans="1:16" ht="30" x14ac:dyDescent="0.25">
      <c r="A32" s="3" t="s">
        <v>85</v>
      </c>
      <c r="B32" s="8" t="s">
        <v>86</v>
      </c>
      <c r="C32" s="8"/>
      <c r="M32" s="7"/>
      <c r="N32" s="7"/>
      <c r="O32" s="7"/>
      <c r="P32" s="7"/>
    </row>
    <row r="33" spans="1:16" x14ac:dyDescent="0.25">
      <c r="A33" s="3" t="s">
        <v>88</v>
      </c>
      <c r="B33" s="8" t="s">
        <v>89</v>
      </c>
      <c r="C33" s="8"/>
      <c r="M33" s="7"/>
      <c r="N33" s="7"/>
      <c r="O33" s="7"/>
      <c r="P33" s="7"/>
    </row>
    <row r="34" spans="1:16" ht="30" x14ac:dyDescent="0.25">
      <c r="A34" s="3" t="s">
        <v>95</v>
      </c>
      <c r="B34" s="8" t="s">
        <v>96</v>
      </c>
      <c r="C34" s="8"/>
      <c r="M34" s="7"/>
      <c r="N34" s="7"/>
      <c r="O34" s="7"/>
      <c r="P34" s="7"/>
    </row>
    <row r="35" spans="1:16" x14ac:dyDescent="0.25">
      <c r="A35" s="3" t="s">
        <v>73</v>
      </c>
      <c r="B35" s="8" t="s">
        <v>69</v>
      </c>
      <c r="C35" s="8"/>
      <c r="M35" s="7"/>
      <c r="N35" s="7"/>
      <c r="O35" s="7"/>
      <c r="P35" s="7"/>
    </row>
    <row r="36" spans="1:16" x14ac:dyDescent="0.25">
      <c r="A36" s="3"/>
      <c r="B36" s="8"/>
      <c r="C36" s="6" t="s">
        <v>111</v>
      </c>
      <c r="D36" s="7">
        <v>43</v>
      </c>
      <c r="E36" s="7">
        <v>37</v>
      </c>
      <c r="F36" s="7">
        <v>6</v>
      </c>
      <c r="G36" s="7">
        <v>0.83651162790697697</v>
      </c>
      <c r="H36" s="7">
        <v>0.60465116279069797</v>
      </c>
      <c r="I36" s="7">
        <v>0.64864864899999997</v>
      </c>
      <c r="J36" s="7">
        <v>0.33333333300000001</v>
      </c>
      <c r="K36" s="7">
        <v>0.64864864899999997</v>
      </c>
      <c r="L36" s="7">
        <v>0.66666666699999999</v>
      </c>
      <c r="M36" s="7">
        <v>0.64864864899999997</v>
      </c>
      <c r="N36" s="7">
        <f t="shared" si="0"/>
        <v>0.66666666699999999</v>
      </c>
      <c r="O36" s="7">
        <v>0.42074506984952514</v>
      </c>
      <c r="P36" s="7">
        <v>0.4444444448888889</v>
      </c>
    </row>
    <row r="37" spans="1:16" x14ac:dyDescent="0.25">
      <c r="A37" s="3"/>
      <c r="B37" s="8"/>
      <c r="C37" s="6" t="s">
        <v>112</v>
      </c>
      <c r="D37" s="7">
        <v>41</v>
      </c>
      <c r="E37" s="7">
        <v>22</v>
      </c>
      <c r="F37" s="7">
        <v>19</v>
      </c>
      <c r="G37" s="7">
        <v>0.51953658536585401</v>
      </c>
      <c r="H37" s="7">
        <v>0.146341463414634</v>
      </c>
      <c r="I37" s="7">
        <v>0.22727272700000001</v>
      </c>
      <c r="J37" s="7">
        <v>5.2631578999999998E-2</v>
      </c>
      <c r="K37" s="7">
        <v>0.22727272700000001</v>
      </c>
      <c r="L37" s="7">
        <v>0.94736842099999996</v>
      </c>
      <c r="M37" s="7">
        <v>0.22727272700000001</v>
      </c>
      <c r="N37" s="7">
        <f t="shared" si="0"/>
        <v>0.94736842099999996</v>
      </c>
      <c r="O37" s="7">
        <v>5.1652892438016532E-2</v>
      </c>
      <c r="P37" s="7">
        <v>0.8975069251080332</v>
      </c>
    </row>
    <row r="38" spans="1:16" x14ac:dyDescent="0.25">
      <c r="A38" s="3" t="s">
        <v>66</v>
      </c>
      <c r="B38" s="8" t="s">
        <v>67</v>
      </c>
      <c r="C38" s="8"/>
      <c r="M38" s="7"/>
      <c r="N38" s="7"/>
      <c r="O38" s="7"/>
      <c r="P38" s="7"/>
    </row>
    <row r="39" spans="1:16" x14ac:dyDescent="0.25">
      <c r="A39" s="3" t="s">
        <v>79</v>
      </c>
      <c r="B39" s="8" t="s">
        <v>80</v>
      </c>
      <c r="C39" s="8"/>
      <c r="M39" s="7"/>
      <c r="N39" s="7"/>
      <c r="O39" s="7"/>
      <c r="P39" s="7"/>
    </row>
    <row r="40" spans="1:16" x14ac:dyDescent="0.25">
      <c r="A40" s="3" t="s">
        <v>90</v>
      </c>
      <c r="B40" s="8" t="s">
        <v>91</v>
      </c>
      <c r="C40" s="8"/>
      <c r="M40" s="7"/>
      <c r="N40" s="7"/>
      <c r="O40" s="7"/>
      <c r="P40" s="7"/>
    </row>
    <row r="41" spans="1:16" x14ac:dyDescent="0.25">
      <c r="A41" s="3" t="s">
        <v>92</v>
      </c>
      <c r="B41" s="8" t="s">
        <v>93</v>
      </c>
      <c r="C41" s="8"/>
      <c r="M41" s="7"/>
      <c r="N41" s="7"/>
      <c r="O41" s="7"/>
      <c r="P41" s="7"/>
    </row>
    <row r="42" spans="1:16" x14ac:dyDescent="0.25">
      <c r="A42" s="3" t="s">
        <v>94</v>
      </c>
      <c r="B42" s="8" t="s">
        <v>84</v>
      </c>
      <c r="C42" s="8"/>
      <c r="M42" s="7"/>
      <c r="N42" s="7"/>
      <c r="O42" s="7"/>
      <c r="P42" s="7"/>
    </row>
    <row r="43" spans="1:16" x14ac:dyDescent="0.25">
      <c r="A43" s="3"/>
      <c r="B43" s="8"/>
      <c r="C43" s="6" t="s">
        <v>113</v>
      </c>
      <c r="D43" s="7">
        <v>40</v>
      </c>
      <c r="E43" s="7">
        <v>26</v>
      </c>
      <c r="F43" s="7">
        <v>14</v>
      </c>
      <c r="G43" s="7">
        <v>0.628525</v>
      </c>
      <c r="H43" s="7">
        <v>0.625</v>
      </c>
      <c r="I43" s="7">
        <v>0.80769230800000003</v>
      </c>
      <c r="J43" s="7">
        <v>0.28571428599999998</v>
      </c>
      <c r="K43" s="7">
        <v>0.80769230800000003</v>
      </c>
      <c r="L43" s="7">
        <v>0.71428571399999996</v>
      </c>
      <c r="M43" s="7">
        <v>0.80769230800000003</v>
      </c>
      <c r="N43" s="7">
        <f t="shared" si="0"/>
        <v>0.71428571400000007</v>
      </c>
      <c r="O43" s="7">
        <v>0.65236686440236691</v>
      </c>
      <c r="P43" s="7">
        <v>0.51020408122448979</v>
      </c>
    </row>
    <row r="44" spans="1:16" x14ac:dyDescent="0.25">
      <c r="A44" s="3"/>
      <c r="B44" s="8"/>
      <c r="C44" s="6" t="s">
        <v>114</v>
      </c>
      <c r="D44" s="7">
        <v>34</v>
      </c>
      <c r="E44" s="7">
        <v>2</v>
      </c>
      <c r="F44" s="7">
        <v>32</v>
      </c>
      <c r="G44" s="7">
        <v>0.106647058823529</v>
      </c>
      <c r="H44" s="7">
        <v>0.47058823529411797</v>
      </c>
      <c r="I44" s="7">
        <v>1</v>
      </c>
      <c r="J44" s="7">
        <v>0.4375</v>
      </c>
      <c r="K44" s="7">
        <v>1</v>
      </c>
      <c r="L44" s="7">
        <v>0.5625</v>
      </c>
      <c r="M44" s="7">
        <v>1</v>
      </c>
      <c r="N44" s="7">
        <f t="shared" si="0"/>
        <v>0.5625</v>
      </c>
      <c r="O44" s="7">
        <v>1</v>
      </c>
      <c r="P44" s="7">
        <v>0.31640625</v>
      </c>
    </row>
    <row r="45" spans="1:16" x14ac:dyDescent="0.25">
      <c r="A45" s="3" t="s">
        <v>82</v>
      </c>
      <c r="B45" s="6" t="s">
        <v>184</v>
      </c>
      <c r="C45" s="6"/>
      <c r="M45" s="7"/>
      <c r="N45" s="7"/>
      <c r="O45" s="7"/>
      <c r="P45" s="7"/>
    </row>
    <row r="46" spans="1:16" x14ac:dyDescent="0.25">
      <c r="A46" s="3" t="s">
        <v>82</v>
      </c>
      <c r="B46" s="6" t="s">
        <v>185</v>
      </c>
      <c r="C46" s="6"/>
      <c r="M46" s="7"/>
      <c r="N46" s="7"/>
      <c r="O46" s="7"/>
      <c r="P46" s="7"/>
    </row>
    <row r="47" spans="1:16" x14ac:dyDescent="0.25">
      <c r="A47" s="3" t="s">
        <v>103</v>
      </c>
      <c r="B47" s="6" t="s">
        <v>188</v>
      </c>
      <c r="C47" s="6"/>
      <c r="M47" s="7"/>
      <c r="N47" s="7"/>
      <c r="O47" s="7"/>
      <c r="P47" s="7"/>
    </row>
    <row r="48" spans="1:16" x14ac:dyDescent="0.25">
      <c r="A48" s="3" t="s">
        <v>103</v>
      </c>
      <c r="B48" s="6" t="s">
        <v>189</v>
      </c>
      <c r="C48" s="6"/>
      <c r="M48" s="7"/>
      <c r="N48" s="7"/>
      <c r="O48" s="7"/>
      <c r="P48" s="7"/>
    </row>
    <row r="49" spans="1:16" x14ac:dyDescent="0.25">
      <c r="A49" s="3" t="s">
        <v>103</v>
      </c>
      <c r="B49" s="6" t="s">
        <v>190</v>
      </c>
      <c r="C49" s="6"/>
      <c r="M49" s="7"/>
      <c r="N49" s="7"/>
      <c r="O49" s="7"/>
      <c r="P49" s="7"/>
    </row>
    <row r="50" spans="1:16" x14ac:dyDescent="0.25">
      <c r="A50" s="3" t="s">
        <v>104</v>
      </c>
      <c r="B50" s="6" t="s">
        <v>191</v>
      </c>
      <c r="C50" s="6"/>
      <c r="M50" s="7"/>
      <c r="N50" s="7"/>
      <c r="O50" s="7"/>
      <c r="P50" s="7"/>
    </row>
    <row r="51" spans="1:16" x14ac:dyDescent="0.25">
      <c r="A51" s="3" t="s">
        <v>104</v>
      </c>
      <c r="B51" s="6" t="s">
        <v>192</v>
      </c>
      <c r="C51" s="6"/>
      <c r="M51" s="7"/>
      <c r="N51" s="7"/>
      <c r="O51" s="7"/>
      <c r="P51" s="7"/>
    </row>
    <row r="52" spans="1:16" x14ac:dyDescent="0.25">
      <c r="A52" s="3" t="s">
        <v>104</v>
      </c>
      <c r="B52" s="6" t="s">
        <v>193</v>
      </c>
      <c r="C52" s="6"/>
      <c r="M52" s="7"/>
      <c r="N52" s="7"/>
      <c r="O52" s="7"/>
      <c r="P52" s="7"/>
    </row>
    <row r="53" spans="1:16" ht="30" x14ac:dyDescent="0.25">
      <c r="A53" s="3" t="s">
        <v>100</v>
      </c>
      <c r="B53" s="8" t="s">
        <v>101</v>
      </c>
      <c r="C53" s="8"/>
      <c r="M53" s="7"/>
      <c r="N53" s="7"/>
      <c r="O53" s="7"/>
      <c r="P53" s="7"/>
    </row>
    <row r="54" spans="1:16" x14ac:dyDescent="0.25">
      <c r="A54" s="3"/>
      <c r="B54" s="8"/>
      <c r="C54" s="6" t="s">
        <v>109</v>
      </c>
      <c r="D54" s="7">
        <v>56</v>
      </c>
      <c r="E54" s="7">
        <v>37</v>
      </c>
      <c r="F54" s="7">
        <v>19</v>
      </c>
      <c r="G54" s="7">
        <v>0.66355357142857097</v>
      </c>
      <c r="H54" s="7">
        <v>0.625</v>
      </c>
      <c r="I54" s="7">
        <v>0.70270270300000004</v>
      </c>
      <c r="J54" s="7">
        <v>0.47368421100000002</v>
      </c>
      <c r="K54" s="7">
        <v>0.70270270300000004</v>
      </c>
      <c r="L54" s="7">
        <v>0.52631578899999998</v>
      </c>
      <c r="M54" s="7">
        <v>0.70270270300000004</v>
      </c>
      <c r="N54" s="7">
        <f t="shared" si="0"/>
        <v>0.52631578899999998</v>
      </c>
      <c r="O54" s="7">
        <v>0.49379108880350625</v>
      </c>
      <c r="P54" s="7">
        <v>0.27700830975069252</v>
      </c>
    </row>
    <row r="55" spans="1:16" x14ac:dyDescent="0.25">
      <c r="A55" s="3"/>
      <c r="B55" s="8"/>
      <c r="C55" s="6" t="s">
        <v>110</v>
      </c>
      <c r="D55" s="7">
        <v>49</v>
      </c>
      <c r="E55" s="7">
        <v>15</v>
      </c>
      <c r="F55" s="7">
        <v>34</v>
      </c>
      <c r="G55" s="7">
        <v>0.30822448979591799</v>
      </c>
      <c r="H55" s="7">
        <v>0.22448979591836701</v>
      </c>
      <c r="I55" s="7">
        <v>0.73333333300000003</v>
      </c>
      <c r="J55" s="7">
        <v>0</v>
      </c>
      <c r="K55" s="7">
        <v>0.73333333300000003</v>
      </c>
      <c r="L55" s="7">
        <v>1</v>
      </c>
      <c r="M55" s="7">
        <v>0.73333333300000003</v>
      </c>
      <c r="N55" s="7">
        <f t="shared" si="0"/>
        <v>1</v>
      </c>
      <c r="O55" s="7">
        <v>0.53777777728888898</v>
      </c>
      <c r="P55" s="7">
        <v>1</v>
      </c>
    </row>
    <row r="56" spans="1:16" x14ac:dyDescent="0.25">
      <c r="A56" s="3"/>
      <c r="B56" s="8"/>
      <c r="C56" s="8"/>
      <c r="M56" s="7"/>
      <c r="N56" s="7"/>
      <c r="O56" s="7"/>
      <c r="P56" s="7"/>
    </row>
    <row r="57" spans="1:16" x14ac:dyDescent="0.25">
      <c r="A57" s="3"/>
      <c r="B57" s="3"/>
      <c r="C57" s="3"/>
      <c r="M57" s="7"/>
      <c r="O57" s="7"/>
      <c r="P57" s="7"/>
    </row>
    <row r="58" spans="1:16" x14ac:dyDescent="0.25">
      <c r="A58" s="3"/>
      <c r="B58" s="3"/>
      <c r="C58" s="3"/>
      <c r="M58" s="7"/>
      <c r="P58" s="7"/>
    </row>
    <row r="59" spans="1:16" x14ac:dyDescent="0.25">
      <c r="A59" s="3"/>
      <c r="B59" s="3"/>
      <c r="C59" s="3"/>
      <c r="M59" s="7"/>
    </row>
    <row r="60" spans="1:16" x14ac:dyDescent="0.25">
      <c r="A60" s="3"/>
      <c r="B60" s="6"/>
      <c r="C60" s="6"/>
      <c r="M60" s="7"/>
    </row>
  </sheetData>
  <mergeCells count="5">
    <mergeCell ref="D1:F1"/>
    <mergeCell ref="H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частоты для бубликов</vt:lpstr>
      <vt:lpstr>выгрузка</vt:lpstr>
      <vt:lpstr>выгрузка_sub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2019-06-25T17:49:44Z</dcterms:modified>
</cp:coreProperties>
</file>