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07" activeTab="1"/>
  </bookViews>
  <sheets>
    <sheet name="Mussel algae biomass 2018 2020" sheetId="2" r:id="rId1"/>
    <sheet name="Mussel biomass 1996-2016" sheetId="1" r:id="rId2"/>
    <sheet name="Algae biomass 1997 2016" sheetId="3" r:id="rId3"/>
    <sheet name="Mussel algae cover 2004 2017" sheetId="4" r:id="rId4"/>
  </sheets>
  <definedNames>
    <definedName name="_xlnm._FilterDatabase" localSheetId="2" hidden="1">'Algae biomass 1997 2016'!$A$1:$D$605</definedName>
  </definedNames>
  <calcPr calcId="144525"/>
</workbook>
</file>

<file path=xl/sharedStrings.xml><?xml version="1.0" encoding="utf-8"?>
<sst xmlns="http://schemas.openxmlformats.org/spreadsheetml/2006/main" count="4231" uniqueCount="471">
  <si>
    <t>Bank</t>
  </si>
  <si>
    <t>Sample</t>
  </si>
  <si>
    <t>B_mytilus</t>
  </si>
  <si>
    <t>B_algae</t>
  </si>
  <si>
    <t>mat</t>
  </si>
  <si>
    <t>vor5</t>
  </si>
  <si>
    <t>vor2</t>
  </si>
  <si>
    <t>vor4</t>
  </si>
  <si>
    <t>korg</t>
  </si>
  <si>
    <t>68.09</t>
  </si>
  <si>
    <t>77.83</t>
  </si>
  <si>
    <t>2.300</t>
  </si>
  <si>
    <t>70.26</t>
  </si>
  <si>
    <t>4.800</t>
  </si>
  <si>
    <t>75.54</t>
  </si>
  <si>
    <t>47.56</t>
  </si>
  <si>
    <t>59.4</t>
  </si>
  <si>
    <t>1.280</t>
  </si>
  <si>
    <t>61.3</t>
  </si>
  <si>
    <t>8.174</t>
  </si>
  <si>
    <t>93.5</t>
  </si>
  <si>
    <t>17.550</t>
  </si>
  <si>
    <t>60.3</t>
  </si>
  <si>
    <t>58.491</t>
  </si>
  <si>
    <t>46.132</t>
  </si>
  <si>
    <t>9.202</t>
  </si>
  <si>
    <t>48.976</t>
  </si>
  <si>
    <t>3.620</t>
  </si>
  <si>
    <t>68.551</t>
  </si>
  <si>
    <t>8.143</t>
  </si>
  <si>
    <t>58.274</t>
  </si>
  <si>
    <t>3.565</t>
  </si>
  <si>
    <t>57.95</t>
  </si>
  <si>
    <t>1.853</t>
  </si>
  <si>
    <t>71.081</t>
  </si>
  <si>
    <t>6.313</t>
  </si>
  <si>
    <t>64.035</t>
  </si>
  <si>
    <t>0.225</t>
  </si>
  <si>
    <t>71.520</t>
  </si>
  <si>
    <t>1.771</t>
  </si>
  <si>
    <t>78.940</t>
  </si>
  <si>
    <t>2.423</t>
  </si>
  <si>
    <t>56.558</t>
  </si>
  <si>
    <t>98.931</t>
  </si>
  <si>
    <t>54.481</t>
  </si>
  <si>
    <t>0.617</t>
  </si>
  <si>
    <t>56.355</t>
  </si>
  <si>
    <t>0.655</t>
  </si>
  <si>
    <t>42.538</t>
  </si>
  <si>
    <t>5.573</t>
  </si>
  <si>
    <t>101.49</t>
  </si>
  <si>
    <t>0.06</t>
  </si>
  <si>
    <t>39.18</t>
  </si>
  <si>
    <t>84.39</t>
  </si>
  <si>
    <t>0.26</t>
  </si>
  <si>
    <t>84.138</t>
  </si>
  <si>
    <t>3.503</t>
  </si>
  <si>
    <t>99.650</t>
  </si>
  <si>
    <t>0.125</t>
  </si>
  <si>
    <t>105.153</t>
  </si>
  <si>
    <t>63.437</t>
  </si>
  <si>
    <t>0.001</t>
  </si>
  <si>
    <t>63.7</t>
  </si>
  <si>
    <t>3.825</t>
  </si>
  <si>
    <t>95.02</t>
  </si>
  <si>
    <t>75.593</t>
  </si>
  <si>
    <t>93.73</t>
  </si>
  <si>
    <t>0.022</t>
  </si>
  <si>
    <t>85.29</t>
  </si>
  <si>
    <t>Year</t>
  </si>
  <si>
    <t>Seaso</t>
  </si>
  <si>
    <t>Mussel_biomass</t>
  </si>
  <si>
    <t>august</t>
  </si>
  <si>
    <t>vor3</t>
  </si>
  <si>
    <t>june</t>
  </si>
  <si>
    <t>january</t>
  </si>
  <si>
    <t>W-1</t>
  </si>
  <si>
    <t>W-2</t>
  </si>
  <si>
    <t>W-3</t>
  </si>
  <si>
    <t>W-4</t>
  </si>
  <si>
    <t>W-5</t>
  </si>
  <si>
    <t>W-6</t>
  </si>
  <si>
    <t>W-7</t>
  </si>
  <si>
    <t>W-8</t>
  </si>
  <si>
    <t>W-9</t>
  </si>
  <si>
    <t>W-10</t>
  </si>
  <si>
    <t>W-11</t>
  </si>
  <si>
    <t>W-12</t>
  </si>
  <si>
    <t>W-13</t>
  </si>
  <si>
    <t>W-14</t>
  </si>
  <si>
    <t>W-15</t>
  </si>
  <si>
    <t>W-16</t>
  </si>
  <si>
    <t>W-18</t>
  </si>
  <si>
    <t>march</t>
  </si>
  <si>
    <t>w-1</t>
  </si>
  <si>
    <t>w-10</t>
  </si>
  <si>
    <t>w-11</t>
  </si>
  <si>
    <t>w-12</t>
  </si>
  <si>
    <t>w-2</t>
  </si>
  <si>
    <t>w-3</t>
  </si>
  <si>
    <t>w-4</t>
  </si>
  <si>
    <t>w-5</t>
  </si>
  <si>
    <t>w-6</t>
  </si>
  <si>
    <t>w-7</t>
  </si>
  <si>
    <t>w-8</t>
  </si>
  <si>
    <t>w-9</t>
  </si>
  <si>
    <t>J-1</t>
  </si>
  <si>
    <t>J-2</t>
  </si>
  <si>
    <t>J-3</t>
  </si>
  <si>
    <t>J-4</t>
  </si>
  <si>
    <t>J-5</t>
  </si>
  <si>
    <t>J-6</t>
  </si>
  <si>
    <t>J-7</t>
  </si>
  <si>
    <t>J-8</t>
  </si>
  <si>
    <t>J-9</t>
  </si>
  <si>
    <t>J-10</t>
  </si>
  <si>
    <t>J-11</t>
  </si>
  <si>
    <t>J-12</t>
  </si>
  <si>
    <t>july</t>
  </si>
  <si>
    <t>year</t>
  </si>
  <si>
    <t>bank</t>
  </si>
  <si>
    <t>Balg</t>
  </si>
  <si>
    <t>0.402</t>
  </si>
  <si>
    <t>2.521</t>
  </si>
  <si>
    <t>0.013</t>
  </si>
  <si>
    <t>0.028</t>
  </si>
  <si>
    <t>1.008</t>
  </si>
  <si>
    <t>0.363</t>
  </si>
  <si>
    <t>0.507</t>
  </si>
  <si>
    <t>0.718</t>
  </si>
  <si>
    <t>1.488</t>
  </si>
  <si>
    <t>14.82</t>
  </si>
  <si>
    <t>9.66</t>
  </si>
  <si>
    <t>5.2</t>
  </si>
  <si>
    <t>0.097</t>
  </si>
  <si>
    <t>0.1</t>
  </si>
  <si>
    <t>0.3</t>
  </si>
  <si>
    <t>1.208</t>
  </si>
  <si>
    <t>3.05</t>
  </si>
  <si>
    <t>0.11</t>
  </si>
  <si>
    <t>0.02</t>
  </si>
  <si>
    <t>0.146</t>
  </si>
  <si>
    <t>0.118</t>
  </si>
  <si>
    <t>2.1</t>
  </si>
  <si>
    <t>0.021</t>
  </si>
  <si>
    <t>2.45</t>
  </si>
  <si>
    <t>0.219</t>
  </si>
  <si>
    <t>2.55</t>
  </si>
  <si>
    <t>0.074</t>
  </si>
  <si>
    <t>1.9</t>
  </si>
  <si>
    <t>1.95</t>
  </si>
  <si>
    <t>1.02</t>
  </si>
  <si>
    <t>3.8</t>
  </si>
  <si>
    <t>1.25</t>
  </si>
  <si>
    <t>0.578</t>
  </si>
  <si>
    <t>0.017</t>
  </si>
  <si>
    <t>0.181</t>
  </si>
  <si>
    <t>0.692</t>
  </si>
  <si>
    <t>1.4</t>
  </si>
  <si>
    <t>0.274</t>
  </si>
  <si>
    <t>2.9</t>
  </si>
  <si>
    <t>0.558</t>
  </si>
  <si>
    <t>0.038</t>
  </si>
  <si>
    <t>0.681</t>
  </si>
  <si>
    <t>2.189</t>
  </si>
  <si>
    <t>0.09</t>
  </si>
  <si>
    <t>0.487</t>
  </si>
  <si>
    <t>0.297</t>
  </si>
  <si>
    <t>0.306</t>
  </si>
  <si>
    <t>0.407</t>
  </si>
  <si>
    <t>1.708</t>
  </si>
  <si>
    <t>1.521</t>
  </si>
  <si>
    <t>0.799</t>
  </si>
  <si>
    <t>0.142</t>
  </si>
  <si>
    <t>0.808</t>
  </si>
  <si>
    <t>0.638</t>
  </si>
  <si>
    <t>0.308</t>
  </si>
  <si>
    <t>0.686</t>
  </si>
  <si>
    <t>0.041</t>
  </si>
  <si>
    <t>0.092</t>
  </si>
  <si>
    <t>2.628</t>
  </si>
  <si>
    <t>0.099</t>
  </si>
  <si>
    <t>0.009</t>
  </si>
  <si>
    <t>0.091</t>
  </si>
  <si>
    <t>0.2</t>
  </si>
  <si>
    <t>0.024</t>
  </si>
  <si>
    <t>0.525</t>
  </si>
  <si>
    <t>0.956</t>
  </si>
  <si>
    <t>0.002</t>
  </si>
  <si>
    <t>3.846</t>
  </si>
  <si>
    <t>2.481</t>
  </si>
  <si>
    <t>0.015</t>
  </si>
  <si>
    <t>0.89</t>
  </si>
  <si>
    <t>2.496</t>
  </si>
  <si>
    <t>0.991</t>
  </si>
  <si>
    <t>1.425</t>
  </si>
  <si>
    <t>0.004</t>
  </si>
  <si>
    <t>0.033</t>
  </si>
  <si>
    <t>0.129</t>
  </si>
  <si>
    <t>0.441</t>
  </si>
  <si>
    <t>0.85</t>
  </si>
  <si>
    <t>0.093</t>
  </si>
  <si>
    <t>0.139</t>
  </si>
  <si>
    <t>0.254</t>
  </si>
  <si>
    <t>0.016</t>
  </si>
  <si>
    <t>0.088</t>
  </si>
  <si>
    <t>0.144</t>
  </si>
  <si>
    <t>0.175</t>
  </si>
  <si>
    <t>2.02</t>
  </si>
  <si>
    <t>0.543</t>
  </si>
  <si>
    <t>0.049</t>
  </si>
  <si>
    <t>10.042</t>
  </si>
  <si>
    <t>0.035</t>
  </si>
  <si>
    <t>0.204</t>
  </si>
  <si>
    <t>0.103</t>
  </si>
  <si>
    <t>0.003</t>
  </si>
  <si>
    <t>0.283</t>
  </si>
  <si>
    <t>0.007</t>
  </si>
  <si>
    <t>0.034</t>
  </si>
  <si>
    <t>0.023</t>
  </si>
  <si>
    <t>1.163</t>
  </si>
  <si>
    <t>0.52</t>
  </si>
  <si>
    <t>1.986</t>
  </si>
  <si>
    <t>0.047</t>
  </si>
  <si>
    <t>1.056</t>
  </si>
  <si>
    <t>0.147</t>
  </si>
  <si>
    <t>0.65</t>
  </si>
  <si>
    <t>0.014</t>
  </si>
  <si>
    <t>4.133</t>
  </si>
  <si>
    <t>0.036</t>
  </si>
  <si>
    <t>0.055</t>
  </si>
  <si>
    <t>1.7</t>
  </si>
  <si>
    <t>0.005</t>
  </si>
  <si>
    <t>0.018</t>
  </si>
  <si>
    <t>1.6</t>
  </si>
  <si>
    <t>0.153</t>
  </si>
  <si>
    <t>0.152</t>
  </si>
  <si>
    <t>0.57</t>
  </si>
  <si>
    <t>0.409</t>
  </si>
  <si>
    <t>0.393</t>
  </si>
  <si>
    <t>0.7</t>
  </si>
  <si>
    <t>2.4</t>
  </si>
  <si>
    <t>1.2</t>
  </si>
  <si>
    <t>4.25</t>
  </si>
  <si>
    <t>3.1</t>
  </si>
  <si>
    <t>0.4</t>
  </si>
  <si>
    <t>15.7</t>
  </si>
  <si>
    <t>0.284</t>
  </si>
  <si>
    <t>0.6</t>
  </si>
  <si>
    <t>0.25</t>
  </si>
  <si>
    <t>18.1</t>
  </si>
  <si>
    <t>1.5</t>
  </si>
  <si>
    <t>4.2</t>
  </si>
  <si>
    <t>1.43</t>
  </si>
  <si>
    <t>2.2</t>
  </si>
  <si>
    <t>8.2</t>
  </si>
  <si>
    <t>7.5</t>
  </si>
  <si>
    <t>3.196</t>
  </si>
  <si>
    <t>11.8</t>
  </si>
  <si>
    <t>2.47</t>
  </si>
  <si>
    <t>1.85</t>
  </si>
  <si>
    <t>4.57</t>
  </si>
  <si>
    <t>3.9</t>
  </si>
  <si>
    <t>12.2</t>
  </si>
  <si>
    <t>12.55</t>
  </si>
  <si>
    <t>0.228</t>
  </si>
  <si>
    <t>0.019</t>
  </si>
  <si>
    <t>0.74</t>
  </si>
  <si>
    <t>0.145</t>
  </si>
  <si>
    <t>46.1</t>
  </si>
  <si>
    <t>0.048</t>
  </si>
  <si>
    <t>0.677</t>
  </si>
  <si>
    <t>0.709</t>
  </si>
  <si>
    <t>0.192</t>
  </si>
  <si>
    <t>0.904</t>
  </si>
  <si>
    <t>0.195</t>
  </si>
  <si>
    <t>3.364</t>
  </si>
  <si>
    <t>5.951</t>
  </si>
  <si>
    <t>4.747</t>
  </si>
  <si>
    <t>0.339</t>
  </si>
  <si>
    <t>1.174</t>
  </si>
  <si>
    <t>0.954</t>
  </si>
  <si>
    <t>2.052</t>
  </si>
  <si>
    <t>18.422</t>
  </si>
  <si>
    <t>2.738</t>
  </si>
  <si>
    <t>0.064</t>
  </si>
  <si>
    <t>9.58</t>
  </si>
  <si>
    <t>6.346</t>
  </si>
  <si>
    <t>1.843</t>
  </si>
  <si>
    <t>6.69</t>
  </si>
  <si>
    <t>1.375</t>
  </si>
  <si>
    <t>4.294</t>
  </si>
  <si>
    <t>6.284</t>
  </si>
  <si>
    <t>5.796</t>
  </si>
  <si>
    <t>1.14</t>
  </si>
  <si>
    <t>0.926</t>
  </si>
  <si>
    <t>0.008</t>
  </si>
  <si>
    <t>0.01</t>
  </si>
  <si>
    <t>0.184</t>
  </si>
  <si>
    <t>0.44</t>
  </si>
  <si>
    <t>0.05</t>
  </si>
  <si>
    <t>0.046</t>
  </si>
  <si>
    <t>0.052</t>
  </si>
  <si>
    <t>30.305</t>
  </si>
  <si>
    <t>0.609</t>
  </si>
  <si>
    <t>0.03</t>
  </si>
  <si>
    <t>0.078</t>
  </si>
  <si>
    <t>0.282</t>
  </si>
  <si>
    <t>0.75</t>
  </si>
  <si>
    <t>0.319</t>
  </si>
  <si>
    <t>0.232</t>
  </si>
  <si>
    <t>0.215</t>
  </si>
  <si>
    <t>1.16</t>
  </si>
  <si>
    <t>1.536</t>
  </si>
  <si>
    <t>0.708</t>
  </si>
  <si>
    <t>1.839</t>
  </si>
  <si>
    <t>0.062</t>
  </si>
  <si>
    <t>0.566</t>
  </si>
  <si>
    <t>0.186</t>
  </si>
  <si>
    <t>0.872</t>
  </si>
  <si>
    <t>0.183</t>
  </si>
  <si>
    <t>0.412</t>
  </si>
  <si>
    <t>0.105</t>
  </si>
  <si>
    <t>0.411</t>
  </si>
  <si>
    <t>0.071</t>
  </si>
  <si>
    <t>0.189</t>
  </si>
  <si>
    <t>0.337</t>
  </si>
  <si>
    <t>1.808</t>
  </si>
  <si>
    <t>0.162</t>
  </si>
  <si>
    <t>0.712</t>
  </si>
  <si>
    <t>0.972</t>
  </si>
  <si>
    <t>0.522</t>
  </si>
  <si>
    <t>0.787</t>
  </si>
  <si>
    <t>0.242</t>
  </si>
  <si>
    <t>0.63</t>
  </si>
  <si>
    <t>0.321</t>
  </si>
  <si>
    <t>1.248</t>
  </si>
  <si>
    <t>0.136</t>
  </si>
  <si>
    <t>0.247</t>
  </si>
  <si>
    <t>1.089</t>
  </si>
  <si>
    <t>2.893</t>
  </si>
  <si>
    <t>2.642</t>
  </si>
  <si>
    <t>3.292</t>
  </si>
  <si>
    <t>0.428</t>
  </si>
  <si>
    <t>0.395</t>
  </si>
  <si>
    <t>0.054</t>
  </si>
  <si>
    <t>0.08</t>
  </si>
  <si>
    <t>0.92</t>
  </si>
  <si>
    <t>1.52</t>
  </si>
  <si>
    <t>5.3</t>
  </si>
  <si>
    <t>1.015</t>
  </si>
  <si>
    <t>0.22</t>
  </si>
  <si>
    <t>0.069</t>
  </si>
  <si>
    <t>0.159</t>
  </si>
  <si>
    <t>0.27</t>
  </si>
  <si>
    <t>1.8</t>
  </si>
  <si>
    <t>3.23</t>
  </si>
  <si>
    <t>0.243</t>
  </si>
  <si>
    <t>1.886</t>
  </si>
  <si>
    <t>0.604</t>
  </si>
  <si>
    <t>8.6</t>
  </si>
  <si>
    <t>0.011</t>
  </si>
  <si>
    <t>0.398</t>
  </si>
  <si>
    <t>2.62</t>
  </si>
  <si>
    <t>0.218</t>
  </si>
  <si>
    <t>0.026</t>
  </si>
  <si>
    <t>2.431</t>
  </si>
  <si>
    <t>1.637</t>
  </si>
  <si>
    <t>1.048</t>
  </si>
  <si>
    <t>4.1</t>
  </si>
  <si>
    <t>4.95</t>
  </si>
  <si>
    <t>8.913</t>
  </si>
  <si>
    <t>5.374</t>
  </si>
  <si>
    <t>2.41</t>
  </si>
  <si>
    <t>0.043</t>
  </si>
  <si>
    <t>2.603</t>
  </si>
  <si>
    <t>4.245</t>
  </si>
  <si>
    <t>1.921</t>
  </si>
  <si>
    <t>0.027</t>
  </si>
  <si>
    <t>0.143</t>
  </si>
  <si>
    <t>4.748</t>
  </si>
  <si>
    <t>0.077</t>
  </si>
  <si>
    <t>0.23</t>
  </si>
  <si>
    <t>0.065</t>
  </si>
  <si>
    <t>3.914</t>
  </si>
  <si>
    <t>1.309</t>
  </si>
  <si>
    <t>0.591</t>
  </si>
  <si>
    <t>0.598</t>
  </si>
  <si>
    <t>1.358</t>
  </si>
  <si>
    <t>0.067</t>
  </si>
  <si>
    <t>0.061</t>
  </si>
  <si>
    <t>0.637</t>
  </si>
  <si>
    <t>19.874</t>
  </si>
  <si>
    <t>8.443</t>
  </si>
  <si>
    <t>8.614</t>
  </si>
  <si>
    <t>1.298</t>
  </si>
  <si>
    <t>2.5</t>
  </si>
  <si>
    <t>0.538</t>
  </si>
  <si>
    <t>1.444</t>
  </si>
  <si>
    <t>5.256</t>
  </si>
  <si>
    <t>10.31</t>
  </si>
  <si>
    <t>2.268</t>
  </si>
  <si>
    <t>0.55</t>
  </si>
  <si>
    <t>1.204</t>
  </si>
  <si>
    <t>0.031</t>
  </si>
  <si>
    <t>0.076</t>
  </si>
  <si>
    <t>4.758</t>
  </si>
  <si>
    <t>1.901</t>
  </si>
  <si>
    <t>1.572</t>
  </si>
  <si>
    <t>0.508</t>
  </si>
  <si>
    <t>1.159</t>
  </si>
  <si>
    <t>1.07</t>
  </si>
  <si>
    <t>3.296</t>
  </si>
  <si>
    <t>1.413</t>
  </si>
  <si>
    <t>0.41</t>
  </si>
  <si>
    <t>0.466</t>
  </si>
  <si>
    <t>0.072</t>
  </si>
  <si>
    <t>0.063</t>
  </si>
  <si>
    <t>0.087</t>
  </si>
  <si>
    <t>0.575</t>
  </si>
  <si>
    <t>2.754</t>
  </si>
  <si>
    <t>0.151</t>
  </si>
  <si>
    <t>1.902</t>
  </si>
  <si>
    <t>0.721</t>
  </si>
  <si>
    <t>3.176</t>
  </si>
  <si>
    <t>0.117</t>
  </si>
  <si>
    <t>0.058</t>
  </si>
  <si>
    <t>0.012</t>
  </si>
  <si>
    <t>1.24</t>
  </si>
  <si>
    <t>3.485</t>
  </si>
  <si>
    <t>0.727</t>
  </si>
  <si>
    <t>1.593</t>
  </si>
  <si>
    <t>0.658</t>
  </si>
  <si>
    <t>0.042</t>
  </si>
  <si>
    <t>0.133</t>
  </si>
  <si>
    <t>0.36</t>
  </si>
  <si>
    <t>7.836</t>
  </si>
  <si>
    <t>0.619</t>
  </si>
  <si>
    <t>0.438</t>
  </si>
  <si>
    <t>2.782</t>
  </si>
  <si>
    <t>1.742</t>
  </si>
  <si>
    <t>0.632</t>
  </si>
  <si>
    <t>0.239</t>
  </si>
  <si>
    <t>0.415</t>
  </si>
  <si>
    <t>2.772</t>
  </si>
  <si>
    <t>8.001</t>
  </si>
  <si>
    <t>1.002</t>
  </si>
  <si>
    <t>0.128</t>
  </si>
  <si>
    <t>0.747</t>
  </si>
  <si>
    <t>23.463</t>
  </si>
  <si>
    <t>26.372</t>
  </si>
  <si>
    <t>0.624</t>
  </si>
  <si>
    <t>0.157</t>
  </si>
  <si>
    <t>2.508</t>
  </si>
  <si>
    <t>0.818</t>
  </si>
  <si>
    <t>3.244</t>
  </si>
  <si>
    <t>2.214</t>
  </si>
  <si>
    <t>6.137</t>
  </si>
  <si>
    <t>2.987</t>
  </si>
  <si>
    <t>1.474</t>
  </si>
  <si>
    <t>0.607</t>
  </si>
  <si>
    <t>2.239</t>
  </si>
  <si>
    <t>1.214</t>
  </si>
  <si>
    <t>3.325</t>
  </si>
  <si>
    <t>0.154</t>
  </si>
  <si>
    <t>2.844</t>
  </si>
  <si>
    <t>0.375</t>
  </si>
  <si>
    <t>0.755</t>
  </si>
  <si>
    <t>0.327</t>
  </si>
  <si>
    <t>Mussel</t>
  </si>
  <si>
    <t>FA</t>
  </si>
</sst>
</file>

<file path=xl/styles.xml><?xml version="1.0" encoding="utf-8"?>
<styleSheet xmlns="http://schemas.openxmlformats.org/spreadsheetml/2006/main">
  <numFmts count="6">
    <numFmt numFmtId="41" formatCode="_-* #,##0_-;\-* #,##0_-;_-* &quot;-&quot;_-;_-@_-"/>
    <numFmt numFmtId="176" formatCode="_-* #,##0.00\ &quot;₽&quot;_-;\-* #,##0.00\ &quot;₽&quot;_-;_-* \-??\ &quot;₽&quot;_-;_-@_-"/>
    <numFmt numFmtId="177" formatCode="_-* #,##0\ &quot;₽&quot;_-;\-* #,##0\ &quot;₽&quot;_-;_-* &quot;-&quot;\ &quot;₽&quot;_-;_-@_-"/>
    <numFmt numFmtId="43" formatCode="_-* #,##0.00_-;\-* #,##0.00_-;_-* &quot;-&quot;??_-;_-@_-"/>
    <numFmt numFmtId="178" formatCode="0.000"/>
    <numFmt numFmtId="179" formatCode="0.000_ "/>
  </numFmts>
  <fonts count="28">
    <font>
      <sz val="11"/>
      <color theme="1"/>
      <name val="Calibri"/>
      <charset val="134"/>
      <scheme val="minor"/>
    </font>
    <font>
      <sz val="10"/>
      <color theme="1"/>
      <name val="Liberation Sans"/>
      <charset val="134"/>
    </font>
    <font>
      <sz val="10"/>
      <name val="Arial"/>
      <charset val="204"/>
    </font>
    <font>
      <sz val="10"/>
      <color indexed="8"/>
      <name val="Arial"/>
      <charset val="204"/>
    </font>
    <font>
      <b/>
      <sz val="10"/>
      <name val="Arial"/>
      <charset val="204"/>
    </font>
    <font>
      <sz val="12"/>
      <name val="Times New Roman Cyr"/>
      <charset val="204"/>
    </font>
    <font>
      <sz val="10"/>
      <name val="Arial"/>
      <charset val="0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0"/>
      <name val="Arial Cyr"/>
      <charset val="204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0"/>
      <name val="Baltica"/>
      <charset val="20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>
      <alignment vertical="center"/>
    </xf>
    <xf numFmtId="0" fontId="9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/>
    <xf numFmtId="0" fontId="9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/>
    <xf numFmtId="0" fontId="15" fillId="13" borderId="4" applyNumberFormat="0" applyAlignment="0" applyProtection="0">
      <alignment vertical="center"/>
    </xf>
    <xf numFmtId="0" fontId="26" fillId="26" borderId="9" applyNumberFormat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6" fillId="0" borderId="0"/>
    <xf numFmtId="0" fontId="1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0" borderId="0"/>
    <xf numFmtId="0" fontId="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0" borderId="0"/>
    <xf numFmtId="0" fontId="11" fillId="0" borderId="0"/>
  </cellStyleXfs>
  <cellXfs count="36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2" fillId="0" borderId="0" xfId="0" applyFont="1" applyFill="1" applyAlignment="1"/>
    <xf numFmtId="0" fontId="2" fillId="0" borderId="0" xfId="53" applyFont="1" applyBorder="1"/>
    <xf numFmtId="0" fontId="2" fillId="0" borderId="0" xfId="0" applyFont="1" applyFill="1" applyBorder="1" applyAlignment="1"/>
    <xf numFmtId="0" fontId="2" fillId="0" borderId="0" xfId="25" applyFont="1"/>
    <xf numFmtId="0" fontId="2" fillId="0" borderId="0" xfId="25" applyFont="1" applyBorder="1"/>
    <xf numFmtId="0" fontId="2" fillId="0" borderId="0" xfId="53" applyFont="1" applyFill="1" applyBorder="1"/>
    <xf numFmtId="0" fontId="2" fillId="0" borderId="0" xfId="54" applyFont="1"/>
    <xf numFmtId="0" fontId="2" fillId="0" borderId="0" xfId="14" applyFont="1"/>
    <xf numFmtId="1" fontId="2" fillId="0" borderId="0" xfId="54" applyNumberFormat="1" applyFont="1"/>
    <xf numFmtId="0" fontId="2" fillId="0" borderId="0" xfId="54" applyFont="1" applyBorder="1"/>
    <xf numFmtId="1" fontId="2" fillId="0" borderId="0" xfId="54" applyNumberFormat="1" applyFont="1" applyBorder="1"/>
    <xf numFmtId="0" fontId="2" fillId="0" borderId="0" xfId="54" applyFont="1" applyFill="1" applyBorder="1"/>
    <xf numFmtId="0" fontId="2" fillId="0" borderId="0" xfId="0" applyFont="1" applyFill="1" applyBorder="1" applyAlignment="1">
      <alignment wrapText="1"/>
    </xf>
    <xf numFmtId="178" fontId="2" fillId="0" borderId="0" xfId="0" applyNumberFormat="1" applyFont="1" applyFill="1" applyBorder="1" applyAlignment="1"/>
    <xf numFmtId="2" fontId="3" fillId="0" borderId="0" xfId="0" applyNumberFormat="1" applyFont="1" applyFill="1" applyBorder="1" applyAlignment="1">
      <alignment horizontal="right" vertical="center"/>
    </xf>
    <xf numFmtId="0" fontId="2" fillId="0" borderId="1" xfId="53" applyFont="1" applyFill="1" applyBorder="1"/>
    <xf numFmtId="0" fontId="2" fillId="0" borderId="1" xfId="0" applyFont="1" applyFill="1" applyBorder="1" applyAlignment="1">
      <alignment wrapText="1"/>
    </xf>
    <xf numFmtId="0" fontId="2" fillId="0" borderId="0" xfId="25" applyFont="1" applyFill="1" applyBorder="1"/>
    <xf numFmtId="0" fontId="2" fillId="0" borderId="0" xfId="53" applyFont="1"/>
    <xf numFmtId="0" fontId="2" fillId="0" borderId="0" xfId="47" applyFont="1"/>
    <xf numFmtId="0" fontId="2" fillId="0" borderId="2" xfId="47" applyFont="1" applyBorder="1"/>
    <xf numFmtId="0" fontId="2" fillId="0" borderId="0" xfId="47" applyFont="1" applyBorder="1"/>
    <xf numFmtId="0" fontId="4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178" fontId="2" fillId="0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/>
    <xf numFmtId="2" fontId="2" fillId="0" borderId="0" xfId="0" applyNumberFormat="1" applyFont="1" applyFill="1" applyBorder="1" applyAlignment="1"/>
    <xf numFmtId="0" fontId="5" fillId="0" borderId="0" xfId="0" applyFont="1" applyFill="1" applyBorder="1" applyAlignment="1"/>
    <xf numFmtId="0" fontId="6" fillId="0" borderId="0" xfId="33"/>
    <xf numFmtId="0" fontId="6" fillId="2" borderId="0" xfId="33" applyFill="1"/>
    <xf numFmtId="0" fontId="6" fillId="0" borderId="0" xfId="33" applyFill="1"/>
    <xf numFmtId="0" fontId="0" fillId="0" borderId="0" xfId="0" applyFill="1" applyAlignment="1">
      <alignment vertical="center"/>
    </xf>
    <xf numFmtId="179" fontId="0" fillId="0" borderId="0" xfId="0" applyNumberFormat="1" applyFill="1" applyAlignment="1">
      <alignment vertical="center"/>
    </xf>
  </cellXfs>
  <cellStyles count="55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Обычный_Книга2" xfId="14"/>
    <cellStyle name="40% — Акцент4" xfId="15" builtinId="43"/>
    <cellStyle name="Открывавшаяся гиперссылка" xfId="16" builtinId="9"/>
    <cellStyle name="Примечание" xfId="17" builtinId="10"/>
    <cellStyle name="Предупреждающий текст" xfId="18" builtinId="11"/>
    <cellStyle name="Заголовок" xfId="19" builtinId="15"/>
    <cellStyle name="Пояснительный текст" xfId="20" builtinId="53"/>
    <cellStyle name="Заголовок 1" xfId="21" builtinId="16"/>
    <cellStyle name="Заголовок 2" xfId="22" builtinId="17"/>
    <cellStyle name="Заголовок 3" xfId="23" builtinId="18"/>
    <cellStyle name="Заголовок 4" xfId="24" builtinId="19"/>
    <cellStyle name="Обычный_MB_Korg" xfId="25"/>
    <cellStyle name="Ввод" xfId="26" builtinId="20"/>
    <cellStyle name="Проверить ячейку" xfId="27" builtinId="23"/>
    <cellStyle name="Вычисление" xfId="28" builtinId="22"/>
    <cellStyle name="Связанная ячейка" xfId="29" builtinId="24"/>
    <cellStyle name="Плохой" xfId="30" builtinId="27"/>
    <cellStyle name="Акцент5" xfId="31" builtinId="45"/>
    <cellStyle name="Нейтральный" xfId="32" builtinId="28"/>
    <cellStyle name="Обычный_Протоколы наблюдений и описаний 2014" xfId="33"/>
    <cellStyle name="Акцент1" xfId="34" builtinId="29"/>
    <cellStyle name="20% — Акцент1" xfId="35" builtinId="30"/>
    <cellStyle name="40% — Акцент1" xfId="36" builtinId="31"/>
    <cellStyle name="20% — Акцент5" xfId="37" builtinId="46"/>
    <cellStyle name="60% — Акцент1" xfId="38" builtinId="32"/>
    <cellStyle name="Акцент2" xfId="39" builtinId="33"/>
    <cellStyle name="40% — Акцент2" xfId="40" builtinId="35"/>
    <cellStyle name="20% — Акцент6" xfId="41" builtinId="50"/>
    <cellStyle name="60% — Акцент2" xfId="42" builtinId="36"/>
    <cellStyle name="Акцент3" xfId="43" builtinId="37"/>
    <cellStyle name="40% — Акцент3" xfId="44" builtinId="39"/>
    <cellStyle name="60% — Акцент3" xfId="45" builtinId="40"/>
    <cellStyle name="Акцент4" xfId="46" builtinId="41"/>
    <cellStyle name="Обычный_vor-korg-mat" xfId="47"/>
    <cellStyle name="20% — Акцент4" xfId="48" builtinId="42"/>
    <cellStyle name="60% — Акцент4" xfId="49" builtinId="44"/>
    <cellStyle name="60% — Акцент5" xfId="50" builtinId="48"/>
    <cellStyle name="Акцент6" xfId="51" builtinId="49"/>
    <cellStyle name="60% — Акцент6" xfId="52" builtinId="52"/>
    <cellStyle name="Обычный_N и B по всем банкам" xfId="53"/>
    <cellStyle name="Обычный_MB_mat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1"/>
  <sheetViews>
    <sheetView workbookViewId="0">
      <pane ySplit="1" topLeftCell="A2" activePane="bottomLeft" state="frozen"/>
      <selection/>
      <selection pane="bottomLeft" activeCell="B4" sqref="B4"/>
    </sheetView>
  </sheetViews>
  <sheetFormatPr defaultColWidth="8.88888888888889" defaultRowHeight="14.4" outlineLevelCol="4"/>
  <cols>
    <col min="1" max="16384" width="8.88888888888889" style="34"/>
  </cols>
  <sheetData>
    <row r="1" spans="2:5">
      <c r="B1" s="34" t="s">
        <v>0</v>
      </c>
      <c r="C1" s="34" t="s">
        <v>1</v>
      </c>
      <c r="D1" s="34" t="s">
        <v>2</v>
      </c>
      <c r="E1" s="34" t="s">
        <v>3</v>
      </c>
    </row>
    <row r="2" spans="1:5">
      <c r="A2" s="34">
        <v>2019</v>
      </c>
      <c r="B2" s="34" t="s">
        <v>4</v>
      </c>
      <c r="C2" s="34">
        <v>2</v>
      </c>
      <c r="D2" s="34">
        <v>47.7</v>
      </c>
      <c r="E2" s="35">
        <v>4.88</v>
      </c>
    </row>
    <row r="3" spans="1:5">
      <c r="A3" s="34">
        <v>2019</v>
      </c>
      <c r="B3" s="34" t="s">
        <v>4</v>
      </c>
      <c r="C3" s="34">
        <v>5</v>
      </c>
      <c r="D3" s="34">
        <f>67.284-1.147</f>
        <v>66.137</v>
      </c>
      <c r="E3" s="34">
        <f>7.321+0.04</f>
        <v>7.361</v>
      </c>
    </row>
    <row r="4" spans="1:5">
      <c r="A4" s="34">
        <v>2019</v>
      </c>
      <c r="B4" s="34" t="s">
        <v>4</v>
      </c>
      <c r="C4" s="34">
        <v>6</v>
      </c>
      <c r="D4" s="34">
        <v>86.008</v>
      </c>
      <c r="E4" s="34">
        <v>2.945</v>
      </c>
    </row>
    <row r="5" spans="1:5">
      <c r="A5" s="34">
        <v>2019</v>
      </c>
      <c r="B5" s="34" t="s">
        <v>5</v>
      </c>
      <c r="C5" s="34">
        <v>1</v>
      </c>
      <c r="D5" s="34">
        <v>82.42</v>
      </c>
      <c r="E5" s="34">
        <v>7.555</v>
      </c>
    </row>
    <row r="6" spans="1:5">
      <c r="A6" s="34">
        <v>2019</v>
      </c>
      <c r="B6" s="34" t="s">
        <v>5</v>
      </c>
      <c r="C6" s="34">
        <v>2</v>
      </c>
      <c r="D6" s="34">
        <v>92.994</v>
      </c>
      <c r="E6" s="34">
        <v>0.05</v>
      </c>
    </row>
    <row r="7" spans="1:5">
      <c r="A7" s="34">
        <v>2019</v>
      </c>
      <c r="B7" s="34" t="s">
        <v>5</v>
      </c>
      <c r="C7" s="34">
        <v>3</v>
      </c>
      <c r="D7" s="34">
        <v>97.041</v>
      </c>
      <c r="E7" s="34">
        <v>0.048</v>
      </c>
    </row>
    <row r="8" spans="1:5">
      <c r="A8" s="34">
        <v>2019</v>
      </c>
      <c r="B8" s="34" t="s">
        <v>5</v>
      </c>
      <c r="C8" s="34">
        <v>4</v>
      </c>
      <c r="D8" s="34">
        <v>93.32</v>
      </c>
      <c r="E8" s="34">
        <v>0.915</v>
      </c>
    </row>
    <row r="9" spans="1:5">
      <c r="A9" s="34">
        <v>2019</v>
      </c>
      <c r="B9" s="34" t="s">
        <v>5</v>
      </c>
      <c r="C9" s="34">
        <v>5</v>
      </c>
      <c r="D9" s="34">
        <v>71.41</v>
      </c>
      <c r="E9" s="34">
        <v>1.276</v>
      </c>
    </row>
    <row r="10" spans="1:5">
      <c r="A10" s="34">
        <v>2019</v>
      </c>
      <c r="B10" s="34" t="s">
        <v>5</v>
      </c>
      <c r="C10" s="34">
        <v>6</v>
      </c>
      <c r="D10" s="34">
        <v>89.271</v>
      </c>
      <c r="E10" s="34">
        <v>2.036</v>
      </c>
    </row>
    <row r="11" spans="1:5">
      <c r="A11" s="34">
        <v>2019</v>
      </c>
      <c r="B11" s="34" t="s">
        <v>6</v>
      </c>
      <c r="C11" s="34">
        <v>1</v>
      </c>
      <c r="D11" s="34">
        <f>39.861+2.378</f>
        <v>42.239</v>
      </c>
      <c r="E11" s="34">
        <v>3.842</v>
      </c>
    </row>
    <row r="12" spans="1:5">
      <c r="A12" s="34">
        <v>2019</v>
      </c>
      <c r="B12" s="34" t="s">
        <v>6</v>
      </c>
      <c r="C12" s="34">
        <v>2</v>
      </c>
      <c r="D12" s="34">
        <f>73.824+2.507</f>
        <v>76.331</v>
      </c>
      <c r="E12" s="34">
        <v>9.831</v>
      </c>
    </row>
    <row r="13" spans="1:5">
      <c r="A13" s="34">
        <v>2019</v>
      </c>
      <c r="B13" s="34" t="s">
        <v>6</v>
      </c>
      <c r="C13" s="34">
        <v>3</v>
      </c>
      <c r="D13" s="34">
        <f>1.31+39.692</f>
        <v>41.002</v>
      </c>
      <c r="E13" s="34">
        <v>27.582</v>
      </c>
    </row>
    <row r="14" spans="1:5">
      <c r="A14" s="34">
        <v>2019</v>
      </c>
      <c r="B14" s="34" t="s">
        <v>6</v>
      </c>
      <c r="C14" s="34">
        <v>4</v>
      </c>
      <c r="D14" s="34">
        <f>3.052+38.917</f>
        <v>41.969</v>
      </c>
      <c r="E14" s="34">
        <v>8.217</v>
      </c>
    </row>
    <row r="15" spans="1:5">
      <c r="A15" s="34">
        <v>2019</v>
      </c>
      <c r="B15" s="34" t="s">
        <v>6</v>
      </c>
      <c r="C15" s="34">
        <v>5</v>
      </c>
      <c r="D15" s="34">
        <f>2.684+46.918</f>
        <v>49.602</v>
      </c>
      <c r="E15" s="35">
        <v>1.96</v>
      </c>
    </row>
    <row r="16" spans="1:5">
      <c r="A16" s="34">
        <v>2019</v>
      </c>
      <c r="B16" s="34" t="s">
        <v>6</v>
      </c>
      <c r="C16" s="34">
        <v>6</v>
      </c>
      <c r="D16" s="34">
        <f>1.409+43.413</f>
        <v>44.822</v>
      </c>
      <c r="E16" s="34">
        <v>3.075</v>
      </c>
    </row>
    <row r="17" spans="1:5">
      <c r="A17" s="34">
        <v>2019</v>
      </c>
      <c r="B17" s="34" t="s">
        <v>7</v>
      </c>
      <c r="C17" s="34">
        <v>1</v>
      </c>
      <c r="D17" s="34">
        <f>2.1+5.31+47.159</f>
        <v>54.569</v>
      </c>
      <c r="E17" s="34">
        <v>6.251</v>
      </c>
    </row>
    <row r="18" spans="1:5">
      <c r="A18" s="34">
        <v>2019</v>
      </c>
      <c r="B18" s="34" t="s">
        <v>7</v>
      </c>
      <c r="C18" s="34">
        <v>2</v>
      </c>
      <c r="D18" s="34">
        <f>0.802+91.781</f>
        <v>92.583</v>
      </c>
      <c r="E18" s="34">
        <v>2.637</v>
      </c>
    </row>
    <row r="19" spans="1:5">
      <c r="A19" s="34">
        <v>2019</v>
      </c>
      <c r="B19" s="34" t="s">
        <v>7</v>
      </c>
      <c r="C19" s="34">
        <v>3</v>
      </c>
      <c r="D19" s="34">
        <f>51.615+9.151+1.733</f>
        <v>62.499</v>
      </c>
      <c r="E19" s="34">
        <v>1.581</v>
      </c>
    </row>
    <row r="20" spans="1:5">
      <c r="A20" s="34">
        <v>2019</v>
      </c>
      <c r="B20" s="34" t="s">
        <v>7</v>
      </c>
      <c r="C20" s="34">
        <v>4</v>
      </c>
      <c r="D20" s="34">
        <f>88.912+1.711</f>
        <v>90.623</v>
      </c>
      <c r="E20" s="34">
        <v>0.512</v>
      </c>
    </row>
    <row r="21" spans="1:5">
      <c r="A21" s="34">
        <v>2019</v>
      </c>
      <c r="B21" s="34" t="s">
        <v>7</v>
      </c>
      <c r="C21" s="34">
        <v>5</v>
      </c>
      <c r="D21" s="34">
        <f>13.72+70.724+3.296</f>
        <v>87.74</v>
      </c>
      <c r="E21" s="34">
        <v>0.531</v>
      </c>
    </row>
    <row r="22" spans="1:5">
      <c r="A22" s="34">
        <v>2019</v>
      </c>
      <c r="B22" s="34" t="s">
        <v>7</v>
      </c>
      <c r="C22" s="34">
        <v>6</v>
      </c>
      <c r="D22" s="34">
        <f>0.755+57.896</f>
        <v>58.651</v>
      </c>
      <c r="E22" s="34">
        <v>3.127</v>
      </c>
    </row>
    <row r="23" spans="1:5">
      <c r="A23" s="34">
        <v>2019</v>
      </c>
      <c r="B23" s="34" t="s">
        <v>8</v>
      </c>
      <c r="C23" s="34">
        <v>1</v>
      </c>
      <c r="D23" s="34">
        <f>47.171+5.393+10.095</f>
        <v>62.659</v>
      </c>
      <c r="E23" s="34">
        <v>11.764</v>
      </c>
    </row>
    <row r="24" spans="1:5">
      <c r="A24" s="34">
        <v>2019</v>
      </c>
      <c r="B24" s="34" t="s">
        <v>8</v>
      </c>
      <c r="C24" s="34">
        <v>2</v>
      </c>
      <c r="D24" s="34">
        <f>3.5+78.153+8.592</f>
        <v>90.245</v>
      </c>
      <c r="E24" s="34">
        <v>0.314</v>
      </c>
    </row>
    <row r="25" spans="1:5">
      <c r="A25" s="34">
        <v>2019</v>
      </c>
      <c r="B25" s="34" t="s">
        <v>8</v>
      </c>
      <c r="C25" s="34">
        <v>3</v>
      </c>
      <c r="D25" s="34">
        <f>18.895+11.161+4.986</f>
        <v>35.042</v>
      </c>
      <c r="E25" s="35">
        <v>3.68</v>
      </c>
    </row>
    <row r="26" spans="1:5">
      <c r="A26" s="34">
        <v>2019</v>
      </c>
      <c r="B26" s="34" t="s">
        <v>8</v>
      </c>
      <c r="C26" s="34">
        <v>4</v>
      </c>
      <c r="D26" s="34">
        <f>75.134+10.65+6.675</f>
        <v>92.459</v>
      </c>
      <c r="E26" s="34">
        <v>2.214</v>
      </c>
    </row>
    <row r="27" spans="1:5">
      <c r="A27" s="34">
        <v>2019</v>
      </c>
      <c r="B27" s="34" t="s">
        <v>8</v>
      </c>
      <c r="C27" s="34">
        <v>5</v>
      </c>
      <c r="D27" s="34">
        <f>83.666+9.651</f>
        <v>93.317</v>
      </c>
      <c r="E27" s="34">
        <v>0.152</v>
      </c>
    </row>
    <row r="28" spans="1:5">
      <c r="A28" s="34">
        <v>2019</v>
      </c>
      <c r="B28" s="34" t="s">
        <v>8</v>
      </c>
      <c r="C28" s="34">
        <v>6</v>
      </c>
      <c r="D28" s="34">
        <f>64.179+4.474</f>
        <v>68.653</v>
      </c>
      <c r="E28" s="34">
        <v>0.458</v>
      </c>
    </row>
    <row r="29" spans="1:5">
      <c r="A29" s="34">
        <v>2019</v>
      </c>
      <c r="B29" s="34" t="s">
        <v>4</v>
      </c>
      <c r="C29" s="34">
        <v>13</v>
      </c>
      <c r="D29" s="34">
        <f>70.888+4.297+1.3</f>
        <v>76.485</v>
      </c>
      <c r="E29" s="34">
        <v>2.911</v>
      </c>
    </row>
    <row r="30" spans="1:5">
      <c r="A30" s="34">
        <v>2019</v>
      </c>
      <c r="B30" s="34" t="s">
        <v>4</v>
      </c>
      <c r="C30" s="34">
        <v>14</v>
      </c>
      <c r="D30" s="34">
        <f>39.65+1.085</f>
        <v>40.735</v>
      </c>
      <c r="E30" s="34">
        <v>2.487</v>
      </c>
    </row>
    <row r="31" spans="1:5">
      <c r="A31" s="34">
        <v>2019</v>
      </c>
      <c r="B31" s="34" t="s">
        <v>4</v>
      </c>
      <c r="C31" s="34">
        <v>3</v>
      </c>
      <c r="D31" s="34">
        <f>2.046+69.034</f>
        <v>71.08</v>
      </c>
      <c r="E31" s="34">
        <v>5.745</v>
      </c>
    </row>
    <row r="32" spans="1:5">
      <c r="A32" s="34">
        <v>2019</v>
      </c>
      <c r="B32" s="34" t="s">
        <v>4</v>
      </c>
      <c r="C32" s="34">
        <v>7</v>
      </c>
      <c r="D32" s="34">
        <f>98.624+6.845</f>
        <v>105.469</v>
      </c>
      <c r="E32" s="34">
        <v>0.197</v>
      </c>
    </row>
    <row r="33" spans="1:5">
      <c r="A33" s="34">
        <v>2019</v>
      </c>
      <c r="B33" s="34" t="s">
        <v>4</v>
      </c>
      <c r="C33" s="34">
        <v>8</v>
      </c>
      <c r="D33" s="34">
        <f>3.196+91.349</f>
        <v>94.545</v>
      </c>
      <c r="E33" s="34">
        <v>3.619</v>
      </c>
    </row>
    <row r="34" spans="1:5">
      <c r="A34" s="34">
        <v>2019</v>
      </c>
      <c r="B34" s="34" t="s">
        <v>4</v>
      </c>
      <c r="C34" s="34">
        <v>9</v>
      </c>
      <c r="D34" s="34">
        <f>96.924+3.823</f>
        <v>100.747</v>
      </c>
      <c r="E34" s="34">
        <v>0.734</v>
      </c>
    </row>
    <row r="35" spans="1:5">
      <c r="A35" s="34">
        <v>2019</v>
      </c>
      <c r="B35" s="34" t="s">
        <v>4</v>
      </c>
      <c r="C35" s="34">
        <v>12</v>
      </c>
      <c r="D35" s="34">
        <f>133.103+1.17</f>
        <v>134.273</v>
      </c>
      <c r="E35" s="35">
        <v>1.08</v>
      </c>
    </row>
    <row r="36" spans="1:5">
      <c r="A36" s="34">
        <v>2019</v>
      </c>
      <c r="B36" s="34" t="s">
        <v>4</v>
      </c>
      <c r="C36" s="34">
        <v>1</v>
      </c>
      <c r="D36" s="34">
        <f>77.458+4.144</f>
        <v>81.602</v>
      </c>
      <c r="E36" s="34">
        <v>5.605</v>
      </c>
    </row>
    <row r="37" spans="1:5">
      <c r="A37" s="34">
        <v>2019</v>
      </c>
      <c r="B37" s="34" t="s">
        <v>4</v>
      </c>
      <c r="C37" s="34">
        <v>4</v>
      </c>
      <c r="D37" s="34">
        <f>54.98+3.229</f>
        <v>58.209</v>
      </c>
      <c r="E37" s="34">
        <v>3.351</v>
      </c>
    </row>
    <row r="38" spans="1:5">
      <c r="A38" s="34">
        <v>2020</v>
      </c>
      <c r="B38" s="34" t="s">
        <v>8</v>
      </c>
      <c r="C38" s="34">
        <v>4</v>
      </c>
      <c r="D38" s="34">
        <f>68.45+2.259</f>
        <v>70.709</v>
      </c>
      <c r="E38" s="34">
        <f>4.424</f>
        <v>4.424</v>
      </c>
    </row>
    <row r="39" spans="1:5">
      <c r="A39" s="34">
        <v>2020</v>
      </c>
      <c r="B39" s="34" t="s">
        <v>8</v>
      </c>
      <c r="C39" s="34">
        <v>3</v>
      </c>
      <c r="D39" s="34">
        <f>1.69+41.552+0.109</f>
        <v>43.351</v>
      </c>
      <c r="E39" s="34">
        <f>3</f>
        <v>3</v>
      </c>
    </row>
    <row r="40" spans="1:5">
      <c r="A40" s="34">
        <v>2020</v>
      </c>
      <c r="B40" s="34" t="s">
        <v>8</v>
      </c>
      <c r="C40" s="34">
        <v>1</v>
      </c>
      <c r="D40" s="34">
        <f>51.328</f>
        <v>51.328</v>
      </c>
      <c r="E40" s="34">
        <f>3.018</f>
        <v>3.018</v>
      </c>
    </row>
    <row r="41" spans="1:5">
      <c r="A41" s="34">
        <v>2020</v>
      </c>
      <c r="B41" s="34" t="s">
        <v>8</v>
      </c>
      <c r="C41" s="34">
        <v>2</v>
      </c>
      <c r="D41" s="34">
        <f>26.92+0.705</f>
        <v>27.625</v>
      </c>
      <c r="E41" s="34">
        <f>0.5</f>
        <v>0.5</v>
      </c>
    </row>
    <row r="42" spans="1:5">
      <c r="A42" s="34">
        <v>2020</v>
      </c>
      <c r="B42" s="34" t="s">
        <v>8</v>
      </c>
      <c r="C42" s="34">
        <v>5</v>
      </c>
      <c r="D42" s="34">
        <f>39.715+5.872</f>
        <v>45.587</v>
      </c>
      <c r="E42" s="34">
        <v>0</v>
      </c>
    </row>
    <row r="43" spans="1:5">
      <c r="A43" s="34">
        <v>2020</v>
      </c>
      <c r="B43" s="34" t="s">
        <v>8</v>
      </c>
      <c r="C43" s="34">
        <v>6</v>
      </c>
      <c r="D43" s="34">
        <f>40.448+1.48</f>
        <v>41.928</v>
      </c>
      <c r="E43" s="34">
        <f>9.91</f>
        <v>9.91</v>
      </c>
    </row>
    <row r="44" spans="1:5">
      <c r="A44" s="34">
        <v>2020</v>
      </c>
      <c r="B44" s="34" t="s">
        <v>4</v>
      </c>
      <c r="C44" s="34">
        <v>5</v>
      </c>
      <c r="D44" s="34">
        <f>117.88</f>
        <v>117.88</v>
      </c>
      <c r="E44" s="34">
        <v>0</v>
      </c>
    </row>
    <row r="45" spans="1:5">
      <c r="A45" s="34">
        <v>2020</v>
      </c>
      <c r="B45" s="34" t="s">
        <v>4</v>
      </c>
      <c r="C45" s="34">
        <v>1</v>
      </c>
      <c r="D45" s="34">
        <f>70.751+2.173</f>
        <v>72.924</v>
      </c>
      <c r="E45" s="34">
        <f>2.367</f>
        <v>2.367</v>
      </c>
    </row>
    <row r="46" spans="1:5">
      <c r="A46" s="34">
        <v>2020</v>
      </c>
      <c r="B46" s="34" t="s">
        <v>4</v>
      </c>
      <c r="C46" s="34">
        <v>2</v>
      </c>
      <c r="D46" s="34">
        <f>65.949+0.219</f>
        <v>66.168</v>
      </c>
      <c r="E46" s="34">
        <f>2.529</f>
        <v>2.529</v>
      </c>
    </row>
    <row r="47" spans="1:5">
      <c r="A47" s="34">
        <v>2020</v>
      </c>
      <c r="B47" s="34" t="s">
        <v>4</v>
      </c>
      <c r="C47" s="34">
        <v>3</v>
      </c>
      <c r="D47" s="34">
        <f>80.667</f>
        <v>80.667</v>
      </c>
      <c r="E47" s="34">
        <v>0</v>
      </c>
    </row>
    <row r="48" spans="1:5">
      <c r="A48" s="34">
        <v>2020</v>
      </c>
      <c r="B48" s="34" t="s">
        <v>4</v>
      </c>
      <c r="C48" s="34">
        <v>4</v>
      </c>
      <c r="D48" s="34">
        <f>55.734+1.261</f>
        <v>56.995</v>
      </c>
      <c r="E48" s="34">
        <f>3.485</f>
        <v>3.485</v>
      </c>
    </row>
    <row r="49" spans="1:5">
      <c r="A49" s="34">
        <v>2020</v>
      </c>
      <c r="B49" s="34" t="s">
        <v>4</v>
      </c>
      <c r="C49" s="34">
        <v>6</v>
      </c>
      <c r="D49" s="34">
        <f>17.79+0.575</f>
        <v>18.365</v>
      </c>
      <c r="E49" s="34">
        <f>6.267</f>
        <v>6.267</v>
      </c>
    </row>
    <row r="50" spans="1:5">
      <c r="A50" s="34">
        <v>2020</v>
      </c>
      <c r="B50" s="34" t="s">
        <v>4</v>
      </c>
      <c r="C50" s="34">
        <v>7</v>
      </c>
      <c r="D50" s="34">
        <f>62.34+0.255</f>
        <v>62.595</v>
      </c>
      <c r="E50" s="34">
        <f>0.486</f>
        <v>0.486</v>
      </c>
    </row>
    <row r="51" spans="1:5">
      <c r="A51" s="34">
        <v>2020</v>
      </c>
      <c r="B51" s="34" t="s">
        <v>4</v>
      </c>
      <c r="C51" s="34">
        <v>8</v>
      </c>
      <c r="D51" s="34">
        <f>77.368</f>
        <v>77.368</v>
      </c>
      <c r="E51" s="34">
        <v>0</v>
      </c>
    </row>
    <row r="52" spans="1:5">
      <c r="A52" s="34">
        <v>2020</v>
      </c>
      <c r="B52" s="34" t="s">
        <v>4</v>
      </c>
      <c r="C52" s="34">
        <v>9</v>
      </c>
      <c r="D52" s="34">
        <f>75.177</f>
        <v>75.177</v>
      </c>
      <c r="E52" s="34">
        <v>0</v>
      </c>
    </row>
    <row r="53" spans="1:5">
      <c r="A53" s="34">
        <v>2020</v>
      </c>
      <c r="B53" s="34" t="s">
        <v>4</v>
      </c>
      <c r="C53" s="34">
        <v>10</v>
      </c>
      <c r="D53" s="34">
        <f>56.613</f>
        <v>56.613</v>
      </c>
      <c r="E53" s="34">
        <v>0</v>
      </c>
    </row>
    <row r="54" spans="1:5">
      <c r="A54" s="34">
        <v>2020</v>
      </c>
      <c r="B54" s="34" t="s">
        <v>4</v>
      </c>
      <c r="C54" s="34">
        <v>11</v>
      </c>
      <c r="D54" s="34">
        <f>54</f>
        <v>54</v>
      </c>
      <c r="E54" s="34">
        <v>0</v>
      </c>
    </row>
    <row r="55" spans="1:5">
      <c r="A55" s="34">
        <v>2020</v>
      </c>
      <c r="B55" s="34" t="s">
        <v>4</v>
      </c>
      <c r="C55" s="34">
        <v>12</v>
      </c>
      <c r="D55" s="34">
        <f>52.762</f>
        <v>52.762</v>
      </c>
      <c r="E55" s="34">
        <v>0</v>
      </c>
    </row>
    <row r="56" spans="1:5">
      <c r="A56" s="34">
        <v>2018</v>
      </c>
      <c r="B56" s="34" t="s">
        <v>8</v>
      </c>
      <c r="C56" s="34">
        <v>1</v>
      </c>
      <c r="D56" s="34" t="s">
        <v>9</v>
      </c>
      <c r="E56" s="34">
        <f>3.87</f>
        <v>3.87</v>
      </c>
    </row>
    <row r="57" spans="1:5">
      <c r="A57" s="34">
        <v>2018</v>
      </c>
      <c r="B57" s="34" t="s">
        <v>8</v>
      </c>
      <c r="C57" s="34">
        <v>2</v>
      </c>
      <c r="D57" s="34" t="s">
        <v>10</v>
      </c>
      <c r="E57" s="34" t="s">
        <v>11</v>
      </c>
    </row>
    <row r="58" spans="1:5">
      <c r="A58" s="34">
        <v>2018</v>
      </c>
      <c r="B58" s="34" t="s">
        <v>8</v>
      </c>
      <c r="C58" s="34">
        <v>3</v>
      </c>
      <c r="D58" s="34" t="s">
        <v>12</v>
      </c>
      <c r="E58" s="34" t="s">
        <v>13</v>
      </c>
    </row>
    <row r="59" spans="1:5">
      <c r="A59" s="34">
        <v>2018</v>
      </c>
      <c r="B59" s="34" t="s">
        <v>8</v>
      </c>
      <c r="C59" s="34">
        <v>4</v>
      </c>
      <c r="D59" s="34" t="s">
        <v>14</v>
      </c>
      <c r="E59" s="34">
        <f>1.09</f>
        <v>1.09</v>
      </c>
    </row>
    <row r="60" spans="1:5">
      <c r="A60" s="34">
        <v>2018</v>
      </c>
      <c r="B60" s="34" t="s">
        <v>8</v>
      </c>
      <c r="C60" s="34">
        <v>5</v>
      </c>
      <c r="D60" s="34" t="s">
        <v>15</v>
      </c>
      <c r="E60" s="34">
        <f>6.74</f>
        <v>6.74</v>
      </c>
    </row>
    <row r="61" spans="1:5">
      <c r="A61" s="34">
        <v>2018</v>
      </c>
      <c r="B61" s="34" t="s">
        <v>8</v>
      </c>
      <c r="C61" s="34">
        <v>6</v>
      </c>
      <c r="D61" s="34" t="s">
        <v>16</v>
      </c>
      <c r="E61" s="34" t="s">
        <v>17</v>
      </c>
    </row>
    <row r="62" spans="1:5">
      <c r="A62" s="34">
        <v>2018</v>
      </c>
      <c r="B62" s="34" t="s">
        <v>4</v>
      </c>
      <c r="C62" s="34">
        <v>1</v>
      </c>
      <c r="D62" s="34" t="s">
        <v>18</v>
      </c>
      <c r="E62" s="34" t="s">
        <v>19</v>
      </c>
    </row>
    <row r="63" spans="1:5">
      <c r="A63" s="34">
        <v>2018</v>
      </c>
      <c r="B63" s="34" t="s">
        <v>4</v>
      </c>
      <c r="C63" s="34">
        <v>2</v>
      </c>
      <c r="D63" s="34" t="s">
        <v>20</v>
      </c>
      <c r="E63" s="34" t="s">
        <v>21</v>
      </c>
    </row>
    <row r="64" spans="1:5">
      <c r="A64" s="34">
        <v>2018</v>
      </c>
      <c r="B64" s="34" t="s">
        <v>4</v>
      </c>
      <c r="C64" s="34">
        <v>3</v>
      </c>
      <c r="D64" s="34" t="s">
        <v>22</v>
      </c>
      <c r="E64" s="34">
        <f>6.015</f>
        <v>6.015</v>
      </c>
    </row>
    <row r="65" spans="1:5">
      <c r="A65" s="34">
        <v>2018</v>
      </c>
      <c r="B65" s="34" t="s">
        <v>4</v>
      </c>
      <c r="C65" s="34">
        <v>4</v>
      </c>
      <c r="D65" s="34" t="s">
        <v>23</v>
      </c>
      <c r="E65" s="34">
        <f>0.03+2.563</f>
        <v>2.593</v>
      </c>
    </row>
    <row r="66" spans="1:5">
      <c r="A66" s="34">
        <v>2018</v>
      </c>
      <c r="B66" s="34" t="s">
        <v>4</v>
      </c>
      <c r="C66" s="34">
        <v>5</v>
      </c>
      <c r="D66" s="34" t="s">
        <v>24</v>
      </c>
      <c r="E66" s="34" t="s">
        <v>25</v>
      </c>
    </row>
    <row r="67" spans="1:5">
      <c r="A67" s="34">
        <v>2018</v>
      </c>
      <c r="B67" s="34" t="s">
        <v>4</v>
      </c>
      <c r="C67" s="34">
        <v>6</v>
      </c>
      <c r="D67" s="34" t="s">
        <v>26</v>
      </c>
      <c r="E67" s="34" t="s">
        <v>27</v>
      </c>
    </row>
    <row r="68" spans="1:5">
      <c r="A68" s="34">
        <v>2018</v>
      </c>
      <c r="B68" s="34" t="s">
        <v>4</v>
      </c>
      <c r="C68" s="34">
        <v>7</v>
      </c>
      <c r="D68" s="34" t="s">
        <v>28</v>
      </c>
      <c r="E68" s="34" t="s">
        <v>29</v>
      </c>
    </row>
    <row r="69" spans="1:5">
      <c r="A69" s="34">
        <v>2018</v>
      </c>
      <c r="B69" s="34" t="s">
        <v>4</v>
      </c>
      <c r="C69" s="34">
        <v>8</v>
      </c>
      <c r="D69" s="34" t="s">
        <v>30</v>
      </c>
      <c r="E69" s="34" t="s">
        <v>31</v>
      </c>
    </row>
    <row r="70" spans="1:5">
      <c r="A70" s="34">
        <v>2018</v>
      </c>
      <c r="B70" s="34" t="s">
        <v>4</v>
      </c>
      <c r="C70" s="34">
        <v>9</v>
      </c>
      <c r="D70" s="34" t="s">
        <v>32</v>
      </c>
      <c r="E70" s="34" t="s">
        <v>33</v>
      </c>
    </row>
    <row r="71" spans="1:5">
      <c r="A71" s="34">
        <v>2018</v>
      </c>
      <c r="B71" s="34" t="s">
        <v>4</v>
      </c>
      <c r="C71" s="34">
        <v>10</v>
      </c>
      <c r="D71" s="34" t="s">
        <v>34</v>
      </c>
      <c r="E71" s="34" t="s">
        <v>35</v>
      </c>
    </row>
    <row r="72" spans="1:5">
      <c r="A72" s="34">
        <v>2018</v>
      </c>
      <c r="B72" s="34" t="s">
        <v>4</v>
      </c>
      <c r="C72" s="34">
        <v>11</v>
      </c>
      <c r="D72" s="34" t="s">
        <v>36</v>
      </c>
      <c r="E72" s="34" t="s">
        <v>37</v>
      </c>
    </row>
    <row r="73" spans="1:5">
      <c r="A73" s="34">
        <v>2018</v>
      </c>
      <c r="B73" s="34" t="s">
        <v>4</v>
      </c>
      <c r="C73" s="34">
        <v>12</v>
      </c>
      <c r="D73" s="34" t="s">
        <v>38</v>
      </c>
      <c r="E73" s="34" t="s">
        <v>39</v>
      </c>
    </row>
    <row r="74" spans="1:5">
      <c r="A74" s="34">
        <v>2018</v>
      </c>
      <c r="B74" s="34" t="s">
        <v>6</v>
      </c>
      <c r="C74" s="34">
        <v>1</v>
      </c>
      <c r="D74" s="34" t="s">
        <v>40</v>
      </c>
      <c r="E74" s="34" t="s">
        <v>41</v>
      </c>
    </row>
    <row r="75" spans="1:5">
      <c r="A75" s="34">
        <v>2018</v>
      </c>
      <c r="B75" s="34" t="s">
        <v>6</v>
      </c>
      <c r="C75" s="34">
        <v>2</v>
      </c>
      <c r="D75" s="34" t="s">
        <v>42</v>
      </c>
      <c r="E75" s="34">
        <f>4.012</f>
        <v>4.012</v>
      </c>
    </row>
    <row r="76" spans="1:5">
      <c r="A76" s="34">
        <v>2018</v>
      </c>
      <c r="B76" s="34" t="s">
        <v>6</v>
      </c>
      <c r="C76" s="34">
        <v>3</v>
      </c>
      <c r="D76" s="34" t="s">
        <v>43</v>
      </c>
      <c r="E76" s="34">
        <f>3.4</f>
        <v>3.4</v>
      </c>
    </row>
    <row r="77" spans="1:5">
      <c r="A77" s="34">
        <v>2018</v>
      </c>
      <c r="B77" s="34" t="s">
        <v>6</v>
      </c>
      <c r="C77" s="34">
        <v>4</v>
      </c>
      <c r="D77" s="34" t="s">
        <v>44</v>
      </c>
      <c r="E77" s="34" t="s">
        <v>45</v>
      </c>
    </row>
    <row r="78" spans="1:5">
      <c r="A78" s="34">
        <v>2018</v>
      </c>
      <c r="B78" s="34" t="s">
        <v>6</v>
      </c>
      <c r="C78" s="34">
        <v>5</v>
      </c>
      <c r="D78" s="34" t="s">
        <v>46</v>
      </c>
      <c r="E78" s="34" t="s">
        <v>47</v>
      </c>
    </row>
    <row r="79" spans="1:5">
      <c r="A79" s="34">
        <v>2018</v>
      </c>
      <c r="B79" s="34" t="s">
        <v>6</v>
      </c>
      <c r="C79" s="34">
        <v>6</v>
      </c>
      <c r="D79" s="34" t="s">
        <v>48</v>
      </c>
      <c r="E79" s="34" t="s">
        <v>49</v>
      </c>
    </row>
    <row r="80" spans="1:5">
      <c r="A80" s="34">
        <v>2018</v>
      </c>
      <c r="B80" s="34" t="s">
        <v>7</v>
      </c>
      <c r="C80" s="34">
        <v>1</v>
      </c>
      <c r="D80" s="34" t="s">
        <v>50</v>
      </c>
      <c r="E80" s="34" t="s">
        <v>51</v>
      </c>
    </row>
    <row r="81" spans="1:5">
      <c r="A81" s="34">
        <v>2018</v>
      </c>
      <c r="B81" s="34" t="s">
        <v>7</v>
      </c>
      <c r="C81" s="34">
        <v>2</v>
      </c>
      <c r="D81" s="34" t="s">
        <v>52</v>
      </c>
      <c r="E81" s="34">
        <f>6.49</f>
        <v>6.49</v>
      </c>
    </row>
    <row r="82" spans="1:5">
      <c r="A82" s="34">
        <v>2018</v>
      </c>
      <c r="B82" s="34" t="s">
        <v>7</v>
      </c>
      <c r="C82" s="34">
        <v>3</v>
      </c>
      <c r="D82" s="34" t="s">
        <v>53</v>
      </c>
      <c r="E82" s="34" t="s">
        <v>54</v>
      </c>
    </row>
    <row r="83" spans="1:5">
      <c r="A83" s="34">
        <v>2018</v>
      </c>
      <c r="B83" s="34" t="s">
        <v>7</v>
      </c>
      <c r="C83" s="34">
        <v>4</v>
      </c>
      <c r="D83" s="34" t="s">
        <v>55</v>
      </c>
      <c r="E83" s="34" t="s">
        <v>56</v>
      </c>
    </row>
    <row r="84" spans="1:5">
      <c r="A84" s="34">
        <v>2018</v>
      </c>
      <c r="B84" s="34" t="s">
        <v>7</v>
      </c>
      <c r="C84" s="34">
        <v>5</v>
      </c>
      <c r="D84" s="34" t="s">
        <v>57</v>
      </c>
      <c r="E84" s="34" t="s">
        <v>58</v>
      </c>
    </row>
    <row r="85" spans="1:5">
      <c r="A85" s="34">
        <v>2018</v>
      </c>
      <c r="B85" s="34" t="s">
        <v>7</v>
      </c>
      <c r="C85" s="34">
        <v>6</v>
      </c>
      <c r="D85" s="34" t="s">
        <v>59</v>
      </c>
      <c r="E85" s="34">
        <v>0</v>
      </c>
    </row>
    <row r="86" spans="1:5">
      <c r="A86" s="34">
        <v>2018</v>
      </c>
      <c r="B86" s="34" t="s">
        <v>5</v>
      </c>
      <c r="C86" s="34">
        <v>1</v>
      </c>
      <c r="D86" s="34" t="s">
        <v>60</v>
      </c>
      <c r="E86" s="34" t="s">
        <v>61</v>
      </c>
    </row>
    <row r="87" spans="1:5">
      <c r="A87" s="34">
        <v>2018</v>
      </c>
      <c r="B87" s="34" t="s">
        <v>5</v>
      </c>
      <c r="C87" s="34">
        <v>2</v>
      </c>
      <c r="D87" s="34" t="s">
        <v>62</v>
      </c>
      <c r="E87" s="34" t="s">
        <v>63</v>
      </c>
    </row>
    <row r="88" spans="1:5">
      <c r="A88" s="34">
        <v>2018</v>
      </c>
      <c r="B88" s="34" t="s">
        <v>5</v>
      </c>
      <c r="C88" s="34">
        <v>3</v>
      </c>
      <c r="D88" s="34" t="s">
        <v>64</v>
      </c>
      <c r="E88" s="34">
        <v>0</v>
      </c>
    </row>
    <row r="89" spans="1:5">
      <c r="A89" s="34">
        <v>2018</v>
      </c>
      <c r="B89" s="34" t="s">
        <v>5</v>
      </c>
      <c r="C89" s="34">
        <v>4</v>
      </c>
      <c r="D89" s="34" t="s">
        <v>65</v>
      </c>
      <c r="E89" s="34">
        <v>0</v>
      </c>
    </row>
    <row r="90" spans="1:5">
      <c r="A90" s="34">
        <v>2018</v>
      </c>
      <c r="B90" s="34" t="s">
        <v>5</v>
      </c>
      <c r="C90" s="34">
        <v>5</v>
      </c>
      <c r="D90" s="34" t="s">
        <v>66</v>
      </c>
      <c r="E90" s="34" t="s">
        <v>67</v>
      </c>
    </row>
    <row r="91" spans="1:5">
      <c r="A91" s="34">
        <v>2018</v>
      </c>
      <c r="B91" s="34" t="s">
        <v>5</v>
      </c>
      <c r="C91" s="34">
        <v>6</v>
      </c>
      <c r="D91" s="34" t="s">
        <v>68</v>
      </c>
      <c r="E91" s="34">
        <f>3.41</f>
        <v>3.41</v>
      </c>
    </row>
  </sheetData>
  <sortState ref="A56:E91">
    <sortCondition ref="B56:B91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67"/>
  <sheetViews>
    <sheetView tabSelected="1" topLeftCell="A367" workbookViewId="0">
      <selection activeCell="D1" sqref="D1"/>
    </sheetView>
  </sheetViews>
  <sheetFormatPr defaultColWidth="8.88888888888889" defaultRowHeight="14.4" outlineLevelCol="4"/>
  <sheetData>
    <row r="1" spans="1:5">
      <c r="A1" t="s">
        <v>69</v>
      </c>
      <c r="B1" t="s">
        <v>0</v>
      </c>
      <c r="C1" t="s">
        <v>70</v>
      </c>
      <c r="D1" t="s">
        <v>1</v>
      </c>
      <c r="E1" t="s">
        <v>71</v>
      </c>
    </row>
    <row r="2" spans="1:5">
      <c r="A2" s="4">
        <v>1996</v>
      </c>
      <c r="B2" s="4" t="s">
        <v>6</v>
      </c>
      <c r="C2" s="5" t="s">
        <v>72</v>
      </c>
      <c r="D2" s="4">
        <v>1</v>
      </c>
      <c r="E2" s="5">
        <v>101.66</v>
      </c>
    </row>
    <row r="3" spans="1:5">
      <c r="A3" s="4">
        <v>1996</v>
      </c>
      <c r="B3" s="4" t="s">
        <v>6</v>
      </c>
      <c r="C3" s="5" t="s">
        <v>72</v>
      </c>
      <c r="D3" s="4">
        <v>2</v>
      </c>
      <c r="E3" s="5">
        <v>88.35</v>
      </c>
    </row>
    <row r="4" spans="1:5">
      <c r="A4" s="4">
        <v>1996</v>
      </c>
      <c r="B4" s="4" t="s">
        <v>6</v>
      </c>
      <c r="C4" s="5" t="s">
        <v>72</v>
      </c>
      <c r="D4" s="4">
        <v>3</v>
      </c>
      <c r="E4" s="5">
        <v>96.9</v>
      </c>
    </row>
    <row r="5" spans="1:5">
      <c r="A5" s="4">
        <v>1996</v>
      </c>
      <c r="B5" s="4" t="s">
        <v>6</v>
      </c>
      <c r="C5" s="5" t="s">
        <v>72</v>
      </c>
      <c r="D5" s="4">
        <v>4</v>
      </c>
      <c r="E5" s="5">
        <v>105.3</v>
      </c>
    </row>
    <row r="6" spans="1:5">
      <c r="A6" s="4">
        <v>1996</v>
      </c>
      <c r="B6" s="4" t="s">
        <v>6</v>
      </c>
      <c r="C6" s="5" t="s">
        <v>72</v>
      </c>
      <c r="D6" s="4">
        <v>5</v>
      </c>
      <c r="E6" s="5">
        <v>80.1</v>
      </c>
    </row>
    <row r="7" spans="1:5">
      <c r="A7" s="4">
        <v>1996</v>
      </c>
      <c r="B7" s="4" t="s">
        <v>7</v>
      </c>
      <c r="C7" s="5" t="s">
        <v>72</v>
      </c>
      <c r="D7" s="4">
        <v>1</v>
      </c>
      <c r="E7" s="5">
        <v>123.6</v>
      </c>
    </row>
    <row r="8" spans="1:5">
      <c r="A8" s="4">
        <v>1996</v>
      </c>
      <c r="B8" s="4" t="s">
        <v>7</v>
      </c>
      <c r="C8" s="5" t="s">
        <v>72</v>
      </c>
      <c r="D8" s="4">
        <v>2</v>
      </c>
      <c r="E8" s="5">
        <v>81</v>
      </c>
    </row>
    <row r="9" spans="1:5">
      <c r="A9" s="4">
        <v>1996</v>
      </c>
      <c r="B9" s="4" t="s">
        <v>7</v>
      </c>
      <c r="C9" s="5" t="s">
        <v>72</v>
      </c>
      <c r="D9" s="4">
        <v>3</v>
      </c>
      <c r="E9" s="5">
        <v>84</v>
      </c>
    </row>
    <row r="10" spans="1:5">
      <c r="A10" s="4">
        <v>1996</v>
      </c>
      <c r="B10" s="4" t="s">
        <v>7</v>
      </c>
      <c r="C10" s="5" t="s">
        <v>72</v>
      </c>
      <c r="D10" s="4">
        <v>4</v>
      </c>
      <c r="E10" s="5">
        <v>55.7</v>
      </c>
    </row>
    <row r="11" spans="1:5">
      <c r="A11" s="4">
        <v>1996</v>
      </c>
      <c r="B11" s="4" t="s">
        <v>7</v>
      </c>
      <c r="C11" s="5" t="s">
        <v>72</v>
      </c>
      <c r="D11" s="4">
        <v>5</v>
      </c>
      <c r="E11" s="5">
        <v>128.4</v>
      </c>
    </row>
    <row r="12" spans="1:5">
      <c r="A12" s="4">
        <v>1996</v>
      </c>
      <c r="B12" s="4" t="s">
        <v>5</v>
      </c>
      <c r="C12" s="5" t="s">
        <v>72</v>
      </c>
      <c r="D12" s="4">
        <v>1</v>
      </c>
      <c r="E12" s="5">
        <v>122.52</v>
      </c>
    </row>
    <row r="13" spans="1:5">
      <c r="A13" s="4">
        <v>1996</v>
      </c>
      <c r="B13" s="4" t="s">
        <v>5</v>
      </c>
      <c r="C13" s="5" t="s">
        <v>72</v>
      </c>
      <c r="D13" s="4">
        <v>2</v>
      </c>
      <c r="E13" s="5">
        <v>113</v>
      </c>
    </row>
    <row r="14" spans="1:5">
      <c r="A14" s="4">
        <v>1996</v>
      </c>
      <c r="B14" s="4" t="s">
        <v>5</v>
      </c>
      <c r="C14" s="5" t="s">
        <v>72</v>
      </c>
      <c r="D14" s="4">
        <v>3</v>
      </c>
      <c r="E14" s="5">
        <v>103.4</v>
      </c>
    </row>
    <row r="15" spans="1:5">
      <c r="A15" s="4">
        <v>1996</v>
      </c>
      <c r="B15" s="4" t="s">
        <v>5</v>
      </c>
      <c r="C15" s="5" t="s">
        <v>72</v>
      </c>
      <c r="D15" s="4">
        <v>4</v>
      </c>
      <c r="E15" s="5">
        <v>146.3</v>
      </c>
    </row>
    <row r="16" spans="1:5">
      <c r="A16" s="4">
        <v>1996</v>
      </c>
      <c r="B16" s="4" t="s">
        <v>5</v>
      </c>
      <c r="C16" s="5" t="s">
        <v>72</v>
      </c>
      <c r="D16" s="4">
        <v>5</v>
      </c>
      <c r="E16" s="5">
        <v>104.04</v>
      </c>
    </row>
    <row r="17" spans="1:5">
      <c r="A17" s="4">
        <v>1996</v>
      </c>
      <c r="B17" s="4" t="s">
        <v>73</v>
      </c>
      <c r="C17" s="5" t="s">
        <v>72</v>
      </c>
      <c r="D17" s="4">
        <v>1</v>
      </c>
      <c r="E17" s="4">
        <v>80.2</v>
      </c>
    </row>
    <row r="18" spans="1:5">
      <c r="A18" s="4">
        <v>1996</v>
      </c>
      <c r="B18" s="4" t="s">
        <v>73</v>
      </c>
      <c r="C18" s="5" t="s">
        <v>72</v>
      </c>
      <c r="D18" s="4">
        <v>2</v>
      </c>
      <c r="E18" s="4">
        <v>87</v>
      </c>
    </row>
    <row r="19" spans="1:5">
      <c r="A19" s="4">
        <v>1996</v>
      </c>
      <c r="B19" s="4" t="s">
        <v>73</v>
      </c>
      <c r="C19" s="5" t="s">
        <v>72</v>
      </c>
      <c r="D19" s="4">
        <v>3</v>
      </c>
      <c r="E19" s="4">
        <v>64.2</v>
      </c>
    </row>
    <row r="20" spans="1:5">
      <c r="A20" s="4">
        <v>1996</v>
      </c>
      <c r="B20" s="4" t="s">
        <v>73</v>
      </c>
      <c r="C20" s="5" t="s">
        <v>72</v>
      </c>
      <c r="D20" s="4">
        <v>4</v>
      </c>
      <c r="E20" s="4">
        <v>66.3</v>
      </c>
    </row>
    <row r="21" spans="1:5">
      <c r="A21" s="4">
        <v>1996</v>
      </c>
      <c r="B21" s="4" t="s">
        <v>73</v>
      </c>
      <c r="C21" s="5" t="s">
        <v>72</v>
      </c>
      <c r="D21" s="4">
        <v>5</v>
      </c>
      <c r="E21" s="4">
        <v>57.8</v>
      </c>
    </row>
    <row r="22" spans="1:5">
      <c r="A22" s="4">
        <v>1997</v>
      </c>
      <c r="B22" s="4" t="s">
        <v>6</v>
      </c>
      <c r="C22" s="5" t="s">
        <v>72</v>
      </c>
      <c r="D22" s="4">
        <v>1</v>
      </c>
      <c r="E22" s="4">
        <v>80.9</v>
      </c>
    </row>
    <row r="23" spans="1:5">
      <c r="A23" s="4">
        <v>1997</v>
      </c>
      <c r="B23" s="4" t="s">
        <v>6</v>
      </c>
      <c r="C23" s="5" t="s">
        <v>72</v>
      </c>
      <c r="D23" s="4">
        <v>2</v>
      </c>
      <c r="E23" s="4">
        <v>99.5</v>
      </c>
    </row>
    <row r="24" spans="1:5">
      <c r="A24" s="4">
        <v>1997</v>
      </c>
      <c r="B24" s="4" t="s">
        <v>6</v>
      </c>
      <c r="C24" s="5" t="s">
        <v>72</v>
      </c>
      <c r="D24" s="4">
        <v>3</v>
      </c>
      <c r="E24" s="4">
        <v>90</v>
      </c>
    </row>
    <row r="25" spans="1:5">
      <c r="A25" s="4">
        <v>1997</v>
      </c>
      <c r="B25" s="4" t="s">
        <v>6</v>
      </c>
      <c r="C25" s="5" t="s">
        <v>72</v>
      </c>
      <c r="D25" s="4">
        <v>4</v>
      </c>
      <c r="E25" s="4">
        <v>93.72</v>
      </c>
    </row>
    <row r="26" spans="1:5">
      <c r="A26" s="4">
        <v>1997</v>
      </c>
      <c r="B26" s="4" t="s">
        <v>6</v>
      </c>
      <c r="C26" s="5" t="s">
        <v>72</v>
      </c>
      <c r="D26" s="4">
        <v>5</v>
      </c>
      <c r="E26" s="4">
        <v>86.5</v>
      </c>
    </row>
    <row r="27" spans="1:5">
      <c r="A27" s="4">
        <v>1997</v>
      </c>
      <c r="B27" s="4" t="s">
        <v>6</v>
      </c>
      <c r="C27" s="5" t="s">
        <v>72</v>
      </c>
      <c r="D27" s="4">
        <v>6</v>
      </c>
      <c r="E27" s="4">
        <v>100.62</v>
      </c>
    </row>
    <row r="28" spans="1:5">
      <c r="A28" s="4">
        <v>1997</v>
      </c>
      <c r="B28" s="4" t="s">
        <v>73</v>
      </c>
      <c r="C28" s="5" t="s">
        <v>72</v>
      </c>
      <c r="D28" s="4">
        <v>1</v>
      </c>
      <c r="E28" s="4">
        <v>100.7</v>
      </c>
    </row>
    <row r="29" spans="1:5">
      <c r="A29" s="4">
        <v>1997</v>
      </c>
      <c r="B29" s="4" t="s">
        <v>73</v>
      </c>
      <c r="C29" s="5" t="s">
        <v>72</v>
      </c>
      <c r="D29" s="4">
        <v>2</v>
      </c>
      <c r="E29" s="4">
        <v>92.2</v>
      </c>
    </row>
    <row r="30" spans="1:5">
      <c r="A30" s="4">
        <v>1997</v>
      </c>
      <c r="B30" s="4" t="s">
        <v>73</v>
      </c>
      <c r="C30" s="5" t="s">
        <v>72</v>
      </c>
      <c r="D30" s="4">
        <v>3</v>
      </c>
      <c r="E30" s="4">
        <v>81</v>
      </c>
    </row>
    <row r="31" spans="1:5">
      <c r="A31" s="4">
        <v>1997</v>
      </c>
      <c r="B31" s="4" t="s">
        <v>73</v>
      </c>
      <c r="C31" s="5" t="s">
        <v>72</v>
      </c>
      <c r="D31" s="4">
        <v>4</v>
      </c>
      <c r="E31" s="4">
        <v>93</v>
      </c>
    </row>
    <row r="32" spans="1:5">
      <c r="A32" s="4">
        <v>1997</v>
      </c>
      <c r="B32" s="4" t="s">
        <v>73</v>
      </c>
      <c r="C32" s="5" t="s">
        <v>72</v>
      </c>
      <c r="D32" s="4">
        <v>5</v>
      </c>
      <c r="E32" s="4">
        <v>51.2</v>
      </c>
    </row>
    <row r="33" spans="1:5">
      <c r="A33" s="4">
        <v>1997</v>
      </c>
      <c r="B33" s="4" t="s">
        <v>73</v>
      </c>
      <c r="C33" s="5" t="s">
        <v>72</v>
      </c>
      <c r="D33" s="4">
        <v>6</v>
      </c>
      <c r="E33" s="4">
        <v>76.2</v>
      </c>
    </row>
    <row r="34" spans="1:5">
      <c r="A34" s="4">
        <v>1997</v>
      </c>
      <c r="B34" s="4" t="s">
        <v>7</v>
      </c>
      <c r="C34" s="5" t="s">
        <v>72</v>
      </c>
      <c r="D34" s="4">
        <v>1</v>
      </c>
      <c r="E34" s="4">
        <v>114</v>
      </c>
    </row>
    <row r="35" spans="1:5">
      <c r="A35" s="4">
        <v>1997</v>
      </c>
      <c r="B35" s="4" t="s">
        <v>7</v>
      </c>
      <c r="C35" s="5" t="s">
        <v>72</v>
      </c>
      <c r="D35" s="4">
        <v>2</v>
      </c>
      <c r="E35" s="4">
        <v>100.5</v>
      </c>
    </row>
    <row r="36" spans="1:5">
      <c r="A36" s="4">
        <v>1997</v>
      </c>
      <c r="B36" s="4" t="s">
        <v>7</v>
      </c>
      <c r="C36" s="5" t="s">
        <v>72</v>
      </c>
      <c r="D36" s="4">
        <v>3</v>
      </c>
      <c r="E36" s="4">
        <v>99.1</v>
      </c>
    </row>
    <row r="37" spans="1:5">
      <c r="A37" s="4">
        <v>1997</v>
      </c>
      <c r="B37" s="4" t="s">
        <v>7</v>
      </c>
      <c r="C37" s="5" t="s">
        <v>72</v>
      </c>
      <c r="D37" s="4">
        <v>4</v>
      </c>
      <c r="E37" s="4">
        <v>71.5</v>
      </c>
    </row>
    <row r="38" spans="1:5">
      <c r="A38" s="4">
        <v>1997</v>
      </c>
      <c r="B38" s="4" t="s">
        <v>7</v>
      </c>
      <c r="C38" s="5" t="s">
        <v>72</v>
      </c>
      <c r="D38" s="4">
        <v>5</v>
      </c>
      <c r="E38" s="4">
        <v>74</v>
      </c>
    </row>
    <row r="39" spans="1:5">
      <c r="A39" s="4">
        <v>1997</v>
      </c>
      <c r="B39" s="4" t="s">
        <v>7</v>
      </c>
      <c r="C39" s="5" t="s">
        <v>72</v>
      </c>
      <c r="D39" s="4">
        <v>6</v>
      </c>
      <c r="E39" s="4">
        <v>121</v>
      </c>
    </row>
    <row r="40" spans="1:5">
      <c r="A40" s="4">
        <v>1997</v>
      </c>
      <c r="B40" s="4" t="s">
        <v>5</v>
      </c>
      <c r="C40" s="5" t="s">
        <v>72</v>
      </c>
      <c r="D40" s="4">
        <v>1</v>
      </c>
      <c r="E40" s="4">
        <v>74.8</v>
      </c>
    </row>
    <row r="41" spans="1:5">
      <c r="A41" s="4">
        <v>1997</v>
      </c>
      <c r="B41" s="4" t="s">
        <v>5</v>
      </c>
      <c r="C41" s="5" t="s">
        <v>72</v>
      </c>
      <c r="D41" s="4">
        <v>2</v>
      </c>
      <c r="E41" s="4">
        <v>107.5</v>
      </c>
    </row>
    <row r="42" spans="1:5">
      <c r="A42" s="4">
        <v>1997</v>
      </c>
      <c r="B42" s="4" t="s">
        <v>5</v>
      </c>
      <c r="C42" s="5" t="s">
        <v>72</v>
      </c>
      <c r="D42" s="4">
        <v>3</v>
      </c>
      <c r="E42" s="4">
        <v>94.8</v>
      </c>
    </row>
    <row r="43" spans="1:5">
      <c r="A43" s="4">
        <v>1997</v>
      </c>
      <c r="B43" s="4" t="s">
        <v>5</v>
      </c>
      <c r="C43" s="5" t="s">
        <v>72</v>
      </c>
      <c r="D43" s="4">
        <v>4</v>
      </c>
      <c r="E43" s="4">
        <v>78.5</v>
      </c>
    </row>
    <row r="44" spans="1:5">
      <c r="A44" s="4">
        <v>1997</v>
      </c>
      <c r="B44" s="4" t="s">
        <v>5</v>
      </c>
      <c r="C44" s="5" t="s">
        <v>72</v>
      </c>
      <c r="D44" s="4">
        <v>5</v>
      </c>
      <c r="E44" s="4">
        <v>98.7</v>
      </c>
    </row>
    <row r="45" spans="1:5">
      <c r="A45" s="4">
        <v>1997</v>
      </c>
      <c r="B45" s="4" t="s">
        <v>5</v>
      </c>
      <c r="C45" s="5" t="s">
        <v>72</v>
      </c>
      <c r="D45" s="4">
        <v>6</v>
      </c>
      <c r="E45" s="4">
        <v>93.7</v>
      </c>
    </row>
    <row r="46" spans="1:5">
      <c r="A46" s="6">
        <v>1997</v>
      </c>
      <c r="B46" s="6" t="s">
        <v>8</v>
      </c>
      <c r="C46" s="5" t="s">
        <v>72</v>
      </c>
      <c r="D46" s="6">
        <v>1</v>
      </c>
      <c r="E46" s="6">
        <v>67.7</v>
      </c>
    </row>
    <row r="47" spans="1:5">
      <c r="A47" s="6">
        <v>1997</v>
      </c>
      <c r="B47" s="6" t="s">
        <v>8</v>
      </c>
      <c r="C47" s="5" t="s">
        <v>72</v>
      </c>
      <c r="D47" s="6">
        <v>2</v>
      </c>
      <c r="E47" s="6">
        <v>145.2</v>
      </c>
    </row>
    <row r="48" spans="1:5">
      <c r="A48" s="6">
        <v>1997</v>
      </c>
      <c r="B48" s="6" t="s">
        <v>8</v>
      </c>
      <c r="C48" s="5" t="s">
        <v>72</v>
      </c>
      <c r="D48" s="6">
        <v>3</v>
      </c>
      <c r="E48" s="6">
        <v>85.5</v>
      </c>
    </row>
    <row r="49" spans="1:5">
      <c r="A49" s="6">
        <v>1997</v>
      </c>
      <c r="B49" s="6" t="s">
        <v>8</v>
      </c>
      <c r="C49" s="5" t="s">
        <v>72</v>
      </c>
      <c r="D49" s="6">
        <v>4</v>
      </c>
      <c r="E49" s="6">
        <v>101.25</v>
      </c>
    </row>
    <row r="50" spans="1:5">
      <c r="A50" s="6">
        <v>1997</v>
      </c>
      <c r="B50" s="6" t="s">
        <v>8</v>
      </c>
      <c r="C50" s="5" t="s">
        <v>72</v>
      </c>
      <c r="D50" s="6">
        <v>5</v>
      </c>
      <c r="E50" s="6">
        <v>52</v>
      </c>
    </row>
    <row r="51" spans="1:5">
      <c r="A51" s="6">
        <v>1997</v>
      </c>
      <c r="B51" s="6" t="s">
        <v>8</v>
      </c>
      <c r="C51" s="5" t="s">
        <v>72</v>
      </c>
      <c r="D51" s="6">
        <v>6</v>
      </c>
      <c r="E51" s="6">
        <v>39.7</v>
      </c>
    </row>
    <row r="52" spans="1:5">
      <c r="A52" s="6">
        <v>1997</v>
      </c>
      <c r="B52" s="6" t="s">
        <v>8</v>
      </c>
      <c r="C52" s="5" t="s">
        <v>72</v>
      </c>
      <c r="D52" s="6">
        <v>7</v>
      </c>
      <c r="E52" s="6">
        <v>31.1</v>
      </c>
    </row>
    <row r="53" spans="1:5">
      <c r="A53" s="4">
        <v>1998</v>
      </c>
      <c r="B53" s="4" t="s">
        <v>6</v>
      </c>
      <c r="C53" s="5" t="s">
        <v>72</v>
      </c>
      <c r="D53" s="4">
        <v>1</v>
      </c>
      <c r="E53" s="4">
        <v>83.7</v>
      </c>
    </row>
    <row r="54" spans="1:5">
      <c r="A54" s="4">
        <v>1998</v>
      </c>
      <c r="B54" s="4" t="s">
        <v>6</v>
      </c>
      <c r="C54" s="5" t="s">
        <v>72</v>
      </c>
      <c r="D54" s="4">
        <v>2</v>
      </c>
      <c r="E54" s="4">
        <v>102.7</v>
      </c>
    </row>
    <row r="55" spans="1:5">
      <c r="A55" s="4">
        <v>1998</v>
      </c>
      <c r="B55" s="4" t="s">
        <v>6</v>
      </c>
      <c r="C55" s="5" t="s">
        <v>72</v>
      </c>
      <c r="D55" s="4">
        <v>3</v>
      </c>
      <c r="E55" s="4">
        <v>74.4</v>
      </c>
    </row>
    <row r="56" spans="1:5">
      <c r="A56" s="4">
        <v>1998</v>
      </c>
      <c r="B56" s="4" t="s">
        <v>6</v>
      </c>
      <c r="C56" s="5" t="s">
        <v>72</v>
      </c>
      <c r="D56" s="4">
        <v>4</v>
      </c>
      <c r="E56" s="4">
        <v>77.2</v>
      </c>
    </row>
    <row r="57" spans="1:5">
      <c r="A57" s="4">
        <v>1998</v>
      </c>
      <c r="B57" s="4" t="s">
        <v>6</v>
      </c>
      <c r="C57" s="5" t="s">
        <v>72</v>
      </c>
      <c r="D57" s="4">
        <v>5</v>
      </c>
      <c r="E57" s="4">
        <v>87</v>
      </c>
    </row>
    <row r="58" spans="1:5">
      <c r="A58" s="4">
        <v>1998</v>
      </c>
      <c r="B58" s="4" t="s">
        <v>6</v>
      </c>
      <c r="C58" s="5" t="s">
        <v>72</v>
      </c>
      <c r="D58" s="4">
        <v>6</v>
      </c>
      <c r="E58" s="4">
        <v>102</v>
      </c>
    </row>
    <row r="59" spans="1:5">
      <c r="A59" s="4">
        <v>1998</v>
      </c>
      <c r="B59" s="4" t="s">
        <v>73</v>
      </c>
      <c r="C59" s="5" t="s">
        <v>72</v>
      </c>
      <c r="D59" s="4">
        <v>1</v>
      </c>
      <c r="E59" s="4">
        <v>97.29</v>
      </c>
    </row>
    <row r="60" spans="1:5">
      <c r="A60" s="4">
        <v>1998</v>
      </c>
      <c r="B60" s="4" t="s">
        <v>73</v>
      </c>
      <c r="C60" s="5" t="s">
        <v>72</v>
      </c>
      <c r="D60" s="4">
        <v>2</v>
      </c>
      <c r="E60" s="4">
        <v>93.1</v>
      </c>
    </row>
    <row r="61" spans="1:5">
      <c r="A61" s="4">
        <v>1998</v>
      </c>
      <c r="B61" s="4" t="s">
        <v>73</v>
      </c>
      <c r="C61" s="5" t="s">
        <v>72</v>
      </c>
      <c r="D61" s="4">
        <v>3</v>
      </c>
      <c r="E61" s="4">
        <v>57.675</v>
      </c>
    </row>
    <row r="62" spans="1:5">
      <c r="A62" s="4">
        <v>1998</v>
      </c>
      <c r="B62" s="4" t="s">
        <v>73</v>
      </c>
      <c r="C62" s="5" t="s">
        <v>72</v>
      </c>
      <c r="D62" s="4">
        <v>4</v>
      </c>
      <c r="E62" s="4">
        <v>90.6</v>
      </c>
    </row>
    <row r="63" spans="1:5">
      <c r="A63" s="4">
        <v>1998</v>
      </c>
      <c r="B63" s="4" t="s">
        <v>73</v>
      </c>
      <c r="C63" s="5" t="s">
        <v>72</v>
      </c>
      <c r="D63" s="4">
        <v>5</v>
      </c>
      <c r="E63" s="4">
        <v>73.72</v>
      </c>
    </row>
    <row r="64" spans="1:5">
      <c r="A64" s="4">
        <v>1998</v>
      </c>
      <c r="B64" s="4" t="s">
        <v>73</v>
      </c>
      <c r="C64" s="5" t="s">
        <v>72</v>
      </c>
      <c r="D64" s="4">
        <v>6</v>
      </c>
      <c r="E64" s="4">
        <v>86.77</v>
      </c>
    </row>
    <row r="65" spans="1:5">
      <c r="A65" s="4">
        <v>1998</v>
      </c>
      <c r="B65" s="4" t="s">
        <v>7</v>
      </c>
      <c r="C65" s="5" t="s">
        <v>72</v>
      </c>
      <c r="D65" s="4">
        <v>1</v>
      </c>
      <c r="E65" s="4">
        <v>81.2</v>
      </c>
    </row>
    <row r="66" spans="1:5">
      <c r="A66" s="4">
        <v>1998</v>
      </c>
      <c r="B66" s="4" t="s">
        <v>7</v>
      </c>
      <c r="C66" s="5" t="s">
        <v>72</v>
      </c>
      <c r="D66" s="4">
        <v>2</v>
      </c>
      <c r="E66" s="4">
        <v>149.7</v>
      </c>
    </row>
    <row r="67" spans="1:5">
      <c r="A67" s="4">
        <v>1998</v>
      </c>
      <c r="B67" s="4" t="s">
        <v>7</v>
      </c>
      <c r="C67" s="5" t="s">
        <v>72</v>
      </c>
      <c r="D67" s="4">
        <v>3</v>
      </c>
      <c r="E67" s="4">
        <v>5.95</v>
      </c>
    </row>
    <row r="68" spans="1:5">
      <c r="A68" s="4">
        <v>1998</v>
      </c>
      <c r="B68" s="4" t="s">
        <v>7</v>
      </c>
      <c r="C68" s="5" t="s">
        <v>72</v>
      </c>
      <c r="D68" s="4">
        <v>5</v>
      </c>
      <c r="E68" s="4">
        <v>12.1</v>
      </c>
    </row>
    <row r="69" spans="1:5">
      <c r="A69" s="4">
        <v>1998</v>
      </c>
      <c r="B69" s="4" t="s">
        <v>7</v>
      </c>
      <c r="C69" s="5" t="s">
        <v>72</v>
      </c>
      <c r="D69" s="4">
        <v>6</v>
      </c>
      <c r="E69" s="4">
        <v>60.2</v>
      </c>
    </row>
    <row r="70" spans="1:5">
      <c r="A70" s="6">
        <v>1998</v>
      </c>
      <c r="B70" s="6" t="s">
        <v>8</v>
      </c>
      <c r="C70" s="5" t="s">
        <v>72</v>
      </c>
      <c r="D70" s="6">
        <v>1</v>
      </c>
      <c r="E70" s="6">
        <v>60.1</v>
      </c>
    </row>
    <row r="71" spans="1:5">
      <c r="A71" s="6">
        <v>1998</v>
      </c>
      <c r="B71" s="6" t="s">
        <v>8</v>
      </c>
      <c r="C71" s="5" t="s">
        <v>72</v>
      </c>
      <c r="D71" s="6">
        <v>2</v>
      </c>
      <c r="E71" s="6">
        <v>5.51</v>
      </c>
    </row>
    <row r="72" spans="1:5">
      <c r="A72" s="6">
        <v>1998</v>
      </c>
      <c r="B72" s="6" t="s">
        <v>8</v>
      </c>
      <c r="C72" s="5" t="s">
        <v>72</v>
      </c>
      <c r="D72" s="6">
        <v>3</v>
      </c>
      <c r="E72" s="6">
        <v>75.2</v>
      </c>
    </row>
    <row r="73" spans="1:5">
      <c r="A73" s="6">
        <v>1998</v>
      </c>
      <c r="B73" s="6" t="s">
        <v>8</v>
      </c>
      <c r="C73" s="5" t="s">
        <v>72</v>
      </c>
      <c r="D73" s="6">
        <v>4</v>
      </c>
      <c r="E73" s="6">
        <v>17.1</v>
      </c>
    </row>
    <row r="74" spans="1:5">
      <c r="A74" s="6">
        <v>1998</v>
      </c>
      <c r="B74" s="6" t="s">
        <v>8</v>
      </c>
      <c r="C74" s="5" t="s">
        <v>72</v>
      </c>
      <c r="D74" s="6">
        <v>5</v>
      </c>
      <c r="E74" s="6">
        <v>1.4</v>
      </c>
    </row>
    <row r="75" spans="1:5">
      <c r="A75" s="6">
        <v>1998</v>
      </c>
      <c r="B75" s="6" t="s">
        <v>8</v>
      </c>
      <c r="C75" s="5" t="s">
        <v>72</v>
      </c>
      <c r="D75" s="6">
        <v>6</v>
      </c>
      <c r="E75" s="6">
        <v>10.72</v>
      </c>
    </row>
    <row r="76" spans="1:5">
      <c r="A76" s="4">
        <v>1999</v>
      </c>
      <c r="B76" s="4" t="s">
        <v>6</v>
      </c>
      <c r="C76" s="5" t="s">
        <v>72</v>
      </c>
      <c r="D76" s="4">
        <v>1</v>
      </c>
      <c r="E76" s="4">
        <v>93.5</v>
      </c>
    </row>
    <row r="77" spans="1:5">
      <c r="A77" s="4">
        <v>1999</v>
      </c>
      <c r="B77" s="4" t="s">
        <v>6</v>
      </c>
      <c r="C77" s="5" t="s">
        <v>72</v>
      </c>
      <c r="D77" s="4">
        <v>2</v>
      </c>
      <c r="E77" s="4">
        <v>79.13</v>
      </c>
    </row>
    <row r="78" spans="1:5">
      <c r="A78" s="4">
        <v>1999</v>
      </c>
      <c r="B78" s="4" t="s">
        <v>6</v>
      </c>
      <c r="C78" s="5" t="s">
        <v>72</v>
      </c>
      <c r="D78" s="4">
        <v>3</v>
      </c>
      <c r="E78" s="4">
        <v>107.25</v>
      </c>
    </row>
    <row r="79" spans="1:5">
      <c r="A79" s="4">
        <v>1999</v>
      </c>
      <c r="B79" s="4" t="s">
        <v>6</v>
      </c>
      <c r="C79" s="5" t="s">
        <v>72</v>
      </c>
      <c r="D79" s="4">
        <v>4</v>
      </c>
      <c r="E79" s="4">
        <v>120.4</v>
      </c>
    </row>
    <row r="80" spans="1:5">
      <c r="A80" s="4">
        <v>1999</v>
      </c>
      <c r="B80" s="4" t="s">
        <v>6</v>
      </c>
      <c r="C80" s="5" t="s">
        <v>72</v>
      </c>
      <c r="D80" s="4">
        <v>5</v>
      </c>
      <c r="E80" s="4">
        <v>40</v>
      </c>
    </row>
    <row r="81" spans="1:5">
      <c r="A81" s="4">
        <v>1999</v>
      </c>
      <c r="B81" s="4" t="s">
        <v>6</v>
      </c>
      <c r="C81" s="5" t="s">
        <v>72</v>
      </c>
      <c r="D81" s="4">
        <v>6</v>
      </c>
      <c r="E81" s="4">
        <v>93.25</v>
      </c>
    </row>
    <row r="82" spans="1:5">
      <c r="A82" s="4">
        <v>1999</v>
      </c>
      <c r="B82" s="4" t="s">
        <v>73</v>
      </c>
      <c r="C82" s="5" t="s">
        <v>72</v>
      </c>
      <c r="D82" s="4">
        <v>1</v>
      </c>
      <c r="E82" s="4">
        <v>128.93</v>
      </c>
    </row>
    <row r="83" spans="1:5">
      <c r="A83" s="4">
        <v>1999</v>
      </c>
      <c r="B83" s="4" t="s">
        <v>73</v>
      </c>
      <c r="C83" s="5" t="s">
        <v>72</v>
      </c>
      <c r="D83" s="4">
        <v>2</v>
      </c>
      <c r="E83" s="4">
        <v>120.79</v>
      </c>
    </row>
    <row r="84" spans="1:5">
      <c r="A84" s="4">
        <v>1999</v>
      </c>
      <c r="B84" s="4" t="s">
        <v>73</v>
      </c>
      <c r="C84" s="5" t="s">
        <v>72</v>
      </c>
      <c r="D84" s="4">
        <v>3</v>
      </c>
      <c r="E84" s="4">
        <v>79.8</v>
      </c>
    </row>
    <row r="85" spans="1:5">
      <c r="A85" s="4">
        <v>1999</v>
      </c>
      <c r="B85" s="4" t="s">
        <v>73</v>
      </c>
      <c r="C85" s="5" t="s">
        <v>72</v>
      </c>
      <c r="D85" s="4">
        <v>4</v>
      </c>
      <c r="E85" s="4">
        <v>85.7</v>
      </c>
    </row>
    <row r="86" spans="1:5">
      <c r="A86" s="4">
        <v>1999</v>
      </c>
      <c r="B86" s="4" t="s">
        <v>73</v>
      </c>
      <c r="C86" s="5" t="s">
        <v>72</v>
      </c>
      <c r="D86" s="4">
        <v>5</v>
      </c>
      <c r="E86" s="4">
        <v>67.5</v>
      </c>
    </row>
    <row r="87" spans="1:5">
      <c r="A87" s="4">
        <v>1999</v>
      </c>
      <c r="B87" s="4" t="s">
        <v>73</v>
      </c>
      <c r="C87" s="5" t="s">
        <v>72</v>
      </c>
      <c r="D87" s="4">
        <v>6</v>
      </c>
      <c r="E87" s="4">
        <v>114</v>
      </c>
    </row>
    <row r="88" spans="1:5">
      <c r="A88" s="4">
        <v>1999</v>
      </c>
      <c r="B88" s="4" t="s">
        <v>7</v>
      </c>
      <c r="C88" s="5" t="s">
        <v>72</v>
      </c>
      <c r="D88" s="4">
        <v>1</v>
      </c>
      <c r="E88" s="4">
        <v>39.05</v>
      </c>
    </row>
    <row r="89" spans="1:5">
      <c r="A89" s="4">
        <v>1999</v>
      </c>
      <c r="B89" s="4" t="s">
        <v>7</v>
      </c>
      <c r="C89" s="5" t="s">
        <v>72</v>
      </c>
      <c r="D89" s="4">
        <v>2</v>
      </c>
      <c r="E89" s="4">
        <v>67.4</v>
      </c>
    </row>
    <row r="90" spans="1:5">
      <c r="A90" s="4">
        <v>1999</v>
      </c>
      <c r="B90" s="4" t="s">
        <v>7</v>
      </c>
      <c r="C90" s="5" t="s">
        <v>72</v>
      </c>
      <c r="D90" s="4">
        <v>3</v>
      </c>
      <c r="E90" s="4">
        <v>42.15</v>
      </c>
    </row>
    <row r="91" spans="1:5">
      <c r="A91" s="4">
        <v>1999</v>
      </c>
      <c r="B91" s="4" t="s">
        <v>7</v>
      </c>
      <c r="C91" s="5" t="s">
        <v>72</v>
      </c>
      <c r="D91" s="4">
        <v>4</v>
      </c>
      <c r="E91" s="4">
        <v>41.4</v>
      </c>
    </row>
    <row r="92" spans="1:5">
      <c r="A92" s="4">
        <v>1999</v>
      </c>
      <c r="B92" s="4" t="s">
        <v>7</v>
      </c>
      <c r="C92" s="5" t="s">
        <v>72</v>
      </c>
      <c r="D92" s="4">
        <v>5</v>
      </c>
      <c r="E92" s="4">
        <v>63.8</v>
      </c>
    </row>
    <row r="93" spans="1:5">
      <c r="A93" s="4">
        <v>1999</v>
      </c>
      <c r="B93" s="4" t="s">
        <v>7</v>
      </c>
      <c r="C93" s="5" t="s">
        <v>72</v>
      </c>
      <c r="D93" s="4">
        <v>6</v>
      </c>
      <c r="E93" s="4">
        <v>50.5</v>
      </c>
    </row>
    <row r="94" spans="1:5">
      <c r="A94" s="4">
        <v>1999</v>
      </c>
      <c r="B94" s="4" t="s">
        <v>5</v>
      </c>
      <c r="C94" s="5" t="s">
        <v>72</v>
      </c>
      <c r="D94" s="4">
        <v>1</v>
      </c>
      <c r="E94" s="4">
        <v>90.02</v>
      </c>
    </row>
    <row r="95" spans="1:5">
      <c r="A95" s="4">
        <v>1999</v>
      </c>
      <c r="B95" s="4" t="s">
        <v>5</v>
      </c>
      <c r="C95" s="5" t="s">
        <v>72</v>
      </c>
      <c r="D95" s="4">
        <v>2</v>
      </c>
      <c r="E95" s="4">
        <v>98</v>
      </c>
    </row>
    <row r="96" spans="1:5">
      <c r="A96" s="4">
        <v>1999</v>
      </c>
      <c r="B96" s="4" t="s">
        <v>5</v>
      </c>
      <c r="C96" s="5" t="s">
        <v>72</v>
      </c>
      <c r="D96" s="4">
        <v>3</v>
      </c>
      <c r="E96" s="4">
        <v>86.65</v>
      </c>
    </row>
    <row r="97" spans="1:5">
      <c r="A97" s="4">
        <v>1999</v>
      </c>
      <c r="B97" s="4" t="s">
        <v>5</v>
      </c>
      <c r="C97" s="5" t="s">
        <v>72</v>
      </c>
      <c r="D97" s="4">
        <v>4</v>
      </c>
      <c r="E97" s="4">
        <v>154.4</v>
      </c>
    </row>
    <row r="98" spans="1:5">
      <c r="A98" s="4">
        <v>1999</v>
      </c>
      <c r="B98" s="4" t="s">
        <v>5</v>
      </c>
      <c r="C98" s="5" t="s">
        <v>72</v>
      </c>
      <c r="D98" s="4">
        <v>5</v>
      </c>
      <c r="E98" s="4">
        <v>72.09</v>
      </c>
    </row>
    <row r="99" spans="1:5">
      <c r="A99" s="4">
        <v>1999</v>
      </c>
      <c r="B99" s="4" t="s">
        <v>5</v>
      </c>
      <c r="C99" s="5" t="s">
        <v>72</v>
      </c>
      <c r="D99" s="4">
        <v>6</v>
      </c>
      <c r="E99" s="4">
        <v>77.21</v>
      </c>
    </row>
    <row r="100" spans="1:5">
      <c r="A100" s="6">
        <v>1999</v>
      </c>
      <c r="B100" s="6" t="s">
        <v>8</v>
      </c>
      <c r="C100" s="5" t="s">
        <v>72</v>
      </c>
      <c r="D100" s="6">
        <v>1</v>
      </c>
      <c r="E100" s="6">
        <v>56.1</v>
      </c>
    </row>
    <row r="101" spans="1:5">
      <c r="A101" s="6">
        <v>1999</v>
      </c>
      <c r="B101" s="6" t="s">
        <v>8</v>
      </c>
      <c r="C101" s="5" t="s">
        <v>72</v>
      </c>
      <c r="D101" s="6">
        <v>2</v>
      </c>
      <c r="E101" s="6">
        <v>37.8</v>
      </c>
    </row>
    <row r="102" spans="1:5">
      <c r="A102" s="6">
        <v>1999</v>
      </c>
      <c r="B102" s="6" t="s">
        <v>8</v>
      </c>
      <c r="C102" s="5" t="s">
        <v>72</v>
      </c>
      <c r="D102" s="6">
        <v>3</v>
      </c>
      <c r="E102" s="6">
        <v>32.35</v>
      </c>
    </row>
    <row r="103" spans="1:5">
      <c r="A103" s="6">
        <v>1999</v>
      </c>
      <c r="B103" s="6" t="s">
        <v>8</v>
      </c>
      <c r="C103" s="5" t="s">
        <v>72</v>
      </c>
      <c r="D103" s="6">
        <v>4</v>
      </c>
      <c r="E103" s="6">
        <v>56.02</v>
      </c>
    </row>
    <row r="104" spans="1:5">
      <c r="A104" s="6">
        <v>1999</v>
      </c>
      <c r="B104" s="6" t="s">
        <v>8</v>
      </c>
      <c r="C104" s="5" t="s">
        <v>72</v>
      </c>
      <c r="D104" s="6">
        <v>5</v>
      </c>
      <c r="E104" s="6">
        <v>41.26</v>
      </c>
    </row>
    <row r="105" spans="1:5">
      <c r="A105" s="6">
        <v>1999</v>
      </c>
      <c r="B105" s="6" t="s">
        <v>8</v>
      </c>
      <c r="C105" s="5" t="s">
        <v>72</v>
      </c>
      <c r="D105" s="6">
        <v>6</v>
      </c>
      <c r="E105" s="6">
        <v>50.9</v>
      </c>
    </row>
    <row r="106" spans="1:5">
      <c r="A106" s="4">
        <v>2000</v>
      </c>
      <c r="B106" s="4" t="s">
        <v>6</v>
      </c>
      <c r="C106" s="5" t="s">
        <v>72</v>
      </c>
      <c r="D106" s="4">
        <v>1</v>
      </c>
      <c r="E106" s="4">
        <v>130.1</v>
      </c>
    </row>
    <row r="107" spans="1:5">
      <c r="A107" s="4">
        <v>2000</v>
      </c>
      <c r="B107" s="4" t="s">
        <v>6</v>
      </c>
      <c r="C107" s="5" t="s">
        <v>72</v>
      </c>
      <c r="D107" s="4">
        <v>2</v>
      </c>
      <c r="E107" s="4">
        <v>75.9</v>
      </c>
    </row>
    <row r="108" spans="1:5">
      <c r="A108" s="4">
        <v>2000</v>
      </c>
      <c r="B108" s="4" t="s">
        <v>6</v>
      </c>
      <c r="C108" s="5" t="s">
        <v>72</v>
      </c>
      <c r="D108" s="4">
        <v>3</v>
      </c>
      <c r="E108" s="4">
        <v>57.2</v>
      </c>
    </row>
    <row r="109" spans="1:5">
      <c r="A109" s="4">
        <v>2000</v>
      </c>
      <c r="B109" s="4" t="s">
        <v>6</v>
      </c>
      <c r="C109" s="5" t="s">
        <v>72</v>
      </c>
      <c r="D109" s="4">
        <v>4</v>
      </c>
      <c r="E109" s="4">
        <v>87</v>
      </c>
    </row>
    <row r="110" spans="1:5">
      <c r="A110" s="4">
        <v>2000</v>
      </c>
      <c r="B110" s="4" t="s">
        <v>6</v>
      </c>
      <c r="C110" s="5" t="s">
        <v>72</v>
      </c>
      <c r="D110" s="4">
        <v>5</v>
      </c>
      <c r="E110" s="4">
        <v>59.7</v>
      </c>
    </row>
    <row r="111" spans="1:5">
      <c r="A111" s="4">
        <v>2000</v>
      </c>
      <c r="B111" s="4" t="s">
        <v>6</v>
      </c>
      <c r="C111" s="5" t="s">
        <v>72</v>
      </c>
      <c r="D111" s="4">
        <v>6</v>
      </c>
      <c r="E111" s="4">
        <v>85.12</v>
      </c>
    </row>
    <row r="112" spans="1:5">
      <c r="A112" s="4">
        <v>2000</v>
      </c>
      <c r="B112" s="4" t="s">
        <v>73</v>
      </c>
      <c r="C112" s="5" t="s">
        <v>72</v>
      </c>
      <c r="D112" s="4">
        <v>1</v>
      </c>
      <c r="E112" s="4">
        <v>103</v>
      </c>
    </row>
    <row r="113" spans="1:5">
      <c r="A113" s="4">
        <v>2000</v>
      </c>
      <c r="B113" s="4" t="s">
        <v>73</v>
      </c>
      <c r="C113" s="5" t="s">
        <v>72</v>
      </c>
      <c r="D113" s="4">
        <v>2</v>
      </c>
      <c r="E113" s="4">
        <v>42.2</v>
      </c>
    </row>
    <row r="114" spans="1:5">
      <c r="A114" s="4">
        <v>2000</v>
      </c>
      <c r="B114" s="4" t="s">
        <v>73</v>
      </c>
      <c r="C114" s="5" t="s">
        <v>72</v>
      </c>
      <c r="D114" s="4">
        <v>3</v>
      </c>
      <c r="E114" s="4">
        <v>87.87</v>
      </c>
    </row>
    <row r="115" spans="1:5">
      <c r="A115" s="4">
        <v>2000</v>
      </c>
      <c r="B115" s="4" t="s">
        <v>73</v>
      </c>
      <c r="C115" s="5" t="s">
        <v>72</v>
      </c>
      <c r="D115" s="4">
        <v>4</v>
      </c>
      <c r="E115" s="4">
        <v>79.7</v>
      </c>
    </row>
    <row r="116" spans="1:5">
      <c r="A116" s="4">
        <v>2000</v>
      </c>
      <c r="B116" s="4" t="s">
        <v>73</v>
      </c>
      <c r="C116" s="5" t="s">
        <v>72</v>
      </c>
      <c r="D116" s="4">
        <v>5</v>
      </c>
      <c r="E116" s="4">
        <v>72.5</v>
      </c>
    </row>
    <row r="117" spans="1:5">
      <c r="A117" s="4">
        <v>2000</v>
      </c>
      <c r="B117" s="4" t="s">
        <v>73</v>
      </c>
      <c r="C117" s="5" t="s">
        <v>72</v>
      </c>
      <c r="D117" s="4">
        <v>6</v>
      </c>
      <c r="E117" s="4">
        <v>123.1</v>
      </c>
    </row>
    <row r="118" spans="1:5">
      <c r="A118" s="4">
        <v>2000</v>
      </c>
      <c r="B118" s="4" t="s">
        <v>7</v>
      </c>
      <c r="C118" s="5" t="s">
        <v>72</v>
      </c>
      <c r="D118" s="4">
        <v>1</v>
      </c>
      <c r="E118" s="4">
        <v>101.02</v>
      </c>
    </row>
    <row r="119" spans="1:5">
      <c r="A119" s="4">
        <v>2000</v>
      </c>
      <c r="B119" s="4" t="s">
        <v>7</v>
      </c>
      <c r="C119" s="5" t="s">
        <v>72</v>
      </c>
      <c r="D119" s="4">
        <v>2</v>
      </c>
      <c r="E119" s="4">
        <v>44.7</v>
      </c>
    </row>
    <row r="120" spans="1:5">
      <c r="A120" s="4">
        <v>2000</v>
      </c>
      <c r="B120" s="4" t="s">
        <v>7</v>
      </c>
      <c r="C120" s="5" t="s">
        <v>72</v>
      </c>
      <c r="D120" s="4">
        <v>3</v>
      </c>
      <c r="E120" s="4">
        <v>145.8</v>
      </c>
    </row>
    <row r="121" spans="1:5">
      <c r="A121" s="4">
        <v>2000</v>
      </c>
      <c r="B121" s="4" t="s">
        <v>7</v>
      </c>
      <c r="C121" s="5" t="s">
        <v>72</v>
      </c>
      <c r="D121" s="4">
        <v>4</v>
      </c>
      <c r="E121" s="4">
        <v>77</v>
      </c>
    </row>
    <row r="122" spans="1:5">
      <c r="A122" s="4">
        <v>2000</v>
      </c>
      <c r="B122" s="4" t="s">
        <v>7</v>
      </c>
      <c r="C122" s="5" t="s">
        <v>72</v>
      </c>
      <c r="D122" s="4">
        <v>5</v>
      </c>
      <c r="E122" s="4">
        <v>100.3</v>
      </c>
    </row>
    <row r="123" spans="1:5">
      <c r="A123" s="4">
        <v>2000</v>
      </c>
      <c r="B123" s="4" t="s">
        <v>7</v>
      </c>
      <c r="C123" s="5" t="s">
        <v>72</v>
      </c>
      <c r="D123" s="4">
        <v>6</v>
      </c>
      <c r="E123" s="4">
        <v>96</v>
      </c>
    </row>
    <row r="124" spans="1:5">
      <c r="A124" s="4">
        <v>2000</v>
      </c>
      <c r="B124" s="4" t="s">
        <v>5</v>
      </c>
      <c r="C124" s="5" t="s">
        <v>72</v>
      </c>
      <c r="D124" s="4">
        <v>1</v>
      </c>
      <c r="E124" s="4">
        <v>73.3</v>
      </c>
    </row>
    <row r="125" spans="1:5">
      <c r="A125" s="4">
        <v>2000</v>
      </c>
      <c r="B125" s="4" t="s">
        <v>5</v>
      </c>
      <c r="C125" s="5" t="s">
        <v>72</v>
      </c>
      <c r="D125" s="4">
        <v>2</v>
      </c>
      <c r="E125" s="4">
        <v>112.05</v>
      </c>
    </row>
    <row r="126" spans="1:5">
      <c r="A126" s="4">
        <v>2000</v>
      </c>
      <c r="B126" s="4" t="s">
        <v>5</v>
      </c>
      <c r="C126" s="5" t="s">
        <v>72</v>
      </c>
      <c r="D126" s="4">
        <v>3</v>
      </c>
      <c r="E126" s="4">
        <v>62.516</v>
      </c>
    </row>
    <row r="127" spans="1:5">
      <c r="A127" s="4">
        <v>2000</v>
      </c>
      <c r="B127" s="4" t="s">
        <v>5</v>
      </c>
      <c r="C127" s="5" t="s">
        <v>72</v>
      </c>
      <c r="D127" s="4">
        <v>4</v>
      </c>
      <c r="E127" s="4">
        <v>51.7</v>
      </c>
    </row>
    <row r="128" spans="1:5">
      <c r="A128" s="4">
        <v>2000</v>
      </c>
      <c r="B128" s="4" t="s">
        <v>5</v>
      </c>
      <c r="C128" s="5" t="s">
        <v>72</v>
      </c>
      <c r="D128" s="4">
        <v>5</v>
      </c>
      <c r="E128" s="4">
        <v>116.4</v>
      </c>
    </row>
    <row r="129" spans="1:5">
      <c r="A129" s="4">
        <v>2000</v>
      </c>
      <c r="B129" s="4" t="s">
        <v>5</v>
      </c>
      <c r="C129" s="5" t="s">
        <v>72</v>
      </c>
      <c r="D129" s="4">
        <v>6</v>
      </c>
      <c r="E129" s="4">
        <v>71.7</v>
      </c>
    </row>
    <row r="130" spans="1:5">
      <c r="A130" s="6">
        <v>2000</v>
      </c>
      <c r="B130" s="6" t="s">
        <v>8</v>
      </c>
      <c r="C130" s="5" t="s">
        <v>72</v>
      </c>
      <c r="D130" s="6">
        <v>1</v>
      </c>
      <c r="E130" s="6">
        <v>37.3</v>
      </c>
    </row>
    <row r="131" spans="1:5">
      <c r="A131" s="6">
        <v>2000</v>
      </c>
      <c r="B131" s="6" t="s">
        <v>8</v>
      </c>
      <c r="C131" s="5" t="s">
        <v>72</v>
      </c>
      <c r="D131" s="6">
        <v>2</v>
      </c>
      <c r="E131" s="6">
        <v>37.45</v>
      </c>
    </row>
    <row r="132" spans="1:5">
      <c r="A132" s="6">
        <v>2000</v>
      </c>
      <c r="B132" s="6" t="s">
        <v>8</v>
      </c>
      <c r="C132" s="5" t="s">
        <v>72</v>
      </c>
      <c r="D132" s="6">
        <v>3</v>
      </c>
      <c r="E132" s="6">
        <v>41.5</v>
      </c>
    </row>
    <row r="133" spans="1:5">
      <c r="A133" s="6">
        <v>2000</v>
      </c>
      <c r="B133" s="6" t="s">
        <v>8</v>
      </c>
      <c r="C133" s="5" t="s">
        <v>72</v>
      </c>
      <c r="D133" s="6">
        <v>4</v>
      </c>
      <c r="E133" s="6">
        <v>45.35</v>
      </c>
    </row>
    <row r="134" spans="1:5">
      <c r="A134" s="6">
        <v>2000</v>
      </c>
      <c r="B134" s="6" t="s">
        <v>8</v>
      </c>
      <c r="C134" s="5" t="s">
        <v>72</v>
      </c>
      <c r="D134" s="6">
        <v>5</v>
      </c>
      <c r="E134" s="6">
        <v>33</v>
      </c>
    </row>
    <row r="135" spans="1:5">
      <c r="A135" s="6">
        <v>2000</v>
      </c>
      <c r="B135" s="6" t="s">
        <v>8</v>
      </c>
      <c r="C135" s="5" t="s">
        <v>72</v>
      </c>
      <c r="D135" s="6">
        <v>6</v>
      </c>
      <c r="E135" s="6">
        <v>3.3</v>
      </c>
    </row>
    <row r="136" spans="1:5">
      <c r="A136" s="4">
        <v>2001</v>
      </c>
      <c r="B136" s="4" t="s">
        <v>6</v>
      </c>
      <c r="C136" s="5" t="s">
        <v>72</v>
      </c>
      <c r="D136" s="4">
        <v>1</v>
      </c>
      <c r="E136" s="4">
        <v>113</v>
      </c>
    </row>
    <row r="137" spans="1:5">
      <c r="A137" s="4">
        <v>2001</v>
      </c>
      <c r="B137" s="4" t="s">
        <v>6</v>
      </c>
      <c r="C137" s="5" t="s">
        <v>72</v>
      </c>
      <c r="D137" s="4">
        <v>2</v>
      </c>
      <c r="E137" s="4">
        <v>136.5</v>
      </c>
    </row>
    <row r="138" spans="1:5">
      <c r="A138" s="4">
        <v>2001</v>
      </c>
      <c r="B138" s="4" t="s">
        <v>6</v>
      </c>
      <c r="C138" s="5" t="s">
        <v>72</v>
      </c>
      <c r="D138" s="4">
        <v>3</v>
      </c>
      <c r="E138" s="4">
        <v>138.3</v>
      </c>
    </row>
    <row r="139" spans="1:5">
      <c r="A139" s="4">
        <v>2001</v>
      </c>
      <c r="B139" s="4" t="s">
        <v>6</v>
      </c>
      <c r="C139" s="5" t="s">
        <v>72</v>
      </c>
      <c r="D139" s="4">
        <v>4</v>
      </c>
      <c r="E139" s="4">
        <v>92</v>
      </c>
    </row>
    <row r="140" spans="1:5">
      <c r="A140" s="4">
        <v>2001</v>
      </c>
      <c r="B140" s="4" t="s">
        <v>6</v>
      </c>
      <c r="C140" s="5" t="s">
        <v>72</v>
      </c>
      <c r="D140" s="4">
        <v>5</v>
      </c>
      <c r="E140" s="4">
        <v>59</v>
      </c>
    </row>
    <row r="141" spans="1:5">
      <c r="A141" s="4">
        <v>2001</v>
      </c>
      <c r="B141" s="4" t="s">
        <v>6</v>
      </c>
      <c r="C141" s="5" t="s">
        <v>72</v>
      </c>
      <c r="D141" s="4">
        <v>6</v>
      </c>
      <c r="E141" s="4">
        <v>94.7</v>
      </c>
    </row>
    <row r="142" spans="1:5">
      <c r="A142" s="4">
        <v>2001</v>
      </c>
      <c r="B142" s="4" t="s">
        <v>73</v>
      </c>
      <c r="C142" s="5" t="s">
        <v>72</v>
      </c>
      <c r="D142" s="4">
        <v>1</v>
      </c>
      <c r="E142" s="4">
        <v>87.5</v>
      </c>
    </row>
    <row r="143" spans="1:5">
      <c r="A143" s="4">
        <v>2001</v>
      </c>
      <c r="B143" s="4" t="s">
        <v>73</v>
      </c>
      <c r="C143" s="5" t="s">
        <v>72</v>
      </c>
      <c r="D143" s="4">
        <v>2</v>
      </c>
      <c r="E143" s="4">
        <v>88</v>
      </c>
    </row>
    <row r="144" spans="1:5">
      <c r="A144" s="4">
        <v>2001</v>
      </c>
      <c r="B144" s="4" t="s">
        <v>73</v>
      </c>
      <c r="C144" s="5" t="s">
        <v>72</v>
      </c>
      <c r="D144" s="4">
        <v>3</v>
      </c>
      <c r="E144" s="4">
        <v>124.5</v>
      </c>
    </row>
    <row r="145" spans="1:5">
      <c r="A145" s="4">
        <v>2001</v>
      </c>
      <c r="B145" s="4" t="s">
        <v>73</v>
      </c>
      <c r="C145" s="5" t="s">
        <v>72</v>
      </c>
      <c r="D145" s="4">
        <v>4</v>
      </c>
      <c r="E145" s="4">
        <v>81.5</v>
      </c>
    </row>
    <row r="146" spans="1:5">
      <c r="A146" s="4">
        <v>2001</v>
      </c>
      <c r="B146" s="4" t="s">
        <v>73</v>
      </c>
      <c r="C146" s="5" t="s">
        <v>72</v>
      </c>
      <c r="D146" s="4">
        <v>5</v>
      </c>
      <c r="E146" s="4">
        <v>115.3</v>
      </c>
    </row>
    <row r="147" spans="1:5">
      <c r="A147" s="4">
        <v>2001</v>
      </c>
      <c r="B147" s="4" t="s">
        <v>73</v>
      </c>
      <c r="C147" s="5" t="s">
        <v>72</v>
      </c>
      <c r="D147" s="4">
        <v>6</v>
      </c>
      <c r="E147" s="4">
        <v>96</v>
      </c>
    </row>
    <row r="148" spans="1:5">
      <c r="A148" s="4">
        <v>2001</v>
      </c>
      <c r="B148" s="4" t="s">
        <v>7</v>
      </c>
      <c r="C148" s="5" t="s">
        <v>72</v>
      </c>
      <c r="D148" s="4">
        <v>1</v>
      </c>
      <c r="E148" s="4">
        <v>72</v>
      </c>
    </row>
    <row r="149" spans="1:5">
      <c r="A149" s="4">
        <v>2001</v>
      </c>
      <c r="B149" s="4" t="s">
        <v>7</v>
      </c>
      <c r="C149" s="5" t="s">
        <v>72</v>
      </c>
      <c r="D149" s="4">
        <v>2</v>
      </c>
      <c r="E149" s="4">
        <v>93</v>
      </c>
    </row>
    <row r="150" spans="1:5">
      <c r="A150" s="4">
        <v>2001</v>
      </c>
      <c r="B150" s="4" t="s">
        <v>7</v>
      </c>
      <c r="C150" s="5" t="s">
        <v>72</v>
      </c>
      <c r="D150" s="4">
        <v>3</v>
      </c>
      <c r="E150" s="4">
        <v>91.461</v>
      </c>
    </row>
    <row r="151" spans="1:5">
      <c r="A151" s="4">
        <v>2001</v>
      </c>
      <c r="B151" s="4" t="s">
        <v>7</v>
      </c>
      <c r="C151" s="5" t="s">
        <v>72</v>
      </c>
      <c r="D151" s="4">
        <v>4</v>
      </c>
      <c r="E151" s="4">
        <v>111</v>
      </c>
    </row>
    <row r="152" spans="1:5">
      <c r="A152" s="4">
        <v>2001</v>
      </c>
      <c r="B152" s="4" t="s">
        <v>7</v>
      </c>
      <c r="C152" s="5" t="s">
        <v>72</v>
      </c>
      <c r="D152" s="4">
        <v>5</v>
      </c>
      <c r="E152" s="4">
        <v>130</v>
      </c>
    </row>
    <row r="153" spans="1:5">
      <c r="A153" s="4">
        <v>2001</v>
      </c>
      <c r="B153" s="4" t="s">
        <v>7</v>
      </c>
      <c r="C153" s="5" t="s">
        <v>72</v>
      </c>
      <c r="D153" s="4">
        <v>6</v>
      </c>
      <c r="E153" s="4">
        <v>80.92</v>
      </c>
    </row>
    <row r="154" spans="1:5">
      <c r="A154" s="4">
        <v>2001</v>
      </c>
      <c r="B154" s="4" t="s">
        <v>5</v>
      </c>
      <c r="C154" s="5" t="s">
        <v>72</v>
      </c>
      <c r="D154" s="4">
        <v>1</v>
      </c>
      <c r="E154" s="4">
        <v>72.5</v>
      </c>
    </row>
    <row r="155" spans="1:5">
      <c r="A155" s="4">
        <v>2001</v>
      </c>
      <c r="B155" s="4" t="s">
        <v>5</v>
      </c>
      <c r="C155" s="5" t="s">
        <v>72</v>
      </c>
      <c r="D155" s="4">
        <v>2</v>
      </c>
      <c r="E155" s="4">
        <v>75</v>
      </c>
    </row>
    <row r="156" spans="1:5">
      <c r="A156" s="4">
        <v>2001</v>
      </c>
      <c r="B156" s="4" t="s">
        <v>5</v>
      </c>
      <c r="C156" s="5" t="s">
        <v>72</v>
      </c>
      <c r="D156" s="4">
        <v>3</v>
      </c>
      <c r="E156" s="4">
        <v>129</v>
      </c>
    </row>
    <row r="157" spans="1:5">
      <c r="A157" s="4">
        <v>2001</v>
      </c>
      <c r="B157" s="4" t="s">
        <v>5</v>
      </c>
      <c r="C157" s="5" t="s">
        <v>72</v>
      </c>
      <c r="D157" s="4">
        <v>4</v>
      </c>
      <c r="E157" s="4">
        <v>95.52</v>
      </c>
    </row>
    <row r="158" spans="1:5">
      <c r="A158" s="4">
        <v>2001</v>
      </c>
      <c r="B158" s="4" t="s">
        <v>5</v>
      </c>
      <c r="C158" s="5" t="s">
        <v>72</v>
      </c>
      <c r="D158" s="4">
        <v>5</v>
      </c>
      <c r="E158" s="4">
        <v>97.316</v>
      </c>
    </row>
    <row r="159" spans="1:5">
      <c r="A159" s="4">
        <v>2001</v>
      </c>
      <c r="B159" s="4" t="s">
        <v>5</v>
      </c>
      <c r="C159" s="5" t="s">
        <v>72</v>
      </c>
      <c r="D159" s="4">
        <v>6</v>
      </c>
      <c r="E159" s="4">
        <v>120.35</v>
      </c>
    </row>
    <row r="160" spans="1:5">
      <c r="A160" s="6">
        <v>2001</v>
      </c>
      <c r="B160" s="6" t="s">
        <v>8</v>
      </c>
      <c r="C160" s="5" t="s">
        <v>72</v>
      </c>
      <c r="D160" s="6">
        <v>1</v>
      </c>
      <c r="E160" s="6">
        <v>67</v>
      </c>
    </row>
    <row r="161" spans="1:5">
      <c r="A161" s="6">
        <v>2001</v>
      </c>
      <c r="B161" s="6" t="s">
        <v>8</v>
      </c>
      <c r="C161" s="5" t="s">
        <v>72</v>
      </c>
      <c r="D161" s="6">
        <v>2</v>
      </c>
      <c r="E161" s="6">
        <v>23</v>
      </c>
    </row>
    <row r="162" spans="1:5">
      <c r="A162" s="6">
        <v>2001</v>
      </c>
      <c r="B162" s="6" t="s">
        <v>8</v>
      </c>
      <c r="C162" s="5" t="s">
        <v>72</v>
      </c>
      <c r="D162" s="6">
        <v>3</v>
      </c>
      <c r="E162" s="6">
        <v>23.5</v>
      </c>
    </row>
    <row r="163" spans="1:5">
      <c r="A163" s="6">
        <v>2001</v>
      </c>
      <c r="B163" s="6" t="s">
        <v>8</v>
      </c>
      <c r="C163" s="5" t="s">
        <v>72</v>
      </c>
      <c r="D163" s="6">
        <v>4</v>
      </c>
      <c r="E163" s="6">
        <v>14.5</v>
      </c>
    </row>
    <row r="164" spans="1:5">
      <c r="A164" s="6">
        <v>2001</v>
      </c>
      <c r="B164" s="6" t="s">
        <v>8</v>
      </c>
      <c r="C164" s="5" t="s">
        <v>72</v>
      </c>
      <c r="D164" s="6">
        <v>5</v>
      </c>
      <c r="E164" s="6">
        <v>41</v>
      </c>
    </row>
    <row r="165" spans="1:5">
      <c r="A165" s="7">
        <v>2001</v>
      </c>
      <c r="B165" s="6" t="s">
        <v>8</v>
      </c>
      <c r="C165" s="5" t="s">
        <v>72</v>
      </c>
      <c r="D165" s="7">
        <v>6</v>
      </c>
      <c r="E165" s="6">
        <v>102.2</v>
      </c>
    </row>
    <row r="166" spans="1:5">
      <c r="A166" s="4">
        <v>2002</v>
      </c>
      <c r="B166" s="4" t="s">
        <v>6</v>
      </c>
      <c r="C166" s="5" t="s">
        <v>72</v>
      </c>
      <c r="D166" s="4">
        <v>1</v>
      </c>
      <c r="E166" s="4">
        <v>76.7</v>
      </c>
    </row>
    <row r="167" spans="1:5">
      <c r="A167" s="4">
        <v>2002</v>
      </c>
      <c r="B167" s="4" t="s">
        <v>6</v>
      </c>
      <c r="C167" s="5" t="s">
        <v>72</v>
      </c>
      <c r="D167" s="4">
        <v>2</v>
      </c>
      <c r="E167" s="4">
        <v>129</v>
      </c>
    </row>
    <row r="168" spans="1:5">
      <c r="A168" s="4">
        <v>2002</v>
      </c>
      <c r="B168" s="4" t="s">
        <v>6</v>
      </c>
      <c r="C168" s="5" t="s">
        <v>72</v>
      </c>
      <c r="D168" s="4">
        <v>3</v>
      </c>
      <c r="E168" s="4">
        <v>122</v>
      </c>
    </row>
    <row r="169" spans="1:5">
      <c r="A169" s="4">
        <v>2002</v>
      </c>
      <c r="B169" s="4" t="s">
        <v>6</v>
      </c>
      <c r="C169" s="5" t="s">
        <v>72</v>
      </c>
      <c r="D169" s="4">
        <v>4</v>
      </c>
      <c r="E169" s="4">
        <v>70.2</v>
      </c>
    </row>
    <row r="170" spans="1:5">
      <c r="A170" s="4">
        <v>2002</v>
      </c>
      <c r="B170" s="4" t="s">
        <v>6</v>
      </c>
      <c r="C170" s="5" t="s">
        <v>72</v>
      </c>
      <c r="D170" s="4">
        <v>5</v>
      </c>
      <c r="E170" s="4">
        <v>65.1</v>
      </c>
    </row>
    <row r="171" spans="1:5">
      <c r="A171" s="4">
        <v>2002</v>
      </c>
      <c r="B171" s="4" t="s">
        <v>6</v>
      </c>
      <c r="C171" s="5" t="s">
        <v>72</v>
      </c>
      <c r="D171" s="4">
        <v>6</v>
      </c>
      <c r="E171" s="4">
        <v>115.5</v>
      </c>
    </row>
    <row r="172" spans="1:5">
      <c r="A172" s="4">
        <v>2002</v>
      </c>
      <c r="B172" s="4" t="s">
        <v>73</v>
      </c>
      <c r="C172" s="5" t="s">
        <v>72</v>
      </c>
      <c r="D172" s="4">
        <v>1</v>
      </c>
      <c r="E172" s="4">
        <v>150.22</v>
      </c>
    </row>
    <row r="173" spans="1:5">
      <c r="A173" s="4">
        <v>2002</v>
      </c>
      <c r="B173" s="4" t="s">
        <v>73</v>
      </c>
      <c r="C173" s="5" t="s">
        <v>72</v>
      </c>
      <c r="D173" s="4">
        <v>2</v>
      </c>
      <c r="E173" s="4">
        <v>111.5</v>
      </c>
    </row>
    <row r="174" spans="1:5">
      <c r="A174" s="4">
        <v>2002</v>
      </c>
      <c r="B174" s="4" t="s">
        <v>73</v>
      </c>
      <c r="C174" s="5" t="s">
        <v>72</v>
      </c>
      <c r="D174" s="4">
        <v>3</v>
      </c>
      <c r="E174" s="4">
        <v>102.191</v>
      </c>
    </row>
    <row r="175" spans="1:5">
      <c r="A175" s="4">
        <v>2002</v>
      </c>
      <c r="B175" s="4" t="s">
        <v>73</v>
      </c>
      <c r="C175" s="5" t="s">
        <v>72</v>
      </c>
      <c r="D175" s="4">
        <v>4</v>
      </c>
      <c r="E175" s="4">
        <v>95.52</v>
      </c>
    </row>
    <row r="176" spans="1:5">
      <c r="A176" s="4">
        <v>2002</v>
      </c>
      <c r="B176" s="4" t="s">
        <v>73</v>
      </c>
      <c r="C176" s="5" t="s">
        <v>72</v>
      </c>
      <c r="D176" s="4">
        <v>5</v>
      </c>
      <c r="E176" s="4">
        <v>105.4</v>
      </c>
    </row>
    <row r="177" spans="1:5">
      <c r="A177" s="4">
        <v>2002</v>
      </c>
      <c r="B177" s="4" t="s">
        <v>73</v>
      </c>
      <c r="C177" s="5" t="s">
        <v>72</v>
      </c>
      <c r="D177" s="4">
        <v>6</v>
      </c>
      <c r="E177" s="4">
        <v>75.09</v>
      </c>
    </row>
    <row r="178" spans="1:5">
      <c r="A178" s="4">
        <v>2002</v>
      </c>
      <c r="B178" s="4" t="s">
        <v>7</v>
      </c>
      <c r="C178" s="5" t="s">
        <v>72</v>
      </c>
      <c r="D178" s="4">
        <v>1</v>
      </c>
      <c r="E178" s="4">
        <v>117</v>
      </c>
    </row>
    <row r="179" spans="1:5">
      <c r="A179" s="4">
        <v>2002</v>
      </c>
      <c r="B179" s="4" t="s">
        <v>7</v>
      </c>
      <c r="C179" s="5" t="s">
        <v>72</v>
      </c>
      <c r="D179" s="4">
        <v>2</v>
      </c>
      <c r="E179" s="4">
        <v>117.2</v>
      </c>
    </row>
    <row r="180" spans="1:5">
      <c r="A180" s="4">
        <v>2002</v>
      </c>
      <c r="B180" s="4" t="s">
        <v>7</v>
      </c>
      <c r="C180" s="5" t="s">
        <v>72</v>
      </c>
      <c r="D180" s="4">
        <v>3</v>
      </c>
      <c r="E180" s="4">
        <v>114.71</v>
      </c>
    </row>
    <row r="181" spans="1:5">
      <c r="A181" s="4">
        <v>2002</v>
      </c>
      <c r="B181" s="4" t="s">
        <v>7</v>
      </c>
      <c r="C181" s="5" t="s">
        <v>72</v>
      </c>
      <c r="D181" s="4">
        <v>4</v>
      </c>
      <c r="E181" s="4">
        <v>85.5</v>
      </c>
    </row>
    <row r="182" spans="1:5">
      <c r="A182" s="4">
        <v>2002</v>
      </c>
      <c r="B182" s="4" t="s">
        <v>7</v>
      </c>
      <c r="C182" s="5" t="s">
        <v>72</v>
      </c>
      <c r="D182" s="4">
        <v>5</v>
      </c>
      <c r="E182" s="4">
        <v>19.95</v>
      </c>
    </row>
    <row r="183" spans="1:5">
      <c r="A183" s="4">
        <v>2002</v>
      </c>
      <c r="B183" s="4" t="s">
        <v>7</v>
      </c>
      <c r="C183" s="5" t="s">
        <v>72</v>
      </c>
      <c r="D183" s="4">
        <v>6</v>
      </c>
      <c r="E183" s="4">
        <v>77</v>
      </c>
    </row>
    <row r="184" spans="1:5">
      <c r="A184" s="4">
        <v>2002</v>
      </c>
      <c r="B184" s="4" t="s">
        <v>5</v>
      </c>
      <c r="C184" s="5" t="s">
        <v>72</v>
      </c>
      <c r="D184" s="4">
        <v>1</v>
      </c>
      <c r="E184" s="4">
        <v>79.22</v>
      </c>
    </row>
    <row r="185" spans="1:5">
      <c r="A185" s="4">
        <v>2002</v>
      </c>
      <c r="B185" s="4" t="s">
        <v>5</v>
      </c>
      <c r="C185" s="5" t="s">
        <v>72</v>
      </c>
      <c r="D185" s="4">
        <v>2</v>
      </c>
      <c r="E185" s="4">
        <v>111</v>
      </c>
    </row>
    <row r="186" spans="1:5">
      <c r="A186" s="4">
        <v>2002</v>
      </c>
      <c r="B186" s="4" t="s">
        <v>5</v>
      </c>
      <c r="C186" s="5" t="s">
        <v>72</v>
      </c>
      <c r="D186" s="4">
        <v>3</v>
      </c>
      <c r="E186" s="4">
        <v>130.25</v>
      </c>
    </row>
    <row r="187" spans="1:5">
      <c r="A187" s="4">
        <v>2002</v>
      </c>
      <c r="B187" s="4" t="s">
        <v>5</v>
      </c>
      <c r="C187" s="5" t="s">
        <v>72</v>
      </c>
      <c r="D187" s="4">
        <v>4</v>
      </c>
      <c r="E187" s="4">
        <v>70.12</v>
      </c>
    </row>
    <row r="188" spans="1:5">
      <c r="A188" s="4">
        <v>2002</v>
      </c>
      <c r="B188" s="4" t="s">
        <v>5</v>
      </c>
      <c r="C188" s="5" t="s">
        <v>72</v>
      </c>
      <c r="D188" s="4">
        <v>5</v>
      </c>
      <c r="E188" s="4">
        <v>94.12</v>
      </c>
    </row>
    <row r="189" spans="1:5">
      <c r="A189" s="4">
        <v>2002</v>
      </c>
      <c r="B189" s="4" t="s">
        <v>5</v>
      </c>
      <c r="C189" s="5" t="s">
        <v>72</v>
      </c>
      <c r="D189" s="4">
        <v>6</v>
      </c>
      <c r="E189" s="4">
        <v>75.12</v>
      </c>
    </row>
    <row r="190" spans="1:5">
      <c r="A190" s="6">
        <v>2002</v>
      </c>
      <c r="B190" s="6" t="s">
        <v>8</v>
      </c>
      <c r="C190" s="5" t="s">
        <v>72</v>
      </c>
      <c r="D190" s="6">
        <v>1</v>
      </c>
      <c r="E190" s="6">
        <v>84.3</v>
      </c>
    </row>
    <row r="191" spans="1:5">
      <c r="A191" s="6">
        <v>2002</v>
      </c>
      <c r="B191" s="6" t="s">
        <v>8</v>
      </c>
      <c r="C191" s="5" t="s">
        <v>72</v>
      </c>
      <c r="D191" s="6">
        <v>2</v>
      </c>
      <c r="E191" s="6">
        <v>75</v>
      </c>
    </row>
    <row r="192" spans="1:5">
      <c r="A192" s="6">
        <v>2002</v>
      </c>
      <c r="B192" s="6" t="s">
        <v>8</v>
      </c>
      <c r="C192" s="5" t="s">
        <v>72</v>
      </c>
      <c r="D192" s="6">
        <v>3</v>
      </c>
      <c r="E192" s="6">
        <v>67.5</v>
      </c>
    </row>
    <row r="193" spans="1:5">
      <c r="A193" s="6">
        <v>2002</v>
      </c>
      <c r="B193" s="6" t="s">
        <v>8</v>
      </c>
      <c r="C193" s="5" t="s">
        <v>72</v>
      </c>
      <c r="D193" s="6">
        <v>4</v>
      </c>
      <c r="E193" s="6">
        <v>94.5</v>
      </c>
    </row>
    <row r="194" spans="1:5">
      <c r="A194" s="6">
        <v>2002</v>
      </c>
      <c r="B194" s="6" t="s">
        <v>8</v>
      </c>
      <c r="C194" s="5" t="s">
        <v>72</v>
      </c>
      <c r="D194" s="6">
        <v>5</v>
      </c>
      <c r="E194" s="6">
        <v>64.408</v>
      </c>
    </row>
    <row r="195" spans="1:5">
      <c r="A195" s="6">
        <v>2002</v>
      </c>
      <c r="B195" s="6" t="s">
        <v>8</v>
      </c>
      <c r="C195" s="5" t="s">
        <v>72</v>
      </c>
      <c r="D195" s="6">
        <v>6</v>
      </c>
      <c r="E195" s="6">
        <v>108.5</v>
      </c>
    </row>
    <row r="196" spans="1:5">
      <c r="A196" s="4">
        <v>2003</v>
      </c>
      <c r="B196" s="4" t="s">
        <v>6</v>
      </c>
      <c r="C196" s="5" t="s">
        <v>72</v>
      </c>
      <c r="D196" s="4">
        <v>1</v>
      </c>
      <c r="E196" s="4">
        <v>61</v>
      </c>
    </row>
    <row r="197" spans="1:5">
      <c r="A197" s="4">
        <v>2003</v>
      </c>
      <c r="B197" s="4" t="s">
        <v>6</v>
      </c>
      <c r="C197" s="5" t="s">
        <v>72</v>
      </c>
      <c r="D197" s="4">
        <v>2</v>
      </c>
      <c r="E197" s="4">
        <v>60.52</v>
      </c>
    </row>
    <row r="198" spans="1:5">
      <c r="A198" s="4">
        <v>2003</v>
      </c>
      <c r="B198" s="4" t="s">
        <v>6</v>
      </c>
      <c r="C198" s="5" t="s">
        <v>72</v>
      </c>
      <c r="D198" s="4">
        <v>3</v>
      </c>
      <c r="E198" s="4">
        <v>33.93</v>
      </c>
    </row>
    <row r="199" spans="1:5">
      <c r="A199" s="4">
        <v>2003</v>
      </c>
      <c r="B199" s="4" t="s">
        <v>6</v>
      </c>
      <c r="C199" s="5" t="s">
        <v>72</v>
      </c>
      <c r="D199" s="4">
        <v>4</v>
      </c>
      <c r="E199" s="4">
        <v>102.75</v>
      </c>
    </row>
    <row r="200" spans="1:5">
      <c r="A200" s="4">
        <v>2003</v>
      </c>
      <c r="B200" s="4" t="s">
        <v>6</v>
      </c>
      <c r="C200" s="5" t="s">
        <v>72</v>
      </c>
      <c r="D200" s="4">
        <v>5</v>
      </c>
      <c r="E200" s="4">
        <v>3.02</v>
      </c>
    </row>
    <row r="201" spans="1:5">
      <c r="A201" s="4">
        <v>2003</v>
      </c>
      <c r="B201" s="4" t="s">
        <v>6</v>
      </c>
      <c r="C201" s="5" t="s">
        <v>72</v>
      </c>
      <c r="D201" s="4">
        <v>6</v>
      </c>
      <c r="E201" s="4">
        <v>113.7</v>
      </c>
    </row>
    <row r="202" spans="1:5">
      <c r="A202" s="4">
        <v>2003</v>
      </c>
      <c r="B202" s="4" t="s">
        <v>73</v>
      </c>
      <c r="C202" s="5" t="s">
        <v>72</v>
      </c>
      <c r="D202" s="4">
        <v>1</v>
      </c>
      <c r="E202" s="4">
        <v>76.2</v>
      </c>
    </row>
    <row r="203" spans="1:5">
      <c r="A203" s="4">
        <v>2003</v>
      </c>
      <c r="B203" s="4" t="s">
        <v>73</v>
      </c>
      <c r="C203" s="5" t="s">
        <v>72</v>
      </c>
      <c r="D203" s="4">
        <v>2</v>
      </c>
      <c r="E203" s="4">
        <v>85.17</v>
      </c>
    </row>
    <row r="204" spans="1:5">
      <c r="A204" s="4">
        <v>2003</v>
      </c>
      <c r="B204" s="4" t="s">
        <v>73</v>
      </c>
      <c r="C204" s="5" t="s">
        <v>72</v>
      </c>
      <c r="D204" s="4">
        <v>3</v>
      </c>
      <c r="E204" s="4">
        <v>51.12</v>
      </c>
    </row>
    <row r="205" spans="1:5">
      <c r="A205" s="4">
        <v>2003</v>
      </c>
      <c r="B205" s="4" t="s">
        <v>73</v>
      </c>
      <c r="C205" s="5" t="s">
        <v>72</v>
      </c>
      <c r="D205" s="4">
        <v>4</v>
      </c>
      <c r="E205" s="4">
        <v>67.2</v>
      </c>
    </row>
    <row r="206" spans="1:5">
      <c r="A206" s="4">
        <v>2003</v>
      </c>
      <c r="B206" s="4" t="s">
        <v>73</v>
      </c>
      <c r="C206" s="5" t="s">
        <v>72</v>
      </c>
      <c r="D206" s="4">
        <v>5</v>
      </c>
      <c r="E206" s="4">
        <v>71.7</v>
      </c>
    </row>
    <row r="207" spans="1:5">
      <c r="A207" s="4">
        <v>2003</v>
      </c>
      <c r="B207" s="4" t="s">
        <v>73</v>
      </c>
      <c r="C207" s="5" t="s">
        <v>72</v>
      </c>
      <c r="D207" s="4">
        <v>6</v>
      </c>
      <c r="E207" s="4">
        <v>62.5</v>
      </c>
    </row>
    <row r="208" spans="1:5">
      <c r="A208" s="4">
        <v>2003</v>
      </c>
      <c r="B208" s="4" t="s">
        <v>7</v>
      </c>
      <c r="C208" s="5" t="s">
        <v>72</v>
      </c>
      <c r="D208" s="4">
        <v>1</v>
      </c>
      <c r="E208" s="4">
        <v>5</v>
      </c>
    </row>
    <row r="209" spans="1:5">
      <c r="A209" s="4">
        <v>2003</v>
      </c>
      <c r="B209" s="4" t="s">
        <v>7</v>
      </c>
      <c r="C209" s="5" t="s">
        <v>72</v>
      </c>
      <c r="D209" s="4">
        <v>2</v>
      </c>
      <c r="E209" s="4">
        <v>73.7</v>
      </c>
    </row>
    <row r="210" spans="1:5">
      <c r="A210" s="4">
        <v>2003</v>
      </c>
      <c r="B210" s="4" t="s">
        <v>7</v>
      </c>
      <c r="C210" s="5" t="s">
        <v>72</v>
      </c>
      <c r="D210" s="4">
        <v>3</v>
      </c>
      <c r="E210" s="4">
        <v>57.7</v>
      </c>
    </row>
    <row r="211" spans="1:5">
      <c r="A211" s="4">
        <v>2003</v>
      </c>
      <c r="B211" s="4" t="s">
        <v>7</v>
      </c>
      <c r="C211" s="5" t="s">
        <v>72</v>
      </c>
      <c r="D211" s="4">
        <v>4</v>
      </c>
      <c r="E211" s="4">
        <v>80.97</v>
      </c>
    </row>
    <row r="212" spans="1:5">
      <c r="A212" s="4">
        <v>2003</v>
      </c>
      <c r="B212" s="4" t="s">
        <v>7</v>
      </c>
      <c r="C212" s="5" t="s">
        <v>72</v>
      </c>
      <c r="D212" s="4">
        <v>5</v>
      </c>
      <c r="E212" s="4">
        <v>76.397</v>
      </c>
    </row>
    <row r="213" spans="1:5">
      <c r="A213" s="4">
        <v>2003</v>
      </c>
      <c r="B213" s="4" t="s">
        <v>7</v>
      </c>
      <c r="C213" s="5" t="s">
        <v>72</v>
      </c>
      <c r="D213" s="4">
        <v>6</v>
      </c>
      <c r="E213" s="4">
        <v>38.221</v>
      </c>
    </row>
    <row r="214" spans="1:5">
      <c r="A214" s="4">
        <v>2003</v>
      </c>
      <c r="B214" s="4" t="s">
        <v>5</v>
      </c>
      <c r="C214" s="5" t="s">
        <v>72</v>
      </c>
      <c r="D214" s="4">
        <v>1</v>
      </c>
      <c r="E214" s="4">
        <v>116.87</v>
      </c>
    </row>
    <row r="215" spans="1:5">
      <c r="A215" s="4">
        <v>2003</v>
      </c>
      <c r="B215" s="4" t="s">
        <v>5</v>
      </c>
      <c r="C215" s="5" t="s">
        <v>72</v>
      </c>
      <c r="D215" s="4">
        <v>2</v>
      </c>
      <c r="E215" s="4">
        <v>72.08</v>
      </c>
    </row>
    <row r="216" spans="1:5">
      <c r="A216" s="4">
        <v>2003</v>
      </c>
      <c r="B216" s="4" t="s">
        <v>5</v>
      </c>
      <c r="C216" s="5" t="s">
        <v>72</v>
      </c>
      <c r="D216" s="4">
        <v>3</v>
      </c>
      <c r="E216" s="4">
        <v>103.2</v>
      </c>
    </row>
    <row r="217" spans="1:5">
      <c r="A217" s="4">
        <v>2003</v>
      </c>
      <c r="B217" s="4" t="s">
        <v>5</v>
      </c>
      <c r="C217" s="5" t="s">
        <v>72</v>
      </c>
      <c r="D217" s="4">
        <v>4</v>
      </c>
      <c r="E217" s="4">
        <v>86.07</v>
      </c>
    </row>
    <row r="218" spans="1:5">
      <c r="A218" s="4">
        <v>2003</v>
      </c>
      <c r="B218" s="4" t="s">
        <v>5</v>
      </c>
      <c r="C218" s="5" t="s">
        <v>72</v>
      </c>
      <c r="D218" s="4">
        <v>5</v>
      </c>
      <c r="E218" s="4">
        <v>17.5</v>
      </c>
    </row>
    <row r="219" spans="1:5">
      <c r="A219" s="4">
        <v>2003</v>
      </c>
      <c r="B219" s="4" t="s">
        <v>5</v>
      </c>
      <c r="C219" s="5" t="s">
        <v>72</v>
      </c>
      <c r="D219" s="4">
        <v>6</v>
      </c>
      <c r="E219" s="4">
        <v>112.64</v>
      </c>
    </row>
    <row r="220" spans="1:5">
      <c r="A220" s="6">
        <v>2003</v>
      </c>
      <c r="B220" s="6" t="s">
        <v>8</v>
      </c>
      <c r="C220" s="5" t="s">
        <v>72</v>
      </c>
      <c r="D220" s="6">
        <v>1</v>
      </c>
      <c r="E220" s="6">
        <v>111</v>
      </c>
    </row>
    <row r="221" spans="1:5">
      <c r="A221" s="6">
        <v>2003</v>
      </c>
      <c r="B221" s="6" t="s">
        <v>8</v>
      </c>
      <c r="C221" s="5" t="s">
        <v>72</v>
      </c>
      <c r="D221" s="6">
        <v>2</v>
      </c>
      <c r="E221" s="6">
        <v>93.3</v>
      </c>
    </row>
    <row r="222" spans="1:5">
      <c r="A222" s="6">
        <v>2003</v>
      </c>
      <c r="B222" s="6" t="s">
        <v>8</v>
      </c>
      <c r="C222" s="5" t="s">
        <v>72</v>
      </c>
      <c r="D222" s="6">
        <v>3</v>
      </c>
      <c r="E222" s="6">
        <v>92.37</v>
      </c>
    </row>
    <row r="223" spans="1:5">
      <c r="A223" s="6">
        <v>2003</v>
      </c>
      <c r="B223" s="6" t="s">
        <v>8</v>
      </c>
      <c r="C223" s="5" t="s">
        <v>72</v>
      </c>
      <c r="D223" s="6">
        <v>4</v>
      </c>
      <c r="E223" s="6">
        <v>93.79</v>
      </c>
    </row>
    <row r="224" spans="1:5">
      <c r="A224" s="6">
        <v>2003</v>
      </c>
      <c r="B224" s="6" t="s">
        <v>8</v>
      </c>
      <c r="C224" s="5" t="s">
        <v>72</v>
      </c>
      <c r="D224" s="6">
        <v>5</v>
      </c>
      <c r="E224" s="6">
        <v>171.7</v>
      </c>
    </row>
    <row r="225" spans="1:5">
      <c r="A225" s="6">
        <v>2003</v>
      </c>
      <c r="B225" s="6" t="s">
        <v>8</v>
      </c>
      <c r="C225" s="5" t="s">
        <v>72</v>
      </c>
      <c r="D225" s="6">
        <v>6</v>
      </c>
      <c r="E225" s="6">
        <v>53.4</v>
      </c>
    </row>
    <row r="226" spans="1:5">
      <c r="A226" s="4">
        <v>2004</v>
      </c>
      <c r="B226" s="4" t="s">
        <v>6</v>
      </c>
      <c r="C226" s="5" t="s">
        <v>72</v>
      </c>
      <c r="D226" s="4">
        <v>1</v>
      </c>
      <c r="E226" s="4">
        <v>86.6</v>
      </c>
    </row>
    <row r="227" spans="1:5">
      <c r="A227" s="4">
        <v>2004</v>
      </c>
      <c r="B227" s="4" t="s">
        <v>6</v>
      </c>
      <c r="C227" s="5" t="s">
        <v>72</v>
      </c>
      <c r="D227" s="4">
        <v>2</v>
      </c>
      <c r="E227" s="4">
        <v>105</v>
      </c>
    </row>
    <row r="228" spans="1:5">
      <c r="A228" s="4">
        <v>2004</v>
      </c>
      <c r="B228" s="4" t="s">
        <v>6</v>
      </c>
      <c r="C228" s="5" t="s">
        <v>72</v>
      </c>
      <c r="D228" s="4">
        <v>3</v>
      </c>
      <c r="E228" s="4">
        <v>85.5</v>
      </c>
    </row>
    <row r="229" spans="1:5">
      <c r="A229" s="4">
        <v>2004</v>
      </c>
      <c r="B229" s="4" t="s">
        <v>6</v>
      </c>
      <c r="C229" s="5" t="s">
        <v>72</v>
      </c>
      <c r="D229" s="4">
        <v>4</v>
      </c>
      <c r="E229" s="4">
        <v>84.84</v>
      </c>
    </row>
    <row r="230" spans="1:5">
      <c r="A230" s="4">
        <v>2004</v>
      </c>
      <c r="B230" s="4" t="s">
        <v>6</v>
      </c>
      <c r="C230" s="5" t="s">
        <v>72</v>
      </c>
      <c r="D230" s="4">
        <v>5</v>
      </c>
      <c r="E230" s="4">
        <v>46.815</v>
      </c>
    </row>
    <row r="231" spans="1:5">
      <c r="A231" s="4">
        <v>2004</v>
      </c>
      <c r="B231" s="4" t="s">
        <v>6</v>
      </c>
      <c r="C231" s="5" t="s">
        <v>72</v>
      </c>
      <c r="D231" s="4">
        <v>6</v>
      </c>
      <c r="E231" s="4">
        <v>133.4</v>
      </c>
    </row>
    <row r="232" spans="1:5">
      <c r="A232" s="4">
        <v>2004</v>
      </c>
      <c r="B232" s="4" t="s">
        <v>73</v>
      </c>
      <c r="C232" s="5" t="s">
        <v>72</v>
      </c>
      <c r="D232" s="4">
        <v>1</v>
      </c>
      <c r="E232" s="4">
        <v>75.5</v>
      </c>
    </row>
    <row r="233" spans="1:5">
      <c r="A233" s="8">
        <v>2004</v>
      </c>
      <c r="B233" s="4" t="s">
        <v>73</v>
      </c>
      <c r="C233" s="5" t="s">
        <v>72</v>
      </c>
      <c r="D233" s="8">
        <v>2</v>
      </c>
      <c r="E233" s="4">
        <v>44.838</v>
      </c>
    </row>
    <row r="234" spans="1:5">
      <c r="A234" s="8">
        <v>2004</v>
      </c>
      <c r="B234" s="4" t="s">
        <v>73</v>
      </c>
      <c r="C234" s="5" t="s">
        <v>72</v>
      </c>
      <c r="D234" s="8">
        <v>3</v>
      </c>
      <c r="E234" s="4">
        <v>52.666</v>
      </c>
    </row>
    <row r="235" spans="1:5">
      <c r="A235" s="8">
        <v>2004</v>
      </c>
      <c r="B235" s="4" t="s">
        <v>73</v>
      </c>
      <c r="C235" s="5" t="s">
        <v>72</v>
      </c>
      <c r="D235" s="8">
        <v>4</v>
      </c>
      <c r="E235" s="4">
        <v>96.7</v>
      </c>
    </row>
    <row r="236" spans="1:5">
      <c r="A236" s="8">
        <v>2004</v>
      </c>
      <c r="B236" s="4" t="s">
        <v>73</v>
      </c>
      <c r="C236" s="5" t="s">
        <v>72</v>
      </c>
      <c r="D236" s="8">
        <v>5</v>
      </c>
      <c r="E236" s="4">
        <v>134</v>
      </c>
    </row>
    <row r="237" spans="1:5">
      <c r="A237" s="8">
        <v>2004</v>
      </c>
      <c r="B237" s="4" t="s">
        <v>73</v>
      </c>
      <c r="C237" s="5" t="s">
        <v>72</v>
      </c>
      <c r="D237" s="8">
        <v>6</v>
      </c>
      <c r="E237" s="4">
        <v>19.7</v>
      </c>
    </row>
    <row r="238" spans="1:5">
      <c r="A238" s="8">
        <v>2004</v>
      </c>
      <c r="B238" s="4" t="s">
        <v>7</v>
      </c>
      <c r="C238" s="5" t="s">
        <v>72</v>
      </c>
      <c r="D238" s="8">
        <v>1</v>
      </c>
      <c r="E238" s="4">
        <v>43.2</v>
      </c>
    </row>
    <row r="239" spans="1:5">
      <c r="A239" s="8">
        <v>2004</v>
      </c>
      <c r="B239" s="4" t="s">
        <v>7</v>
      </c>
      <c r="C239" s="5" t="s">
        <v>72</v>
      </c>
      <c r="D239" s="8">
        <v>2</v>
      </c>
      <c r="E239" s="4">
        <v>68.55</v>
      </c>
    </row>
    <row r="240" spans="1:5">
      <c r="A240" s="8">
        <v>2004</v>
      </c>
      <c r="B240" s="4" t="s">
        <v>7</v>
      </c>
      <c r="C240" s="5" t="s">
        <v>72</v>
      </c>
      <c r="D240" s="8">
        <v>3</v>
      </c>
      <c r="E240" s="4">
        <v>25.95</v>
      </c>
    </row>
    <row r="241" spans="1:5">
      <c r="A241" s="8">
        <v>2004</v>
      </c>
      <c r="B241" s="4" t="s">
        <v>7</v>
      </c>
      <c r="C241" s="5" t="s">
        <v>72</v>
      </c>
      <c r="D241" s="8">
        <v>4</v>
      </c>
      <c r="E241" s="4">
        <v>52.95</v>
      </c>
    </row>
    <row r="242" spans="1:5">
      <c r="A242" s="8">
        <v>2004</v>
      </c>
      <c r="B242" s="4" t="s">
        <v>7</v>
      </c>
      <c r="C242" s="5" t="s">
        <v>72</v>
      </c>
      <c r="D242" s="8">
        <v>5</v>
      </c>
      <c r="E242" s="4">
        <v>55.25</v>
      </c>
    </row>
    <row r="243" spans="1:5">
      <c r="A243" s="8">
        <v>2004</v>
      </c>
      <c r="B243" s="4" t="s">
        <v>7</v>
      </c>
      <c r="C243" s="5" t="s">
        <v>72</v>
      </c>
      <c r="D243" s="8">
        <v>6</v>
      </c>
      <c r="E243" s="4">
        <v>35.7</v>
      </c>
    </row>
    <row r="244" spans="1:5">
      <c r="A244" s="4">
        <v>2004</v>
      </c>
      <c r="B244" s="4" t="s">
        <v>5</v>
      </c>
      <c r="C244" s="5" t="s">
        <v>72</v>
      </c>
      <c r="D244" s="4">
        <v>1</v>
      </c>
      <c r="E244" s="4">
        <v>89.9</v>
      </c>
    </row>
    <row r="245" spans="1:5">
      <c r="A245" s="4">
        <v>2004</v>
      </c>
      <c r="B245" s="4" t="s">
        <v>5</v>
      </c>
      <c r="C245" s="5" t="s">
        <v>72</v>
      </c>
      <c r="D245" s="4">
        <v>2</v>
      </c>
      <c r="E245" s="4">
        <v>116.4</v>
      </c>
    </row>
    <row r="246" spans="1:5">
      <c r="A246" s="4">
        <v>2004</v>
      </c>
      <c r="B246" s="4" t="s">
        <v>5</v>
      </c>
      <c r="C246" s="5" t="s">
        <v>72</v>
      </c>
      <c r="D246" s="4">
        <v>3</v>
      </c>
      <c r="E246" s="4">
        <v>136.4</v>
      </c>
    </row>
    <row r="247" spans="1:5">
      <c r="A247" s="4">
        <v>2004</v>
      </c>
      <c r="B247" s="4" t="s">
        <v>5</v>
      </c>
      <c r="C247" s="5" t="s">
        <v>72</v>
      </c>
      <c r="D247" s="4">
        <v>4</v>
      </c>
      <c r="E247" s="4">
        <v>98.2</v>
      </c>
    </row>
    <row r="248" spans="1:5">
      <c r="A248" s="4">
        <v>2004</v>
      </c>
      <c r="B248" s="4" t="s">
        <v>5</v>
      </c>
      <c r="C248" s="5" t="s">
        <v>72</v>
      </c>
      <c r="D248" s="4">
        <v>5</v>
      </c>
      <c r="E248" s="4">
        <v>107.4</v>
      </c>
    </row>
    <row r="249" spans="1:5">
      <c r="A249" s="4">
        <v>2004</v>
      </c>
      <c r="B249" s="4" t="s">
        <v>5</v>
      </c>
      <c r="C249" s="5" t="s">
        <v>72</v>
      </c>
      <c r="D249" s="4">
        <v>6</v>
      </c>
      <c r="E249" s="4">
        <v>101.4</v>
      </c>
    </row>
    <row r="250" spans="1:5">
      <c r="A250" s="6">
        <v>2004</v>
      </c>
      <c r="B250" s="6" t="s">
        <v>8</v>
      </c>
      <c r="C250" s="5" t="s">
        <v>72</v>
      </c>
      <c r="D250" s="6">
        <v>1</v>
      </c>
      <c r="E250" s="6">
        <v>41.25</v>
      </c>
    </row>
    <row r="251" spans="1:5">
      <c r="A251" s="6">
        <v>2004</v>
      </c>
      <c r="B251" s="6" t="s">
        <v>8</v>
      </c>
      <c r="C251" s="5" t="s">
        <v>72</v>
      </c>
      <c r="D251" s="6">
        <v>2</v>
      </c>
      <c r="E251" s="6">
        <v>60.45</v>
      </c>
    </row>
    <row r="252" spans="1:5">
      <c r="A252" s="6">
        <v>2004</v>
      </c>
      <c r="B252" s="6" t="s">
        <v>8</v>
      </c>
      <c r="C252" s="5" t="s">
        <v>72</v>
      </c>
      <c r="D252" s="6">
        <v>3</v>
      </c>
      <c r="E252" s="6">
        <v>32.15</v>
      </c>
    </row>
    <row r="253" spans="1:5">
      <c r="A253" s="6">
        <v>2004</v>
      </c>
      <c r="B253" s="6" t="s">
        <v>8</v>
      </c>
      <c r="C253" s="5" t="s">
        <v>72</v>
      </c>
      <c r="D253" s="6">
        <v>4</v>
      </c>
      <c r="E253" s="6">
        <v>65.45</v>
      </c>
    </row>
    <row r="254" spans="1:5">
      <c r="A254" s="6">
        <v>2004</v>
      </c>
      <c r="B254" s="6" t="s">
        <v>8</v>
      </c>
      <c r="C254" s="5" t="s">
        <v>72</v>
      </c>
      <c r="D254" s="6">
        <v>5</v>
      </c>
      <c r="E254" s="6">
        <v>43.8</v>
      </c>
    </row>
    <row r="255" spans="1:5">
      <c r="A255" s="6">
        <v>2004</v>
      </c>
      <c r="B255" s="6" t="s">
        <v>8</v>
      </c>
      <c r="C255" s="5" t="s">
        <v>72</v>
      </c>
      <c r="D255" s="6">
        <v>6</v>
      </c>
      <c r="E255" s="6">
        <v>43.25</v>
      </c>
    </row>
    <row r="256" spans="1:5">
      <c r="A256" s="9">
        <v>2004</v>
      </c>
      <c r="B256" s="10" t="s">
        <v>4</v>
      </c>
      <c r="C256" s="5" t="s">
        <v>72</v>
      </c>
      <c r="D256" s="11">
        <v>1</v>
      </c>
      <c r="E256" s="9">
        <v>74.5</v>
      </c>
    </row>
    <row r="257" spans="1:5">
      <c r="A257" s="9">
        <v>2004</v>
      </c>
      <c r="B257" s="10" t="s">
        <v>4</v>
      </c>
      <c r="C257" s="5" t="s">
        <v>72</v>
      </c>
      <c r="D257" s="11">
        <v>2</v>
      </c>
      <c r="E257" s="9">
        <v>52.4</v>
      </c>
    </row>
    <row r="258" spans="1:5">
      <c r="A258" s="9">
        <v>2004</v>
      </c>
      <c r="B258" s="10" t="s">
        <v>4</v>
      </c>
      <c r="C258" s="5" t="s">
        <v>72</v>
      </c>
      <c r="D258" s="11">
        <v>3</v>
      </c>
      <c r="E258" s="9">
        <v>114.2</v>
      </c>
    </row>
    <row r="259" spans="1:5">
      <c r="A259" s="9">
        <v>2004</v>
      </c>
      <c r="B259" s="10" t="s">
        <v>4</v>
      </c>
      <c r="C259" s="5" t="s">
        <v>72</v>
      </c>
      <c r="D259" s="11">
        <v>4</v>
      </c>
      <c r="E259" s="9">
        <v>151.9</v>
      </c>
    </row>
    <row r="260" spans="1:5">
      <c r="A260" s="9">
        <v>2004</v>
      </c>
      <c r="B260" s="10" t="s">
        <v>4</v>
      </c>
      <c r="C260" s="5" t="s">
        <v>72</v>
      </c>
      <c r="D260" s="11">
        <v>5</v>
      </c>
      <c r="E260" s="9">
        <v>161.5</v>
      </c>
    </row>
    <row r="261" spans="1:5">
      <c r="A261" s="9">
        <v>2004</v>
      </c>
      <c r="B261" s="10" t="s">
        <v>4</v>
      </c>
      <c r="C261" s="5" t="s">
        <v>72</v>
      </c>
      <c r="D261" s="11">
        <v>6</v>
      </c>
      <c r="E261" s="12">
        <v>94.4</v>
      </c>
    </row>
    <row r="262" spans="1:5">
      <c r="A262" s="4">
        <v>2005</v>
      </c>
      <c r="B262" s="4" t="s">
        <v>6</v>
      </c>
      <c r="C262" s="5" t="s">
        <v>72</v>
      </c>
      <c r="D262" s="4">
        <v>1</v>
      </c>
      <c r="E262" s="4">
        <v>96.495</v>
      </c>
    </row>
    <row r="263" spans="1:5">
      <c r="A263" s="4">
        <v>2005</v>
      </c>
      <c r="B263" s="4" t="s">
        <v>6</v>
      </c>
      <c r="C263" s="5" t="s">
        <v>72</v>
      </c>
      <c r="D263" s="4">
        <v>2</v>
      </c>
      <c r="E263" s="4">
        <v>78.75</v>
      </c>
    </row>
    <row r="264" spans="1:5">
      <c r="A264" s="4">
        <v>2005</v>
      </c>
      <c r="B264" s="4" t="s">
        <v>6</v>
      </c>
      <c r="C264" s="5" t="s">
        <v>72</v>
      </c>
      <c r="D264" s="4">
        <v>3</v>
      </c>
      <c r="E264" s="4">
        <v>41.55</v>
      </c>
    </row>
    <row r="265" spans="1:5">
      <c r="A265" s="4">
        <v>2005</v>
      </c>
      <c r="B265" s="4" t="s">
        <v>6</v>
      </c>
      <c r="C265" s="5" t="s">
        <v>72</v>
      </c>
      <c r="D265" s="4">
        <v>4</v>
      </c>
      <c r="E265" s="4">
        <v>99.15</v>
      </c>
    </row>
    <row r="266" spans="1:5">
      <c r="A266" s="4">
        <v>2005</v>
      </c>
      <c r="B266" s="4" t="s">
        <v>6</v>
      </c>
      <c r="C266" s="5" t="s">
        <v>72</v>
      </c>
      <c r="D266" s="4">
        <v>5</v>
      </c>
      <c r="E266" s="4">
        <v>43.85</v>
      </c>
    </row>
    <row r="267" spans="1:5">
      <c r="A267" s="4">
        <v>2005</v>
      </c>
      <c r="B267" s="4" t="s">
        <v>6</v>
      </c>
      <c r="C267" s="5" t="s">
        <v>72</v>
      </c>
      <c r="D267" s="4">
        <v>6</v>
      </c>
      <c r="E267" s="4">
        <v>81.5</v>
      </c>
    </row>
    <row r="268" spans="1:5">
      <c r="A268" s="4">
        <v>2005</v>
      </c>
      <c r="B268" s="4" t="s">
        <v>73</v>
      </c>
      <c r="C268" s="5" t="s">
        <v>72</v>
      </c>
      <c r="D268" s="4">
        <v>1</v>
      </c>
      <c r="E268" s="4">
        <v>63.95</v>
      </c>
    </row>
    <row r="269" spans="1:5">
      <c r="A269" s="4">
        <v>2005</v>
      </c>
      <c r="B269" s="4" t="s">
        <v>73</v>
      </c>
      <c r="C269" s="5" t="s">
        <v>72</v>
      </c>
      <c r="D269" s="4">
        <v>2</v>
      </c>
      <c r="E269" s="4">
        <v>65.51</v>
      </c>
    </row>
    <row r="270" spans="1:5">
      <c r="A270" s="4">
        <v>2005</v>
      </c>
      <c r="B270" s="4" t="s">
        <v>73</v>
      </c>
      <c r="C270" s="5" t="s">
        <v>72</v>
      </c>
      <c r="D270" s="4">
        <v>3</v>
      </c>
      <c r="E270" s="4">
        <v>53.1</v>
      </c>
    </row>
    <row r="271" spans="1:5">
      <c r="A271" s="4">
        <v>2005</v>
      </c>
      <c r="B271" s="4" t="s">
        <v>73</v>
      </c>
      <c r="C271" s="5" t="s">
        <v>72</v>
      </c>
      <c r="D271" s="4">
        <v>4</v>
      </c>
      <c r="E271" s="4">
        <v>35.35</v>
      </c>
    </row>
    <row r="272" spans="1:5">
      <c r="A272" s="4">
        <v>2005</v>
      </c>
      <c r="B272" s="4" t="s">
        <v>73</v>
      </c>
      <c r="C272" s="5" t="s">
        <v>72</v>
      </c>
      <c r="D272" s="4">
        <v>5</v>
      </c>
      <c r="E272" s="4">
        <v>98.57</v>
      </c>
    </row>
    <row r="273" spans="1:5">
      <c r="A273" s="4">
        <v>2005</v>
      </c>
      <c r="B273" s="4" t="s">
        <v>73</v>
      </c>
      <c r="C273" s="5" t="s">
        <v>72</v>
      </c>
      <c r="D273" s="4">
        <v>6</v>
      </c>
      <c r="E273" s="4">
        <v>57.127</v>
      </c>
    </row>
    <row r="274" spans="1:5">
      <c r="A274" s="4">
        <v>2005</v>
      </c>
      <c r="B274" s="4" t="s">
        <v>7</v>
      </c>
      <c r="C274" s="5" t="s">
        <v>72</v>
      </c>
      <c r="D274" s="4">
        <v>1</v>
      </c>
      <c r="E274" s="4">
        <v>125.8</v>
      </c>
    </row>
    <row r="275" spans="1:5">
      <c r="A275" s="4">
        <v>2005</v>
      </c>
      <c r="B275" s="4" t="s">
        <v>7</v>
      </c>
      <c r="C275" s="5" t="s">
        <v>72</v>
      </c>
      <c r="D275" s="4">
        <v>2</v>
      </c>
      <c r="E275" s="4">
        <v>93.7</v>
      </c>
    </row>
    <row r="276" spans="1:5">
      <c r="A276" s="4">
        <v>2005</v>
      </c>
      <c r="B276" s="4" t="s">
        <v>7</v>
      </c>
      <c r="C276" s="5" t="s">
        <v>72</v>
      </c>
      <c r="D276" s="4">
        <v>3</v>
      </c>
      <c r="E276" s="4">
        <v>68.9</v>
      </c>
    </row>
    <row r="277" spans="1:5">
      <c r="A277" s="4">
        <v>2005</v>
      </c>
      <c r="B277" s="4" t="s">
        <v>7</v>
      </c>
      <c r="C277" s="5" t="s">
        <v>72</v>
      </c>
      <c r="D277" s="4">
        <v>4</v>
      </c>
      <c r="E277" s="4">
        <v>59.75</v>
      </c>
    </row>
    <row r="278" spans="1:5">
      <c r="A278" s="4">
        <v>2005</v>
      </c>
      <c r="B278" s="4" t="s">
        <v>7</v>
      </c>
      <c r="C278" s="5" t="s">
        <v>72</v>
      </c>
      <c r="D278" s="4">
        <v>5</v>
      </c>
      <c r="E278" s="4">
        <v>62.55</v>
      </c>
    </row>
    <row r="279" spans="1:5">
      <c r="A279" s="4">
        <v>2005</v>
      </c>
      <c r="B279" s="4" t="s">
        <v>7</v>
      </c>
      <c r="C279" s="5" t="s">
        <v>72</v>
      </c>
      <c r="D279" s="4">
        <v>6</v>
      </c>
      <c r="E279" s="4">
        <v>44.25</v>
      </c>
    </row>
    <row r="280" spans="1:5">
      <c r="A280" s="4">
        <v>2005</v>
      </c>
      <c r="B280" s="4" t="s">
        <v>5</v>
      </c>
      <c r="C280" s="5" t="s">
        <v>72</v>
      </c>
      <c r="D280" s="4">
        <v>1</v>
      </c>
      <c r="E280" s="4">
        <v>113.4</v>
      </c>
    </row>
    <row r="281" spans="1:5">
      <c r="A281" s="4">
        <v>2005</v>
      </c>
      <c r="B281" s="4" t="s">
        <v>5</v>
      </c>
      <c r="C281" s="5" t="s">
        <v>72</v>
      </c>
      <c r="D281" s="4">
        <v>2</v>
      </c>
      <c r="E281" s="4">
        <v>137.5</v>
      </c>
    </row>
    <row r="282" spans="1:5">
      <c r="A282" s="4">
        <v>2005</v>
      </c>
      <c r="B282" s="4" t="s">
        <v>5</v>
      </c>
      <c r="C282" s="5" t="s">
        <v>72</v>
      </c>
      <c r="D282" s="4">
        <v>3</v>
      </c>
      <c r="E282" s="4">
        <v>79.85</v>
      </c>
    </row>
    <row r="283" spans="1:5">
      <c r="A283" s="4">
        <v>2005</v>
      </c>
      <c r="B283" s="4" t="s">
        <v>5</v>
      </c>
      <c r="C283" s="5" t="s">
        <v>72</v>
      </c>
      <c r="D283" s="4">
        <v>4</v>
      </c>
      <c r="E283" s="4">
        <v>91.2</v>
      </c>
    </row>
    <row r="284" spans="1:5">
      <c r="A284" s="4">
        <v>2005</v>
      </c>
      <c r="B284" s="4" t="s">
        <v>5</v>
      </c>
      <c r="C284" s="5" t="s">
        <v>72</v>
      </c>
      <c r="D284" s="4">
        <v>5</v>
      </c>
      <c r="E284" s="4">
        <v>112.73</v>
      </c>
    </row>
    <row r="285" spans="1:5">
      <c r="A285" s="5">
        <v>2005</v>
      </c>
      <c r="B285" s="4" t="s">
        <v>5</v>
      </c>
      <c r="C285" s="5" t="s">
        <v>72</v>
      </c>
      <c r="D285" s="5">
        <v>6</v>
      </c>
      <c r="E285" s="4">
        <v>9.25</v>
      </c>
    </row>
    <row r="286" spans="1:5">
      <c r="A286" s="6">
        <v>2005</v>
      </c>
      <c r="B286" s="6" t="s">
        <v>8</v>
      </c>
      <c r="C286" s="5" t="s">
        <v>72</v>
      </c>
      <c r="D286" s="6">
        <v>1</v>
      </c>
      <c r="E286" s="6">
        <v>65.6</v>
      </c>
    </row>
    <row r="287" spans="1:5">
      <c r="A287" s="6">
        <v>2005</v>
      </c>
      <c r="B287" s="6" t="s">
        <v>8</v>
      </c>
      <c r="C287" s="5" t="s">
        <v>72</v>
      </c>
      <c r="D287" s="6">
        <v>2</v>
      </c>
      <c r="E287" s="6">
        <v>75.9</v>
      </c>
    </row>
    <row r="288" spans="1:5">
      <c r="A288" s="6">
        <v>2005</v>
      </c>
      <c r="B288" s="6" t="s">
        <v>8</v>
      </c>
      <c r="C288" s="5" t="s">
        <v>72</v>
      </c>
      <c r="D288" s="6">
        <v>3</v>
      </c>
      <c r="E288" s="6">
        <f>((81.15+1.869)*1000)/1000</f>
        <v>83.019</v>
      </c>
    </row>
    <row r="289" spans="1:5">
      <c r="A289" s="6">
        <v>2005</v>
      </c>
      <c r="B289" s="6" t="s">
        <v>8</v>
      </c>
      <c r="C289" s="5" t="s">
        <v>72</v>
      </c>
      <c r="D289" s="6">
        <v>4</v>
      </c>
      <c r="E289" s="6">
        <v>38</v>
      </c>
    </row>
    <row r="290" spans="1:5">
      <c r="A290" s="6">
        <v>2005</v>
      </c>
      <c r="B290" s="6" t="s">
        <v>8</v>
      </c>
      <c r="C290" s="5" t="s">
        <v>72</v>
      </c>
      <c r="D290" s="6">
        <v>5</v>
      </c>
      <c r="E290" s="6">
        <v>100.5</v>
      </c>
    </row>
    <row r="291" spans="1:5">
      <c r="A291" s="6">
        <v>2005</v>
      </c>
      <c r="B291" s="6" t="s">
        <v>8</v>
      </c>
      <c r="C291" s="5" t="s">
        <v>72</v>
      </c>
      <c r="D291" s="6">
        <v>6</v>
      </c>
      <c r="E291" s="7">
        <v>88.75</v>
      </c>
    </row>
    <row r="292" spans="1:5">
      <c r="A292" s="12">
        <v>2005</v>
      </c>
      <c r="B292" s="10" t="s">
        <v>4</v>
      </c>
      <c r="C292" s="5" t="s">
        <v>72</v>
      </c>
      <c r="D292" s="13">
        <v>1</v>
      </c>
      <c r="E292" s="12">
        <v>105.4</v>
      </c>
    </row>
    <row r="293" spans="1:5">
      <c r="A293" s="9">
        <v>2005</v>
      </c>
      <c r="B293" s="10" t="s">
        <v>4</v>
      </c>
      <c r="C293" s="5" t="s">
        <v>72</v>
      </c>
      <c r="D293" s="11">
        <v>2</v>
      </c>
      <c r="E293" s="14">
        <v>129</v>
      </c>
    </row>
    <row r="294" spans="1:5">
      <c r="A294" s="9">
        <v>2005</v>
      </c>
      <c r="B294" s="10" t="s">
        <v>4</v>
      </c>
      <c r="C294" s="5" t="s">
        <v>72</v>
      </c>
      <c r="D294" s="11">
        <v>3</v>
      </c>
      <c r="E294" s="14">
        <v>90.2</v>
      </c>
    </row>
    <row r="295" spans="1:5">
      <c r="A295" s="9">
        <v>2005</v>
      </c>
      <c r="B295" s="10" t="s">
        <v>4</v>
      </c>
      <c r="C295" s="5" t="s">
        <v>72</v>
      </c>
      <c r="D295" s="11">
        <v>4</v>
      </c>
      <c r="E295" s="14">
        <v>89.01</v>
      </c>
    </row>
    <row r="296" spans="1:5">
      <c r="A296" s="9">
        <v>2005</v>
      </c>
      <c r="B296" s="10" t="s">
        <v>4</v>
      </c>
      <c r="C296" s="5" t="s">
        <v>72</v>
      </c>
      <c r="D296" s="11">
        <v>5</v>
      </c>
      <c r="E296" s="14">
        <v>144.55</v>
      </c>
    </row>
    <row r="297" spans="1:5">
      <c r="A297" s="9">
        <v>2005</v>
      </c>
      <c r="B297" s="10" t="s">
        <v>4</v>
      </c>
      <c r="C297" s="5" t="s">
        <v>72</v>
      </c>
      <c r="D297" s="11">
        <v>6</v>
      </c>
      <c r="E297" s="14">
        <v>41.7</v>
      </c>
    </row>
    <row r="298" spans="1:5">
      <c r="A298" s="8">
        <v>2006</v>
      </c>
      <c r="B298" s="4" t="s">
        <v>6</v>
      </c>
      <c r="C298" s="5" t="s">
        <v>72</v>
      </c>
      <c r="D298" s="15">
        <v>1</v>
      </c>
      <c r="E298" s="5">
        <v>73.06</v>
      </c>
    </row>
    <row r="299" spans="1:5">
      <c r="A299" s="8">
        <v>2006</v>
      </c>
      <c r="B299" s="4" t="s">
        <v>6</v>
      </c>
      <c r="C299" s="5" t="s">
        <v>72</v>
      </c>
      <c r="D299" s="15">
        <v>4</v>
      </c>
      <c r="E299" s="5">
        <v>48.66</v>
      </c>
    </row>
    <row r="300" spans="1:5">
      <c r="A300" s="8">
        <v>2006</v>
      </c>
      <c r="B300" s="4" t="s">
        <v>6</v>
      </c>
      <c r="C300" s="5" t="s">
        <v>72</v>
      </c>
      <c r="D300" s="15">
        <v>7</v>
      </c>
      <c r="E300" s="5">
        <v>18.25</v>
      </c>
    </row>
    <row r="301" spans="1:5">
      <c r="A301" s="8">
        <v>2006</v>
      </c>
      <c r="B301" s="4" t="s">
        <v>6</v>
      </c>
      <c r="C301" s="5" t="s">
        <v>72</v>
      </c>
      <c r="D301" s="15">
        <v>10</v>
      </c>
      <c r="E301" s="5">
        <v>31.06</v>
      </c>
    </row>
    <row r="302" spans="1:5">
      <c r="A302" s="8">
        <v>2006</v>
      </c>
      <c r="B302" s="4" t="s">
        <v>6</v>
      </c>
      <c r="C302" s="5" t="s">
        <v>72</v>
      </c>
      <c r="D302" s="15">
        <v>13</v>
      </c>
      <c r="E302" s="5">
        <v>73.06</v>
      </c>
    </row>
    <row r="303" spans="1:5">
      <c r="A303" s="8">
        <v>2006</v>
      </c>
      <c r="B303" s="4" t="s">
        <v>6</v>
      </c>
      <c r="C303" s="5" t="s">
        <v>72</v>
      </c>
      <c r="D303" s="15">
        <v>16</v>
      </c>
      <c r="E303" s="5">
        <v>84.35</v>
      </c>
    </row>
    <row r="304" spans="1:5">
      <c r="A304" s="8">
        <v>2006</v>
      </c>
      <c r="B304" s="4" t="s">
        <v>7</v>
      </c>
      <c r="C304" s="5" t="s">
        <v>72</v>
      </c>
      <c r="D304" s="15">
        <v>1</v>
      </c>
      <c r="E304" s="16">
        <v>62.02</v>
      </c>
    </row>
    <row r="305" spans="1:5">
      <c r="A305" s="8">
        <v>2006</v>
      </c>
      <c r="B305" s="4" t="s">
        <v>7</v>
      </c>
      <c r="C305" s="5" t="s">
        <v>72</v>
      </c>
      <c r="D305" s="15">
        <v>4</v>
      </c>
      <c r="E305" s="16">
        <v>40.9</v>
      </c>
    </row>
    <row r="306" spans="1:5">
      <c r="A306" s="8">
        <v>2006</v>
      </c>
      <c r="B306" s="4" t="s">
        <v>7</v>
      </c>
      <c r="C306" s="5" t="s">
        <v>72</v>
      </c>
      <c r="D306" s="15">
        <v>7</v>
      </c>
      <c r="E306" s="16">
        <v>33.6</v>
      </c>
    </row>
    <row r="307" spans="1:5">
      <c r="A307" s="8">
        <v>2006</v>
      </c>
      <c r="B307" s="4" t="s">
        <v>7</v>
      </c>
      <c r="C307" s="5" t="s">
        <v>72</v>
      </c>
      <c r="D307" s="15">
        <v>10</v>
      </c>
      <c r="E307" s="16">
        <v>55.3</v>
      </c>
    </row>
    <row r="308" spans="1:5">
      <c r="A308" s="8">
        <v>2006</v>
      </c>
      <c r="B308" s="4" t="s">
        <v>7</v>
      </c>
      <c r="C308" s="5" t="s">
        <v>72</v>
      </c>
      <c r="D308" s="15">
        <v>13</v>
      </c>
      <c r="E308" s="16">
        <v>47.85</v>
      </c>
    </row>
    <row r="309" spans="1:5">
      <c r="A309" s="8">
        <v>2006</v>
      </c>
      <c r="B309" s="4" t="s">
        <v>7</v>
      </c>
      <c r="C309" s="5" t="s">
        <v>72</v>
      </c>
      <c r="D309" s="15">
        <v>16</v>
      </c>
      <c r="E309" s="16">
        <v>54.2</v>
      </c>
    </row>
    <row r="310" spans="1:5">
      <c r="A310" s="8">
        <v>2006</v>
      </c>
      <c r="B310" s="4" t="s">
        <v>5</v>
      </c>
      <c r="C310" s="5" t="s">
        <v>72</v>
      </c>
      <c r="D310" s="15">
        <v>1</v>
      </c>
      <c r="E310" s="17">
        <v>82.27</v>
      </c>
    </row>
    <row r="311" spans="1:5">
      <c r="A311" s="8">
        <v>2006</v>
      </c>
      <c r="B311" s="4" t="s">
        <v>5</v>
      </c>
      <c r="C311" s="5" t="s">
        <v>72</v>
      </c>
      <c r="D311" s="15">
        <v>4</v>
      </c>
      <c r="E311" s="17">
        <v>96.7</v>
      </c>
    </row>
    <row r="312" spans="1:5">
      <c r="A312" s="8">
        <v>2006</v>
      </c>
      <c r="B312" s="4" t="s">
        <v>5</v>
      </c>
      <c r="C312" s="5" t="s">
        <v>72</v>
      </c>
      <c r="D312" s="15">
        <v>7</v>
      </c>
      <c r="E312" s="17">
        <v>92.8</v>
      </c>
    </row>
    <row r="313" spans="1:5">
      <c r="A313" s="8">
        <v>2006</v>
      </c>
      <c r="B313" s="4" t="s">
        <v>5</v>
      </c>
      <c r="C313" s="5" t="s">
        <v>72</v>
      </c>
      <c r="D313" s="15">
        <v>10</v>
      </c>
      <c r="E313" s="17">
        <v>62.2</v>
      </c>
    </row>
    <row r="314" spans="1:5">
      <c r="A314" s="8">
        <v>2006</v>
      </c>
      <c r="B314" s="4" t="s">
        <v>5</v>
      </c>
      <c r="C314" s="5" t="s">
        <v>72</v>
      </c>
      <c r="D314" s="15">
        <v>13</v>
      </c>
      <c r="E314" s="17">
        <v>54.9</v>
      </c>
    </row>
    <row r="315" spans="1:5">
      <c r="A315" s="18">
        <v>2006</v>
      </c>
      <c r="B315" s="4" t="s">
        <v>5</v>
      </c>
      <c r="C315" s="5" t="s">
        <v>72</v>
      </c>
      <c r="D315" s="19">
        <v>16</v>
      </c>
      <c r="E315" s="17">
        <v>98.3</v>
      </c>
    </row>
    <row r="316" spans="1:5">
      <c r="A316" s="6">
        <v>2006</v>
      </c>
      <c r="B316" s="6" t="s">
        <v>8</v>
      </c>
      <c r="C316" s="5" t="s">
        <v>72</v>
      </c>
      <c r="D316" s="6">
        <v>1</v>
      </c>
      <c r="E316" s="6">
        <v>83</v>
      </c>
    </row>
    <row r="317" spans="1:5">
      <c r="A317" s="6">
        <v>2006</v>
      </c>
      <c r="B317" s="6" t="s">
        <v>8</v>
      </c>
      <c r="C317" s="5" t="s">
        <v>72</v>
      </c>
      <c r="D317" s="6">
        <v>4</v>
      </c>
      <c r="E317" s="20">
        <v>107.25</v>
      </c>
    </row>
    <row r="318" spans="1:5">
      <c r="A318" s="6">
        <v>2006</v>
      </c>
      <c r="B318" s="6" t="s">
        <v>8</v>
      </c>
      <c r="C318" s="5" t="s">
        <v>72</v>
      </c>
      <c r="D318" s="6">
        <v>7</v>
      </c>
      <c r="E318" s="20">
        <v>81.4</v>
      </c>
    </row>
    <row r="319" spans="1:5">
      <c r="A319" s="6">
        <v>2006</v>
      </c>
      <c r="B319" s="6" t="s">
        <v>8</v>
      </c>
      <c r="C319" s="5" t="s">
        <v>72</v>
      </c>
      <c r="D319" s="6">
        <v>10</v>
      </c>
      <c r="E319" s="20">
        <v>43.86</v>
      </c>
    </row>
    <row r="320" spans="1:5">
      <c r="A320" s="6">
        <v>2006</v>
      </c>
      <c r="B320" s="6" t="s">
        <v>8</v>
      </c>
      <c r="C320" s="5" t="s">
        <v>72</v>
      </c>
      <c r="D320" s="6">
        <v>13</v>
      </c>
      <c r="E320" s="20">
        <v>69.5</v>
      </c>
    </row>
    <row r="321" spans="1:5">
      <c r="A321" s="6">
        <v>2006</v>
      </c>
      <c r="B321" s="6" t="s">
        <v>8</v>
      </c>
      <c r="C321" s="5" t="s">
        <v>72</v>
      </c>
      <c r="D321" s="6">
        <v>16</v>
      </c>
      <c r="E321" s="6">
        <v>0</v>
      </c>
    </row>
    <row r="322" spans="1:5">
      <c r="A322" s="9">
        <v>2006</v>
      </c>
      <c r="B322" s="10" t="s">
        <v>4</v>
      </c>
      <c r="C322" s="5" t="s">
        <v>72</v>
      </c>
      <c r="D322" s="11">
        <v>1</v>
      </c>
      <c r="E322" s="9">
        <v>64.51</v>
      </c>
    </row>
    <row r="323" spans="1:5">
      <c r="A323" s="9">
        <v>2006</v>
      </c>
      <c r="B323" s="10" t="s">
        <v>4</v>
      </c>
      <c r="C323" s="5" t="s">
        <v>72</v>
      </c>
      <c r="D323" s="11">
        <v>4</v>
      </c>
      <c r="E323" s="9">
        <v>122.1</v>
      </c>
    </row>
    <row r="324" spans="1:5">
      <c r="A324" s="9">
        <v>2006</v>
      </c>
      <c r="B324" s="10" t="s">
        <v>4</v>
      </c>
      <c r="C324" s="5" t="s">
        <v>72</v>
      </c>
      <c r="D324" s="11">
        <v>7</v>
      </c>
      <c r="E324" s="9">
        <v>130.1</v>
      </c>
    </row>
    <row r="325" spans="1:5">
      <c r="A325" s="9">
        <v>2006</v>
      </c>
      <c r="B325" s="10" t="s">
        <v>4</v>
      </c>
      <c r="C325" s="5" t="s">
        <v>72</v>
      </c>
      <c r="D325" s="11">
        <v>10</v>
      </c>
      <c r="E325" s="9">
        <v>66.8</v>
      </c>
    </row>
    <row r="326" spans="1:5">
      <c r="A326" s="9">
        <v>2006</v>
      </c>
      <c r="B326" s="10" t="s">
        <v>4</v>
      </c>
      <c r="C326" s="5" t="s">
        <v>72</v>
      </c>
      <c r="D326" s="11">
        <v>13</v>
      </c>
      <c r="E326" s="9">
        <v>60.7</v>
      </c>
    </row>
    <row r="327" spans="1:5">
      <c r="A327" s="9">
        <v>2006</v>
      </c>
      <c r="B327" s="10" t="s">
        <v>4</v>
      </c>
      <c r="C327" s="5" t="s">
        <v>72</v>
      </c>
      <c r="D327" s="5">
        <v>16</v>
      </c>
      <c r="E327" s="5">
        <v>61.5</v>
      </c>
    </row>
    <row r="328" spans="1:5">
      <c r="A328" s="5">
        <v>2007</v>
      </c>
      <c r="B328" s="4" t="s">
        <v>6</v>
      </c>
      <c r="C328" s="5" t="s">
        <v>72</v>
      </c>
      <c r="D328" s="5">
        <v>1</v>
      </c>
      <c r="E328" s="5">
        <v>86.6</v>
      </c>
    </row>
    <row r="329" spans="1:5">
      <c r="A329" s="5">
        <v>2007</v>
      </c>
      <c r="B329" s="4" t="s">
        <v>6</v>
      </c>
      <c r="C329" s="5" t="s">
        <v>72</v>
      </c>
      <c r="D329" s="5">
        <v>2</v>
      </c>
      <c r="E329" s="5">
        <v>93.7</v>
      </c>
    </row>
    <row r="330" spans="1:5">
      <c r="A330" s="5">
        <v>2007</v>
      </c>
      <c r="B330" s="4" t="s">
        <v>6</v>
      </c>
      <c r="C330" s="5" t="s">
        <v>72</v>
      </c>
      <c r="D330" s="5">
        <v>3</v>
      </c>
      <c r="E330" s="5">
        <v>112.7</v>
      </c>
    </row>
    <row r="331" spans="1:5">
      <c r="A331" s="5">
        <v>2007</v>
      </c>
      <c r="B331" s="4" t="s">
        <v>6</v>
      </c>
      <c r="C331" s="5" t="s">
        <v>72</v>
      </c>
      <c r="D331" s="5">
        <v>4</v>
      </c>
      <c r="E331" s="5">
        <v>72.5</v>
      </c>
    </row>
    <row r="332" spans="1:5">
      <c r="A332" s="5">
        <v>2007</v>
      </c>
      <c r="B332" s="4" t="s">
        <v>6</v>
      </c>
      <c r="C332" s="5" t="s">
        <v>72</v>
      </c>
      <c r="D332" s="5">
        <v>5</v>
      </c>
      <c r="E332" s="5">
        <v>155.6</v>
      </c>
    </row>
    <row r="333" spans="1:5">
      <c r="A333" s="5">
        <v>2007</v>
      </c>
      <c r="B333" s="4" t="s">
        <v>6</v>
      </c>
      <c r="C333" s="5" t="s">
        <v>72</v>
      </c>
      <c r="D333" s="5">
        <v>6</v>
      </c>
      <c r="E333" s="5">
        <v>65.25</v>
      </c>
    </row>
    <row r="334" spans="1:5">
      <c r="A334" s="5">
        <v>2007</v>
      </c>
      <c r="B334" s="4" t="s">
        <v>7</v>
      </c>
      <c r="C334" s="5" t="s">
        <v>72</v>
      </c>
      <c r="D334" s="5">
        <v>1</v>
      </c>
      <c r="E334" s="21">
        <v>65</v>
      </c>
    </row>
    <row r="335" spans="1:5">
      <c r="A335" s="5">
        <v>2007</v>
      </c>
      <c r="B335" s="4" t="s">
        <v>7</v>
      </c>
      <c r="C335" s="5" t="s">
        <v>72</v>
      </c>
      <c r="D335" s="5">
        <v>2</v>
      </c>
      <c r="E335" s="21">
        <v>33.5</v>
      </c>
    </row>
    <row r="336" spans="1:5">
      <c r="A336" s="5">
        <v>2007</v>
      </c>
      <c r="B336" s="4" t="s">
        <v>7</v>
      </c>
      <c r="C336" s="5" t="s">
        <v>72</v>
      </c>
      <c r="D336" s="5">
        <v>3</v>
      </c>
      <c r="E336" s="21">
        <v>48.5</v>
      </c>
    </row>
    <row r="337" spans="1:5">
      <c r="A337" s="5">
        <v>2007</v>
      </c>
      <c r="B337" s="4" t="s">
        <v>7</v>
      </c>
      <c r="C337" s="5" t="s">
        <v>72</v>
      </c>
      <c r="D337" s="5">
        <v>4</v>
      </c>
      <c r="E337" s="21">
        <v>42.1</v>
      </c>
    </row>
    <row r="338" spans="1:5">
      <c r="A338" s="5">
        <v>2007</v>
      </c>
      <c r="B338" s="4" t="s">
        <v>7</v>
      </c>
      <c r="C338" s="5" t="s">
        <v>72</v>
      </c>
      <c r="D338" s="5">
        <v>5</v>
      </c>
      <c r="E338" s="21">
        <v>50.9</v>
      </c>
    </row>
    <row r="339" spans="1:5">
      <c r="A339" s="5">
        <v>2007</v>
      </c>
      <c r="B339" s="4" t="s">
        <v>7</v>
      </c>
      <c r="C339" s="5" t="s">
        <v>72</v>
      </c>
      <c r="D339" s="5">
        <v>6</v>
      </c>
      <c r="E339" s="21">
        <v>40.5</v>
      </c>
    </row>
    <row r="340" spans="1:5">
      <c r="A340" s="5">
        <v>2007</v>
      </c>
      <c r="B340" s="4" t="s">
        <v>5</v>
      </c>
      <c r="C340" s="5" t="s">
        <v>72</v>
      </c>
      <c r="D340" s="5">
        <v>1</v>
      </c>
      <c r="E340" s="21">
        <v>66.7</v>
      </c>
    </row>
    <row r="341" spans="1:5">
      <c r="A341" s="5">
        <v>2007</v>
      </c>
      <c r="B341" s="4" t="s">
        <v>5</v>
      </c>
      <c r="C341" s="5" t="s">
        <v>72</v>
      </c>
      <c r="D341" s="5">
        <v>2</v>
      </c>
      <c r="E341" s="21">
        <v>120.7</v>
      </c>
    </row>
    <row r="342" spans="1:5">
      <c r="A342" s="5">
        <v>2007</v>
      </c>
      <c r="B342" s="4" t="s">
        <v>5</v>
      </c>
      <c r="C342" s="5" t="s">
        <v>72</v>
      </c>
      <c r="D342" s="5">
        <v>3</v>
      </c>
      <c r="E342" s="21">
        <v>86.6</v>
      </c>
    </row>
    <row r="343" spans="1:5">
      <c r="A343" s="5">
        <v>2007</v>
      </c>
      <c r="B343" s="4" t="s">
        <v>5</v>
      </c>
      <c r="C343" s="5" t="s">
        <v>72</v>
      </c>
      <c r="D343" s="5">
        <v>4</v>
      </c>
      <c r="E343" s="21">
        <v>88.5</v>
      </c>
    </row>
    <row r="344" spans="1:5">
      <c r="A344" s="5">
        <v>2007</v>
      </c>
      <c r="B344" s="4" t="s">
        <v>5</v>
      </c>
      <c r="C344" s="5" t="s">
        <v>72</v>
      </c>
      <c r="D344" s="5">
        <v>5</v>
      </c>
      <c r="E344" s="21">
        <v>114.65</v>
      </c>
    </row>
    <row r="345" spans="1:5">
      <c r="A345" s="5">
        <v>2007</v>
      </c>
      <c r="B345" s="4" t="s">
        <v>5</v>
      </c>
      <c r="C345" s="5" t="s">
        <v>72</v>
      </c>
      <c r="D345" s="5">
        <v>6</v>
      </c>
      <c r="E345" s="21">
        <v>99</v>
      </c>
    </row>
    <row r="346" spans="1:5">
      <c r="A346" s="6">
        <v>2007</v>
      </c>
      <c r="B346" s="6" t="s">
        <v>8</v>
      </c>
      <c r="C346" s="5" t="s">
        <v>72</v>
      </c>
      <c r="D346" s="6">
        <v>1</v>
      </c>
      <c r="E346" s="6">
        <v>52.4</v>
      </c>
    </row>
    <row r="347" spans="1:5">
      <c r="A347" s="6">
        <v>2007</v>
      </c>
      <c r="B347" s="6" t="s">
        <v>8</v>
      </c>
      <c r="C347" s="5" t="s">
        <v>72</v>
      </c>
      <c r="D347" s="6">
        <v>2</v>
      </c>
      <c r="E347" s="6">
        <v>96.5</v>
      </c>
    </row>
    <row r="348" spans="1:5">
      <c r="A348" s="6">
        <v>2007</v>
      </c>
      <c r="B348" s="6" t="s">
        <v>8</v>
      </c>
      <c r="C348" s="5" t="s">
        <v>72</v>
      </c>
      <c r="D348" s="6">
        <v>3</v>
      </c>
      <c r="E348" s="6">
        <v>91.2</v>
      </c>
    </row>
    <row r="349" spans="1:5">
      <c r="A349" s="6">
        <v>2007</v>
      </c>
      <c r="B349" s="6" t="s">
        <v>8</v>
      </c>
      <c r="C349" s="5" t="s">
        <v>72</v>
      </c>
      <c r="D349" s="6">
        <v>4</v>
      </c>
      <c r="E349" s="6">
        <v>147.5</v>
      </c>
    </row>
    <row r="350" spans="1:5">
      <c r="A350" s="6">
        <v>2007</v>
      </c>
      <c r="B350" s="6" t="s">
        <v>8</v>
      </c>
      <c r="C350" s="5" t="s">
        <v>72</v>
      </c>
      <c r="D350" s="6">
        <v>5</v>
      </c>
      <c r="E350" s="6">
        <v>50.4</v>
      </c>
    </row>
    <row r="351" spans="1:5">
      <c r="A351" s="6">
        <v>2007</v>
      </c>
      <c r="B351" s="6" t="s">
        <v>8</v>
      </c>
      <c r="C351" s="5" t="s">
        <v>72</v>
      </c>
      <c r="D351" s="6">
        <v>6</v>
      </c>
      <c r="E351" s="6">
        <v>93.7</v>
      </c>
    </row>
    <row r="352" spans="1:5">
      <c r="A352" s="9">
        <v>2007</v>
      </c>
      <c r="B352" s="10" t="s">
        <v>4</v>
      </c>
      <c r="C352" s="5" t="s">
        <v>72</v>
      </c>
      <c r="D352" s="11">
        <v>1</v>
      </c>
      <c r="E352" s="9">
        <v>118.8</v>
      </c>
    </row>
    <row r="353" spans="1:5">
      <c r="A353" s="9">
        <v>2007</v>
      </c>
      <c r="B353" s="10" t="s">
        <v>4</v>
      </c>
      <c r="C353" s="5" t="s">
        <v>72</v>
      </c>
      <c r="D353" s="11">
        <v>2</v>
      </c>
      <c r="E353" s="9">
        <v>129</v>
      </c>
    </row>
    <row r="354" spans="1:5">
      <c r="A354" s="9">
        <v>2007</v>
      </c>
      <c r="B354" s="10" t="s">
        <v>4</v>
      </c>
      <c r="C354" s="5" t="s">
        <v>72</v>
      </c>
      <c r="D354" s="11">
        <v>3</v>
      </c>
      <c r="E354" s="9">
        <v>75.8</v>
      </c>
    </row>
    <row r="355" spans="1:5">
      <c r="A355" s="9">
        <v>2007</v>
      </c>
      <c r="B355" s="10" t="s">
        <v>4</v>
      </c>
      <c r="C355" s="5" t="s">
        <v>72</v>
      </c>
      <c r="D355" s="11">
        <v>4</v>
      </c>
      <c r="E355" s="9">
        <v>111.3</v>
      </c>
    </row>
    <row r="356" spans="1:5">
      <c r="A356" s="9">
        <v>2007</v>
      </c>
      <c r="B356" s="10" t="s">
        <v>4</v>
      </c>
      <c r="C356" s="5" t="s">
        <v>72</v>
      </c>
      <c r="D356" s="11">
        <v>5</v>
      </c>
      <c r="E356" s="9">
        <v>145</v>
      </c>
    </row>
    <row r="357" spans="1:5">
      <c r="A357" s="9">
        <v>2007</v>
      </c>
      <c r="B357" s="10" t="s">
        <v>4</v>
      </c>
      <c r="C357" s="5" t="s">
        <v>72</v>
      </c>
      <c r="D357" s="11">
        <v>6</v>
      </c>
      <c r="E357" s="9">
        <v>155.6</v>
      </c>
    </row>
    <row r="358" spans="1:5">
      <c r="A358" s="10">
        <v>2008</v>
      </c>
      <c r="B358" s="4" t="s">
        <v>6</v>
      </c>
      <c r="C358" s="5" t="s">
        <v>72</v>
      </c>
      <c r="D358" s="10">
        <v>1</v>
      </c>
      <c r="E358" s="22">
        <v>91.405</v>
      </c>
    </row>
    <row r="359" spans="1:5">
      <c r="A359" s="10">
        <v>2008</v>
      </c>
      <c r="B359" s="4" t="s">
        <v>6</v>
      </c>
      <c r="C359" s="5" t="s">
        <v>72</v>
      </c>
      <c r="D359" s="10">
        <v>2</v>
      </c>
      <c r="E359" s="22">
        <v>85.66</v>
      </c>
    </row>
    <row r="360" spans="1:5">
      <c r="A360" s="10">
        <v>2008</v>
      </c>
      <c r="B360" s="4" t="s">
        <v>6</v>
      </c>
      <c r="C360" s="5" t="s">
        <v>72</v>
      </c>
      <c r="D360" s="10">
        <v>3</v>
      </c>
      <c r="E360" s="22">
        <v>94.993</v>
      </c>
    </row>
    <row r="361" spans="1:5">
      <c r="A361" s="10">
        <v>2008</v>
      </c>
      <c r="B361" s="4" t="s">
        <v>6</v>
      </c>
      <c r="C361" s="5" t="s">
        <v>72</v>
      </c>
      <c r="D361" s="10">
        <v>4</v>
      </c>
      <c r="E361" s="22">
        <v>107.8</v>
      </c>
    </row>
    <row r="362" spans="1:5">
      <c r="A362" s="10">
        <v>2008</v>
      </c>
      <c r="B362" s="4" t="s">
        <v>6</v>
      </c>
      <c r="C362" s="5" t="s">
        <v>72</v>
      </c>
      <c r="D362" s="10">
        <v>5</v>
      </c>
      <c r="E362" s="22">
        <v>73.009</v>
      </c>
    </row>
    <row r="363" spans="1:5">
      <c r="A363" s="10">
        <v>2008</v>
      </c>
      <c r="B363" s="4" t="s">
        <v>6</v>
      </c>
      <c r="C363" s="5" t="s">
        <v>72</v>
      </c>
      <c r="D363" s="10">
        <v>6</v>
      </c>
      <c r="E363" s="22">
        <v>78.63</v>
      </c>
    </row>
    <row r="364" spans="1:5">
      <c r="A364" s="10">
        <v>2008</v>
      </c>
      <c r="B364" s="4" t="s">
        <v>7</v>
      </c>
      <c r="C364" s="5" t="s">
        <v>72</v>
      </c>
      <c r="D364" s="10">
        <v>1</v>
      </c>
      <c r="E364" s="22">
        <v>18.252</v>
      </c>
    </row>
    <row r="365" spans="1:5">
      <c r="A365" s="10">
        <v>2008</v>
      </c>
      <c r="B365" s="4" t="s">
        <v>7</v>
      </c>
      <c r="C365" s="5" t="s">
        <v>72</v>
      </c>
      <c r="D365" s="10">
        <v>2</v>
      </c>
      <c r="E365" s="22">
        <v>58.043</v>
      </c>
    </row>
    <row r="366" spans="1:5">
      <c r="A366" s="10">
        <v>2008</v>
      </c>
      <c r="B366" s="4" t="s">
        <v>7</v>
      </c>
      <c r="C366" s="5" t="s">
        <v>72</v>
      </c>
      <c r="D366" s="10">
        <v>3</v>
      </c>
      <c r="E366" s="22">
        <v>54.891</v>
      </c>
    </row>
    <row r="367" spans="1:5">
      <c r="A367" s="10">
        <v>2008</v>
      </c>
      <c r="B367" s="4" t="s">
        <v>7</v>
      </c>
      <c r="C367" s="5" t="s">
        <v>72</v>
      </c>
      <c r="D367" s="10">
        <v>4</v>
      </c>
      <c r="E367" s="22">
        <v>80.923</v>
      </c>
    </row>
    <row r="368" spans="1:5">
      <c r="A368" s="10">
        <v>2008</v>
      </c>
      <c r="B368" s="4" t="s">
        <v>7</v>
      </c>
      <c r="C368" s="5" t="s">
        <v>72</v>
      </c>
      <c r="D368" s="10">
        <v>5</v>
      </c>
      <c r="E368" s="22">
        <v>24.336</v>
      </c>
    </row>
    <row r="369" spans="1:5">
      <c r="A369" s="10">
        <v>2008</v>
      </c>
      <c r="B369" s="4" t="s">
        <v>7</v>
      </c>
      <c r="C369" s="5" t="s">
        <v>72</v>
      </c>
      <c r="D369" s="10">
        <v>6</v>
      </c>
      <c r="E369" s="22">
        <v>56.086</v>
      </c>
    </row>
    <row r="370" spans="1:5">
      <c r="A370" s="10">
        <v>2008</v>
      </c>
      <c r="B370" s="4" t="s">
        <v>5</v>
      </c>
      <c r="C370" s="5" t="s">
        <v>72</v>
      </c>
      <c r="D370" s="10">
        <v>1</v>
      </c>
      <c r="E370" s="22">
        <v>76.597</v>
      </c>
    </row>
    <row r="371" spans="1:5">
      <c r="A371" s="10">
        <v>2008</v>
      </c>
      <c r="B371" s="4" t="s">
        <v>5</v>
      </c>
      <c r="C371" s="5" t="s">
        <v>72</v>
      </c>
      <c r="D371" s="10">
        <v>2</v>
      </c>
      <c r="E371" s="22">
        <v>85.274</v>
      </c>
    </row>
    <row r="372" spans="1:5">
      <c r="A372" s="10">
        <v>2008</v>
      </c>
      <c r="B372" s="4" t="s">
        <v>5</v>
      </c>
      <c r="C372" s="5" t="s">
        <v>72</v>
      </c>
      <c r="D372" s="10">
        <v>3</v>
      </c>
      <c r="E372" s="22">
        <v>121.539</v>
      </c>
    </row>
    <row r="373" spans="1:5">
      <c r="A373" s="10">
        <v>2008</v>
      </c>
      <c r="B373" s="4" t="s">
        <v>5</v>
      </c>
      <c r="C373" s="5" t="s">
        <v>72</v>
      </c>
      <c r="D373" s="10">
        <v>4</v>
      </c>
      <c r="E373" s="22">
        <v>123.542</v>
      </c>
    </row>
    <row r="374" spans="1:5">
      <c r="A374" s="10">
        <v>2008</v>
      </c>
      <c r="B374" s="4" t="s">
        <v>5</v>
      </c>
      <c r="C374" s="5" t="s">
        <v>72</v>
      </c>
      <c r="D374" s="10">
        <v>5</v>
      </c>
      <c r="E374" s="22">
        <v>86.861</v>
      </c>
    </row>
    <row r="375" spans="1:5">
      <c r="A375" s="10">
        <v>2008</v>
      </c>
      <c r="B375" s="4" t="s">
        <v>5</v>
      </c>
      <c r="C375" s="5" t="s">
        <v>72</v>
      </c>
      <c r="D375" s="10">
        <v>6</v>
      </c>
      <c r="E375" s="22">
        <v>99.94</v>
      </c>
    </row>
    <row r="376" spans="1:5">
      <c r="A376" s="10">
        <v>2008</v>
      </c>
      <c r="B376" s="6" t="s">
        <v>8</v>
      </c>
      <c r="C376" s="5" t="s">
        <v>72</v>
      </c>
      <c r="D376" s="10">
        <v>1</v>
      </c>
      <c r="E376" s="22">
        <v>60.422</v>
      </c>
    </row>
    <row r="377" spans="1:5">
      <c r="A377" s="10">
        <v>2008</v>
      </c>
      <c r="B377" s="6" t="s">
        <v>8</v>
      </c>
      <c r="C377" s="10" t="s">
        <v>74</v>
      </c>
      <c r="D377" s="10">
        <v>1</v>
      </c>
      <c r="E377" s="22">
        <v>82.356</v>
      </c>
    </row>
    <row r="378" spans="1:5">
      <c r="A378" s="10">
        <v>2008</v>
      </c>
      <c r="B378" s="6" t="s">
        <v>8</v>
      </c>
      <c r="C378" s="5" t="s">
        <v>72</v>
      </c>
      <c r="D378" s="22">
        <v>2</v>
      </c>
      <c r="E378" s="22">
        <v>75.898</v>
      </c>
    </row>
    <row r="379" spans="1:5">
      <c r="A379" s="10">
        <v>2008</v>
      </c>
      <c r="B379" s="6" t="s">
        <v>8</v>
      </c>
      <c r="C379" s="10" t="s">
        <v>74</v>
      </c>
      <c r="D379" s="10">
        <v>2</v>
      </c>
      <c r="E379" s="22">
        <v>75.04</v>
      </c>
    </row>
    <row r="380" spans="1:5">
      <c r="A380" s="10">
        <v>2008</v>
      </c>
      <c r="B380" s="6" t="s">
        <v>8</v>
      </c>
      <c r="C380" s="5" t="s">
        <v>72</v>
      </c>
      <c r="D380" s="22">
        <v>3</v>
      </c>
      <c r="E380" s="22">
        <v>33.711</v>
      </c>
    </row>
    <row r="381" spans="1:5">
      <c r="A381" s="10">
        <v>2008</v>
      </c>
      <c r="B381" s="6" t="s">
        <v>8</v>
      </c>
      <c r="C381" s="10" t="s">
        <v>74</v>
      </c>
      <c r="D381" s="10">
        <v>3</v>
      </c>
      <c r="E381" s="22">
        <v>60.31</v>
      </c>
    </row>
    <row r="382" spans="1:5">
      <c r="A382" s="10">
        <v>2008</v>
      </c>
      <c r="B382" s="6" t="s">
        <v>8</v>
      </c>
      <c r="C382" s="5" t="s">
        <v>72</v>
      </c>
      <c r="D382" s="22">
        <v>4</v>
      </c>
      <c r="E382" s="22">
        <v>94.069</v>
      </c>
    </row>
    <row r="383" spans="1:5">
      <c r="A383" s="10">
        <v>2008</v>
      </c>
      <c r="B383" s="6" t="s">
        <v>8</v>
      </c>
      <c r="C383" s="10" t="s">
        <v>74</v>
      </c>
      <c r="D383" s="10">
        <v>4</v>
      </c>
      <c r="E383" s="22">
        <v>42.089</v>
      </c>
    </row>
    <row r="384" spans="1:5">
      <c r="A384" s="10">
        <v>2008</v>
      </c>
      <c r="B384" s="6" t="s">
        <v>8</v>
      </c>
      <c r="C384" s="5" t="s">
        <v>72</v>
      </c>
      <c r="D384" s="22">
        <v>5</v>
      </c>
      <c r="E384" s="22">
        <v>58.229</v>
      </c>
    </row>
    <row r="385" spans="1:5">
      <c r="A385" s="10">
        <v>2008</v>
      </c>
      <c r="B385" s="6" t="s">
        <v>8</v>
      </c>
      <c r="C385" s="10" t="s">
        <v>74</v>
      </c>
      <c r="D385" s="10">
        <v>5</v>
      </c>
      <c r="E385" s="22">
        <v>65.62</v>
      </c>
    </row>
    <row r="386" spans="1:5">
      <c r="A386" s="10">
        <v>2008</v>
      </c>
      <c r="B386" s="6" t="s">
        <v>8</v>
      </c>
      <c r="C386" s="5" t="s">
        <v>72</v>
      </c>
      <c r="D386" s="22">
        <v>6</v>
      </c>
      <c r="E386" s="22">
        <v>62.668</v>
      </c>
    </row>
    <row r="387" spans="1:5">
      <c r="A387" s="10">
        <v>2008</v>
      </c>
      <c r="B387" s="6" t="s">
        <v>8</v>
      </c>
      <c r="C387" s="10" t="s">
        <v>74</v>
      </c>
      <c r="D387" s="10">
        <v>6</v>
      </c>
      <c r="E387" s="22">
        <v>57.388</v>
      </c>
    </row>
    <row r="388" spans="1:5">
      <c r="A388" s="6">
        <v>2008</v>
      </c>
      <c r="B388" s="6" t="s">
        <v>8</v>
      </c>
      <c r="C388" s="6" t="s">
        <v>75</v>
      </c>
      <c r="D388" s="6" t="s">
        <v>76</v>
      </c>
      <c r="E388" s="6">
        <v>98.25</v>
      </c>
    </row>
    <row r="389" spans="1:5">
      <c r="A389" s="6">
        <v>2008</v>
      </c>
      <c r="B389" s="6" t="s">
        <v>8</v>
      </c>
      <c r="C389" s="6" t="s">
        <v>75</v>
      </c>
      <c r="D389" s="6" t="s">
        <v>77</v>
      </c>
      <c r="E389" s="6">
        <v>4.59</v>
      </c>
    </row>
    <row r="390" spans="1:5">
      <c r="A390" s="6">
        <v>2008</v>
      </c>
      <c r="B390" s="6" t="s">
        <v>8</v>
      </c>
      <c r="C390" s="6" t="s">
        <v>75</v>
      </c>
      <c r="D390" s="6" t="s">
        <v>78</v>
      </c>
      <c r="E390" s="6">
        <v>57.87</v>
      </c>
    </row>
    <row r="391" spans="1:5">
      <c r="A391" s="6">
        <v>2008</v>
      </c>
      <c r="B391" s="6" t="s">
        <v>8</v>
      </c>
      <c r="C391" s="6" t="s">
        <v>75</v>
      </c>
      <c r="D391" s="6" t="s">
        <v>79</v>
      </c>
      <c r="E391" s="6">
        <v>71.77</v>
      </c>
    </row>
    <row r="392" spans="1:5">
      <c r="A392" s="6">
        <v>2008</v>
      </c>
      <c r="B392" s="6" t="s">
        <v>8</v>
      </c>
      <c r="C392" s="6" t="s">
        <v>75</v>
      </c>
      <c r="D392" s="6" t="s">
        <v>80</v>
      </c>
      <c r="E392" s="6">
        <v>29.16</v>
      </c>
    </row>
    <row r="393" spans="1:5">
      <c r="A393" s="6">
        <v>2008</v>
      </c>
      <c r="B393" s="6" t="s">
        <v>8</v>
      </c>
      <c r="C393" s="6" t="s">
        <v>75</v>
      </c>
      <c r="D393" s="6" t="s">
        <v>81</v>
      </c>
      <c r="E393" s="6">
        <v>27.13</v>
      </c>
    </row>
    <row r="394" spans="1:5">
      <c r="A394" s="10">
        <v>2008</v>
      </c>
      <c r="B394" s="10" t="s">
        <v>4</v>
      </c>
      <c r="C394" s="10" t="s">
        <v>74</v>
      </c>
      <c r="D394" s="10">
        <v>1</v>
      </c>
      <c r="E394" s="21">
        <v>128.087</v>
      </c>
    </row>
    <row r="395" spans="1:5">
      <c r="A395" s="10">
        <v>2008</v>
      </c>
      <c r="B395" s="10" t="s">
        <v>4</v>
      </c>
      <c r="C395" s="10" t="s">
        <v>74</v>
      </c>
      <c r="D395" s="10">
        <v>2</v>
      </c>
      <c r="E395" s="21">
        <v>101.323</v>
      </c>
    </row>
    <row r="396" spans="1:5">
      <c r="A396" s="10">
        <v>2008</v>
      </c>
      <c r="B396" s="10" t="s">
        <v>4</v>
      </c>
      <c r="C396" s="10" t="s">
        <v>74</v>
      </c>
      <c r="D396" s="10">
        <v>3</v>
      </c>
      <c r="E396" s="10">
        <v>68.351</v>
      </c>
    </row>
    <row r="397" spans="1:5">
      <c r="A397" s="10">
        <v>2008</v>
      </c>
      <c r="B397" s="10" t="s">
        <v>4</v>
      </c>
      <c r="C397" s="10" t="s">
        <v>74</v>
      </c>
      <c r="D397" s="10">
        <v>4</v>
      </c>
      <c r="E397" s="21">
        <v>27.283</v>
      </c>
    </row>
    <row r="398" spans="1:5">
      <c r="A398" s="10">
        <v>2008</v>
      </c>
      <c r="B398" s="10" t="s">
        <v>4</v>
      </c>
      <c r="C398" s="10" t="s">
        <v>74</v>
      </c>
      <c r="D398" s="10">
        <v>5</v>
      </c>
      <c r="E398" s="4">
        <v>110.006</v>
      </c>
    </row>
    <row r="399" spans="1:5">
      <c r="A399" s="10">
        <v>2008</v>
      </c>
      <c r="B399" s="10" t="s">
        <v>4</v>
      </c>
      <c r="C399" s="10" t="s">
        <v>74</v>
      </c>
      <c r="D399" s="10">
        <v>6</v>
      </c>
      <c r="E399" s="21">
        <v>61.161</v>
      </c>
    </row>
    <row r="400" spans="1:5">
      <c r="A400" s="10">
        <v>2008</v>
      </c>
      <c r="B400" s="10" t="s">
        <v>4</v>
      </c>
      <c r="C400" s="5" t="s">
        <v>72</v>
      </c>
      <c r="D400" s="10">
        <v>1</v>
      </c>
      <c r="E400" s="22">
        <v>130.51</v>
      </c>
    </row>
    <row r="401" spans="1:5">
      <c r="A401" s="10">
        <v>2008</v>
      </c>
      <c r="B401" s="10" t="s">
        <v>4</v>
      </c>
      <c r="C401" s="5" t="s">
        <v>72</v>
      </c>
      <c r="D401" s="22">
        <v>2</v>
      </c>
      <c r="E401" s="22">
        <v>98.07</v>
      </c>
    </row>
    <row r="402" spans="1:5">
      <c r="A402" s="10">
        <v>2008</v>
      </c>
      <c r="B402" s="10" t="s">
        <v>4</v>
      </c>
      <c r="C402" s="5" t="s">
        <v>72</v>
      </c>
      <c r="D402" s="22">
        <v>3</v>
      </c>
      <c r="E402" s="22">
        <v>149.125</v>
      </c>
    </row>
    <row r="403" spans="1:5">
      <c r="A403" s="10">
        <v>2008</v>
      </c>
      <c r="B403" s="10" t="s">
        <v>4</v>
      </c>
      <c r="C403" s="5" t="s">
        <v>72</v>
      </c>
      <c r="D403" s="22">
        <v>4</v>
      </c>
      <c r="E403" s="22">
        <v>86.439</v>
      </c>
    </row>
    <row r="404" spans="1:5">
      <c r="A404" s="10">
        <v>2008</v>
      </c>
      <c r="B404" s="10" t="s">
        <v>4</v>
      </c>
      <c r="C404" s="5" t="s">
        <v>72</v>
      </c>
      <c r="D404" s="22">
        <v>5</v>
      </c>
      <c r="E404" s="23">
        <v>114.947</v>
      </c>
    </row>
    <row r="405" spans="1:5">
      <c r="A405" s="10">
        <v>2008</v>
      </c>
      <c r="B405" s="10" t="s">
        <v>4</v>
      </c>
      <c r="C405" s="5" t="s">
        <v>72</v>
      </c>
      <c r="D405" s="22">
        <v>6</v>
      </c>
      <c r="E405" s="24">
        <v>86.971</v>
      </c>
    </row>
    <row r="406" spans="1:5">
      <c r="A406" s="9">
        <v>2008</v>
      </c>
      <c r="B406" s="10" t="s">
        <v>4</v>
      </c>
      <c r="C406" s="6" t="s">
        <v>75</v>
      </c>
      <c r="D406" s="11" t="s">
        <v>76</v>
      </c>
      <c r="E406" s="9">
        <v>65.5</v>
      </c>
    </row>
    <row r="407" spans="1:5">
      <c r="A407" s="9">
        <v>2008</v>
      </c>
      <c r="B407" s="10" t="s">
        <v>4</v>
      </c>
      <c r="C407" s="6" t="s">
        <v>75</v>
      </c>
      <c r="D407" s="11" t="s">
        <v>77</v>
      </c>
      <c r="E407" s="9">
        <v>90.5</v>
      </c>
    </row>
    <row r="408" spans="1:5">
      <c r="A408" s="9">
        <v>2008</v>
      </c>
      <c r="B408" s="10" t="s">
        <v>4</v>
      </c>
      <c r="C408" s="6" t="s">
        <v>75</v>
      </c>
      <c r="D408" s="11" t="s">
        <v>78</v>
      </c>
      <c r="E408" s="9">
        <v>110.45</v>
      </c>
    </row>
    <row r="409" spans="1:5">
      <c r="A409" s="9">
        <v>2008</v>
      </c>
      <c r="B409" s="10" t="s">
        <v>4</v>
      </c>
      <c r="C409" s="6" t="s">
        <v>75</v>
      </c>
      <c r="D409" s="11" t="s">
        <v>79</v>
      </c>
      <c r="E409" s="9">
        <v>75.56</v>
      </c>
    </row>
    <row r="410" spans="1:5">
      <c r="A410" s="9">
        <v>2008</v>
      </c>
      <c r="B410" s="10" t="s">
        <v>4</v>
      </c>
      <c r="C410" s="6" t="s">
        <v>75</v>
      </c>
      <c r="D410" s="11" t="s">
        <v>80</v>
      </c>
      <c r="E410" s="9">
        <v>82.4</v>
      </c>
    </row>
    <row r="411" spans="1:5">
      <c r="A411" s="9">
        <v>2008</v>
      </c>
      <c r="B411" s="10" t="s">
        <v>4</v>
      </c>
      <c r="C411" s="6" t="s">
        <v>75</v>
      </c>
      <c r="D411" s="11" t="s">
        <v>81</v>
      </c>
      <c r="E411" s="9">
        <v>79.13</v>
      </c>
    </row>
    <row r="412" spans="1:5">
      <c r="A412" s="9">
        <v>2008</v>
      </c>
      <c r="B412" s="10" t="s">
        <v>4</v>
      </c>
      <c r="C412" s="6" t="s">
        <v>75</v>
      </c>
      <c r="D412" s="11" t="s">
        <v>82</v>
      </c>
      <c r="E412" s="9">
        <v>100.6</v>
      </c>
    </row>
    <row r="413" spans="1:5">
      <c r="A413" s="9">
        <v>2008</v>
      </c>
      <c r="B413" s="10" t="s">
        <v>4</v>
      </c>
      <c r="C413" s="6" t="s">
        <v>75</v>
      </c>
      <c r="D413" s="11" t="s">
        <v>83</v>
      </c>
      <c r="E413" s="9">
        <v>102.38</v>
      </c>
    </row>
    <row r="414" spans="1:5">
      <c r="A414" s="9">
        <v>2008</v>
      </c>
      <c r="B414" s="10" t="s">
        <v>4</v>
      </c>
      <c r="C414" s="6" t="s">
        <v>75</v>
      </c>
      <c r="D414" s="11" t="s">
        <v>84</v>
      </c>
      <c r="E414" s="9">
        <v>126.75</v>
      </c>
    </row>
    <row r="415" spans="1:5">
      <c r="A415" s="9">
        <v>2008</v>
      </c>
      <c r="B415" s="10" t="s">
        <v>4</v>
      </c>
      <c r="C415" s="6" t="s">
        <v>75</v>
      </c>
      <c r="D415" s="11" t="s">
        <v>85</v>
      </c>
      <c r="E415" s="9">
        <v>80.178</v>
      </c>
    </row>
    <row r="416" spans="1:5">
      <c r="A416" s="9">
        <v>2008</v>
      </c>
      <c r="B416" s="10" t="s">
        <v>4</v>
      </c>
      <c r="C416" s="6" t="s">
        <v>75</v>
      </c>
      <c r="D416" s="11" t="s">
        <v>86</v>
      </c>
      <c r="E416" s="9">
        <v>59.95</v>
      </c>
    </row>
    <row r="417" spans="1:5">
      <c r="A417" s="9">
        <v>2008</v>
      </c>
      <c r="B417" s="10" t="s">
        <v>4</v>
      </c>
      <c r="C417" s="6" t="s">
        <v>75</v>
      </c>
      <c r="D417" s="11" t="s">
        <v>87</v>
      </c>
      <c r="E417" s="9">
        <v>38.73</v>
      </c>
    </row>
    <row r="418" spans="1:5">
      <c r="A418" s="9">
        <v>2008</v>
      </c>
      <c r="B418" s="10" t="s">
        <v>4</v>
      </c>
      <c r="C418" s="6" t="s">
        <v>75</v>
      </c>
      <c r="D418" s="11" t="s">
        <v>88</v>
      </c>
      <c r="E418" s="9">
        <v>131.99</v>
      </c>
    </row>
    <row r="419" spans="1:5">
      <c r="A419" s="9">
        <v>2008</v>
      </c>
      <c r="B419" s="10" t="s">
        <v>4</v>
      </c>
      <c r="C419" s="6" t="s">
        <v>75</v>
      </c>
      <c r="D419" s="11" t="s">
        <v>89</v>
      </c>
      <c r="E419" s="9">
        <v>61.65</v>
      </c>
    </row>
    <row r="420" spans="1:5">
      <c r="A420" s="9">
        <v>2008</v>
      </c>
      <c r="B420" s="10" t="s">
        <v>4</v>
      </c>
      <c r="C420" s="6" t="s">
        <v>75</v>
      </c>
      <c r="D420" s="11" t="s">
        <v>90</v>
      </c>
      <c r="E420" s="9">
        <v>115.61</v>
      </c>
    </row>
    <row r="421" spans="1:5">
      <c r="A421" s="9">
        <v>2008</v>
      </c>
      <c r="B421" s="10" t="s">
        <v>4</v>
      </c>
      <c r="C421" s="6" t="s">
        <v>75</v>
      </c>
      <c r="D421" s="11" t="s">
        <v>91</v>
      </c>
      <c r="E421" s="9">
        <v>151.37</v>
      </c>
    </row>
    <row r="422" spans="1:5">
      <c r="A422" s="9">
        <v>2008</v>
      </c>
      <c r="B422" s="10" t="s">
        <v>4</v>
      </c>
      <c r="C422" s="6" t="s">
        <v>75</v>
      </c>
      <c r="D422" s="11" t="s">
        <v>92</v>
      </c>
      <c r="E422" s="9">
        <v>151.156</v>
      </c>
    </row>
    <row r="423" spans="1:5">
      <c r="A423" s="5">
        <v>2009</v>
      </c>
      <c r="B423" s="10" t="s">
        <v>4</v>
      </c>
      <c r="C423" s="5" t="s">
        <v>93</v>
      </c>
      <c r="D423" s="5">
        <v>1</v>
      </c>
      <c r="E423" s="5">
        <v>65.965</v>
      </c>
    </row>
    <row r="424" spans="1:5">
      <c r="A424" s="5">
        <v>2009</v>
      </c>
      <c r="B424" s="10" t="s">
        <v>4</v>
      </c>
      <c r="C424" s="5" t="s">
        <v>93</v>
      </c>
      <c r="D424" s="5">
        <v>2</v>
      </c>
      <c r="E424" s="5">
        <v>60.824</v>
      </c>
    </row>
    <row r="425" spans="1:5">
      <c r="A425" s="5">
        <v>2009</v>
      </c>
      <c r="B425" s="10" t="s">
        <v>4</v>
      </c>
      <c r="C425" s="5" t="s">
        <v>93</v>
      </c>
      <c r="D425" s="5">
        <v>3</v>
      </c>
      <c r="E425" s="5">
        <v>53.48</v>
      </c>
    </row>
    <row r="426" spans="1:5">
      <c r="A426" s="5">
        <v>2009</v>
      </c>
      <c r="B426" s="10" t="s">
        <v>4</v>
      </c>
      <c r="C426" s="5" t="s">
        <v>93</v>
      </c>
      <c r="D426" s="5">
        <v>4</v>
      </c>
      <c r="E426" s="5">
        <v>51.955</v>
      </c>
    </row>
    <row r="427" spans="1:5">
      <c r="A427" s="5">
        <v>2009</v>
      </c>
      <c r="B427" s="10" t="s">
        <v>4</v>
      </c>
      <c r="C427" s="5" t="s">
        <v>93</v>
      </c>
      <c r="D427" s="5">
        <v>5</v>
      </c>
      <c r="E427" s="5">
        <v>175.669</v>
      </c>
    </row>
    <row r="428" spans="1:5">
      <c r="A428" s="5">
        <v>2009</v>
      </c>
      <c r="B428" s="10" t="s">
        <v>4</v>
      </c>
      <c r="C428" s="5" t="s">
        <v>93</v>
      </c>
      <c r="D428" s="5">
        <v>6</v>
      </c>
      <c r="E428" s="5">
        <v>70.333</v>
      </c>
    </row>
    <row r="429" spans="1:5">
      <c r="A429" s="5">
        <v>2009</v>
      </c>
      <c r="B429" s="6" t="s">
        <v>8</v>
      </c>
      <c r="C429" s="5" t="s">
        <v>93</v>
      </c>
      <c r="D429" s="5">
        <v>1</v>
      </c>
      <c r="E429" s="5">
        <v>30.447</v>
      </c>
    </row>
    <row r="430" spans="1:5">
      <c r="A430" s="5">
        <v>2009</v>
      </c>
      <c r="B430" s="6" t="s">
        <v>8</v>
      </c>
      <c r="C430" s="5" t="s">
        <v>93</v>
      </c>
      <c r="D430" s="5">
        <v>2</v>
      </c>
      <c r="E430" s="5">
        <v>95.642</v>
      </c>
    </row>
    <row r="431" spans="1:5">
      <c r="A431" s="5">
        <v>2009</v>
      </c>
      <c r="B431" s="6" t="s">
        <v>8</v>
      </c>
      <c r="C431" s="5" t="s">
        <v>93</v>
      </c>
      <c r="D431" s="5">
        <v>3</v>
      </c>
      <c r="E431" s="5">
        <v>49.804</v>
      </c>
    </row>
    <row r="432" spans="1:5">
      <c r="A432" s="5">
        <v>2009</v>
      </c>
      <c r="B432" s="6" t="s">
        <v>8</v>
      </c>
      <c r="C432" s="5" t="s">
        <v>93</v>
      </c>
      <c r="D432" s="5">
        <v>4</v>
      </c>
      <c r="E432" s="5">
        <v>98.86</v>
      </c>
    </row>
    <row r="433" spans="1:5">
      <c r="A433" s="5">
        <v>2009</v>
      </c>
      <c r="B433" s="6" t="s">
        <v>8</v>
      </c>
      <c r="C433" s="5" t="s">
        <v>93</v>
      </c>
      <c r="D433" s="5">
        <v>5</v>
      </c>
      <c r="E433" s="5">
        <v>44.071</v>
      </c>
    </row>
    <row r="434" spans="1:5">
      <c r="A434" s="5">
        <v>2009</v>
      </c>
      <c r="B434" s="6" t="s">
        <v>8</v>
      </c>
      <c r="C434" s="5" t="s">
        <v>93</v>
      </c>
      <c r="D434" s="5">
        <v>6</v>
      </c>
      <c r="E434" s="5">
        <v>40.674</v>
      </c>
    </row>
    <row r="435" spans="1:5">
      <c r="A435" s="5">
        <v>2009</v>
      </c>
      <c r="B435" s="10" t="s">
        <v>4</v>
      </c>
      <c r="C435" s="10" t="s">
        <v>74</v>
      </c>
      <c r="D435" s="5">
        <v>1</v>
      </c>
      <c r="E435" s="5">
        <v>188.426</v>
      </c>
    </row>
    <row r="436" spans="1:5">
      <c r="A436" s="5">
        <v>2009</v>
      </c>
      <c r="B436" s="10" t="s">
        <v>4</v>
      </c>
      <c r="C436" s="10" t="s">
        <v>74</v>
      </c>
      <c r="D436" s="5">
        <v>2</v>
      </c>
      <c r="E436" s="5">
        <v>70.468</v>
      </c>
    </row>
    <row r="437" spans="1:5">
      <c r="A437" s="5">
        <v>2009</v>
      </c>
      <c r="B437" s="10" t="s">
        <v>4</v>
      </c>
      <c r="C437" s="10" t="s">
        <v>74</v>
      </c>
      <c r="D437" s="5">
        <v>3</v>
      </c>
      <c r="E437" s="5">
        <v>83.132</v>
      </c>
    </row>
    <row r="438" spans="1:5">
      <c r="A438" s="5">
        <v>2009</v>
      </c>
      <c r="B438" s="10" t="s">
        <v>4</v>
      </c>
      <c r="C438" s="10" t="s">
        <v>74</v>
      </c>
      <c r="D438" s="5">
        <v>4</v>
      </c>
      <c r="E438" s="5">
        <v>85.506</v>
      </c>
    </row>
    <row r="439" spans="1:5">
      <c r="A439" s="5">
        <v>2009</v>
      </c>
      <c r="B439" s="10" t="s">
        <v>4</v>
      </c>
      <c r="C439" s="10" t="s">
        <v>74</v>
      </c>
      <c r="D439" s="5">
        <v>5</v>
      </c>
      <c r="E439" s="5">
        <v>93.94</v>
      </c>
    </row>
    <row r="440" spans="1:5">
      <c r="A440" s="5">
        <v>2009</v>
      </c>
      <c r="B440" s="10" t="s">
        <v>4</v>
      </c>
      <c r="C440" s="10" t="s">
        <v>74</v>
      </c>
      <c r="D440" s="5">
        <v>6</v>
      </c>
      <c r="E440" s="5">
        <v>154.977</v>
      </c>
    </row>
    <row r="441" spans="1:5">
      <c r="A441" s="5">
        <v>2009</v>
      </c>
      <c r="B441" s="6" t="s">
        <v>8</v>
      </c>
      <c r="C441" s="10" t="s">
        <v>74</v>
      </c>
      <c r="D441" s="5">
        <v>1</v>
      </c>
      <c r="E441" s="5">
        <v>49.038</v>
      </c>
    </row>
    <row r="442" spans="1:5">
      <c r="A442" s="5">
        <v>2009</v>
      </c>
      <c r="B442" s="6" t="s">
        <v>8</v>
      </c>
      <c r="C442" s="10" t="s">
        <v>74</v>
      </c>
      <c r="D442" s="5">
        <v>2</v>
      </c>
      <c r="E442" s="5">
        <v>119.149</v>
      </c>
    </row>
    <row r="443" spans="1:5">
      <c r="A443" s="5">
        <v>2009</v>
      </c>
      <c r="B443" s="6" t="s">
        <v>8</v>
      </c>
      <c r="C443" s="10" t="s">
        <v>74</v>
      </c>
      <c r="D443" s="5">
        <v>3</v>
      </c>
      <c r="E443" s="5">
        <v>88.345</v>
      </c>
    </row>
    <row r="444" spans="1:5">
      <c r="A444" s="5">
        <v>2009</v>
      </c>
      <c r="B444" s="6" t="s">
        <v>8</v>
      </c>
      <c r="C444" s="10" t="s">
        <v>74</v>
      </c>
      <c r="D444" s="5">
        <v>4</v>
      </c>
      <c r="E444" s="5">
        <v>65.59</v>
      </c>
    </row>
    <row r="445" spans="1:5">
      <c r="A445" s="5">
        <v>2009</v>
      </c>
      <c r="B445" s="6" t="s">
        <v>8</v>
      </c>
      <c r="C445" s="10" t="s">
        <v>74</v>
      </c>
      <c r="D445" s="5">
        <v>5</v>
      </c>
      <c r="E445" s="5">
        <v>79.157</v>
      </c>
    </row>
    <row r="446" spans="1:5">
      <c r="A446" s="5">
        <v>2009</v>
      </c>
      <c r="B446" s="6" t="s">
        <v>8</v>
      </c>
      <c r="C446" s="10" t="s">
        <v>74</v>
      </c>
      <c r="D446" s="5">
        <v>6</v>
      </c>
      <c r="E446" s="5">
        <v>101.867</v>
      </c>
    </row>
    <row r="447" spans="1:5">
      <c r="A447" s="5">
        <v>2009</v>
      </c>
      <c r="B447" s="4" t="s">
        <v>6</v>
      </c>
      <c r="C447" s="5" t="s">
        <v>72</v>
      </c>
      <c r="D447" s="5">
        <v>1</v>
      </c>
      <c r="E447" s="5">
        <v>65.612</v>
      </c>
    </row>
    <row r="448" spans="1:5">
      <c r="A448" s="5">
        <v>2009</v>
      </c>
      <c r="B448" s="4" t="s">
        <v>6</v>
      </c>
      <c r="C448" s="5" t="s">
        <v>72</v>
      </c>
      <c r="D448" s="5">
        <v>2</v>
      </c>
      <c r="E448" s="5">
        <v>30.138</v>
      </c>
    </row>
    <row r="449" spans="1:5">
      <c r="A449" s="5">
        <v>2009</v>
      </c>
      <c r="B449" s="4" t="s">
        <v>6</v>
      </c>
      <c r="C449" s="5" t="s">
        <v>72</v>
      </c>
      <c r="D449" s="5">
        <v>3</v>
      </c>
      <c r="E449" s="5">
        <v>71.144</v>
      </c>
    </row>
    <row r="450" spans="1:5">
      <c r="A450" s="5">
        <v>2009</v>
      </c>
      <c r="B450" s="4" t="s">
        <v>6</v>
      </c>
      <c r="C450" s="5" t="s">
        <v>72</v>
      </c>
      <c r="D450" s="5">
        <v>4</v>
      </c>
      <c r="E450" s="5">
        <v>96.087</v>
      </c>
    </row>
    <row r="451" spans="1:5">
      <c r="A451" s="5">
        <v>2009</v>
      </c>
      <c r="B451" s="4" t="s">
        <v>6</v>
      </c>
      <c r="C451" s="5" t="s">
        <v>72</v>
      </c>
      <c r="D451" s="5">
        <v>5</v>
      </c>
      <c r="E451" s="5">
        <v>95.611</v>
      </c>
    </row>
    <row r="452" spans="1:5">
      <c r="A452" s="5">
        <v>2009</v>
      </c>
      <c r="B452" s="4" t="s">
        <v>6</v>
      </c>
      <c r="C452" s="5" t="s">
        <v>72</v>
      </c>
      <c r="D452" s="5">
        <v>6</v>
      </c>
      <c r="E452" s="5">
        <v>71.244</v>
      </c>
    </row>
    <row r="453" spans="1:5">
      <c r="A453" s="5">
        <v>2009</v>
      </c>
      <c r="B453" s="4" t="s">
        <v>7</v>
      </c>
      <c r="C453" s="5" t="s">
        <v>72</v>
      </c>
      <c r="D453" s="5">
        <v>1</v>
      </c>
      <c r="E453" s="5">
        <v>50.141</v>
      </c>
    </row>
    <row r="454" spans="1:5">
      <c r="A454" s="5">
        <v>2009</v>
      </c>
      <c r="B454" s="4" t="s">
        <v>7</v>
      </c>
      <c r="C454" s="5" t="s">
        <v>72</v>
      </c>
      <c r="D454" s="5">
        <v>2</v>
      </c>
      <c r="E454" s="5">
        <v>15.014</v>
      </c>
    </row>
    <row r="455" spans="1:5">
      <c r="A455" s="5">
        <v>2009</v>
      </c>
      <c r="B455" s="4" t="s">
        <v>7</v>
      </c>
      <c r="C455" s="5" t="s">
        <v>72</v>
      </c>
      <c r="D455" s="5">
        <v>3</v>
      </c>
      <c r="E455" s="5">
        <v>46.311</v>
      </c>
    </row>
    <row r="456" spans="1:5">
      <c r="A456" s="5">
        <v>2009</v>
      </c>
      <c r="B456" s="4" t="s">
        <v>7</v>
      </c>
      <c r="C456" s="5" t="s">
        <v>72</v>
      </c>
      <c r="D456" s="5">
        <v>4</v>
      </c>
      <c r="E456" s="5">
        <v>78.84</v>
      </c>
    </row>
    <row r="457" spans="1:5">
      <c r="A457" s="5">
        <v>2009</v>
      </c>
      <c r="B457" s="4" t="s">
        <v>7</v>
      </c>
      <c r="C457" s="5" t="s">
        <v>72</v>
      </c>
      <c r="D457" s="5">
        <v>5</v>
      </c>
      <c r="E457" s="5">
        <v>42.419</v>
      </c>
    </row>
    <row r="458" spans="1:5">
      <c r="A458" s="5">
        <v>2009</v>
      </c>
      <c r="B458" s="4" t="s">
        <v>7</v>
      </c>
      <c r="C458" s="5" t="s">
        <v>72</v>
      </c>
      <c r="D458" s="5">
        <v>6</v>
      </c>
      <c r="E458" s="5">
        <v>66.388</v>
      </c>
    </row>
    <row r="459" spans="1:5">
      <c r="A459" s="5">
        <v>2009</v>
      </c>
      <c r="B459" s="4" t="s">
        <v>5</v>
      </c>
      <c r="C459" s="5" t="s">
        <v>72</v>
      </c>
      <c r="D459" s="5">
        <v>1</v>
      </c>
      <c r="E459" s="5">
        <v>102.814</v>
      </c>
    </row>
    <row r="460" spans="1:5">
      <c r="A460" s="5">
        <v>2009</v>
      </c>
      <c r="B460" s="4" t="s">
        <v>5</v>
      </c>
      <c r="C460" s="5" t="s">
        <v>72</v>
      </c>
      <c r="D460" s="5">
        <v>2</v>
      </c>
      <c r="E460" s="5">
        <v>107.651</v>
      </c>
    </row>
    <row r="461" spans="1:5">
      <c r="A461" s="5">
        <v>2009</v>
      </c>
      <c r="B461" s="4" t="s">
        <v>5</v>
      </c>
      <c r="C461" s="5" t="s">
        <v>72</v>
      </c>
      <c r="D461" s="5">
        <v>3</v>
      </c>
      <c r="E461" s="5">
        <v>84.677</v>
      </c>
    </row>
    <row r="462" spans="1:5">
      <c r="A462" s="5">
        <v>2009</v>
      </c>
      <c r="B462" s="4" t="s">
        <v>5</v>
      </c>
      <c r="C462" s="5" t="s">
        <v>72</v>
      </c>
      <c r="D462" s="5">
        <v>4</v>
      </c>
      <c r="E462" s="5">
        <v>23.665</v>
      </c>
    </row>
    <row r="463" spans="1:5">
      <c r="A463" s="5">
        <v>2009</v>
      </c>
      <c r="B463" s="4" t="s">
        <v>5</v>
      </c>
      <c r="C463" s="5" t="s">
        <v>72</v>
      </c>
      <c r="D463" s="5">
        <v>5</v>
      </c>
      <c r="E463" s="5">
        <v>127.183</v>
      </c>
    </row>
    <row r="464" spans="1:5">
      <c r="A464" s="5">
        <v>2009</v>
      </c>
      <c r="B464" s="4" t="s">
        <v>5</v>
      </c>
      <c r="C464" s="5" t="s">
        <v>72</v>
      </c>
      <c r="D464" s="5">
        <v>6</v>
      </c>
      <c r="E464" s="5">
        <v>55.703</v>
      </c>
    </row>
    <row r="465" spans="1:5">
      <c r="A465" s="5">
        <v>2009</v>
      </c>
      <c r="B465" s="6" t="s">
        <v>8</v>
      </c>
      <c r="C465" s="5" t="s">
        <v>72</v>
      </c>
      <c r="D465" s="5">
        <v>1</v>
      </c>
      <c r="E465" s="5">
        <v>81.291</v>
      </c>
    </row>
    <row r="466" spans="1:5">
      <c r="A466" s="5">
        <v>2009</v>
      </c>
      <c r="B466" s="6" t="s">
        <v>8</v>
      </c>
      <c r="C466" s="5" t="s">
        <v>72</v>
      </c>
      <c r="D466" s="5">
        <v>2</v>
      </c>
      <c r="E466" s="5">
        <v>53.091</v>
      </c>
    </row>
    <row r="467" spans="1:5">
      <c r="A467" s="5">
        <v>2009</v>
      </c>
      <c r="B467" s="6" t="s">
        <v>8</v>
      </c>
      <c r="C467" s="5" t="s">
        <v>72</v>
      </c>
      <c r="D467" s="5">
        <v>3</v>
      </c>
      <c r="E467" s="5">
        <v>97.257</v>
      </c>
    </row>
    <row r="468" spans="1:5">
      <c r="A468" s="5">
        <v>2009</v>
      </c>
      <c r="B468" s="6" t="s">
        <v>8</v>
      </c>
      <c r="C468" s="5" t="s">
        <v>72</v>
      </c>
      <c r="D468" s="5">
        <v>4</v>
      </c>
      <c r="E468" s="5">
        <v>80.602</v>
      </c>
    </row>
    <row r="469" spans="1:5">
      <c r="A469" s="5">
        <v>2009</v>
      </c>
      <c r="B469" s="6" t="s">
        <v>8</v>
      </c>
      <c r="C469" s="5" t="s">
        <v>72</v>
      </c>
      <c r="D469" s="5">
        <v>5</v>
      </c>
      <c r="E469" s="5">
        <v>79.547</v>
      </c>
    </row>
    <row r="470" spans="1:5">
      <c r="A470" s="5">
        <v>2009</v>
      </c>
      <c r="B470" s="6" t="s">
        <v>8</v>
      </c>
      <c r="C470" s="5" t="s">
        <v>72</v>
      </c>
      <c r="D470" s="5">
        <v>6</v>
      </c>
      <c r="E470" s="5">
        <v>47.989</v>
      </c>
    </row>
    <row r="471" spans="1:5">
      <c r="A471" s="5">
        <v>2009</v>
      </c>
      <c r="B471" s="10" t="s">
        <v>4</v>
      </c>
      <c r="C471" s="5" t="s">
        <v>72</v>
      </c>
      <c r="D471" s="5">
        <v>1</v>
      </c>
      <c r="E471" s="5">
        <v>142.994</v>
      </c>
    </row>
    <row r="472" spans="1:5">
      <c r="A472" s="5">
        <v>2009</v>
      </c>
      <c r="B472" s="10" t="s">
        <v>4</v>
      </c>
      <c r="C472" s="5" t="s">
        <v>72</v>
      </c>
      <c r="D472" s="5">
        <v>2</v>
      </c>
      <c r="E472" s="5">
        <v>96.947</v>
      </c>
    </row>
    <row r="473" spans="1:5">
      <c r="A473" s="5">
        <v>2009</v>
      </c>
      <c r="B473" s="10" t="s">
        <v>4</v>
      </c>
      <c r="C473" s="5" t="s">
        <v>72</v>
      </c>
      <c r="D473" s="5">
        <v>3</v>
      </c>
      <c r="E473" s="5">
        <v>99.802</v>
      </c>
    </row>
    <row r="474" spans="1:5">
      <c r="A474" s="5">
        <v>2009</v>
      </c>
      <c r="B474" s="10" t="s">
        <v>4</v>
      </c>
      <c r="C474" s="5" t="s">
        <v>72</v>
      </c>
      <c r="D474" s="5">
        <v>4</v>
      </c>
      <c r="E474" s="5">
        <v>113.997</v>
      </c>
    </row>
    <row r="475" spans="1:5">
      <c r="A475" s="5">
        <v>2009</v>
      </c>
      <c r="B475" s="10" t="s">
        <v>4</v>
      </c>
      <c r="C475" s="5" t="s">
        <v>72</v>
      </c>
      <c r="D475" s="5">
        <v>5</v>
      </c>
      <c r="E475" s="5">
        <v>134.232</v>
      </c>
    </row>
    <row r="476" spans="1:5">
      <c r="A476" s="5">
        <v>2009</v>
      </c>
      <c r="B476" s="10" t="s">
        <v>4</v>
      </c>
      <c r="C476" s="5" t="s">
        <v>72</v>
      </c>
      <c r="D476" s="5">
        <v>6</v>
      </c>
      <c r="E476" s="5">
        <v>125.6</v>
      </c>
    </row>
    <row r="477" spans="1:5">
      <c r="A477" s="5">
        <v>2010</v>
      </c>
      <c r="B477" s="6" t="s">
        <v>8</v>
      </c>
      <c r="C477" s="6" t="s">
        <v>75</v>
      </c>
      <c r="D477" s="5">
        <v>1</v>
      </c>
      <c r="E477" s="25">
        <v>30.42</v>
      </c>
    </row>
    <row r="478" spans="1:5">
      <c r="A478" s="5">
        <v>2010</v>
      </c>
      <c r="B478" s="6" t="s">
        <v>8</v>
      </c>
      <c r="C478" s="6" t="s">
        <v>75</v>
      </c>
      <c r="D478" s="5">
        <v>2</v>
      </c>
      <c r="E478" s="25">
        <v>60.147</v>
      </c>
    </row>
    <row r="479" spans="1:5">
      <c r="A479" s="5">
        <v>2010</v>
      </c>
      <c r="B479" s="6" t="s">
        <v>8</v>
      </c>
      <c r="C479" s="6" t="s">
        <v>75</v>
      </c>
      <c r="D479" s="5">
        <v>3</v>
      </c>
      <c r="E479" s="25">
        <v>62.86</v>
      </c>
    </row>
    <row r="480" spans="1:5">
      <c r="A480" s="5">
        <v>2010</v>
      </c>
      <c r="B480" s="6" t="s">
        <v>8</v>
      </c>
      <c r="C480" s="6" t="s">
        <v>75</v>
      </c>
      <c r="D480" s="5">
        <v>4</v>
      </c>
      <c r="E480" s="25">
        <v>125.783</v>
      </c>
    </row>
    <row r="481" spans="1:5">
      <c r="A481" s="5">
        <v>2010</v>
      </c>
      <c r="B481" s="6" t="s">
        <v>8</v>
      </c>
      <c r="C481" s="6" t="s">
        <v>75</v>
      </c>
      <c r="D481" s="5">
        <v>5</v>
      </c>
      <c r="E481" s="25">
        <v>57.924</v>
      </c>
    </row>
    <row r="482" spans="1:5">
      <c r="A482" s="5">
        <v>2010</v>
      </c>
      <c r="B482" s="6" t="s">
        <v>8</v>
      </c>
      <c r="C482" s="6" t="s">
        <v>75</v>
      </c>
      <c r="D482" s="5">
        <v>6</v>
      </c>
      <c r="E482" s="25">
        <v>75.4</v>
      </c>
    </row>
    <row r="483" spans="1:5">
      <c r="A483" s="5">
        <v>2010</v>
      </c>
      <c r="B483" s="6" t="s">
        <v>8</v>
      </c>
      <c r="C483" s="6" t="s">
        <v>75</v>
      </c>
      <c r="D483" s="5">
        <v>7</v>
      </c>
      <c r="E483" s="25">
        <v>45.861</v>
      </c>
    </row>
    <row r="484" spans="1:5">
      <c r="A484" s="5">
        <v>2010</v>
      </c>
      <c r="B484" s="10" t="s">
        <v>4</v>
      </c>
      <c r="C484" s="6" t="s">
        <v>75</v>
      </c>
      <c r="D484" s="5">
        <v>1</v>
      </c>
      <c r="E484" s="25">
        <v>21.504</v>
      </c>
    </row>
    <row r="485" spans="1:5">
      <c r="A485" s="5">
        <v>2010</v>
      </c>
      <c r="B485" s="10" t="s">
        <v>4</v>
      </c>
      <c r="C485" s="6" t="s">
        <v>75</v>
      </c>
      <c r="D485" s="5">
        <v>2</v>
      </c>
      <c r="E485" s="25">
        <v>210.223</v>
      </c>
    </row>
    <row r="486" spans="1:5">
      <c r="A486" s="5">
        <v>2010</v>
      </c>
      <c r="B486" s="10" t="s">
        <v>4</v>
      </c>
      <c r="C486" s="6" t="s">
        <v>75</v>
      </c>
      <c r="D486" s="5">
        <v>3</v>
      </c>
      <c r="E486" s="26">
        <v>227.208</v>
      </c>
    </row>
    <row r="487" spans="1:5">
      <c r="A487" s="5">
        <v>2010</v>
      </c>
      <c r="B487" s="10" t="s">
        <v>4</v>
      </c>
      <c r="C487" s="6" t="s">
        <v>75</v>
      </c>
      <c r="D487" s="5">
        <v>4</v>
      </c>
      <c r="E487" s="25">
        <v>0.001</v>
      </c>
    </row>
    <row r="488" spans="1:5">
      <c r="A488" s="5">
        <v>2010</v>
      </c>
      <c r="B488" s="10" t="s">
        <v>4</v>
      </c>
      <c r="C488" s="6" t="s">
        <v>75</v>
      </c>
      <c r="D488" s="5">
        <v>5</v>
      </c>
      <c r="E488" s="25">
        <v>160.7</v>
      </c>
    </row>
    <row r="489" spans="1:5">
      <c r="A489" s="5">
        <v>2010</v>
      </c>
      <c r="B489" s="10" t="s">
        <v>4</v>
      </c>
      <c r="C489" s="6" t="s">
        <v>75</v>
      </c>
      <c r="D489" s="5">
        <v>6</v>
      </c>
      <c r="E489" s="25">
        <v>65.477</v>
      </c>
    </row>
    <row r="490" spans="1:5">
      <c r="A490" s="5">
        <v>2010</v>
      </c>
      <c r="B490" s="6" t="s">
        <v>8</v>
      </c>
      <c r="C490" s="5" t="s">
        <v>93</v>
      </c>
      <c r="D490" s="5">
        <v>1</v>
      </c>
      <c r="E490" s="25">
        <v>41.134</v>
      </c>
    </row>
    <row r="491" spans="1:5">
      <c r="A491" s="5">
        <v>2010</v>
      </c>
      <c r="B491" s="6" t="s">
        <v>8</v>
      </c>
      <c r="C491" s="5" t="s">
        <v>93</v>
      </c>
      <c r="D491" s="5">
        <v>2</v>
      </c>
      <c r="E491" s="25">
        <v>42.986</v>
      </c>
    </row>
    <row r="492" spans="1:5">
      <c r="A492" s="5">
        <v>2010</v>
      </c>
      <c r="B492" s="6" t="s">
        <v>8</v>
      </c>
      <c r="C492" s="5" t="s">
        <v>93</v>
      </c>
      <c r="D492" s="5">
        <v>3</v>
      </c>
      <c r="E492" s="25">
        <v>105.158</v>
      </c>
    </row>
    <row r="493" spans="1:5">
      <c r="A493" s="5">
        <v>2010</v>
      </c>
      <c r="B493" s="6" t="s">
        <v>8</v>
      </c>
      <c r="C493" s="5" t="s">
        <v>93</v>
      </c>
      <c r="D493" s="5">
        <v>4</v>
      </c>
      <c r="E493" s="25">
        <v>86.852</v>
      </c>
    </row>
    <row r="494" spans="1:5">
      <c r="A494" s="5">
        <v>2010</v>
      </c>
      <c r="B494" s="6" t="s">
        <v>8</v>
      </c>
      <c r="C494" s="5" t="s">
        <v>93</v>
      </c>
      <c r="D494" s="5">
        <v>5</v>
      </c>
      <c r="E494" s="25">
        <v>82.162</v>
      </c>
    </row>
    <row r="495" spans="1:5">
      <c r="A495" s="5">
        <v>2010</v>
      </c>
      <c r="B495" s="6" t="s">
        <v>8</v>
      </c>
      <c r="C495" s="5" t="s">
        <v>93</v>
      </c>
      <c r="D495" s="5">
        <v>6</v>
      </c>
      <c r="E495" s="25">
        <v>75.66</v>
      </c>
    </row>
    <row r="496" spans="1:5">
      <c r="A496" s="5">
        <v>2010</v>
      </c>
      <c r="B496" s="10" t="s">
        <v>4</v>
      </c>
      <c r="C496" s="5" t="s">
        <v>93</v>
      </c>
      <c r="D496" s="5">
        <v>1</v>
      </c>
      <c r="E496" s="25">
        <v>23.025</v>
      </c>
    </row>
    <row r="497" spans="1:5">
      <c r="A497" s="5">
        <v>2010</v>
      </c>
      <c r="B497" s="10" t="s">
        <v>4</v>
      </c>
      <c r="C497" s="5" t="s">
        <v>93</v>
      </c>
      <c r="D497" s="5">
        <v>2</v>
      </c>
      <c r="E497" s="25">
        <v>12.854</v>
      </c>
    </row>
    <row r="498" spans="1:5">
      <c r="A498" s="5">
        <v>2010</v>
      </c>
      <c r="B498" s="10" t="s">
        <v>4</v>
      </c>
      <c r="C498" s="5" t="s">
        <v>93</v>
      </c>
      <c r="D498" s="5">
        <v>3</v>
      </c>
      <c r="E498" s="25">
        <v>47.925</v>
      </c>
    </row>
    <row r="499" spans="1:5">
      <c r="A499" s="5">
        <v>2010</v>
      </c>
      <c r="B499" s="10" t="s">
        <v>4</v>
      </c>
      <c r="C499" s="5" t="s">
        <v>93</v>
      </c>
      <c r="D499" s="5">
        <v>4</v>
      </c>
      <c r="E499" s="25">
        <v>111.039</v>
      </c>
    </row>
    <row r="500" spans="1:5">
      <c r="A500" s="5">
        <v>2010</v>
      </c>
      <c r="B500" s="10" t="s">
        <v>4</v>
      </c>
      <c r="C500" s="5" t="s">
        <v>93</v>
      </c>
      <c r="D500" s="5">
        <v>5</v>
      </c>
      <c r="E500" s="25">
        <v>9.633</v>
      </c>
    </row>
    <row r="501" spans="1:5">
      <c r="A501" s="5">
        <v>2010</v>
      </c>
      <c r="B501" s="10" t="s">
        <v>4</v>
      </c>
      <c r="C501" s="5" t="s">
        <v>93</v>
      </c>
      <c r="D501" s="5">
        <v>6</v>
      </c>
      <c r="E501" s="25">
        <v>28.87</v>
      </c>
    </row>
    <row r="502" spans="1:5">
      <c r="A502" s="5">
        <v>2010</v>
      </c>
      <c r="B502" s="6" t="s">
        <v>8</v>
      </c>
      <c r="C502" s="10" t="s">
        <v>74</v>
      </c>
      <c r="D502" s="5">
        <v>1</v>
      </c>
      <c r="E502" s="26">
        <v>59.872</v>
      </c>
    </row>
    <row r="503" spans="1:5">
      <c r="A503" s="5">
        <v>2010</v>
      </c>
      <c r="B503" s="6" t="s">
        <v>8</v>
      </c>
      <c r="C503" s="10" t="s">
        <v>74</v>
      </c>
      <c r="D503" s="5">
        <v>2</v>
      </c>
      <c r="E503" s="26">
        <v>98.753</v>
      </c>
    </row>
    <row r="504" spans="1:5">
      <c r="A504" s="5">
        <v>2010</v>
      </c>
      <c r="B504" s="6" t="s">
        <v>8</v>
      </c>
      <c r="C504" s="10" t="s">
        <v>74</v>
      </c>
      <c r="D504" s="5">
        <v>3</v>
      </c>
      <c r="E504" s="25">
        <v>137.26</v>
      </c>
    </row>
    <row r="505" spans="1:5">
      <c r="A505" s="5">
        <v>2010</v>
      </c>
      <c r="B505" s="6" t="s">
        <v>8</v>
      </c>
      <c r="C505" s="10" t="s">
        <v>74</v>
      </c>
      <c r="D505" s="5">
        <v>4</v>
      </c>
      <c r="E505" s="25">
        <v>158.049</v>
      </c>
    </row>
    <row r="506" spans="1:5">
      <c r="A506" s="5">
        <v>2010</v>
      </c>
      <c r="B506" s="6" t="s">
        <v>8</v>
      </c>
      <c r="C506" s="10" t="s">
        <v>74</v>
      </c>
      <c r="D506" s="5">
        <v>5</v>
      </c>
      <c r="E506" s="26">
        <v>131.192</v>
      </c>
    </row>
    <row r="507" spans="1:5">
      <c r="A507" s="5">
        <v>2010</v>
      </c>
      <c r="B507" s="6" t="s">
        <v>8</v>
      </c>
      <c r="C507" s="10" t="s">
        <v>74</v>
      </c>
      <c r="D507" s="5">
        <v>6</v>
      </c>
      <c r="E507" s="26">
        <v>129.543</v>
      </c>
    </row>
    <row r="508" spans="1:5">
      <c r="A508" s="5">
        <v>2010</v>
      </c>
      <c r="B508" s="10" t="s">
        <v>4</v>
      </c>
      <c r="C508" s="10" t="s">
        <v>74</v>
      </c>
      <c r="D508" s="5">
        <v>1</v>
      </c>
      <c r="E508" s="26">
        <v>120.147</v>
      </c>
    </row>
    <row r="509" spans="1:5">
      <c r="A509" s="5">
        <v>2010</v>
      </c>
      <c r="B509" s="10" t="s">
        <v>4</v>
      </c>
      <c r="C509" s="10" t="s">
        <v>74</v>
      </c>
      <c r="D509" s="5">
        <v>2</v>
      </c>
      <c r="E509" s="26">
        <v>157.997</v>
      </c>
    </row>
    <row r="510" spans="1:5">
      <c r="A510" s="5">
        <v>2010</v>
      </c>
      <c r="B510" s="10" t="s">
        <v>4</v>
      </c>
      <c r="C510" s="10" t="s">
        <v>74</v>
      </c>
      <c r="D510" s="5">
        <v>3</v>
      </c>
      <c r="E510" s="26">
        <v>166.008</v>
      </c>
    </row>
    <row r="511" spans="1:5">
      <c r="A511" s="5">
        <v>2010</v>
      </c>
      <c r="B511" s="10" t="s">
        <v>4</v>
      </c>
      <c r="C511" s="10" t="s">
        <v>74</v>
      </c>
      <c r="D511" s="5">
        <v>4</v>
      </c>
      <c r="E511" s="26">
        <v>114.553</v>
      </c>
    </row>
    <row r="512" spans="1:5">
      <c r="A512" s="5">
        <v>2010</v>
      </c>
      <c r="B512" s="10" t="s">
        <v>4</v>
      </c>
      <c r="C512" s="10" t="s">
        <v>74</v>
      </c>
      <c r="D512" s="5">
        <v>5</v>
      </c>
      <c r="E512" s="26">
        <v>154.184</v>
      </c>
    </row>
    <row r="513" spans="1:5">
      <c r="A513" s="5">
        <v>2010</v>
      </c>
      <c r="B513" s="10" t="s">
        <v>4</v>
      </c>
      <c r="C513" s="10" t="s">
        <v>74</v>
      </c>
      <c r="D513" s="5">
        <v>6</v>
      </c>
      <c r="E513" s="26">
        <v>77.001</v>
      </c>
    </row>
    <row r="514" spans="1:5">
      <c r="A514" s="5">
        <v>2010</v>
      </c>
      <c r="B514" s="6" t="s">
        <v>8</v>
      </c>
      <c r="C514" s="5" t="s">
        <v>72</v>
      </c>
      <c r="D514" s="5">
        <v>1</v>
      </c>
      <c r="E514" s="26">
        <v>91.944</v>
      </c>
    </row>
    <row r="515" spans="1:5">
      <c r="A515" s="5">
        <v>2010</v>
      </c>
      <c r="B515" s="6" t="s">
        <v>8</v>
      </c>
      <c r="C515" s="5" t="s">
        <v>72</v>
      </c>
      <c r="D515" s="5">
        <v>2</v>
      </c>
      <c r="E515" s="26">
        <v>82.718</v>
      </c>
    </row>
    <row r="516" spans="1:5">
      <c r="A516" s="5">
        <v>2010</v>
      </c>
      <c r="B516" s="6" t="s">
        <v>8</v>
      </c>
      <c r="C516" s="5" t="s">
        <v>72</v>
      </c>
      <c r="D516" s="5">
        <v>3</v>
      </c>
      <c r="E516" s="26">
        <v>82.156</v>
      </c>
    </row>
    <row r="517" spans="1:5">
      <c r="A517" s="5">
        <v>2010</v>
      </c>
      <c r="B517" s="6" t="s">
        <v>8</v>
      </c>
      <c r="C517" s="5" t="s">
        <v>72</v>
      </c>
      <c r="D517" s="5">
        <v>4</v>
      </c>
      <c r="E517" s="26">
        <v>99.433</v>
      </c>
    </row>
    <row r="518" spans="1:5">
      <c r="A518" s="5">
        <v>2010</v>
      </c>
      <c r="B518" s="6" t="s">
        <v>8</v>
      </c>
      <c r="C518" s="5" t="s">
        <v>72</v>
      </c>
      <c r="D518" s="5">
        <v>5</v>
      </c>
      <c r="E518" s="26">
        <v>61.485</v>
      </c>
    </row>
    <row r="519" spans="1:5">
      <c r="A519" s="5">
        <v>2010</v>
      </c>
      <c r="B519" s="6" t="s">
        <v>8</v>
      </c>
      <c r="C519" s="5" t="s">
        <v>72</v>
      </c>
      <c r="D519" s="5">
        <v>6</v>
      </c>
      <c r="E519" s="26">
        <v>115.818</v>
      </c>
    </row>
    <row r="520" spans="1:5">
      <c r="A520" s="5">
        <v>2010</v>
      </c>
      <c r="B520" s="10" t="s">
        <v>4</v>
      </c>
      <c r="C520" s="5" t="s">
        <v>72</v>
      </c>
      <c r="D520" s="5">
        <v>1</v>
      </c>
      <c r="E520" s="26">
        <v>173.796</v>
      </c>
    </row>
    <row r="521" spans="1:5">
      <c r="A521" s="5">
        <v>2010</v>
      </c>
      <c r="B521" s="10" t="s">
        <v>4</v>
      </c>
      <c r="C521" s="5" t="s">
        <v>72</v>
      </c>
      <c r="D521" s="5">
        <v>2</v>
      </c>
      <c r="E521" s="26">
        <v>55.727</v>
      </c>
    </row>
    <row r="522" spans="1:5">
      <c r="A522" s="5">
        <v>2010</v>
      </c>
      <c r="B522" s="10" t="s">
        <v>4</v>
      </c>
      <c r="C522" s="5" t="s">
        <v>72</v>
      </c>
      <c r="D522" s="5">
        <v>3</v>
      </c>
      <c r="E522" s="26">
        <v>190.481</v>
      </c>
    </row>
    <row r="523" spans="1:5">
      <c r="A523" s="5">
        <v>2010</v>
      </c>
      <c r="B523" s="10" t="s">
        <v>4</v>
      </c>
      <c r="C523" s="5" t="s">
        <v>72</v>
      </c>
      <c r="D523" s="5">
        <v>4</v>
      </c>
      <c r="E523" s="25">
        <v>182.04</v>
      </c>
    </row>
    <row r="524" spans="1:5">
      <c r="A524" s="5">
        <v>2010</v>
      </c>
      <c r="B524" s="10" t="s">
        <v>4</v>
      </c>
      <c r="C524" s="5" t="s">
        <v>72</v>
      </c>
      <c r="D524" s="5">
        <v>5</v>
      </c>
      <c r="E524" s="26">
        <v>77.457</v>
      </c>
    </row>
    <row r="525" spans="1:5">
      <c r="A525" s="5">
        <v>2010</v>
      </c>
      <c r="B525" s="10" t="s">
        <v>4</v>
      </c>
      <c r="C525" s="5" t="s">
        <v>72</v>
      </c>
      <c r="D525" s="5">
        <v>6</v>
      </c>
      <c r="E525" s="26">
        <v>187.703</v>
      </c>
    </row>
    <row r="526" spans="1:5">
      <c r="A526" s="5">
        <v>2010</v>
      </c>
      <c r="B526" s="10" t="s">
        <v>4</v>
      </c>
      <c r="C526" s="5" t="s">
        <v>72</v>
      </c>
      <c r="D526" s="5">
        <v>7</v>
      </c>
      <c r="E526" s="26">
        <v>21</v>
      </c>
    </row>
    <row r="527" spans="1:5">
      <c r="A527" s="5">
        <v>2010</v>
      </c>
      <c r="B527" s="10" t="s">
        <v>4</v>
      </c>
      <c r="C527" s="5" t="s">
        <v>72</v>
      </c>
      <c r="D527" s="5">
        <v>8</v>
      </c>
      <c r="E527" s="26">
        <v>0.002</v>
      </c>
    </row>
    <row r="528" spans="1:5">
      <c r="A528" s="5">
        <v>2010</v>
      </c>
      <c r="B528" s="10" t="s">
        <v>4</v>
      </c>
      <c r="C528" s="5" t="s">
        <v>72</v>
      </c>
      <c r="D528" s="5">
        <v>9</v>
      </c>
      <c r="E528" s="26">
        <v>0.014</v>
      </c>
    </row>
    <row r="529" spans="1:5">
      <c r="A529" s="5">
        <v>2010</v>
      </c>
      <c r="B529" s="10" t="s">
        <v>4</v>
      </c>
      <c r="C529" s="5" t="s">
        <v>72</v>
      </c>
      <c r="D529" s="5">
        <v>10</v>
      </c>
      <c r="E529" s="26">
        <v>0.021</v>
      </c>
    </row>
    <row r="530" spans="1:5">
      <c r="A530" s="5">
        <v>2010</v>
      </c>
      <c r="B530" s="10" t="s">
        <v>4</v>
      </c>
      <c r="C530" s="5" t="s">
        <v>72</v>
      </c>
      <c r="D530" s="5">
        <v>11</v>
      </c>
      <c r="E530" s="26">
        <v>0.003</v>
      </c>
    </row>
    <row r="531" spans="1:5">
      <c r="A531" s="5">
        <v>2010</v>
      </c>
      <c r="B531" s="10" t="s">
        <v>4</v>
      </c>
      <c r="C531" s="5" t="s">
        <v>72</v>
      </c>
      <c r="D531" s="5">
        <v>12</v>
      </c>
      <c r="E531" s="26">
        <v>1.498</v>
      </c>
    </row>
    <row r="532" spans="1:5">
      <c r="A532" s="5">
        <v>2010</v>
      </c>
      <c r="B532" s="4" t="s">
        <v>6</v>
      </c>
      <c r="C532" s="5" t="s">
        <v>72</v>
      </c>
      <c r="D532" s="5">
        <v>1</v>
      </c>
      <c r="E532" s="26">
        <v>88.852</v>
      </c>
    </row>
    <row r="533" spans="1:5">
      <c r="A533" s="5">
        <v>2010</v>
      </c>
      <c r="B533" s="4" t="s">
        <v>6</v>
      </c>
      <c r="C533" s="5" t="s">
        <v>72</v>
      </c>
      <c r="D533" s="5">
        <v>2</v>
      </c>
      <c r="E533" s="26">
        <v>64.205</v>
      </c>
    </row>
    <row r="534" spans="1:5">
      <c r="A534" s="5">
        <v>2010</v>
      </c>
      <c r="B534" s="4" t="s">
        <v>6</v>
      </c>
      <c r="C534" s="5" t="s">
        <v>72</v>
      </c>
      <c r="D534" s="5">
        <v>3</v>
      </c>
      <c r="E534" s="26">
        <v>100.575</v>
      </c>
    </row>
    <row r="535" spans="1:5">
      <c r="A535" s="5">
        <v>2010</v>
      </c>
      <c r="B535" s="4" t="s">
        <v>6</v>
      </c>
      <c r="C535" s="5" t="s">
        <v>72</v>
      </c>
      <c r="D535" s="5">
        <v>4</v>
      </c>
      <c r="E535" s="26">
        <v>111.767</v>
      </c>
    </row>
    <row r="536" spans="1:5">
      <c r="A536" s="5">
        <v>2010</v>
      </c>
      <c r="B536" s="4" t="s">
        <v>6</v>
      </c>
      <c r="C536" s="5" t="s">
        <v>72</v>
      </c>
      <c r="D536" s="5">
        <v>5</v>
      </c>
      <c r="E536" s="26">
        <v>78.262</v>
      </c>
    </row>
    <row r="537" spans="1:5">
      <c r="A537" s="5">
        <v>2010</v>
      </c>
      <c r="B537" s="4" t="s">
        <v>6</v>
      </c>
      <c r="C537" s="5" t="s">
        <v>72</v>
      </c>
      <c r="D537" s="5">
        <v>6</v>
      </c>
      <c r="E537" s="26">
        <v>75.883</v>
      </c>
    </row>
    <row r="538" spans="1:5">
      <c r="A538" s="5">
        <v>2010</v>
      </c>
      <c r="B538" s="4" t="s">
        <v>7</v>
      </c>
      <c r="C538" s="5" t="s">
        <v>72</v>
      </c>
      <c r="D538" s="5">
        <v>1</v>
      </c>
      <c r="E538" s="26">
        <v>56.826</v>
      </c>
    </row>
    <row r="539" spans="1:5">
      <c r="A539" s="5">
        <v>2010</v>
      </c>
      <c r="B539" s="4" t="s">
        <v>7</v>
      </c>
      <c r="C539" s="5" t="s">
        <v>72</v>
      </c>
      <c r="D539" s="5">
        <v>2</v>
      </c>
      <c r="E539" s="26">
        <v>33.939</v>
      </c>
    </row>
    <row r="540" spans="1:5">
      <c r="A540" s="5">
        <v>2010</v>
      </c>
      <c r="B540" s="4" t="s">
        <v>7</v>
      </c>
      <c r="C540" s="5" t="s">
        <v>72</v>
      </c>
      <c r="D540" s="5">
        <v>3</v>
      </c>
      <c r="E540" s="26">
        <v>57.789</v>
      </c>
    </row>
    <row r="541" spans="1:5">
      <c r="A541" s="5">
        <v>2010</v>
      </c>
      <c r="B541" s="4" t="s">
        <v>7</v>
      </c>
      <c r="C541" s="5" t="s">
        <v>72</v>
      </c>
      <c r="D541" s="5">
        <v>4</v>
      </c>
      <c r="E541" s="26">
        <v>87.395</v>
      </c>
    </row>
    <row r="542" spans="1:5">
      <c r="A542" s="5">
        <v>2010</v>
      </c>
      <c r="B542" s="4" t="s">
        <v>7</v>
      </c>
      <c r="C542" s="5" t="s">
        <v>72</v>
      </c>
      <c r="D542" s="5">
        <v>5</v>
      </c>
      <c r="E542" s="26">
        <v>78.687</v>
      </c>
    </row>
    <row r="543" spans="1:5">
      <c r="A543" s="5">
        <v>2010</v>
      </c>
      <c r="B543" s="4" t="s">
        <v>7</v>
      </c>
      <c r="C543" s="5" t="s">
        <v>72</v>
      </c>
      <c r="D543" s="5">
        <v>6</v>
      </c>
      <c r="E543" s="26">
        <v>54.763</v>
      </c>
    </row>
    <row r="544" spans="1:5">
      <c r="A544" s="5">
        <v>2010</v>
      </c>
      <c r="B544" s="4" t="s">
        <v>5</v>
      </c>
      <c r="C544" s="5" t="s">
        <v>72</v>
      </c>
      <c r="D544" s="5">
        <v>1</v>
      </c>
      <c r="E544" s="27">
        <v>83.363</v>
      </c>
    </row>
    <row r="545" spans="1:5">
      <c r="A545" s="5">
        <v>2010</v>
      </c>
      <c r="B545" s="4" t="s">
        <v>5</v>
      </c>
      <c r="C545" s="5" t="s">
        <v>72</v>
      </c>
      <c r="D545" s="5">
        <v>2</v>
      </c>
      <c r="E545" s="26">
        <v>73.96</v>
      </c>
    </row>
    <row r="546" spans="1:5">
      <c r="A546" s="5">
        <v>2010</v>
      </c>
      <c r="B546" s="4" t="s">
        <v>5</v>
      </c>
      <c r="C546" s="5" t="s">
        <v>72</v>
      </c>
      <c r="D546" s="5">
        <v>3</v>
      </c>
      <c r="E546" s="26">
        <v>71.677</v>
      </c>
    </row>
    <row r="547" spans="1:5">
      <c r="A547" s="5">
        <v>2010</v>
      </c>
      <c r="B547" s="4" t="s">
        <v>5</v>
      </c>
      <c r="C547" s="5" t="s">
        <v>72</v>
      </c>
      <c r="D547" s="5">
        <v>4</v>
      </c>
      <c r="E547" s="26">
        <v>87.444</v>
      </c>
    </row>
    <row r="548" spans="1:5">
      <c r="A548" s="5">
        <v>2010</v>
      </c>
      <c r="B548" s="4" t="s">
        <v>5</v>
      </c>
      <c r="C548" s="5" t="s">
        <v>72</v>
      </c>
      <c r="D548" s="5">
        <v>5</v>
      </c>
      <c r="E548" s="26">
        <v>76.004</v>
      </c>
    </row>
    <row r="549" spans="1:5">
      <c r="A549" s="5">
        <v>2010</v>
      </c>
      <c r="B549" s="4" t="s">
        <v>5</v>
      </c>
      <c r="C549" s="5" t="s">
        <v>72</v>
      </c>
      <c r="D549" s="5">
        <v>6</v>
      </c>
      <c r="E549" s="26">
        <v>89.465</v>
      </c>
    </row>
    <row r="550" spans="1:5">
      <c r="A550" s="28">
        <v>2011</v>
      </c>
      <c r="B550" s="6" t="s">
        <v>8</v>
      </c>
      <c r="C550" s="10" t="s">
        <v>74</v>
      </c>
      <c r="D550" s="5">
        <v>1</v>
      </c>
      <c r="E550" s="5">
        <v>57.535</v>
      </c>
    </row>
    <row r="551" spans="1:5">
      <c r="A551" s="28">
        <v>2011</v>
      </c>
      <c r="B551" s="6" t="s">
        <v>8</v>
      </c>
      <c r="C551" s="10" t="s">
        <v>74</v>
      </c>
      <c r="D551" s="5">
        <v>2</v>
      </c>
      <c r="E551" s="5">
        <v>62.196</v>
      </c>
    </row>
    <row r="552" spans="1:5">
      <c r="A552" s="28">
        <v>2011</v>
      </c>
      <c r="B552" s="6" t="s">
        <v>8</v>
      </c>
      <c r="C552" s="10" t="s">
        <v>74</v>
      </c>
      <c r="D552" s="5">
        <v>3</v>
      </c>
      <c r="E552" s="5">
        <v>134.818</v>
      </c>
    </row>
    <row r="553" spans="1:5">
      <c r="A553" s="28">
        <v>2011</v>
      </c>
      <c r="B553" s="6" t="s">
        <v>8</v>
      </c>
      <c r="C553" s="10" t="s">
        <v>74</v>
      </c>
      <c r="D553" s="5">
        <v>4</v>
      </c>
      <c r="E553" s="5">
        <v>82.341</v>
      </c>
    </row>
    <row r="554" spans="1:5">
      <c r="A554" s="28">
        <v>2011</v>
      </c>
      <c r="B554" s="6" t="s">
        <v>8</v>
      </c>
      <c r="C554" s="10" t="s">
        <v>74</v>
      </c>
      <c r="D554" s="5">
        <v>5</v>
      </c>
      <c r="E554" s="5">
        <v>139.267</v>
      </c>
    </row>
    <row r="555" spans="1:5">
      <c r="A555" s="28">
        <v>2011</v>
      </c>
      <c r="B555" s="6" t="s">
        <v>8</v>
      </c>
      <c r="C555" s="10" t="s">
        <v>74</v>
      </c>
      <c r="D555" s="5">
        <v>6</v>
      </c>
      <c r="E555" s="5">
        <v>56.244</v>
      </c>
    </row>
    <row r="556" spans="1:5">
      <c r="A556" s="28">
        <v>2011</v>
      </c>
      <c r="B556" s="6" t="s">
        <v>8</v>
      </c>
      <c r="C556" s="5" t="s">
        <v>72</v>
      </c>
      <c r="D556" s="5">
        <v>1</v>
      </c>
      <c r="E556" s="5">
        <v>80.345</v>
      </c>
    </row>
    <row r="557" spans="1:5">
      <c r="A557" s="28">
        <v>2011</v>
      </c>
      <c r="B557" s="6" t="s">
        <v>8</v>
      </c>
      <c r="C557" s="5" t="s">
        <v>72</v>
      </c>
      <c r="D557" s="5">
        <v>2</v>
      </c>
      <c r="E557" s="5">
        <v>75.093</v>
      </c>
    </row>
    <row r="558" spans="1:5">
      <c r="A558" s="28">
        <v>2011</v>
      </c>
      <c r="B558" s="6" t="s">
        <v>8</v>
      </c>
      <c r="C558" s="5" t="s">
        <v>72</v>
      </c>
      <c r="D558" s="28">
        <v>3</v>
      </c>
      <c r="E558" s="29">
        <v>106.919</v>
      </c>
    </row>
    <row r="559" spans="1:5">
      <c r="A559" s="28">
        <v>2011</v>
      </c>
      <c r="B559" s="6" t="s">
        <v>8</v>
      </c>
      <c r="C559" s="5" t="s">
        <v>72</v>
      </c>
      <c r="D559" s="5">
        <v>4</v>
      </c>
      <c r="E559" s="5">
        <v>84.668</v>
      </c>
    </row>
    <row r="560" spans="1:5">
      <c r="A560" s="28">
        <v>2011</v>
      </c>
      <c r="B560" s="6" t="s">
        <v>8</v>
      </c>
      <c r="C560" s="5" t="s">
        <v>72</v>
      </c>
      <c r="D560" s="5">
        <v>5</v>
      </c>
      <c r="E560" s="5">
        <v>68.09</v>
      </c>
    </row>
    <row r="561" spans="1:5">
      <c r="A561" s="28">
        <v>2011</v>
      </c>
      <c r="B561" s="6" t="s">
        <v>8</v>
      </c>
      <c r="C561" s="5" t="s">
        <v>72</v>
      </c>
      <c r="D561" s="5">
        <v>6</v>
      </c>
      <c r="E561" s="5">
        <v>50.493</v>
      </c>
    </row>
    <row r="562" spans="1:5">
      <c r="A562" s="28">
        <v>2011</v>
      </c>
      <c r="B562" s="10" t="s">
        <v>4</v>
      </c>
      <c r="C562" s="10" t="s">
        <v>74</v>
      </c>
      <c r="D562" s="5">
        <v>1</v>
      </c>
      <c r="E562" s="5">
        <v>36.306</v>
      </c>
    </row>
    <row r="563" spans="1:5">
      <c r="A563" s="28">
        <v>2011</v>
      </c>
      <c r="B563" s="10" t="s">
        <v>4</v>
      </c>
      <c r="C563" s="10" t="s">
        <v>74</v>
      </c>
      <c r="D563" s="5">
        <v>2</v>
      </c>
      <c r="E563" s="5">
        <v>73.96</v>
      </c>
    </row>
    <row r="564" spans="1:5">
      <c r="A564" s="28">
        <v>2011</v>
      </c>
      <c r="B564" s="10" t="s">
        <v>4</v>
      </c>
      <c r="C564" s="10" t="s">
        <v>74</v>
      </c>
      <c r="D564" s="5">
        <v>3</v>
      </c>
      <c r="E564" s="5">
        <v>81.003</v>
      </c>
    </row>
    <row r="565" spans="1:5">
      <c r="A565" s="28">
        <v>2011</v>
      </c>
      <c r="B565" s="10" t="s">
        <v>4</v>
      </c>
      <c r="C565" s="10" t="s">
        <v>74</v>
      </c>
      <c r="D565" s="5">
        <v>4</v>
      </c>
      <c r="E565" s="5">
        <v>48.591</v>
      </c>
    </row>
    <row r="566" spans="1:5">
      <c r="A566" s="28">
        <v>2011</v>
      </c>
      <c r="B566" s="10" t="s">
        <v>4</v>
      </c>
      <c r="C566" s="10" t="s">
        <v>74</v>
      </c>
      <c r="D566" s="5">
        <v>5</v>
      </c>
      <c r="E566" s="5">
        <v>158.49</v>
      </c>
    </row>
    <row r="567" spans="1:5">
      <c r="A567" s="28">
        <v>2011</v>
      </c>
      <c r="B567" s="10" t="s">
        <v>4</v>
      </c>
      <c r="C567" s="10" t="s">
        <v>74</v>
      </c>
      <c r="D567" s="5">
        <v>6</v>
      </c>
      <c r="E567" s="5">
        <v>117.281</v>
      </c>
    </row>
    <row r="568" spans="1:5">
      <c r="A568" s="28">
        <v>2011</v>
      </c>
      <c r="B568" s="10" t="s">
        <v>4</v>
      </c>
      <c r="C568" s="10" t="s">
        <v>74</v>
      </c>
      <c r="D568" s="5">
        <v>7</v>
      </c>
      <c r="E568" s="5">
        <v>2.207</v>
      </c>
    </row>
    <row r="569" spans="1:5">
      <c r="A569" s="28">
        <v>2011</v>
      </c>
      <c r="B569" s="10" t="s">
        <v>4</v>
      </c>
      <c r="C569" s="10" t="s">
        <v>74</v>
      </c>
      <c r="D569" s="5">
        <v>8</v>
      </c>
      <c r="E569" s="5">
        <v>0.198</v>
      </c>
    </row>
    <row r="570" spans="1:5">
      <c r="A570" s="28">
        <v>2011</v>
      </c>
      <c r="B570" s="10" t="s">
        <v>4</v>
      </c>
      <c r="C570" s="10" t="s">
        <v>74</v>
      </c>
      <c r="D570" s="5">
        <v>9</v>
      </c>
      <c r="E570" s="5">
        <v>0.954</v>
      </c>
    </row>
    <row r="571" spans="1:5">
      <c r="A571" s="28">
        <v>2011</v>
      </c>
      <c r="B571" s="10" t="s">
        <v>4</v>
      </c>
      <c r="C571" s="10" t="s">
        <v>74</v>
      </c>
      <c r="D571" s="5">
        <v>10</v>
      </c>
      <c r="E571" s="5">
        <v>1.185</v>
      </c>
    </row>
    <row r="572" spans="1:5">
      <c r="A572" s="28">
        <v>2011</v>
      </c>
      <c r="B572" s="10" t="s">
        <v>4</v>
      </c>
      <c r="C572" s="10" t="s">
        <v>74</v>
      </c>
      <c r="D572" s="5">
        <v>11</v>
      </c>
      <c r="E572" s="5">
        <v>0.451</v>
      </c>
    </row>
    <row r="573" spans="1:5">
      <c r="A573" s="28">
        <v>2011</v>
      </c>
      <c r="B573" s="10" t="s">
        <v>4</v>
      </c>
      <c r="C573" s="5" t="s">
        <v>72</v>
      </c>
      <c r="D573" s="5">
        <v>1</v>
      </c>
      <c r="E573" s="5">
        <v>124.78</v>
      </c>
    </row>
    <row r="574" spans="1:5">
      <c r="A574" s="28">
        <v>2011</v>
      </c>
      <c r="B574" s="10" t="s">
        <v>4</v>
      </c>
      <c r="C574" s="5" t="s">
        <v>72</v>
      </c>
      <c r="D574" s="5">
        <v>2</v>
      </c>
      <c r="E574" s="5">
        <v>77.609</v>
      </c>
    </row>
    <row r="575" spans="1:5">
      <c r="A575" s="28">
        <v>2011</v>
      </c>
      <c r="B575" s="10" t="s">
        <v>4</v>
      </c>
      <c r="C575" s="5" t="s">
        <v>72</v>
      </c>
      <c r="D575" s="5">
        <v>3</v>
      </c>
      <c r="E575" s="5">
        <v>122.028</v>
      </c>
    </row>
    <row r="576" spans="1:5">
      <c r="A576" s="28">
        <v>2011</v>
      </c>
      <c r="B576" s="10" t="s">
        <v>4</v>
      </c>
      <c r="C576" s="5" t="s">
        <v>72</v>
      </c>
      <c r="D576" s="5">
        <v>4</v>
      </c>
      <c r="E576" s="5">
        <v>96.454</v>
      </c>
    </row>
    <row r="577" spans="1:5">
      <c r="A577" s="28">
        <v>2011</v>
      </c>
      <c r="B577" s="10" t="s">
        <v>4</v>
      </c>
      <c r="C577" s="5" t="s">
        <v>72</v>
      </c>
      <c r="D577" s="5">
        <v>5</v>
      </c>
      <c r="E577" s="5">
        <v>90.025</v>
      </c>
    </row>
    <row r="578" spans="1:5">
      <c r="A578" s="28">
        <v>2011</v>
      </c>
      <c r="B578" s="10" t="s">
        <v>4</v>
      </c>
      <c r="C578" s="5" t="s">
        <v>72</v>
      </c>
      <c r="D578" s="5">
        <v>6</v>
      </c>
      <c r="E578" s="5">
        <v>106.331</v>
      </c>
    </row>
    <row r="579" spans="1:5">
      <c r="A579" s="28">
        <v>2011</v>
      </c>
      <c r="B579" s="10" t="s">
        <v>4</v>
      </c>
      <c r="C579" s="5" t="s">
        <v>72</v>
      </c>
      <c r="D579" s="5">
        <v>7</v>
      </c>
      <c r="E579" s="5">
        <v>23.08</v>
      </c>
    </row>
    <row r="580" spans="1:5">
      <c r="A580" s="28">
        <v>2011</v>
      </c>
      <c r="B580" s="10" t="s">
        <v>4</v>
      </c>
      <c r="C580" s="5" t="s">
        <v>72</v>
      </c>
      <c r="D580" s="5">
        <v>8</v>
      </c>
      <c r="E580" s="5">
        <v>17.111</v>
      </c>
    </row>
    <row r="581" spans="1:5">
      <c r="A581" s="28">
        <v>2011</v>
      </c>
      <c r="B581" s="10" t="s">
        <v>4</v>
      </c>
      <c r="C581" s="5" t="s">
        <v>72</v>
      </c>
      <c r="D581" s="5">
        <v>9</v>
      </c>
      <c r="E581" s="5">
        <v>15.654</v>
      </c>
    </row>
    <row r="582" spans="1:5">
      <c r="A582" s="28">
        <v>2011</v>
      </c>
      <c r="B582" s="10" t="s">
        <v>4</v>
      </c>
      <c r="C582" s="5" t="s">
        <v>72</v>
      </c>
      <c r="D582" s="5">
        <v>10</v>
      </c>
      <c r="E582" s="5">
        <v>13.365</v>
      </c>
    </row>
    <row r="583" spans="1:5">
      <c r="A583" s="28">
        <v>2011</v>
      </c>
      <c r="B583" s="10" t="s">
        <v>4</v>
      </c>
      <c r="C583" s="5" t="s">
        <v>72</v>
      </c>
      <c r="D583" s="5">
        <v>11</v>
      </c>
      <c r="E583" s="5">
        <v>44.808</v>
      </c>
    </row>
    <row r="584" spans="1:5">
      <c r="A584" s="28">
        <v>2011</v>
      </c>
      <c r="B584" s="10" t="s">
        <v>4</v>
      </c>
      <c r="C584" s="5" t="s">
        <v>72</v>
      </c>
      <c r="D584" s="5">
        <v>12</v>
      </c>
      <c r="E584" s="5">
        <v>16.872</v>
      </c>
    </row>
    <row r="585" spans="1:5">
      <c r="A585" s="28">
        <v>2011</v>
      </c>
      <c r="B585" s="4" t="s">
        <v>6</v>
      </c>
      <c r="C585" s="5" t="s">
        <v>72</v>
      </c>
      <c r="D585" s="5">
        <v>1</v>
      </c>
      <c r="E585" s="5">
        <v>83.493</v>
      </c>
    </row>
    <row r="586" spans="1:5">
      <c r="A586" s="28">
        <v>2011</v>
      </c>
      <c r="B586" s="4" t="s">
        <v>6</v>
      </c>
      <c r="C586" s="5" t="s">
        <v>72</v>
      </c>
      <c r="D586" s="5">
        <v>2</v>
      </c>
      <c r="E586" s="5">
        <v>69.78</v>
      </c>
    </row>
    <row r="587" spans="1:5">
      <c r="A587" s="28">
        <v>2011</v>
      </c>
      <c r="B587" s="4" t="s">
        <v>6</v>
      </c>
      <c r="C587" s="5" t="s">
        <v>72</v>
      </c>
      <c r="D587" s="5">
        <v>3</v>
      </c>
      <c r="E587" s="5">
        <v>101.514</v>
      </c>
    </row>
    <row r="588" spans="1:5">
      <c r="A588" s="28">
        <v>2011</v>
      </c>
      <c r="B588" s="4" t="s">
        <v>6</v>
      </c>
      <c r="C588" s="5" t="s">
        <v>72</v>
      </c>
      <c r="D588" s="5">
        <v>4</v>
      </c>
      <c r="E588" s="5">
        <v>71.58</v>
      </c>
    </row>
    <row r="589" spans="1:5">
      <c r="A589" s="28">
        <v>2011</v>
      </c>
      <c r="B589" s="4" t="s">
        <v>6</v>
      </c>
      <c r="C589" s="5" t="s">
        <v>72</v>
      </c>
      <c r="D589" s="5">
        <v>5</v>
      </c>
      <c r="E589" s="5">
        <v>74.778</v>
      </c>
    </row>
    <row r="590" spans="1:5">
      <c r="A590" s="28">
        <v>2011</v>
      </c>
      <c r="B590" s="4" t="s">
        <v>6</v>
      </c>
      <c r="C590" s="5" t="s">
        <v>72</v>
      </c>
      <c r="D590" s="5">
        <v>6</v>
      </c>
      <c r="E590" s="5">
        <v>73.096</v>
      </c>
    </row>
    <row r="591" spans="1:5">
      <c r="A591" s="28">
        <v>2011</v>
      </c>
      <c r="B591" s="4" t="s">
        <v>7</v>
      </c>
      <c r="C591" s="5" t="s">
        <v>72</v>
      </c>
      <c r="D591" s="5">
        <v>1</v>
      </c>
      <c r="E591" s="5">
        <v>75.876</v>
      </c>
    </row>
    <row r="592" spans="1:5">
      <c r="A592" s="28">
        <v>2011</v>
      </c>
      <c r="B592" s="4" t="s">
        <v>7</v>
      </c>
      <c r="C592" s="5" t="s">
        <v>72</v>
      </c>
      <c r="D592" s="5">
        <v>2</v>
      </c>
      <c r="E592" s="5">
        <v>56.807</v>
      </c>
    </row>
    <row r="593" spans="1:5">
      <c r="A593" s="28">
        <v>2011</v>
      </c>
      <c r="B593" s="4" t="s">
        <v>7</v>
      </c>
      <c r="C593" s="5" t="s">
        <v>72</v>
      </c>
      <c r="D593" s="5">
        <v>3</v>
      </c>
      <c r="E593" s="16">
        <v>57.72</v>
      </c>
    </row>
    <row r="594" spans="1:5">
      <c r="A594" s="28">
        <v>2011</v>
      </c>
      <c r="B594" s="4" t="s">
        <v>7</v>
      </c>
      <c r="C594" s="5" t="s">
        <v>72</v>
      </c>
      <c r="D594" s="5">
        <v>4</v>
      </c>
      <c r="E594" s="5">
        <v>14.865</v>
      </c>
    </row>
    <row r="595" spans="1:5">
      <c r="A595" s="28">
        <v>2011</v>
      </c>
      <c r="B595" s="4" t="s">
        <v>7</v>
      </c>
      <c r="C595" s="5" t="s">
        <v>72</v>
      </c>
      <c r="D595" s="5">
        <v>5</v>
      </c>
      <c r="E595" s="5">
        <v>68.95</v>
      </c>
    </row>
    <row r="596" spans="1:5">
      <c r="A596" s="28">
        <v>2011</v>
      </c>
      <c r="B596" s="4" t="s">
        <v>7</v>
      </c>
      <c r="C596" s="5" t="s">
        <v>72</v>
      </c>
      <c r="D596" s="5">
        <v>6</v>
      </c>
      <c r="E596" s="5">
        <v>43.457</v>
      </c>
    </row>
    <row r="597" spans="1:5">
      <c r="A597" s="28">
        <v>2011</v>
      </c>
      <c r="B597" s="4" t="s">
        <v>5</v>
      </c>
      <c r="C597" s="5" t="s">
        <v>72</v>
      </c>
      <c r="D597" s="5">
        <v>1</v>
      </c>
      <c r="E597" s="5">
        <v>80.126</v>
      </c>
    </row>
    <row r="598" spans="1:5">
      <c r="A598" s="28">
        <v>2011</v>
      </c>
      <c r="B598" s="4" t="s">
        <v>5</v>
      </c>
      <c r="C598" s="5" t="s">
        <v>72</v>
      </c>
      <c r="D598" s="5">
        <v>2</v>
      </c>
      <c r="E598" s="5">
        <v>114.298</v>
      </c>
    </row>
    <row r="599" spans="1:5">
      <c r="A599" s="28">
        <v>2011</v>
      </c>
      <c r="B599" s="4" t="s">
        <v>5</v>
      </c>
      <c r="C599" s="5" t="s">
        <v>72</v>
      </c>
      <c r="D599" s="5">
        <v>3</v>
      </c>
      <c r="E599" s="5">
        <v>107.705</v>
      </c>
    </row>
    <row r="600" spans="1:5">
      <c r="A600" s="28">
        <v>2011</v>
      </c>
      <c r="B600" s="4" t="s">
        <v>5</v>
      </c>
      <c r="C600" s="5" t="s">
        <v>72</v>
      </c>
      <c r="D600" s="5">
        <v>4</v>
      </c>
      <c r="E600" s="5">
        <v>66.824</v>
      </c>
    </row>
    <row r="601" spans="1:5">
      <c r="A601" s="28">
        <v>2011</v>
      </c>
      <c r="B601" s="4" t="s">
        <v>5</v>
      </c>
      <c r="C601" s="5" t="s">
        <v>72</v>
      </c>
      <c r="D601" s="5">
        <v>5</v>
      </c>
      <c r="E601" s="5">
        <v>73.365</v>
      </c>
    </row>
    <row r="602" spans="1:5">
      <c r="A602" s="28">
        <v>2011</v>
      </c>
      <c r="B602" s="4" t="s">
        <v>5</v>
      </c>
      <c r="C602" s="5" t="s">
        <v>72</v>
      </c>
      <c r="D602" s="5">
        <v>6</v>
      </c>
      <c r="E602" s="5">
        <v>80.345</v>
      </c>
    </row>
    <row r="603" spans="1:5">
      <c r="A603" s="28">
        <v>2012</v>
      </c>
      <c r="B603" s="10" t="s">
        <v>4</v>
      </c>
      <c r="C603" s="6" t="s">
        <v>75</v>
      </c>
      <c r="D603" s="5" t="s">
        <v>94</v>
      </c>
      <c r="E603" s="5">
        <v>127.3</v>
      </c>
    </row>
    <row r="604" spans="1:5">
      <c r="A604" s="28">
        <v>2012</v>
      </c>
      <c r="B604" s="10" t="s">
        <v>4</v>
      </c>
      <c r="C604" s="6" t="s">
        <v>75</v>
      </c>
      <c r="D604" s="5" t="s">
        <v>95</v>
      </c>
      <c r="E604" s="5">
        <v>40.515</v>
      </c>
    </row>
    <row r="605" spans="1:5">
      <c r="A605" s="28">
        <v>2012</v>
      </c>
      <c r="B605" s="10" t="s">
        <v>4</v>
      </c>
      <c r="C605" s="6" t="s">
        <v>75</v>
      </c>
      <c r="D605" s="5" t="s">
        <v>96</v>
      </c>
      <c r="E605" s="5">
        <v>38.484</v>
      </c>
    </row>
    <row r="606" spans="1:5">
      <c r="A606" s="28">
        <v>2012</v>
      </c>
      <c r="B606" s="10" t="s">
        <v>4</v>
      </c>
      <c r="C606" s="6" t="s">
        <v>75</v>
      </c>
      <c r="D606" s="5" t="s">
        <v>97</v>
      </c>
      <c r="E606" s="5">
        <v>39.468</v>
      </c>
    </row>
    <row r="607" spans="1:5">
      <c r="A607" s="28">
        <v>2012</v>
      </c>
      <c r="B607" s="10" t="s">
        <v>4</v>
      </c>
      <c r="C607" s="6" t="s">
        <v>75</v>
      </c>
      <c r="D607" s="5" t="s">
        <v>98</v>
      </c>
      <c r="E607" s="5">
        <v>91.595</v>
      </c>
    </row>
    <row r="608" spans="1:5">
      <c r="A608" s="28">
        <v>2012</v>
      </c>
      <c r="B608" s="10" t="s">
        <v>4</v>
      </c>
      <c r="C608" s="6" t="s">
        <v>75</v>
      </c>
      <c r="D608" s="5" t="s">
        <v>99</v>
      </c>
      <c r="E608" s="5">
        <v>53.87</v>
      </c>
    </row>
    <row r="609" spans="1:5">
      <c r="A609" s="28">
        <v>2012</v>
      </c>
      <c r="B609" s="10" t="s">
        <v>4</v>
      </c>
      <c r="C609" s="6" t="s">
        <v>75</v>
      </c>
      <c r="D609" s="5" t="s">
        <v>100</v>
      </c>
      <c r="E609" s="5">
        <v>97.672</v>
      </c>
    </row>
    <row r="610" spans="1:5">
      <c r="A610" s="28">
        <v>2012</v>
      </c>
      <c r="B610" s="10" t="s">
        <v>4</v>
      </c>
      <c r="C610" s="6" t="s">
        <v>75</v>
      </c>
      <c r="D610" s="5" t="s">
        <v>101</v>
      </c>
      <c r="E610" s="5">
        <v>70.57</v>
      </c>
    </row>
    <row r="611" spans="1:5">
      <c r="A611" s="28">
        <v>2012</v>
      </c>
      <c r="B611" s="10" t="s">
        <v>4</v>
      </c>
      <c r="C611" s="6" t="s">
        <v>75</v>
      </c>
      <c r="D611" s="5" t="s">
        <v>102</v>
      </c>
      <c r="E611" s="5">
        <v>84.637</v>
      </c>
    </row>
    <row r="612" spans="1:5">
      <c r="A612" s="28">
        <v>2012</v>
      </c>
      <c r="B612" s="10" t="s">
        <v>4</v>
      </c>
      <c r="C612" s="6" t="s">
        <v>75</v>
      </c>
      <c r="D612" s="5" t="s">
        <v>103</v>
      </c>
      <c r="E612" s="5">
        <v>49.611</v>
      </c>
    </row>
    <row r="613" spans="1:5">
      <c r="A613" s="28">
        <v>2012</v>
      </c>
      <c r="B613" s="10" t="s">
        <v>4</v>
      </c>
      <c r="C613" s="6" t="s">
        <v>75</v>
      </c>
      <c r="D613" s="5" t="s">
        <v>104</v>
      </c>
      <c r="E613" s="5">
        <v>28.853</v>
      </c>
    </row>
    <row r="614" spans="1:5">
      <c r="A614" s="28">
        <v>2012</v>
      </c>
      <c r="B614" s="10" t="s">
        <v>4</v>
      </c>
      <c r="C614" s="6" t="s">
        <v>75</v>
      </c>
      <c r="D614" s="5" t="s">
        <v>105</v>
      </c>
      <c r="E614" s="5">
        <v>28.848</v>
      </c>
    </row>
    <row r="615" ht="15.6" spans="1:5">
      <c r="A615" s="28">
        <v>2012</v>
      </c>
      <c r="B615" s="10" t="s">
        <v>4</v>
      </c>
      <c r="C615" s="10" t="s">
        <v>74</v>
      </c>
      <c r="D615" s="5" t="s">
        <v>106</v>
      </c>
      <c r="E615" s="30">
        <v>79.363</v>
      </c>
    </row>
    <row r="616" ht="15.6" spans="1:5">
      <c r="A616" s="28">
        <v>2012</v>
      </c>
      <c r="B616" s="10" t="s">
        <v>4</v>
      </c>
      <c r="C616" s="10" t="s">
        <v>74</v>
      </c>
      <c r="D616" s="5" t="s">
        <v>107</v>
      </c>
      <c r="E616" s="30">
        <v>74.666</v>
      </c>
    </row>
    <row r="617" ht="15.6" spans="1:5">
      <c r="A617" s="28">
        <v>2012</v>
      </c>
      <c r="B617" s="10" t="s">
        <v>4</v>
      </c>
      <c r="C617" s="10" t="s">
        <v>74</v>
      </c>
      <c r="D617" s="5" t="s">
        <v>108</v>
      </c>
      <c r="E617" s="30">
        <v>124.994</v>
      </c>
    </row>
    <row r="618" ht="15.6" spans="1:5">
      <c r="A618" s="28">
        <v>2012</v>
      </c>
      <c r="B618" s="10" t="s">
        <v>4</v>
      </c>
      <c r="C618" s="10" t="s">
        <v>74</v>
      </c>
      <c r="D618" s="5" t="s">
        <v>109</v>
      </c>
      <c r="E618" s="30">
        <v>41.264</v>
      </c>
    </row>
    <row r="619" ht="15.6" spans="1:5">
      <c r="A619" s="28">
        <v>2012</v>
      </c>
      <c r="B619" s="10" t="s">
        <v>4</v>
      </c>
      <c r="C619" s="10" t="s">
        <v>74</v>
      </c>
      <c r="D619" s="5" t="s">
        <v>110</v>
      </c>
      <c r="E619" s="30">
        <v>32.853</v>
      </c>
    </row>
    <row r="620" ht="15.6" spans="1:5">
      <c r="A620" s="28">
        <v>2012</v>
      </c>
      <c r="B620" s="10" t="s">
        <v>4</v>
      </c>
      <c r="C620" s="10" t="s">
        <v>74</v>
      </c>
      <c r="D620" s="5" t="s">
        <v>111</v>
      </c>
      <c r="E620" s="30">
        <v>75.495</v>
      </c>
    </row>
    <row r="621" ht="15.6" spans="1:5">
      <c r="A621" s="28">
        <v>2012</v>
      </c>
      <c r="B621" s="10" t="s">
        <v>4</v>
      </c>
      <c r="C621" s="10" t="s">
        <v>74</v>
      </c>
      <c r="D621" s="5" t="s">
        <v>112</v>
      </c>
      <c r="E621" s="30">
        <v>60.359</v>
      </c>
    </row>
    <row r="622" ht="15.6" spans="1:5">
      <c r="A622" s="28">
        <v>2012</v>
      </c>
      <c r="B622" s="10" t="s">
        <v>4</v>
      </c>
      <c r="C622" s="10" t="s">
        <v>74</v>
      </c>
      <c r="D622" s="5" t="s">
        <v>113</v>
      </c>
      <c r="E622" s="30">
        <v>34.46</v>
      </c>
    </row>
    <row r="623" ht="15.6" spans="1:5">
      <c r="A623" s="28">
        <v>2012</v>
      </c>
      <c r="B623" s="10" t="s">
        <v>4</v>
      </c>
      <c r="C623" s="10" t="s">
        <v>74</v>
      </c>
      <c r="D623" s="5" t="s">
        <v>114</v>
      </c>
      <c r="E623" s="30">
        <v>35.865</v>
      </c>
    </row>
    <row r="624" ht="15.6" spans="1:5">
      <c r="A624" s="28">
        <v>2012</v>
      </c>
      <c r="B624" s="10" t="s">
        <v>4</v>
      </c>
      <c r="C624" s="10" t="s">
        <v>74</v>
      </c>
      <c r="D624" s="5" t="s">
        <v>115</v>
      </c>
      <c r="E624" s="30">
        <v>67.744</v>
      </c>
    </row>
    <row r="625" ht="15.6" spans="1:5">
      <c r="A625" s="28">
        <v>2012</v>
      </c>
      <c r="B625" s="10" t="s">
        <v>4</v>
      </c>
      <c r="C625" s="10" t="s">
        <v>74</v>
      </c>
      <c r="D625" s="5" t="s">
        <v>116</v>
      </c>
      <c r="E625" s="30">
        <v>21.248</v>
      </c>
    </row>
    <row r="626" ht="15.6" spans="1:5">
      <c r="A626" s="28">
        <v>2012</v>
      </c>
      <c r="B626" s="10" t="s">
        <v>4</v>
      </c>
      <c r="C626" s="10" t="s">
        <v>74</v>
      </c>
      <c r="D626" s="5" t="s">
        <v>117</v>
      </c>
      <c r="E626" s="30">
        <v>37.874</v>
      </c>
    </row>
    <row r="627" ht="15.6" spans="1:5">
      <c r="A627" s="28">
        <v>2012</v>
      </c>
      <c r="B627" s="6" t="s">
        <v>8</v>
      </c>
      <c r="C627" s="10" t="s">
        <v>74</v>
      </c>
      <c r="D627" s="5" t="s">
        <v>106</v>
      </c>
      <c r="E627" s="30">
        <v>421</v>
      </c>
    </row>
    <row r="628" ht="15.6" spans="1:5">
      <c r="A628" s="28">
        <v>2012</v>
      </c>
      <c r="B628" s="6" t="s">
        <v>8</v>
      </c>
      <c r="C628" s="10" t="s">
        <v>74</v>
      </c>
      <c r="D628" s="5" t="s">
        <v>107</v>
      </c>
      <c r="E628" s="30">
        <v>50.301</v>
      </c>
    </row>
    <row r="629" ht="15.6" spans="1:5">
      <c r="A629" s="28">
        <v>2012</v>
      </c>
      <c r="B629" s="6" t="s">
        <v>8</v>
      </c>
      <c r="C629" s="10" t="s">
        <v>74</v>
      </c>
      <c r="D629" s="5" t="s">
        <v>108</v>
      </c>
      <c r="E629" s="30">
        <v>95.115</v>
      </c>
    </row>
    <row r="630" ht="15.6" spans="1:5">
      <c r="A630" s="28">
        <v>2012</v>
      </c>
      <c r="B630" s="6" t="s">
        <v>8</v>
      </c>
      <c r="C630" s="10" t="s">
        <v>74</v>
      </c>
      <c r="D630" s="5" t="s">
        <v>109</v>
      </c>
      <c r="E630" s="30">
        <v>208.724</v>
      </c>
    </row>
    <row r="631" ht="15.6" spans="1:5">
      <c r="A631" s="28">
        <v>2012</v>
      </c>
      <c r="B631" s="6" t="s">
        <v>8</v>
      </c>
      <c r="C631" s="10" t="s">
        <v>74</v>
      </c>
      <c r="D631" s="5" t="s">
        <v>110</v>
      </c>
      <c r="E631" s="30">
        <v>58.965</v>
      </c>
    </row>
    <row r="632" ht="15.6" spans="1:5">
      <c r="A632" s="28">
        <v>2012</v>
      </c>
      <c r="B632" s="6" t="s">
        <v>8</v>
      </c>
      <c r="C632" s="10" t="s">
        <v>74</v>
      </c>
      <c r="D632" s="5" t="s">
        <v>111</v>
      </c>
      <c r="E632" s="30">
        <v>291.933</v>
      </c>
    </row>
    <row r="633" ht="15.6" spans="1:5">
      <c r="A633" s="28">
        <v>2012</v>
      </c>
      <c r="B633" s="10" t="s">
        <v>4</v>
      </c>
      <c r="C633" s="5" t="s">
        <v>72</v>
      </c>
      <c r="D633" s="5">
        <v>1</v>
      </c>
      <c r="E633" s="30">
        <v>112.501</v>
      </c>
    </row>
    <row r="634" ht="15.6" spans="1:5">
      <c r="A634" s="28">
        <v>2012</v>
      </c>
      <c r="B634" s="10" t="s">
        <v>4</v>
      </c>
      <c r="C634" s="5" t="s">
        <v>72</v>
      </c>
      <c r="D634" s="5">
        <v>2</v>
      </c>
      <c r="E634" s="30">
        <v>88.265</v>
      </c>
    </row>
    <row r="635" ht="15.6" spans="1:5">
      <c r="A635" s="28">
        <v>2012</v>
      </c>
      <c r="B635" s="10" t="s">
        <v>4</v>
      </c>
      <c r="C635" s="5" t="s">
        <v>72</v>
      </c>
      <c r="D635" s="5">
        <v>3</v>
      </c>
      <c r="E635" s="30">
        <v>82.369</v>
      </c>
    </row>
    <row r="636" ht="15.6" spans="1:5">
      <c r="A636" s="28">
        <v>2012</v>
      </c>
      <c r="B636" s="10" t="s">
        <v>4</v>
      </c>
      <c r="C636" s="5" t="s">
        <v>72</v>
      </c>
      <c r="D636" s="5">
        <v>4</v>
      </c>
      <c r="E636" s="30">
        <v>57.266</v>
      </c>
    </row>
    <row r="637" ht="15.6" spans="1:5">
      <c r="A637" s="28">
        <v>2012</v>
      </c>
      <c r="B637" s="10" t="s">
        <v>4</v>
      </c>
      <c r="C637" s="5" t="s">
        <v>72</v>
      </c>
      <c r="D637" s="5">
        <v>5</v>
      </c>
      <c r="E637" s="30">
        <v>107.277</v>
      </c>
    </row>
    <row r="638" ht="15.6" spans="1:5">
      <c r="A638" s="28">
        <v>2012</v>
      </c>
      <c r="B638" s="10" t="s">
        <v>4</v>
      </c>
      <c r="C638" s="5" t="s">
        <v>72</v>
      </c>
      <c r="D638" s="5">
        <v>6</v>
      </c>
      <c r="E638" s="30">
        <v>57.481</v>
      </c>
    </row>
    <row r="639" ht="15.6" spans="1:5">
      <c r="A639" s="28">
        <v>2012</v>
      </c>
      <c r="B639" s="10" t="s">
        <v>4</v>
      </c>
      <c r="C639" s="5" t="s">
        <v>72</v>
      </c>
      <c r="D639" s="5">
        <v>7</v>
      </c>
      <c r="E639" s="30">
        <v>45.402</v>
      </c>
    </row>
    <row r="640" ht="15.6" spans="1:5">
      <c r="A640" s="28">
        <v>2012</v>
      </c>
      <c r="B640" s="10" t="s">
        <v>4</v>
      </c>
      <c r="C640" s="5" t="s">
        <v>72</v>
      </c>
      <c r="D640" s="5">
        <v>8</v>
      </c>
      <c r="E640" s="30">
        <v>49.205</v>
      </c>
    </row>
    <row r="641" ht="15.6" spans="1:5">
      <c r="A641" s="28">
        <v>2012</v>
      </c>
      <c r="B641" s="10" t="s">
        <v>4</v>
      </c>
      <c r="C641" s="5" t="s">
        <v>72</v>
      </c>
      <c r="D641" s="5">
        <v>9</v>
      </c>
      <c r="E641" s="30">
        <v>75.686</v>
      </c>
    </row>
    <row r="642" ht="15.6" spans="1:5">
      <c r="A642" s="28">
        <v>2012</v>
      </c>
      <c r="B642" s="10" t="s">
        <v>4</v>
      </c>
      <c r="C642" s="5" t="s">
        <v>72</v>
      </c>
      <c r="D642" s="5">
        <v>10</v>
      </c>
      <c r="E642" s="30">
        <v>63.117</v>
      </c>
    </row>
    <row r="643" ht="15.6" spans="1:5">
      <c r="A643" s="28">
        <v>2012</v>
      </c>
      <c r="B643" s="10" t="s">
        <v>4</v>
      </c>
      <c r="C643" s="5" t="s">
        <v>72</v>
      </c>
      <c r="D643" s="5">
        <v>11</v>
      </c>
      <c r="E643" s="30">
        <v>59.061</v>
      </c>
    </row>
    <row r="644" ht="15.6" spans="1:5">
      <c r="A644" s="28">
        <v>2012</v>
      </c>
      <c r="B644" s="10" t="s">
        <v>4</v>
      </c>
      <c r="C644" s="5" t="s">
        <v>72</v>
      </c>
      <c r="D644" s="5">
        <v>12</v>
      </c>
      <c r="E644" s="30">
        <v>100.099</v>
      </c>
    </row>
    <row r="645" ht="15.6" spans="1:5">
      <c r="A645" s="28">
        <v>2012</v>
      </c>
      <c r="B645" s="6" t="s">
        <v>8</v>
      </c>
      <c r="C645" s="5" t="s">
        <v>72</v>
      </c>
      <c r="D645" s="5">
        <v>1</v>
      </c>
      <c r="E645" s="30">
        <v>88.318</v>
      </c>
    </row>
    <row r="646" ht="15.6" spans="1:5">
      <c r="A646" s="28">
        <v>2012</v>
      </c>
      <c r="B646" s="6" t="s">
        <v>8</v>
      </c>
      <c r="C646" s="5" t="s">
        <v>72</v>
      </c>
      <c r="D646" s="5">
        <v>2</v>
      </c>
      <c r="E646" s="30">
        <v>67.969</v>
      </c>
    </row>
    <row r="647" ht="15.6" spans="1:5">
      <c r="A647" s="28">
        <v>2012</v>
      </c>
      <c r="B647" s="6" t="s">
        <v>8</v>
      </c>
      <c r="C647" s="5" t="s">
        <v>72</v>
      </c>
      <c r="D647" s="5">
        <v>3</v>
      </c>
      <c r="E647" s="30">
        <v>129.291</v>
      </c>
    </row>
    <row r="648" ht="15.6" spans="1:5">
      <c r="A648" s="28">
        <v>2012</v>
      </c>
      <c r="B648" s="6" t="s">
        <v>8</v>
      </c>
      <c r="C648" s="5" t="s">
        <v>72</v>
      </c>
      <c r="D648" s="5">
        <v>4</v>
      </c>
      <c r="E648" s="30">
        <v>89.749</v>
      </c>
    </row>
    <row r="649" ht="15.6" spans="1:5">
      <c r="A649" s="28">
        <v>2012</v>
      </c>
      <c r="B649" s="6" t="s">
        <v>8</v>
      </c>
      <c r="C649" s="5" t="s">
        <v>72</v>
      </c>
      <c r="D649" s="5">
        <v>5</v>
      </c>
      <c r="E649" s="30">
        <v>82.718</v>
      </c>
    </row>
    <row r="650" ht="15.6" spans="1:5">
      <c r="A650" s="28">
        <v>2012</v>
      </c>
      <c r="B650" s="6" t="s">
        <v>8</v>
      </c>
      <c r="C650" s="5" t="s">
        <v>72</v>
      </c>
      <c r="D650" s="5">
        <v>6</v>
      </c>
      <c r="E650" s="30">
        <v>103.14</v>
      </c>
    </row>
    <row r="651" ht="15.6" spans="1:5">
      <c r="A651" s="30">
        <v>2013</v>
      </c>
      <c r="B651" s="6" t="s">
        <v>8</v>
      </c>
      <c r="C651" s="5" t="s">
        <v>72</v>
      </c>
      <c r="D651" s="30">
        <v>1</v>
      </c>
      <c r="E651" s="30">
        <v>68.181</v>
      </c>
    </row>
    <row r="652" ht="15.6" spans="1:5">
      <c r="A652" s="30">
        <v>2013</v>
      </c>
      <c r="B652" s="6" t="s">
        <v>8</v>
      </c>
      <c r="C652" s="5" t="s">
        <v>72</v>
      </c>
      <c r="D652" s="30">
        <v>2</v>
      </c>
      <c r="E652" s="30">
        <v>55.796</v>
      </c>
    </row>
    <row r="653" ht="15.6" spans="1:5">
      <c r="A653" s="30">
        <v>2013</v>
      </c>
      <c r="B653" s="6" t="s">
        <v>8</v>
      </c>
      <c r="C653" s="5" t="s">
        <v>72</v>
      </c>
      <c r="D653" s="30">
        <v>3</v>
      </c>
      <c r="E653" s="30">
        <v>93.765</v>
      </c>
    </row>
    <row r="654" ht="15.6" spans="1:5">
      <c r="A654" s="30">
        <v>2013</v>
      </c>
      <c r="B654" s="6" t="s">
        <v>8</v>
      </c>
      <c r="C654" s="5" t="s">
        <v>72</v>
      </c>
      <c r="D654" s="30">
        <v>4</v>
      </c>
      <c r="E654" s="30">
        <v>106.443</v>
      </c>
    </row>
    <row r="655" ht="15.6" spans="1:5">
      <c r="A655" s="30">
        <v>2013</v>
      </c>
      <c r="B655" s="6" t="s">
        <v>8</v>
      </c>
      <c r="C655" s="5" t="s">
        <v>72</v>
      </c>
      <c r="D655" s="30">
        <v>5</v>
      </c>
      <c r="E655" s="30">
        <v>120.696</v>
      </c>
    </row>
    <row r="656" ht="15.6" spans="1:5">
      <c r="A656" s="30">
        <v>2013</v>
      </c>
      <c r="B656" s="6" t="s">
        <v>8</v>
      </c>
      <c r="C656" s="5" t="s">
        <v>72</v>
      </c>
      <c r="D656" s="30">
        <v>6</v>
      </c>
      <c r="E656" s="30">
        <v>105.328</v>
      </c>
    </row>
    <row r="657" ht="15.6" spans="1:5">
      <c r="A657" s="30">
        <v>2013</v>
      </c>
      <c r="B657" s="30" t="s">
        <v>6</v>
      </c>
      <c r="C657" s="30" t="s">
        <v>118</v>
      </c>
      <c r="D657" s="30">
        <v>1</v>
      </c>
      <c r="E657" s="30">
        <v>103.505</v>
      </c>
    </row>
    <row r="658" ht="15.6" spans="1:5">
      <c r="A658" s="30">
        <v>2013</v>
      </c>
      <c r="B658" s="30" t="s">
        <v>6</v>
      </c>
      <c r="C658" s="30" t="s">
        <v>118</v>
      </c>
      <c r="D658" s="30">
        <v>2</v>
      </c>
      <c r="E658" s="30">
        <v>101.325</v>
      </c>
    </row>
    <row r="659" ht="15.6" spans="1:5">
      <c r="A659" s="30">
        <v>2013</v>
      </c>
      <c r="B659" s="30" t="s">
        <v>6</v>
      </c>
      <c r="C659" s="30" t="s">
        <v>118</v>
      </c>
      <c r="D659" s="30">
        <v>3</v>
      </c>
      <c r="E659" s="30">
        <v>41.86</v>
      </c>
    </row>
    <row r="660" ht="15.6" spans="1:5">
      <c r="A660" s="30">
        <v>2013</v>
      </c>
      <c r="B660" s="30" t="s">
        <v>6</v>
      </c>
      <c r="C660" s="30" t="s">
        <v>118</v>
      </c>
      <c r="D660" s="30">
        <v>4</v>
      </c>
      <c r="E660" s="30"/>
    </row>
    <row r="661" ht="15.6" spans="1:5">
      <c r="A661" s="30">
        <v>2013</v>
      </c>
      <c r="B661" s="30" t="s">
        <v>6</v>
      </c>
      <c r="C661" s="30" t="s">
        <v>118</v>
      </c>
      <c r="D661" s="30">
        <v>5</v>
      </c>
      <c r="E661" s="30">
        <v>47.014</v>
      </c>
    </row>
    <row r="662" ht="15.6" spans="1:5">
      <c r="A662" s="30">
        <v>2013</v>
      </c>
      <c r="B662" s="30" t="s">
        <v>6</v>
      </c>
      <c r="C662" s="30" t="s">
        <v>118</v>
      </c>
      <c r="D662" s="30">
        <v>6</v>
      </c>
      <c r="E662" s="30">
        <v>85.666</v>
      </c>
    </row>
    <row r="663" ht="15.6" spans="1:5">
      <c r="A663" s="30">
        <v>2013</v>
      </c>
      <c r="B663" s="30" t="s">
        <v>6</v>
      </c>
      <c r="C663" s="10" t="s">
        <v>74</v>
      </c>
      <c r="D663" s="30">
        <v>1</v>
      </c>
      <c r="E663" s="30">
        <v>65.498</v>
      </c>
    </row>
    <row r="664" ht="15.6" spans="1:5">
      <c r="A664" s="30">
        <v>2013</v>
      </c>
      <c r="B664" s="30" t="s">
        <v>6</v>
      </c>
      <c r="C664" s="10" t="s">
        <v>74</v>
      </c>
      <c r="D664" s="30">
        <v>2</v>
      </c>
      <c r="E664" s="30">
        <v>67.602</v>
      </c>
    </row>
    <row r="665" ht="15.6" spans="1:5">
      <c r="A665" s="30">
        <v>2013</v>
      </c>
      <c r="B665" s="30" t="s">
        <v>6</v>
      </c>
      <c r="C665" s="10" t="s">
        <v>74</v>
      </c>
      <c r="D665" s="30">
        <v>3</v>
      </c>
      <c r="E665" s="30">
        <v>24.031</v>
      </c>
    </row>
    <row r="666" ht="15.6" spans="1:5">
      <c r="A666" s="30">
        <v>2013</v>
      </c>
      <c r="B666" s="30" t="s">
        <v>6</v>
      </c>
      <c r="C666" s="10" t="s">
        <v>74</v>
      </c>
      <c r="D666" s="30">
        <v>4</v>
      </c>
      <c r="E666" s="30">
        <v>71.625</v>
      </c>
    </row>
    <row r="667" ht="15.6" spans="1:5">
      <c r="A667" s="30">
        <v>2013</v>
      </c>
      <c r="B667" s="30" t="s">
        <v>6</v>
      </c>
      <c r="C667" s="10" t="s">
        <v>74</v>
      </c>
      <c r="D667" s="30">
        <v>5</v>
      </c>
      <c r="E667" s="30">
        <v>61.645</v>
      </c>
    </row>
    <row r="668" ht="15.6" spans="1:5">
      <c r="A668" s="30">
        <v>2013</v>
      </c>
      <c r="B668" s="30" t="s">
        <v>6</v>
      </c>
      <c r="C668" s="10" t="s">
        <v>74</v>
      </c>
      <c r="D668" s="30">
        <v>6</v>
      </c>
      <c r="E668" s="30">
        <v>41.018</v>
      </c>
    </row>
    <row r="669" ht="15.6" spans="1:5">
      <c r="A669" s="30">
        <v>2013</v>
      </c>
      <c r="B669" s="4" t="s">
        <v>7</v>
      </c>
      <c r="C669" s="30" t="s">
        <v>118</v>
      </c>
      <c r="D669" s="30">
        <v>1</v>
      </c>
      <c r="E669" s="30">
        <v>53.278</v>
      </c>
    </row>
    <row r="670" ht="15.6" spans="1:5">
      <c r="A670" s="30">
        <v>2013</v>
      </c>
      <c r="B670" s="4" t="s">
        <v>7</v>
      </c>
      <c r="C670" s="30" t="s">
        <v>118</v>
      </c>
      <c r="D670" s="30">
        <v>2</v>
      </c>
      <c r="E670" s="30">
        <v>35.88</v>
      </c>
    </row>
    <row r="671" ht="15.6" spans="1:5">
      <c r="A671" s="30">
        <v>2013</v>
      </c>
      <c r="B671" s="4" t="s">
        <v>7</v>
      </c>
      <c r="C671" s="30" t="s">
        <v>118</v>
      </c>
      <c r="D671" s="30">
        <v>2</v>
      </c>
      <c r="E671" s="30">
        <v>3.879</v>
      </c>
    </row>
    <row r="672" ht="15.6" spans="1:5">
      <c r="A672" s="30">
        <v>2013</v>
      </c>
      <c r="B672" s="4" t="s">
        <v>7</v>
      </c>
      <c r="C672" s="30" t="s">
        <v>118</v>
      </c>
      <c r="D672" s="30">
        <v>3</v>
      </c>
      <c r="E672" s="30"/>
    </row>
    <row r="673" ht="15.6" spans="1:5">
      <c r="A673" s="30">
        <v>2013</v>
      </c>
      <c r="B673" s="4" t="s">
        <v>7</v>
      </c>
      <c r="C673" s="30" t="s">
        <v>118</v>
      </c>
      <c r="D673" s="30">
        <v>4</v>
      </c>
      <c r="E673" s="30">
        <v>28.354</v>
      </c>
    </row>
    <row r="674" ht="15.6" spans="1:5">
      <c r="A674" s="30">
        <v>2013</v>
      </c>
      <c r="B674" s="4" t="s">
        <v>7</v>
      </c>
      <c r="C674" s="30" t="s">
        <v>118</v>
      </c>
      <c r="D674" s="30">
        <v>5</v>
      </c>
      <c r="E674" s="30">
        <v>45.364</v>
      </c>
    </row>
    <row r="675" ht="15.6" spans="1:5">
      <c r="A675" s="30">
        <v>2013</v>
      </c>
      <c r="B675" s="4" t="s">
        <v>7</v>
      </c>
      <c r="C675" s="30" t="s">
        <v>118</v>
      </c>
      <c r="D675" s="30">
        <v>6</v>
      </c>
      <c r="E675" s="30">
        <v>45.341</v>
      </c>
    </row>
    <row r="676" ht="15.6" spans="1:5">
      <c r="A676" s="30">
        <v>2013</v>
      </c>
      <c r="B676" s="4" t="s">
        <v>7</v>
      </c>
      <c r="C676" s="30" t="s">
        <v>118</v>
      </c>
      <c r="D676" s="30">
        <v>6</v>
      </c>
      <c r="E676" s="30">
        <v>7.119</v>
      </c>
    </row>
    <row r="677" ht="15.6" spans="1:5">
      <c r="A677" s="30">
        <v>2013</v>
      </c>
      <c r="B677" s="4" t="s">
        <v>7</v>
      </c>
      <c r="C677" s="10" t="s">
        <v>74</v>
      </c>
      <c r="D677" s="30">
        <v>1</v>
      </c>
      <c r="E677" s="30">
        <v>38.716</v>
      </c>
    </row>
    <row r="678" ht="15.6" spans="1:5">
      <c r="A678" s="30">
        <v>2013</v>
      </c>
      <c r="B678" s="4" t="s">
        <v>7</v>
      </c>
      <c r="C678" s="10" t="s">
        <v>74</v>
      </c>
      <c r="D678" s="30">
        <v>2</v>
      </c>
      <c r="E678" s="30">
        <v>6.205</v>
      </c>
    </row>
    <row r="679" ht="15.6" spans="1:5">
      <c r="A679" s="30">
        <v>2013</v>
      </c>
      <c r="B679" s="4" t="s">
        <v>7</v>
      </c>
      <c r="C679" s="10" t="s">
        <v>74</v>
      </c>
      <c r="D679" s="30">
        <v>3</v>
      </c>
      <c r="E679" s="30">
        <v>38.493</v>
      </c>
    </row>
    <row r="680" ht="15.6" spans="1:5">
      <c r="A680" s="30">
        <v>2013</v>
      </c>
      <c r="B680" s="4" t="s">
        <v>7</v>
      </c>
      <c r="C680" s="10" t="s">
        <v>74</v>
      </c>
      <c r="D680" s="30">
        <v>4</v>
      </c>
      <c r="E680" s="30">
        <v>44.282</v>
      </c>
    </row>
    <row r="681" ht="15.6" spans="1:5">
      <c r="A681" s="30">
        <v>2013</v>
      </c>
      <c r="B681" s="4" t="s">
        <v>7</v>
      </c>
      <c r="C681" s="10" t="s">
        <v>74</v>
      </c>
      <c r="D681" s="30">
        <v>5</v>
      </c>
      <c r="E681" s="30">
        <v>19.736</v>
      </c>
    </row>
    <row r="682" ht="15.6" spans="1:5">
      <c r="A682" s="30">
        <v>2013</v>
      </c>
      <c r="B682" s="4" t="s">
        <v>7</v>
      </c>
      <c r="C682" s="10" t="s">
        <v>74</v>
      </c>
      <c r="D682" s="30">
        <v>6</v>
      </c>
      <c r="E682" s="30">
        <v>74.326</v>
      </c>
    </row>
    <row r="683" ht="15.6" spans="1:5">
      <c r="A683" s="30">
        <v>2013</v>
      </c>
      <c r="B683" s="4" t="s">
        <v>5</v>
      </c>
      <c r="C683" s="30" t="s">
        <v>118</v>
      </c>
      <c r="D683" s="30">
        <v>1</v>
      </c>
      <c r="E683" s="30">
        <v>92.257</v>
      </c>
    </row>
    <row r="684" ht="15.6" spans="1:5">
      <c r="A684" s="30">
        <v>2013</v>
      </c>
      <c r="B684" s="4" t="s">
        <v>5</v>
      </c>
      <c r="C684" s="30" t="s">
        <v>118</v>
      </c>
      <c r="D684" s="30">
        <v>2</v>
      </c>
      <c r="E684" s="30">
        <v>58.176</v>
      </c>
    </row>
    <row r="685" ht="15.6" spans="1:5">
      <c r="A685" s="30">
        <v>2013</v>
      </c>
      <c r="B685" s="4" t="s">
        <v>5</v>
      </c>
      <c r="C685" s="30" t="s">
        <v>118</v>
      </c>
      <c r="D685" s="30">
        <v>3</v>
      </c>
      <c r="E685" s="30">
        <v>61.919</v>
      </c>
    </row>
    <row r="686" ht="15.6" spans="1:5">
      <c r="A686" s="30">
        <v>2013</v>
      </c>
      <c r="B686" s="4" t="s">
        <v>5</v>
      </c>
      <c r="C686" s="30" t="s">
        <v>118</v>
      </c>
      <c r="D686" s="30">
        <v>4</v>
      </c>
      <c r="E686" s="30">
        <v>73.532</v>
      </c>
    </row>
    <row r="687" ht="15.6" spans="1:5">
      <c r="A687" s="30">
        <v>2013</v>
      </c>
      <c r="B687" s="4" t="s">
        <v>5</v>
      </c>
      <c r="C687" s="30" t="s">
        <v>118</v>
      </c>
      <c r="D687" s="30">
        <v>5</v>
      </c>
      <c r="E687" s="30">
        <v>52.713</v>
      </c>
    </row>
    <row r="688" ht="15.6" spans="1:5">
      <c r="A688" s="30">
        <v>2013</v>
      </c>
      <c r="B688" s="4" t="s">
        <v>5</v>
      </c>
      <c r="C688" s="30" t="s">
        <v>118</v>
      </c>
      <c r="D688" s="30">
        <v>6</v>
      </c>
      <c r="E688" s="30">
        <v>69.345</v>
      </c>
    </row>
    <row r="689" ht="15.6" spans="1:5">
      <c r="A689" s="30">
        <v>2013</v>
      </c>
      <c r="B689" s="10" t="s">
        <v>4</v>
      </c>
      <c r="C689" s="5" t="s">
        <v>72</v>
      </c>
      <c r="D689" s="30">
        <v>1</v>
      </c>
      <c r="E689" s="30">
        <v>91.75</v>
      </c>
    </row>
    <row r="690" ht="15.6" spans="1:5">
      <c r="A690" s="30">
        <v>2013</v>
      </c>
      <c r="B690" s="10" t="s">
        <v>4</v>
      </c>
      <c r="C690" s="5" t="s">
        <v>72</v>
      </c>
      <c r="D690" s="30">
        <v>2</v>
      </c>
      <c r="E690" s="30">
        <v>59.501</v>
      </c>
    </row>
    <row r="691" ht="15.6" spans="1:5">
      <c r="A691" s="30">
        <v>2013</v>
      </c>
      <c r="B691" s="10" t="s">
        <v>4</v>
      </c>
      <c r="C691" s="5" t="s">
        <v>72</v>
      </c>
      <c r="D691" s="30">
        <v>3</v>
      </c>
      <c r="E691" s="30">
        <v>50.484</v>
      </c>
    </row>
    <row r="692" ht="15.6" spans="1:5">
      <c r="A692" s="30">
        <v>2013</v>
      </c>
      <c r="B692" s="10" t="s">
        <v>4</v>
      </c>
      <c r="C692" s="5" t="s">
        <v>72</v>
      </c>
      <c r="D692" s="30">
        <v>4</v>
      </c>
      <c r="E692" s="30">
        <v>93.898</v>
      </c>
    </row>
    <row r="693" ht="15.6" spans="1:5">
      <c r="A693" s="30">
        <v>2013</v>
      </c>
      <c r="B693" s="10" t="s">
        <v>4</v>
      </c>
      <c r="C693" s="5" t="s">
        <v>72</v>
      </c>
      <c r="D693" s="30">
        <v>5</v>
      </c>
      <c r="E693" s="30">
        <v>66.317</v>
      </c>
    </row>
    <row r="694" ht="15.6" spans="1:5">
      <c r="A694" s="30">
        <v>2013</v>
      </c>
      <c r="B694" s="10" t="s">
        <v>4</v>
      </c>
      <c r="C694" s="5" t="s">
        <v>72</v>
      </c>
      <c r="D694" s="30">
        <v>6</v>
      </c>
      <c r="E694" s="30">
        <v>71.073</v>
      </c>
    </row>
    <row r="695" ht="15.6" spans="1:5">
      <c r="A695" s="30">
        <v>2013</v>
      </c>
      <c r="B695" s="10" t="s">
        <v>4</v>
      </c>
      <c r="C695" s="5" t="s">
        <v>72</v>
      </c>
      <c r="D695" s="30">
        <v>7</v>
      </c>
      <c r="E695" s="30">
        <v>58.761</v>
      </c>
    </row>
    <row r="696" ht="15.6" spans="1:5">
      <c r="A696" s="30">
        <v>2013</v>
      </c>
      <c r="B696" s="10" t="s">
        <v>4</v>
      </c>
      <c r="C696" s="5" t="s">
        <v>72</v>
      </c>
      <c r="D696" s="30">
        <v>8</v>
      </c>
      <c r="E696" s="30">
        <v>50.349</v>
      </c>
    </row>
    <row r="697" ht="15.6" spans="1:5">
      <c r="A697" s="30">
        <v>2013</v>
      </c>
      <c r="B697" s="10" t="s">
        <v>4</v>
      </c>
      <c r="C697" s="5" t="s">
        <v>72</v>
      </c>
      <c r="D697" s="30">
        <v>9</v>
      </c>
      <c r="E697" s="30">
        <v>53.204</v>
      </c>
    </row>
    <row r="698" ht="15.6" spans="1:5">
      <c r="A698" s="30">
        <v>2013</v>
      </c>
      <c r="B698" s="10" t="s">
        <v>4</v>
      </c>
      <c r="C698" s="5" t="s">
        <v>72</v>
      </c>
      <c r="D698" s="30">
        <v>10</v>
      </c>
      <c r="E698" s="30">
        <v>24.388</v>
      </c>
    </row>
    <row r="699" ht="15.6" spans="1:5">
      <c r="A699" s="30">
        <v>2013</v>
      </c>
      <c r="B699" s="10" t="s">
        <v>4</v>
      </c>
      <c r="C699" s="5" t="s">
        <v>72</v>
      </c>
      <c r="D699" s="30">
        <v>11</v>
      </c>
      <c r="E699" s="30">
        <v>63.685</v>
      </c>
    </row>
    <row r="700" ht="15.6" spans="1:5">
      <c r="A700" s="30">
        <v>2013</v>
      </c>
      <c r="B700" s="10" t="s">
        <v>4</v>
      </c>
      <c r="C700" s="5" t="s">
        <v>72</v>
      </c>
      <c r="D700" s="30">
        <v>12</v>
      </c>
      <c r="E700" s="30">
        <v>45.035</v>
      </c>
    </row>
    <row r="701" ht="15.6" spans="1:5">
      <c r="A701" s="30">
        <v>2013</v>
      </c>
      <c r="B701" s="4" t="s">
        <v>5</v>
      </c>
      <c r="C701" s="10" t="s">
        <v>74</v>
      </c>
      <c r="D701" s="30">
        <v>1</v>
      </c>
      <c r="E701" s="30">
        <v>43.854</v>
      </c>
    </row>
    <row r="702" ht="15.6" spans="1:5">
      <c r="A702" s="30">
        <v>2013</v>
      </c>
      <c r="B702" s="4" t="s">
        <v>5</v>
      </c>
      <c r="C702" s="10" t="s">
        <v>74</v>
      </c>
      <c r="D702" s="30">
        <v>2</v>
      </c>
      <c r="E702" s="30">
        <v>32.534</v>
      </c>
    </row>
    <row r="703" ht="15.6" spans="1:5">
      <c r="A703" s="30">
        <v>2013</v>
      </c>
      <c r="B703" s="4" t="s">
        <v>5</v>
      </c>
      <c r="C703" s="10" t="s">
        <v>74</v>
      </c>
      <c r="D703" s="30">
        <v>3</v>
      </c>
      <c r="E703" s="30">
        <v>67.927</v>
      </c>
    </row>
    <row r="704" ht="15.6" spans="1:5">
      <c r="A704" s="30">
        <v>2013</v>
      </c>
      <c r="B704" s="4" t="s">
        <v>5</v>
      </c>
      <c r="C704" s="10" t="s">
        <v>74</v>
      </c>
      <c r="D704" s="30">
        <v>4</v>
      </c>
      <c r="E704" s="30">
        <v>73.102</v>
      </c>
    </row>
    <row r="705" ht="15.6" spans="1:5">
      <c r="A705" s="30">
        <v>2013</v>
      </c>
      <c r="B705" s="4" t="s">
        <v>5</v>
      </c>
      <c r="C705" s="10" t="s">
        <v>74</v>
      </c>
      <c r="D705" s="30">
        <v>5</v>
      </c>
      <c r="E705" s="30">
        <v>60.167</v>
      </c>
    </row>
    <row r="706" ht="15.6" spans="1:5">
      <c r="A706" s="30">
        <v>2013</v>
      </c>
      <c r="B706" s="4" t="s">
        <v>5</v>
      </c>
      <c r="C706" s="10" t="s">
        <v>74</v>
      </c>
      <c r="D706" s="30">
        <v>6</v>
      </c>
      <c r="E706" s="30">
        <v>63.183</v>
      </c>
    </row>
    <row r="707" ht="15.6" spans="1:5">
      <c r="A707" s="30">
        <v>2013</v>
      </c>
      <c r="B707" s="30" t="s">
        <v>6</v>
      </c>
      <c r="C707" s="5" t="s">
        <v>72</v>
      </c>
      <c r="D707" s="30">
        <v>1</v>
      </c>
      <c r="E707" s="30">
        <v>36.681</v>
      </c>
    </row>
    <row r="708" ht="15.6" spans="1:5">
      <c r="A708" s="30">
        <v>2013</v>
      </c>
      <c r="B708" s="30" t="s">
        <v>6</v>
      </c>
      <c r="C708" s="5" t="s">
        <v>72</v>
      </c>
      <c r="D708" s="30">
        <v>2</v>
      </c>
      <c r="E708" s="30">
        <v>88.158</v>
      </c>
    </row>
    <row r="709" ht="15.6" spans="1:5">
      <c r="A709" s="30">
        <v>2013</v>
      </c>
      <c r="B709" s="30" t="s">
        <v>6</v>
      </c>
      <c r="C709" s="5" t="s">
        <v>72</v>
      </c>
      <c r="D709" s="30">
        <v>3</v>
      </c>
      <c r="E709" s="30">
        <v>76.67</v>
      </c>
    </row>
    <row r="710" ht="15.6" spans="1:5">
      <c r="A710" s="30">
        <v>2013</v>
      </c>
      <c r="B710" s="30" t="s">
        <v>6</v>
      </c>
      <c r="C710" s="5" t="s">
        <v>72</v>
      </c>
      <c r="D710" s="30">
        <v>4</v>
      </c>
      <c r="E710" s="30">
        <v>99.483</v>
      </c>
    </row>
    <row r="711" ht="15.6" spans="1:5">
      <c r="A711" s="30">
        <v>2013</v>
      </c>
      <c r="B711" s="30" t="s">
        <v>6</v>
      </c>
      <c r="C711" s="5" t="s">
        <v>72</v>
      </c>
      <c r="D711" s="30">
        <v>5</v>
      </c>
      <c r="E711" s="30">
        <v>90.013</v>
      </c>
    </row>
    <row r="712" ht="15.6" spans="1:5">
      <c r="A712" s="30">
        <v>2013</v>
      </c>
      <c r="B712" s="30" t="s">
        <v>6</v>
      </c>
      <c r="C712" s="5" t="s">
        <v>72</v>
      </c>
      <c r="D712" s="30">
        <v>6</v>
      </c>
      <c r="E712" s="30">
        <v>61.806</v>
      </c>
    </row>
    <row r="713" ht="15.6" spans="1:5">
      <c r="A713" s="30">
        <v>2013</v>
      </c>
      <c r="B713" s="4" t="s">
        <v>7</v>
      </c>
      <c r="C713" s="5" t="s">
        <v>72</v>
      </c>
      <c r="D713" s="30">
        <v>1</v>
      </c>
      <c r="E713" s="30">
        <v>24.466</v>
      </c>
    </row>
    <row r="714" ht="15.6" spans="1:5">
      <c r="A714" s="30">
        <v>2013</v>
      </c>
      <c r="B714" s="4" t="s">
        <v>7</v>
      </c>
      <c r="C714" s="5" t="s">
        <v>72</v>
      </c>
      <c r="D714" s="30">
        <v>2</v>
      </c>
      <c r="E714" s="30">
        <v>23.947</v>
      </c>
    </row>
    <row r="715" ht="15.6" spans="1:5">
      <c r="A715" s="30">
        <v>2013</v>
      </c>
      <c r="B715" s="4" t="s">
        <v>7</v>
      </c>
      <c r="C715" s="5" t="s">
        <v>72</v>
      </c>
      <c r="D715" s="30">
        <v>3</v>
      </c>
      <c r="E715" s="30">
        <v>28.934</v>
      </c>
    </row>
    <row r="716" ht="15.6" spans="1:5">
      <c r="A716" s="30">
        <v>2013</v>
      </c>
      <c r="B716" s="4" t="s">
        <v>7</v>
      </c>
      <c r="C716" s="5" t="s">
        <v>72</v>
      </c>
      <c r="D716" s="30">
        <v>4</v>
      </c>
      <c r="E716" s="30">
        <v>29.8</v>
      </c>
    </row>
    <row r="717" ht="15.6" spans="1:5">
      <c r="A717" s="30">
        <v>2013</v>
      </c>
      <c r="B717" s="4" t="s">
        <v>7</v>
      </c>
      <c r="C717" s="5" t="s">
        <v>72</v>
      </c>
      <c r="D717" s="30">
        <v>5</v>
      </c>
      <c r="E717" s="30">
        <v>33.644</v>
      </c>
    </row>
    <row r="718" ht="15.6" spans="1:5">
      <c r="A718" s="30">
        <v>2013</v>
      </c>
      <c r="B718" s="4" t="s">
        <v>7</v>
      </c>
      <c r="C718" s="5" t="s">
        <v>72</v>
      </c>
      <c r="D718" s="30">
        <v>6</v>
      </c>
      <c r="E718" s="30">
        <v>23.72</v>
      </c>
    </row>
    <row r="719" ht="15.6" spans="1:5">
      <c r="A719" s="30">
        <v>2013</v>
      </c>
      <c r="B719" s="4" t="s">
        <v>5</v>
      </c>
      <c r="C719" s="5" t="s">
        <v>72</v>
      </c>
      <c r="D719" s="30">
        <v>1</v>
      </c>
      <c r="E719" s="30">
        <v>64.976</v>
      </c>
    </row>
    <row r="720" ht="15.6" spans="1:5">
      <c r="A720" s="30">
        <v>2013</v>
      </c>
      <c r="B720" s="4" t="s">
        <v>5</v>
      </c>
      <c r="C720" s="5" t="s">
        <v>72</v>
      </c>
      <c r="D720" s="30">
        <v>2</v>
      </c>
      <c r="E720" s="30">
        <v>79.206</v>
      </c>
    </row>
    <row r="721" ht="15.6" spans="1:5">
      <c r="A721" s="30">
        <v>2013</v>
      </c>
      <c r="B721" s="4" t="s">
        <v>5</v>
      </c>
      <c r="C721" s="5" t="s">
        <v>72</v>
      </c>
      <c r="D721" s="30">
        <v>3</v>
      </c>
      <c r="E721" s="30">
        <v>60.567</v>
      </c>
    </row>
    <row r="722" ht="15.6" spans="1:5">
      <c r="A722" s="30">
        <v>2013</v>
      </c>
      <c r="B722" s="4" t="s">
        <v>5</v>
      </c>
      <c r="C722" s="5" t="s">
        <v>72</v>
      </c>
      <c r="D722" s="30">
        <v>4</v>
      </c>
      <c r="E722" s="30">
        <v>71.528</v>
      </c>
    </row>
    <row r="723" ht="15.6" spans="1:5">
      <c r="A723" s="30">
        <v>2013</v>
      </c>
      <c r="B723" s="4" t="s">
        <v>5</v>
      </c>
      <c r="C723" s="5" t="s">
        <v>72</v>
      </c>
      <c r="D723" s="30">
        <v>5</v>
      </c>
      <c r="E723" s="30">
        <v>84.667</v>
      </c>
    </row>
    <row r="724" ht="15.6" spans="1:5">
      <c r="A724" s="30">
        <v>2013</v>
      </c>
      <c r="B724" s="4" t="s">
        <v>5</v>
      </c>
      <c r="C724" s="5" t="s">
        <v>72</v>
      </c>
      <c r="D724" s="30">
        <v>6</v>
      </c>
      <c r="E724" s="30">
        <v>62.06</v>
      </c>
    </row>
    <row r="725" spans="1:5">
      <c r="A725" s="5">
        <v>2014</v>
      </c>
      <c r="B725" s="4" t="s">
        <v>6</v>
      </c>
      <c r="C725" s="5" t="s">
        <v>72</v>
      </c>
      <c r="D725" s="31">
        <v>1</v>
      </c>
      <c r="E725" s="31">
        <v>69.051</v>
      </c>
    </row>
    <row r="726" spans="1:5">
      <c r="A726" s="5">
        <v>2014</v>
      </c>
      <c r="B726" s="4" t="s">
        <v>6</v>
      </c>
      <c r="C726" s="5" t="s">
        <v>72</v>
      </c>
      <c r="D726" s="31">
        <v>2</v>
      </c>
      <c r="E726" s="31">
        <v>68.102</v>
      </c>
    </row>
    <row r="727" spans="1:5">
      <c r="A727" s="5">
        <v>2014</v>
      </c>
      <c r="B727" s="4" t="s">
        <v>6</v>
      </c>
      <c r="C727" s="5" t="s">
        <v>72</v>
      </c>
      <c r="D727" s="31">
        <v>3</v>
      </c>
      <c r="E727" s="31">
        <v>26.287</v>
      </c>
    </row>
    <row r="728" spans="1:5">
      <c r="A728" s="5">
        <v>2014</v>
      </c>
      <c r="B728" s="4" t="s">
        <v>6</v>
      </c>
      <c r="C728" s="5" t="s">
        <v>72</v>
      </c>
      <c r="D728" s="31">
        <v>4</v>
      </c>
      <c r="E728" s="31">
        <v>47.228</v>
      </c>
    </row>
    <row r="729" spans="1:5">
      <c r="A729" s="5">
        <v>2014</v>
      </c>
      <c r="B729" s="4" t="s">
        <v>6</v>
      </c>
      <c r="C729" s="5" t="s">
        <v>72</v>
      </c>
      <c r="D729" s="31">
        <v>5</v>
      </c>
      <c r="E729" s="31">
        <v>107.74</v>
      </c>
    </row>
    <row r="730" spans="1:5">
      <c r="A730" s="5">
        <v>2014</v>
      </c>
      <c r="B730" s="4" t="s">
        <v>6</v>
      </c>
      <c r="C730" s="5" t="s">
        <v>72</v>
      </c>
      <c r="D730" s="31">
        <v>6</v>
      </c>
      <c r="E730" s="31">
        <v>33.063</v>
      </c>
    </row>
    <row r="731" spans="1:5">
      <c r="A731" s="5">
        <v>2014</v>
      </c>
      <c r="B731" s="4" t="s">
        <v>7</v>
      </c>
      <c r="C731" s="5" t="s">
        <v>72</v>
      </c>
      <c r="D731" s="31">
        <v>1</v>
      </c>
      <c r="E731" s="31">
        <v>52.24</v>
      </c>
    </row>
    <row r="732" spans="1:5">
      <c r="A732" s="5">
        <v>2014</v>
      </c>
      <c r="B732" s="4" t="s">
        <v>7</v>
      </c>
      <c r="C732" s="5" t="s">
        <v>72</v>
      </c>
      <c r="D732" s="31">
        <v>2</v>
      </c>
      <c r="E732" s="31">
        <v>57.788</v>
      </c>
    </row>
    <row r="733" spans="1:5">
      <c r="A733" s="5">
        <v>2014</v>
      </c>
      <c r="B733" s="4" t="s">
        <v>7</v>
      </c>
      <c r="C733" s="5" t="s">
        <v>72</v>
      </c>
      <c r="D733" s="31">
        <v>3</v>
      </c>
      <c r="E733" s="31">
        <v>53.775</v>
      </c>
    </row>
    <row r="734" spans="1:5">
      <c r="A734" s="5">
        <v>2014</v>
      </c>
      <c r="B734" s="4" t="s">
        <v>7</v>
      </c>
      <c r="C734" s="5" t="s">
        <v>72</v>
      </c>
      <c r="D734" s="31">
        <v>4</v>
      </c>
      <c r="E734" s="31">
        <v>39.66</v>
      </c>
    </row>
    <row r="735" spans="1:5">
      <c r="A735" s="5">
        <v>2014</v>
      </c>
      <c r="B735" s="4" t="s">
        <v>7</v>
      </c>
      <c r="C735" s="5" t="s">
        <v>72</v>
      </c>
      <c r="D735" s="31">
        <v>5</v>
      </c>
      <c r="E735" s="31">
        <v>36.26</v>
      </c>
    </row>
    <row r="736" spans="1:5">
      <c r="A736" s="5">
        <v>2014</v>
      </c>
      <c r="B736" s="4" t="s">
        <v>7</v>
      </c>
      <c r="C736" s="5" t="s">
        <v>72</v>
      </c>
      <c r="D736" s="31">
        <v>6</v>
      </c>
      <c r="E736" s="31">
        <v>62.715</v>
      </c>
    </row>
    <row r="737" spans="1:5">
      <c r="A737" s="5">
        <v>2014</v>
      </c>
      <c r="B737" s="4" t="s">
        <v>5</v>
      </c>
      <c r="C737" s="5" t="s">
        <v>72</v>
      </c>
      <c r="D737" s="31">
        <v>1</v>
      </c>
      <c r="E737" s="31">
        <v>69.223</v>
      </c>
    </row>
    <row r="738" spans="1:5">
      <c r="A738" s="5">
        <v>2014</v>
      </c>
      <c r="B738" s="4" t="s">
        <v>5</v>
      </c>
      <c r="C738" s="5" t="s">
        <v>72</v>
      </c>
      <c r="D738" s="31">
        <v>2</v>
      </c>
      <c r="E738" s="31">
        <v>60.43</v>
      </c>
    </row>
    <row r="739" spans="1:5">
      <c r="A739" s="5">
        <v>2014</v>
      </c>
      <c r="B739" s="4" t="s">
        <v>5</v>
      </c>
      <c r="C739" s="5" t="s">
        <v>72</v>
      </c>
      <c r="D739" s="31">
        <v>3</v>
      </c>
      <c r="E739" s="31">
        <v>80.362</v>
      </c>
    </row>
    <row r="740" spans="1:5">
      <c r="A740" s="5">
        <v>2014</v>
      </c>
      <c r="B740" s="4" t="s">
        <v>5</v>
      </c>
      <c r="C740" s="5" t="s">
        <v>72</v>
      </c>
      <c r="D740" s="31">
        <v>4</v>
      </c>
      <c r="E740" s="31">
        <v>71.4</v>
      </c>
    </row>
    <row r="741" spans="1:5">
      <c r="A741" s="5">
        <v>2014</v>
      </c>
      <c r="B741" s="4" t="s">
        <v>5</v>
      </c>
      <c r="C741" s="5" t="s">
        <v>72</v>
      </c>
      <c r="D741" s="31">
        <v>5</v>
      </c>
      <c r="E741" s="31">
        <v>63.709</v>
      </c>
    </row>
    <row r="742" spans="1:5">
      <c r="A742" s="5">
        <v>2014</v>
      </c>
      <c r="B742" s="4" t="s">
        <v>5</v>
      </c>
      <c r="C742" s="5" t="s">
        <v>72</v>
      </c>
      <c r="D742" s="31">
        <v>6</v>
      </c>
      <c r="E742" s="31">
        <v>88.688</v>
      </c>
    </row>
    <row r="743" spans="1:5">
      <c r="A743" s="5">
        <v>2014</v>
      </c>
      <c r="B743" s="10" t="s">
        <v>4</v>
      </c>
      <c r="C743" s="5" t="s">
        <v>72</v>
      </c>
      <c r="D743" s="32">
        <v>1</v>
      </c>
      <c r="E743" s="32">
        <v>90.711</v>
      </c>
    </row>
    <row r="744" spans="1:5">
      <c r="A744" s="5">
        <v>2014</v>
      </c>
      <c r="B744" s="10" t="s">
        <v>4</v>
      </c>
      <c r="C744" s="5" t="s">
        <v>72</v>
      </c>
      <c r="D744" s="33">
        <v>2</v>
      </c>
      <c r="E744" s="33">
        <f>0.98+131.89+0.714</f>
        <v>133.584</v>
      </c>
    </row>
    <row r="745" spans="1:5">
      <c r="A745" s="5">
        <v>2014</v>
      </c>
      <c r="B745" s="10" t="s">
        <v>4</v>
      </c>
      <c r="C745" s="5" t="s">
        <v>72</v>
      </c>
      <c r="D745" s="33">
        <v>3</v>
      </c>
      <c r="E745" s="33">
        <v>96.55</v>
      </c>
    </row>
    <row r="746" spans="1:5">
      <c r="A746" s="5">
        <v>2014</v>
      </c>
      <c r="B746" s="10" t="s">
        <v>4</v>
      </c>
      <c r="C746" s="5" t="s">
        <v>72</v>
      </c>
      <c r="D746" s="33">
        <v>4</v>
      </c>
      <c r="E746" s="33">
        <v>96.877</v>
      </c>
    </row>
    <row r="747" spans="1:5">
      <c r="A747" s="5">
        <v>2014</v>
      </c>
      <c r="B747" s="10" t="s">
        <v>4</v>
      </c>
      <c r="C747" s="5" t="s">
        <v>72</v>
      </c>
      <c r="D747" s="33">
        <v>5</v>
      </c>
      <c r="E747" s="33">
        <v>128.237</v>
      </c>
    </row>
    <row r="748" spans="1:5">
      <c r="A748" s="5">
        <v>2014</v>
      </c>
      <c r="B748" s="10" t="s">
        <v>4</v>
      </c>
      <c r="C748" s="5" t="s">
        <v>72</v>
      </c>
      <c r="D748" s="33">
        <v>6</v>
      </c>
      <c r="E748" s="33">
        <v>84.622</v>
      </c>
    </row>
    <row r="749" spans="1:5">
      <c r="A749" s="5">
        <v>2014</v>
      </c>
      <c r="B749" s="10" t="s">
        <v>4</v>
      </c>
      <c r="C749" s="5" t="s">
        <v>72</v>
      </c>
      <c r="D749" s="33">
        <v>7</v>
      </c>
      <c r="E749" s="33">
        <v>92.228</v>
      </c>
    </row>
    <row r="750" spans="1:5">
      <c r="A750" s="5">
        <v>2014</v>
      </c>
      <c r="B750" s="10" t="s">
        <v>4</v>
      </c>
      <c r="C750" s="5" t="s">
        <v>72</v>
      </c>
      <c r="D750" s="33">
        <v>8</v>
      </c>
      <c r="E750" s="33">
        <v>137.43</v>
      </c>
    </row>
    <row r="751" spans="1:5">
      <c r="A751" s="5">
        <v>2014</v>
      </c>
      <c r="B751" s="10" t="s">
        <v>4</v>
      </c>
      <c r="C751" s="5" t="s">
        <v>72</v>
      </c>
      <c r="D751" s="33">
        <v>9</v>
      </c>
      <c r="E751" s="33">
        <v>38.144</v>
      </c>
    </row>
    <row r="752" spans="1:5">
      <c r="A752" s="5">
        <v>2014</v>
      </c>
      <c r="B752" s="10" t="s">
        <v>4</v>
      </c>
      <c r="C752" s="5" t="s">
        <v>72</v>
      </c>
      <c r="D752" s="33">
        <v>10</v>
      </c>
      <c r="E752" s="33">
        <v>64.478</v>
      </c>
    </row>
    <row r="753" spans="1:5">
      <c r="A753" s="5">
        <v>2014</v>
      </c>
      <c r="B753" s="10" t="s">
        <v>4</v>
      </c>
      <c r="C753" s="5" t="s">
        <v>72</v>
      </c>
      <c r="D753" s="33">
        <v>11</v>
      </c>
      <c r="E753" s="33">
        <v>73.658</v>
      </c>
    </row>
    <row r="754" spans="1:5">
      <c r="A754" s="5">
        <v>2014</v>
      </c>
      <c r="B754" s="10" t="s">
        <v>4</v>
      </c>
      <c r="C754" s="5" t="s">
        <v>72</v>
      </c>
      <c r="D754" s="33">
        <v>12</v>
      </c>
      <c r="E754" s="33">
        <v>74.272</v>
      </c>
    </row>
    <row r="755" spans="1:5">
      <c r="A755" s="5">
        <v>2014</v>
      </c>
      <c r="B755" s="6" t="s">
        <v>8</v>
      </c>
      <c r="C755" s="5" t="s">
        <v>72</v>
      </c>
      <c r="D755" s="33">
        <v>1</v>
      </c>
      <c r="E755" s="33">
        <v>94.202</v>
      </c>
    </row>
    <row r="756" spans="1:5">
      <c r="A756" s="5">
        <v>2014</v>
      </c>
      <c r="B756" s="6" t="s">
        <v>8</v>
      </c>
      <c r="C756" s="5" t="s">
        <v>72</v>
      </c>
      <c r="D756" s="33">
        <v>2</v>
      </c>
      <c r="E756" s="33">
        <v>113.539</v>
      </c>
    </row>
    <row r="757" spans="1:5">
      <c r="A757" s="5">
        <v>2014</v>
      </c>
      <c r="B757" s="6" t="s">
        <v>8</v>
      </c>
      <c r="C757" s="5" t="s">
        <v>72</v>
      </c>
      <c r="D757" s="33">
        <v>3</v>
      </c>
      <c r="E757" s="33">
        <v>94.886</v>
      </c>
    </row>
    <row r="758" spans="1:5">
      <c r="A758" s="5">
        <v>2014</v>
      </c>
      <c r="B758" s="6" t="s">
        <v>8</v>
      </c>
      <c r="C758" s="5" t="s">
        <v>72</v>
      </c>
      <c r="D758" s="33">
        <v>4</v>
      </c>
      <c r="E758" s="33">
        <f>150.388+32.383+1.565+5.859</f>
        <v>190.195</v>
      </c>
    </row>
    <row r="759" spans="1:5">
      <c r="A759" s="5">
        <v>2014</v>
      </c>
      <c r="B759" s="6" t="s">
        <v>8</v>
      </c>
      <c r="C759" s="5" t="s">
        <v>72</v>
      </c>
      <c r="D759" s="33">
        <v>5</v>
      </c>
      <c r="E759" s="33">
        <v>97.738</v>
      </c>
    </row>
    <row r="760" spans="1:5">
      <c r="A760" s="5">
        <v>2014</v>
      </c>
      <c r="B760" s="6" t="s">
        <v>8</v>
      </c>
      <c r="C760" s="5" t="s">
        <v>72</v>
      </c>
      <c r="D760" s="33">
        <v>6</v>
      </c>
      <c r="E760" s="33">
        <v>109.316</v>
      </c>
    </row>
    <row r="761" ht="15.6" spans="1:5">
      <c r="A761" s="5">
        <v>2015</v>
      </c>
      <c r="B761" s="6" t="s">
        <v>8</v>
      </c>
      <c r="C761" s="5" t="s">
        <v>72</v>
      </c>
      <c r="D761" s="5">
        <v>1</v>
      </c>
      <c r="E761" s="30">
        <v>64.594</v>
      </c>
    </row>
    <row r="762" ht="15.6" spans="1:5">
      <c r="A762" s="5">
        <v>2015</v>
      </c>
      <c r="B762" s="6" t="s">
        <v>8</v>
      </c>
      <c r="C762" s="5" t="s">
        <v>72</v>
      </c>
      <c r="D762" s="5">
        <v>2</v>
      </c>
      <c r="E762" s="30">
        <v>16.276</v>
      </c>
    </row>
    <row r="763" ht="15.6" spans="1:5">
      <c r="A763" s="5">
        <v>2015</v>
      </c>
      <c r="B763" s="6" t="s">
        <v>8</v>
      </c>
      <c r="C763" s="5" t="s">
        <v>72</v>
      </c>
      <c r="D763" s="5">
        <v>3</v>
      </c>
      <c r="E763" s="30">
        <f>78.233</f>
        <v>78.233</v>
      </c>
    </row>
    <row r="764" ht="15.6" spans="1:5">
      <c r="A764" s="5">
        <v>2015</v>
      </c>
      <c r="B764" s="6" t="s">
        <v>8</v>
      </c>
      <c r="C764" s="5" t="s">
        <v>72</v>
      </c>
      <c r="D764" s="5">
        <v>4</v>
      </c>
      <c r="E764" s="30">
        <f>4.838+99.121</f>
        <v>103.959</v>
      </c>
    </row>
    <row r="765" ht="15.6" spans="1:5">
      <c r="A765" s="5">
        <v>2015</v>
      </c>
      <c r="B765" s="6" t="s">
        <v>8</v>
      </c>
      <c r="C765" s="5" t="s">
        <v>72</v>
      </c>
      <c r="D765" s="5">
        <v>5</v>
      </c>
      <c r="E765" s="30">
        <f>3.535+104.644</f>
        <v>108.179</v>
      </c>
    </row>
    <row r="766" ht="15.6" spans="1:5">
      <c r="A766" s="5">
        <v>2015</v>
      </c>
      <c r="B766" s="6" t="s">
        <v>8</v>
      </c>
      <c r="C766" s="5" t="s">
        <v>72</v>
      </c>
      <c r="D766" s="5">
        <v>6</v>
      </c>
      <c r="E766" s="30">
        <f>4.499+56.969</f>
        <v>61.468</v>
      </c>
    </row>
    <row r="767" ht="15.6" spans="1:5">
      <c r="A767" s="5">
        <v>2015</v>
      </c>
      <c r="B767" s="10" t="s">
        <v>4</v>
      </c>
      <c r="C767" s="5" t="s">
        <v>72</v>
      </c>
      <c r="D767" s="5">
        <v>1</v>
      </c>
      <c r="E767" s="30">
        <v>77.701</v>
      </c>
    </row>
    <row r="768" ht="15.6" spans="1:5">
      <c r="A768" s="5">
        <v>2015</v>
      </c>
      <c r="B768" s="10" t="s">
        <v>4</v>
      </c>
      <c r="C768" s="5" t="s">
        <v>72</v>
      </c>
      <c r="D768" s="5">
        <v>2</v>
      </c>
      <c r="E768" s="30">
        <v>74.144</v>
      </c>
    </row>
    <row r="769" ht="15.6" spans="1:5">
      <c r="A769" s="5">
        <v>2015</v>
      </c>
      <c r="B769" s="10" t="s">
        <v>4</v>
      </c>
      <c r="C769" s="5" t="s">
        <v>72</v>
      </c>
      <c r="D769" s="5">
        <v>3</v>
      </c>
      <c r="E769" s="30">
        <v>95.485</v>
      </c>
    </row>
    <row r="770" ht="15.6" spans="1:5">
      <c r="A770" s="5">
        <v>2015</v>
      </c>
      <c r="B770" s="10" t="s">
        <v>4</v>
      </c>
      <c r="C770" s="5" t="s">
        <v>72</v>
      </c>
      <c r="D770" s="5">
        <v>4</v>
      </c>
      <c r="E770" s="30">
        <f>8.024+30.878+0.538</f>
        <v>39.44</v>
      </c>
    </row>
    <row r="771" ht="15.6" spans="1:5">
      <c r="A771" s="5">
        <v>2015</v>
      </c>
      <c r="B771" s="10" t="s">
        <v>4</v>
      </c>
      <c r="C771" s="5" t="s">
        <v>72</v>
      </c>
      <c r="D771" s="5">
        <v>5</v>
      </c>
      <c r="E771" s="30">
        <v>38.699</v>
      </c>
    </row>
    <row r="772" ht="15.6" spans="1:5">
      <c r="A772" s="5">
        <v>2015</v>
      </c>
      <c r="B772" s="10" t="s">
        <v>4</v>
      </c>
      <c r="C772" s="5" t="s">
        <v>72</v>
      </c>
      <c r="D772" s="5">
        <v>6</v>
      </c>
      <c r="E772" s="30">
        <v>149.3</v>
      </c>
    </row>
    <row r="773" ht="15.6" spans="1:5">
      <c r="A773" s="5">
        <v>2015</v>
      </c>
      <c r="B773" s="10" t="s">
        <v>4</v>
      </c>
      <c r="C773" s="5" t="s">
        <v>72</v>
      </c>
      <c r="D773" s="5">
        <v>7</v>
      </c>
      <c r="E773" s="30">
        <f>102.102+3.207</f>
        <v>105.309</v>
      </c>
    </row>
    <row r="774" ht="15.6" spans="1:5">
      <c r="A774" s="5">
        <v>2015</v>
      </c>
      <c r="B774" s="10" t="s">
        <v>4</v>
      </c>
      <c r="C774" s="5" t="s">
        <v>72</v>
      </c>
      <c r="D774" s="5">
        <v>8</v>
      </c>
      <c r="E774" s="30">
        <f>15.495+4.372</f>
        <v>19.867</v>
      </c>
    </row>
    <row r="775" ht="15.6" spans="1:5">
      <c r="A775" s="5">
        <v>2015</v>
      </c>
      <c r="B775" s="10" t="s">
        <v>4</v>
      </c>
      <c r="C775" s="5" t="s">
        <v>72</v>
      </c>
      <c r="D775" s="5">
        <v>9</v>
      </c>
      <c r="E775" s="30">
        <v>104.643</v>
      </c>
    </row>
    <row r="776" ht="15.6" spans="1:5">
      <c r="A776" s="5">
        <v>2015</v>
      </c>
      <c r="B776" s="10" t="s">
        <v>4</v>
      </c>
      <c r="C776" s="5" t="s">
        <v>72</v>
      </c>
      <c r="D776" s="5">
        <v>10</v>
      </c>
      <c r="E776" s="30">
        <f>8.126+91.938</f>
        <v>100.064</v>
      </c>
    </row>
    <row r="777" ht="15.6" spans="1:5">
      <c r="A777" s="5">
        <v>2015</v>
      </c>
      <c r="B777" s="10" t="s">
        <v>4</v>
      </c>
      <c r="C777" s="5" t="s">
        <v>72</v>
      </c>
      <c r="D777" s="5">
        <v>11</v>
      </c>
      <c r="E777" s="30">
        <f>136.919+1.42</f>
        <v>138.339</v>
      </c>
    </row>
    <row r="778" ht="15.6" spans="1:5">
      <c r="A778" s="5">
        <v>2015</v>
      </c>
      <c r="B778" s="10" t="s">
        <v>4</v>
      </c>
      <c r="C778" s="5" t="s">
        <v>72</v>
      </c>
      <c r="D778" s="5">
        <v>12</v>
      </c>
      <c r="E778" s="30">
        <v>158.615</v>
      </c>
    </row>
    <row r="779" ht="15.6" spans="1:5">
      <c r="A779" s="5">
        <v>2015</v>
      </c>
      <c r="B779" s="4" t="s">
        <v>6</v>
      </c>
      <c r="C779" s="5" t="s">
        <v>72</v>
      </c>
      <c r="D779" s="5">
        <v>1</v>
      </c>
      <c r="E779" s="30">
        <v>57.071</v>
      </c>
    </row>
    <row r="780" ht="15.6" spans="1:5">
      <c r="A780" s="5">
        <v>2015</v>
      </c>
      <c r="B780" s="4" t="s">
        <v>6</v>
      </c>
      <c r="C780" s="5" t="s">
        <v>72</v>
      </c>
      <c r="D780" s="5">
        <v>2</v>
      </c>
      <c r="E780" s="30">
        <v>57.614</v>
      </c>
    </row>
    <row r="781" ht="15.6" spans="1:5">
      <c r="A781" s="5">
        <v>2015</v>
      </c>
      <c r="B781" s="4" t="s">
        <v>6</v>
      </c>
      <c r="C781" s="5" t="s">
        <v>72</v>
      </c>
      <c r="D781" s="5">
        <v>3</v>
      </c>
      <c r="E781" s="30">
        <f>0.419+72.16+0.569</f>
        <v>73.148</v>
      </c>
    </row>
    <row r="782" ht="15.6" spans="1:5">
      <c r="A782" s="5">
        <v>2015</v>
      </c>
      <c r="B782" s="4" t="s">
        <v>6</v>
      </c>
      <c r="C782" s="5" t="s">
        <v>72</v>
      </c>
      <c r="D782" s="5">
        <v>4</v>
      </c>
      <c r="E782" s="30">
        <v>80.776</v>
      </c>
    </row>
    <row r="783" ht="15.6" spans="1:5">
      <c r="A783" s="5">
        <v>2015</v>
      </c>
      <c r="B783" s="4" t="s">
        <v>6</v>
      </c>
      <c r="C783" s="5" t="s">
        <v>72</v>
      </c>
      <c r="D783" s="5">
        <v>5</v>
      </c>
      <c r="E783" s="30">
        <v>84.558</v>
      </c>
    </row>
    <row r="784" ht="15.6" spans="1:5">
      <c r="A784" s="5">
        <v>2015</v>
      </c>
      <c r="B784" s="4" t="s">
        <v>6</v>
      </c>
      <c r="C784" s="5" t="s">
        <v>72</v>
      </c>
      <c r="D784" s="5">
        <v>6</v>
      </c>
      <c r="E784" s="30">
        <v>61.293</v>
      </c>
    </row>
    <row r="785" ht="15.6" spans="1:5">
      <c r="A785" s="5">
        <v>2015</v>
      </c>
      <c r="B785" s="4" t="s">
        <v>7</v>
      </c>
      <c r="C785" s="5" t="s">
        <v>72</v>
      </c>
      <c r="D785" s="5">
        <v>1</v>
      </c>
      <c r="E785" s="30">
        <f>0.8+56.79</f>
        <v>57.59</v>
      </c>
    </row>
    <row r="786" ht="15.6" spans="1:5">
      <c r="A786" s="5">
        <v>2015</v>
      </c>
      <c r="B786" s="4" t="s">
        <v>7</v>
      </c>
      <c r="C786" s="5" t="s">
        <v>72</v>
      </c>
      <c r="D786" s="5">
        <v>2</v>
      </c>
      <c r="E786" s="30">
        <f>51.902+1.282</f>
        <v>53.184</v>
      </c>
    </row>
    <row r="787" ht="15.6" spans="1:5">
      <c r="A787" s="5">
        <v>2015</v>
      </c>
      <c r="B787" s="4" t="s">
        <v>7</v>
      </c>
      <c r="C787" s="5" t="s">
        <v>72</v>
      </c>
      <c r="D787" s="5">
        <v>3</v>
      </c>
      <c r="E787" s="30">
        <f>3.41+61.499</f>
        <v>64.909</v>
      </c>
    </row>
    <row r="788" ht="15.6" spans="1:5">
      <c r="A788" s="5">
        <v>2015</v>
      </c>
      <c r="B788" s="4" t="s">
        <v>7</v>
      </c>
      <c r="C788" s="5" t="s">
        <v>72</v>
      </c>
      <c r="D788" s="5">
        <v>4</v>
      </c>
      <c r="E788" s="30">
        <v>61.739</v>
      </c>
    </row>
    <row r="789" ht="15.6" spans="1:5">
      <c r="A789" s="5">
        <v>2015</v>
      </c>
      <c r="B789" s="4" t="s">
        <v>7</v>
      </c>
      <c r="C789" s="5" t="s">
        <v>72</v>
      </c>
      <c r="D789" s="5">
        <v>5</v>
      </c>
      <c r="E789" s="30">
        <v>55.031</v>
      </c>
    </row>
    <row r="790" ht="15.6" spans="1:5">
      <c r="A790" s="5">
        <v>2015</v>
      </c>
      <c r="B790" s="4" t="s">
        <v>7</v>
      </c>
      <c r="C790" s="5" t="s">
        <v>72</v>
      </c>
      <c r="D790" s="5">
        <v>6</v>
      </c>
      <c r="E790" s="30">
        <f>1.178+84.124</f>
        <v>85.302</v>
      </c>
    </row>
    <row r="791" ht="15.6" spans="1:5">
      <c r="A791" s="5">
        <v>2015</v>
      </c>
      <c r="B791" s="4" t="s">
        <v>5</v>
      </c>
      <c r="C791" s="5" t="s">
        <v>72</v>
      </c>
      <c r="D791" s="5">
        <v>1</v>
      </c>
      <c r="E791" s="30">
        <f>0.277+74.905</f>
        <v>75.182</v>
      </c>
    </row>
    <row r="792" ht="15.6" spans="1:5">
      <c r="A792" s="5">
        <v>2015</v>
      </c>
      <c r="B792" s="4" t="s">
        <v>5</v>
      </c>
      <c r="C792" s="5" t="s">
        <v>72</v>
      </c>
      <c r="D792" s="5">
        <v>2</v>
      </c>
      <c r="E792" s="30">
        <f>1.2+88.876</f>
        <v>90.076</v>
      </c>
    </row>
    <row r="793" ht="15.6" spans="1:5">
      <c r="A793" s="5">
        <v>2015</v>
      </c>
      <c r="B793" s="4" t="s">
        <v>5</v>
      </c>
      <c r="C793" s="5" t="s">
        <v>72</v>
      </c>
      <c r="D793" s="5">
        <v>3</v>
      </c>
      <c r="E793" s="30">
        <f>90.46+0.499</f>
        <v>90.959</v>
      </c>
    </row>
    <row r="794" ht="15.6" spans="1:5">
      <c r="A794" s="5">
        <v>2015</v>
      </c>
      <c r="B794" s="4" t="s">
        <v>5</v>
      </c>
      <c r="C794" s="5" t="s">
        <v>72</v>
      </c>
      <c r="D794" s="5">
        <v>4</v>
      </c>
      <c r="E794" s="30">
        <f>2.111+78.149</f>
        <v>80.26</v>
      </c>
    </row>
    <row r="795" ht="15.6" spans="1:5">
      <c r="A795" s="5">
        <v>2015</v>
      </c>
      <c r="B795" s="4" t="s">
        <v>5</v>
      </c>
      <c r="C795" s="5" t="s">
        <v>72</v>
      </c>
      <c r="D795" s="5">
        <v>5</v>
      </c>
      <c r="E795" s="30">
        <f>115.274+0.55</f>
        <v>115.824</v>
      </c>
    </row>
    <row r="796" ht="15.6" spans="1:5">
      <c r="A796" s="5">
        <v>2015</v>
      </c>
      <c r="B796" s="4" t="s">
        <v>5</v>
      </c>
      <c r="C796" s="5" t="s">
        <v>72</v>
      </c>
      <c r="D796" s="5">
        <v>6</v>
      </c>
      <c r="E796" s="30">
        <f>76.587+1.68</f>
        <v>78.267</v>
      </c>
    </row>
    <row r="797" spans="1:5">
      <c r="A797" s="5">
        <v>2016</v>
      </c>
      <c r="B797" s="10" t="s">
        <v>4</v>
      </c>
      <c r="C797" s="5" t="s">
        <v>72</v>
      </c>
      <c r="D797" s="31">
        <v>1</v>
      </c>
      <c r="E797" s="31">
        <f>44.179+0.721</f>
        <v>44.9</v>
      </c>
    </row>
    <row r="798" spans="1:5">
      <c r="A798" s="5">
        <v>2016</v>
      </c>
      <c r="B798" s="10" t="s">
        <v>4</v>
      </c>
      <c r="C798" s="5" t="s">
        <v>72</v>
      </c>
      <c r="D798" s="31">
        <v>2</v>
      </c>
      <c r="E798" s="31">
        <f>45.854+3.966</f>
        <v>49.82</v>
      </c>
    </row>
    <row r="799" spans="1:5">
      <c r="A799" s="5">
        <v>2016</v>
      </c>
      <c r="B799" s="10" t="s">
        <v>4</v>
      </c>
      <c r="C799" s="5" t="s">
        <v>72</v>
      </c>
      <c r="D799" s="31">
        <v>3</v>
      </c>
      <c r="E799" s="31">
        <f>33.282+2.083</f>
        <v>35.365</v>
      </c>
    </row>
    <row r="800" spans="1:5">
      <c r="A800" s="5">
        <v>2016</v>
      </c>
      <c r="B800" s="10" t="s">
        <v>4</v>
      </c>
      <c r="C800" s="5" t="s">
        <v>72</v>
      </c>
      <c r="D800" s="31">
        <v>4</v>
      </c>
      <c r="E800" s="31">
        <f>76.6+0.796</f>
        <v>77.396</v>
      </c>
    </row>
    <row r="801" spans="1:5">
      <c r="A801" s="5">
        <v>2016</v>
      </c>
      <c r="B801" s="10" t="s">
        <v>4</v>
      </c>
      <c r="C801" s="5" t="s">
        <v>72</v>
      </c>
      <c r="D801" s="31">
        <v>5</v>
      </c>
      <c r="E801" s="31">
        <f>26.582+2.515</f>
        <v>29.097</v>
      </c>
    </row>
    <row r="802" spans="1:5">
      <c r="A802" s="5">
        <v>2016</v>
      </c>
      <c r="B802" s="10" t="s">
        <v>4</v>
      </c>
      <c r="C802" s="5" t="s">
        <v>72</v>
      </c>
      <c r="D802" s="31">
        <v>6</v>
      </c>
      <c r="E802" s="31">
        <f>47.979+5.377</f>
        <v>53.356</v>
      </c>
    </row>
    <row r="803" spans="1:5">
      <c r="A803" s="5">
        <v>2016</v>
      </c>
      <c r="B803" s="10" t="s">
        <v>4</v>
      </c>
      <c r="C803" s="5" t="s">
        <v>72</v>
      </c>
      <c r="D803" s="31">
        <v>7</v>
      </c>
      <c r="E803" s="31">
        <f>92.681+1.36</f>
        <v>94.041</v>
      </c>
    </row>
    <row r="804" spans="1:5">
      <c r="A804" s="5">
        <v>2016</v>
      </c>
      <c r="B804" s="10" t="s">
        <v>4</v>
      </c>
      <c r="C804" s="5" t="s">
        <v>72</v>
      </c>
      <c r="D804" s="31">
        <v>8</v>
      </c>
      <c r="E804" s="31">
        <f>115.623+4.667</f>
        <v>120.29</v>
      </c>
    </row>
    <row r="805" spans="1:5">
      <c r="A805" s="5">
        <v>2016</v>
      </c>
      <c r="B805" s="10" t="s">
        <v>4</v>
      </c>
      <c r="C805" s="5" t="s">
        <v>72</v>
      </c>
      <c r="D805" s="31">
        <v>9</v>
      </c>
      <c r="E805" s="31">
        <f>53.99+1.252</f>
        <v>55.242</v>
      </c>
    </row>
    <row r="806" spans="1:5">
      <c r="A806" s="5">
        <v>2016</v>
      </c>
      <c r="B806" s="10" t="s">
        <v>4</v>
      </c>
      <c r="C806" s="5" t="s">
        <v>72</v>
      </c>
      <c r="D806" s="31">
        <v>10</v>
      </c>
      <c r="E806" s="31">
        <f>88.991+1.915</f>
        <v>90.906</v>
      </c>
    </row>
    <row r="807" spans="1:5">
      <c r="A807" s="5">
        <v>2016</v>
      </c>
      <c r="B807" s="10" t="s">
        <v>4</v>
      </c>
      <c r="C807" s="5" t="s">
        <v>72</v>
      </c>
      <c r="D807" s="31">
        <v>11</v>
      </c>
      <c r="E807" s="31">
        <f>95.979+4.35</f>
        <v>100.329</v>
      </c>
    </row>
    <row r="808" spans="1:5">
      <c r="A808" s="5">
        <v>2016</v>
      </c>
      <c r="B808" s="10" t="s">
        <v>4</v>
      </c>
      <c r="C808" s="5" t="s">
        <v>72</v>
      </c>
      <c r="D808" s="31">
        <v>12</v>
      </c>
      <c r="E808" s="31">
        <f>84.818+0.759</f>
        <v>85.577</v>
      </c>
    </row>
    <row r="809" spans="1:5">
      <c r="A809" s="5">
        <v>2016</v>
      </c>
      <c r="B809" s="6" t="s">
        <v>8</v>
      </c>
      <c r="C809" s="5" t="s">
        <v>72</v>
      </c>
      <c r="D809" s="31">
        <v>1</v>
      </c>
      <c r="E809" s="31">
        <f>48.59+6.727</f>
        <v>55.317</v>
      </c>
    </row>
    <row r="810" spans="1:5">
      <c r="A810" s="5">
        <v>2016</v>
      </c>
      <c r="B810" s="6" t="s">
        <v>8</v>
      </c>
      <c r="C810" s="5" t="s">
        <v>72</v>
      </c>
      <c r="D810" s="31">
        <v>2</v>
      </c>
      <c r="E810" s="31">
        <f>23.299+3.335</f>
        <v>26.634</v>
      </c>
    </row>
    <row r="811" spans="1:5">
      <c r="A811" s="5">
        <v>2016</v>
      </c>
      <c r="B811" s="6" t="s">
        <v>8</v>
      </c>
      <c r="C811" s="5" t="s">
        <v>72</v>
      </c>
      <c r="D811" s="31">
        <v>3</v>
      </c>
      <c r="E811" s="31">
        <f>44.763+3.034</f>
        <v>47.797</v>
      </c>
    </row>
    <row r="812" spans="1:5">
      <c r="A812" s="5">
        <v>2016</v>
      </c>
      <c r="B812" s="6" t="s">
        <v>8</v>
      </c>
      <c r="C812" s="5" t="s">
        <v>72</v>
      </c>
      <c r="D812" s="31">
        <v>4</v>
      </c>
      <c r="E812" s="31">
        <f>86.49+6.002</f>
        <v>92.492</v>
      </c>
    </row>
    <row r="813" spans="1:5">
      <c r="A813" s="5">
        <v>2016</v>
      </c>
      <c r="B813" s="6" t="s">
        <v>8</v>
      </c>
      <c r="C813" s="5" t="s">
        <v>72</v>
      </c>
      <c r="D813" s="31">
        <v>5</v>
      </c>
      <c r="E813" s="31">
        <f>28.172+4.74</f>
        <v>32.912</v>
      </c>
    </row>
    <row r="814" spans="1:5">
      <c r="A814" s="5">
        <v>2016</v>
      </c>
      <c r="B814" s="6" t="s">
        <v>8</v>
      </c>
      <c r="C814" s="5" t="s">
        <v>72</v>
      </c>
      <c r="D814" s="31">
        <v>6</v>
      </c>
      <c r="E814" s="31">
        <f>43.159+8.071</f>
        <v>51.23</v>
      </c>
    </row>
    <row r="815" spans="1:5">
      <c r="A815" s="5">
        <v>2016</v>
      </c>
      <c r="B815" s="4" t="s">
        <v>6</v>
      </c>
      <c r="C815" s="5" t="s">
        <v>72</v>
      </c>
      <c r="D815" s="31">
        <v>1</v>
      </c>
      <c r="E815" s="31">
        <f>66.482+7.05</f>
        <v>73.532</v>
      </c>
    </row>
    <row r="816" spans="1:5">
      <c r="A816" s="5">
        <v>2016</v>
      </c>
      <c r="B816" s="4" t="s">
        <v>6</v>
      </c>
      <c r="C816" s="5" t="s">
        <v>72</v>
      </c>
      <c r="D816" s="31">
        <v>2</v>
      </c>
      <c r="E816" s="31">
        <f>51.796+8.712</f>
        <v>60.508</v>
      </c>
    </row>
    <row r="817" spans="1:5">
      <c r="A817" s="5">
        <v>2016</v>
      </c>
      <c r="B817" s="4" t="s">
        <v>6</v>
      </c>
      <c r="C817" s="5" t="s">
        <v>72</v>
      </c>
      <c r="D817" s="31">
        <v>3</v>
      </c>
      <c r="E817" s="31">
        <f>111.676+1.638</f>
        <v>113.314</v>
      </c>
    </row>
    <row r="818" spans="1:5">
      <c r="A818" s="5">
        <v>2016</v>
      </c>
      <c r="B818" s="4" t="s">
        <v>6</v>
      </c>
      <c r="C818" s="5" t="s">
        <v>72</v>
      </c>
      <c r="D818" s="31">
        <v>4</v>
      </c>
      <c r="E818" s="31">
        <f>79.57+2.116</f>
        <v>81.686</v>
      </c>
    </row>
    <row r="819" spans="1:5">
      <c r="A819" s="5">
        <v>2016</v>
      </c>
      <c r="B819" s="4" t="s">
        <v>6</v>
      </c>
      <c r="C819" s="5" t="s">
        <v>72</v>
      </c>
      <c r="D819" s="31">
        <v>5</v>
      </c>
      <c r="E819" s="31">
        <f>80.55+1.113</f>
        <v>81.663</v>
      </c>
    </row>
    <row r="820" spans="1:5">
      <c r="A820" s="5">
        <v>2016</v>
      </c>
      <c r="B820" s="4" t="s">
        <v>6</v>
      </c>
      <c r="C820" s="5" t="s">
        <v>72</v>
      </c>
      <c r="D820" s="31">
        <v>6</v>
      </c>
      <c r="E820" s="31">
        <f>2.301+70.471</f>
        <v>72.772</v>
      </c>
    </row>
    <row r="821" spans="1:5">
      <c r="A821" s="5">
        <v>2016</v>
      </c>
      <c r="B821" s="4" t="s">
        <v>7</v>
      </c>
      <c r="C821" s="5" t="s">
        <v>72</v>
      </c>
      <c r="D821" s="31">
        <v>1</v>
      </c>
      <c r="E821" s="31">
        <f>0.133+60.593</f>
        <v>60.726</v>
      </c>
    </row>
    <row r="822" spans="1:5">
      <c r="A822" s="5">
        <v>2016</v>
      </c>
      <c r="B822" s="4" t="s">
        <v>7</v>
      </c>
      <c r="C822" s="5" t="s">
        <v>72</v>
      </c>
      <c r="D822" s="31">
        <v>2</v>
      </c>
      <c r="E822" s="31">
        <f>98.522+2.668</f>
        <v>101.19</v>
      </c>
    </row>
    <row r="823" spans="1:5">
      <c r="A823" s="5">
        <v>2016</v>
      </c>
      <c r="B823" s="4" t="s">
        <v>7</v>
      </c>
      <c r="C823" s="5" t="s">
        <v>72</v>
      </c>
      <c r="D823" s="31">
        <v>3</v>
      </c>
      <c r="E823" s="31">
        <f>3.399+66.674</f>
        <v>70.073</v>
      </c>
    </row>
    <row r="824" spans="1:5">
      <c r="A824" s="5">
        <v>2016</v>
      </c>
      <c r="B824" s="4" t="s">
        <v>7</v>
      </c>
      <c r="C824" s="5" t="s">
        <v>72</v>
      </c>
      <c r="D824" s="31">
        <v>4</v>
      </c>
      <c r="E824" s="31">
        <f>73.974+1.798</f>
        <v>75.772</v>
      </c>
    </row>
    <row r="825" spans="1:5">
      <c r="A825" s="5">
        <v>2016</v>
      </c>
      <c r="B825" s="4" t="s">
        <v>7</v>
      </c>
      <c r="C825" s="5" t="s">
        <v>72</v>
      </c>
      <c r="D825" s="31">
        <v>5</v>
      </c>
      <c r="E825" s="31">
        <f>76.582+2.524</f>
        <v>79.106</v>
      </c>
    </row>
    <row r="826" spans="1:5">
      <c r="A826" s="5">
        <v>2016</v>
      </c>
      <c r="B826" s="4" t="s">
        <v>7</v>
      </c>
      <c r="C826" s="5" t="s">
        <v>72</v>
      </c>
      <c r="D826" s="31">
        <v>6</v>
      </c>
      <c r="E826" s="31">
        <f>37.777+1.507</f>
        <v>39.284</v>
      </c>
    </row>
    <row r="827" spans="1:5">
      <c r="A827" s="5">
        <v>2016</v>
      </c>
      <c r="B827" s="4" t="s">
        <v>5</v>
      </c>
      <c r="C827" s="5" t="s">
        <v>72</v>
      </c>
      <c r="D827" s="31">
        <v>1</v>
      </c>
      <c r="E827" s="31">
        <f>0.699+76.611</f>
        <v>77.31</v>
      </c>
    </row>
    <row r="828" spans="1:5">
      <c r="A828" s="5">
        <v>2016</v>
      </c>
      <c r="B828" s="4" t="s">
        <v>5</v>
      </c>
      <c r="C828" s="5" t="s">
        <v>72</v>
      </c>
      <c r="D828" s="31">
        <v>2</v>
      </c>
      <c r="E828" s="31">
        <f>78.273+0.464</f>
        <v>78.737</v>
      </c>
    </row>
    <row r="829" spans="1:5">
      <c r="A829" s="5">
        <v>2016</v>
      </c>
      <c r="B829" s="4" t="s">
        <v>5</v>
      </c>
      <c r="C829" s="5" t="s">
        <v>72</v>
      </c>
      <c r="D829" s="31">
        <v>3</v>
      </c>
      <c r="E829" s="31">
        <f>83.303+0.446</f>
        <v>83.749</v>
      </c>
    </row>
    <row r="830" spans="1:5">
      <c r="A830" s="5">
        <v>2016</v>
      </c>
      <c r="B830" s="4" t="s">
        <v>5</v>
      </c>
      <c r="C830" s="5" t="s">
        <v>72</v>
      </c>
      <c r="D830" s="31">
        <v>4</v>
      </c>
      <c r="E830" s="31">
        <f>4.492+87.393</f>
        <v>91.885</v>
      </c>
    </row>
    <row r="831" spans="1:5">
      <c r="A831" s="5">
        <v>2016</v>
      </c>
      <c r="B831" s="4" t="s">
        <v>5</v>
      </c>
      <c r="C831" s="5" t="s">
        <v>72</v>
      </c>
      <c r="D831" s="31">
        <v>5</v>
      </c>
      <c r="E831" s="31">
        <f>2.855+70.389</f>
        <v>73.244</v>
      </c>
    </row>
    <row r="832" spans="1:5">
      <c r="A832" s="5">
        <v>2016</v>
      </c>
      <c r="B832" s="4" t="s">
        <v>5</v>
      </c>
      <c r="C832" s="5" t="s">
        <v>72</v>
      </c>
      <c r="D832" s="31">
        <v>6</v>
      </c>
      <c r="E832" s="31">
        <f>1.071+82.784</f>
        <v>83.855</v>
      </c>
    </row>
    <row r="833" spans="1:5">
      <c r="A833" s="5">
        <v>2016</v>
      </c>
      <c r="B833" s="4" t="s">
        <v>6</v>
      </c>
      <c r="C833" t="s">
        <v>72</v>
      </c>
      <c r="D833">
        <v>3</v>
      </c>
      <c r="E833">
        <f>65.356+0.13</f>
        <v>65.486</v>
      </c>
    </row>
    <row r="834" spans="1:5">
      <c r="A834" s="5">
        <v>2016</v>
      </c>
      <c r="B834" s="4" t="s">
        <v>6</v>
      </c>
      <c r="C834" t="s">
        <v>72</v>
      </c>
      <c r="D834">
        <v>1</v>
      </c>
      <c r="E834">
        <f>73.644+0.51</f>
        <v>74.154</v>
      </c>
    </row>
    <row r="835" spans="1:5">
      <c r="A835" s="5">
        <v>2016</v>
      </c>
      <c r="B835" s="4" t="s">
        <v>6</v>
      </c>
      <c r="C835" t="s">
        <v>72</v>
      </c>
      <c r="D835">
        <v>5</v>
      </c>
      <c r="E835">
        <f>53.285</f>
        <v>53.285</v>
      </c>
    </row>
    <row r="836" spans="1:5">
      <c r="A836" s="5">
        <v>2016</v>
      </c>
      <c r="B836" s="4" t="s">
        <v>5</v>
      </c>
      <c r="C836" t="s">
        <v>72</v>
      </c>
      <c r="D836">
        <v>3</v>
      </c>
      <c r="E836">
        <f>112.723+1.968</f>
        <v>114.691</v>
      </c>
    </row>
    <row r="837" spans="1:5">
      <c r="A837" s="5">
        <v>2016</v>
      </c>
      <c r="B837" s="4" t="s">
        <v>5</v>
      </c>
      <c r="C837" t="s">
        <v>72</v>
      </c>
      <c r="D837">
        <v>1</v>
      </c>
      <c r="E837">
        <f>64.908+2.785</f>
        <v>67.693</v>
      </c>
    </row>
    <row r="838" spans="1:5">
      <c r="A838" s="5">
        <v>2016</v>
      </c>
      <c r="B838" s="4" t="s">
        <v>5</v>
      </c>
      <c r="C838" t="s">
        <v>72</v>
      </c>
      <c r="D838">
        <v>6</v>
      </c>
      <c r="E838">
        <f>62.195+1.53</f>
        <v>63.725</v>
      </c>
    </row>
    <row r="839" spans="1:5">
      <c r="A839" s="5">
        <v>2016</v>
      </c>
      <c r="B839" s="4" t="s">
        <v>5</v>
      </c>
      <c r="C839" t="s">
        <v>72</v>
      </c>
      <c r="D839">
        <v>5</v>
      </c>
      <c r="E839">
        <f>89.886+2.712</f>
        <v>92.598</v>
      </c>
    </row>
    <row r="840" spans="1:5">
      <c r="A840" s="5">
        <v>2016</v>
      </c>
      <c r="B840" s="4" t="s">
        <v>5</v>
      </c>
      <c r="C840" t="s">
        <v>72</v>
      </c>
      <c r="D840">
        <v>4</v>
      </c>
      <c r="E840">
        <f>69.093+0.887</f>
        <v>69.98</v>
      </c>
    </row>
    <row r="841" spans="1:5">
      <c r="A841" s="5">
        <v>2016</v>
      </c>
      <c r="B841" s="4" t="s">
        <v>5</v>
      </c>
      <c r="C841" t="s">
        <v>72</v>
      </c>
      <c r="D841">
        <v>2</v>
      </c>
      <c r="E841">
        <f>99.364+1.659</f>
        <v>101.023</v>
      </c>
    </row>
    <row r="842" spans="1:5">
      <c r="A842" s="5">
        <v>2016</v>
      </c>
      <c r="B842" s="4" t="s">
        <v>8</v>
      </c>
      <c r="C842" t="s">
        <v>72</v>
      </c>
      <c r="D842">
        <v>5</v>
      </c>
      <c r="E842">
        <f>36.939</f>
        <v>36.939</v>
      </c>
    </row>
    <row r="843" spans="1:5">
      <c r="A843" s="5">
        <v>2016</v>
      </c>
      <c r="B843" s="4" t="s">
        <v>8</v>
      </c>
      <c r="C843" t="s">
        <v>72</v>
      </c>
      <c r="D843">
        <v>2</v>
      </c>
      <c r="E843">
        <f>56.173+3.257</f>
        <v>59.43</v>
      </c>
    </row>
    <row r="844" spans="1:5">
      <c r="A844" s="5">
        <v>2016</v>
      </c>
      <c r="B844" s="4" t="s">
        <v>8</v>
      </c>
      <c r="D844">
        <v>3</v>
      </c>
      <c r="E844">
        <f>22.055+2.549</f>
        <v>24.604</v>
      </c>
    </row>
    <row r="845" spans="1:5">
      <c r="A845" s="5">
        <v>2016</v>
      </c>
      <c r="B845" s="4" t="s">
        <v>8</v>
      </c>
      <c r="D845">
        <v>4</v>
      </c>
      <c r="E845">
        <f>68.392+2.885</f>
        <v>71.277</v>
      </c>
    </row>
    <row r="846" spans="1:5">
      <c r="A846" s="5">
        <v>2016</v>
      </c>
      <c r="B846" s="4" t="s">
        <v>8</v>
      </c>
      <c r="D846">
        <v>6</v>
      </c>
      <c r="E846">
        <f>78.806+2.832</f>
        <v>81.638</v>
      </c>
    </row>
    <row r="847" spans="1:5">
      <c r="A847" s="5">
        <v>2016</v>
      </c>
      <c r="B847" s="4" t="s">
        <v>8</v>
      </c>
      <c r="D847">
        <v>1</v>
      </c>
      <c r="E847">
        <f>54.198+1.566</f>
        <v>55.764</v>
      </c>
    </row>
    <row r="848" spans="1:5">
      <c r="A848" s="5">
        <v>2016</v>
      </c>
      <c r="B848" t="s">
        <v>4</v>
      </c>
      <c r="D848">
        <v>1</v>
      </c>
      <c r="E848">
        <f>34.304+0.056</f>
        <v>34.36</v>
      </c>
    </row>
    <row r="849" spans="1:5">
      <c r="A849" s="5">
        <v>2016</v>
      </c>
      <c r="B849" t="s">
        <v>4</v>
      </c>
      <c r="D849">
        <v>5</v>
      </c>
      <c r="E849">
        <f>45.366+1.11</f>
        <v>46.476</v>
      </c>
    </row>
    <row r="850" spans="1:5">
      <c r="A850" s="5">
        <v>2016</v>
      </c>
      <c r="B850" t="s">
        <v>4</v>
      </c>
      <c r="D850">
        <v>4</v>
      </c>
      <c r="E850">
        <f>57.199+2.366</f>
        <v>59.565</v>
      </c>
    </row>
    <row r="851" spans="1:5">
      <c r="A851" s="5">
        <v>2016</v>
      </c>
      <c r="B851" t="s">
        <v>4</v>
      </c>
      <c r="D851">
        <v>3</v>
      </c>
      <c r="E851">
        <f>44.018+2.786</f>
        <v>46.804</v>
      </c>
    </row>
    <row r="852" spans="1:5">
      <c r="A852" s="5">
        <v>2016</v>
      </c>
      <c r="B852" t="s">
        <v>4</v>
      </c>
      <c r="D852">
        <v>2</v>
      </c>
      <c r="E852">
        <f>39.05+2.671</f>
        <v>41.721</v>
      </c>
    </row>
    <row r="853" spans="1:5">
      <c r="A853" s="5">
        <v>2016</v>
      </c>
      <c r="B853" t="s">
        <v>4</v>
      </c>
      <c r="D853">
        <v>6</v>
      </c>
      <c r="E853">
        <f>34.97+4.783</f>
        <v>39.753</v>
      </c>
    </row>
    <row r="854" spans="1:5">
      <c r="A854" s="5">
        <v>2016</v>
      </c>
      <c r="B854" t="s">
        <v>4</v>
      </c>
      <c r="D854">
        <v>11</v>
      </c>
      <c r="E854">
        <f>65.215+0.791</f>
        <v>66.006</v>
      </c>
    </row>
    <row r="855" spans="1:5">
      <c r="A855" s="5">
        <v>2016</v>
      </c>
      <c r="B855" t="s">
        <v>4</v>
      </c>
      <c r="D855">
        <v>9</v>
      </c>
      <c r="E855">
        <f>95.672+0.54</f>
        <v>96.212</v>
      </c>
    </row>
    <row r="856" spans="1:5">
      <c r="A856" s="5">
        <v>2016</v>
      </c>
      <c r="B856" t="s">
        <v>4</v>
      </c>
      <c r="D856">
        <v>8</v>
      </c>
      <c r="E856">
        <f>63.417+1.222</f>
        <v>64.639</v>
      </c>
    </row>
    <row r="857" spans="1:5">
      <c r="A857" s="5">
        <v>2016</v>
      </c>
      <c r="B857" t="s">
        <v>4</v>
      </c>
      <c r="D857">
        <v>10</v>
      </c>
      <c r="E857">
        <f>60.816+0.33</f>
        <v>61.146</v>
      </c>
    </row>
    <row r="858" spans="1:5">
      <c r="A858" s="5">
        <v>2016</v>
      </c>
      <c r="B858" t="s">
        <v>4</v>
      </c>
      <c r="D858">
        <v>12</v>
      </c>
      <c r="E858">
        <f>58.39+0.842</f>
        <v>59.232</v>
      </c>
    </row>
    <row r="859" spans="1:5">
      <c r="A859" s="5">
        <v>2016</v>
      </c>
      <c r="B859" t="s">
        <v>4</v>
      </c>
      <c r="D859">
        <v>7</v>
      </c>
      <c r="E859">
        <f>62.411+0.248</f>
        <v>62.659</v>
      </c>
    </row>
    <row r="860" spans="1:5">
      <c r="A860">
        <v>2017</v>
      </c>
      <c r="B860" t="s">
        <v>7</v>
      </c>
      <c r="D860">
        <v>1</v>
      </c>
      <c r="E860">
        <f>67.321+2.341</f>
        <v>69.662</v>
      </c>
    </row>
    <row r="861" spans="1:5">
      <c r="A861">
        <v>2017</v>
      </c>
      <c r="B861" t="s">
        <v>7</v>
      </c>
      <c r="D861">
        <v>3</v>
      </c>
      <c r="E861">
        <f>48.702+4.439+2.178</f>
        <v>55.319</v>
      </c>
    </row>
    <row r="862" spans="1:5">
      <c r="A862">
        <v>2017</v>
      </c>
      <c r="B862" t="s">
        <v>7</v>
      </c>
      <c r="D862">
        <v>2</v>
      </c>
      <c r="E862">
        <f>51.31+2.96+1.831</f>
        <v>56.101</v>
      </c>
    </row>
    <row r="863" spans="1:5">
      <c r="A863">
        <v>2017</v>
      </c>
      <c r="B863" t="s">
        <v>7</v>
      </c>
      <c r="D863">
        <v>5</v>
      </c>
      <c r="E863">
        <f>1.597+64.902</f>
        <v>66.499</v>
      </c>
    </row>
    <row r="864" spans="1:5">
      <c r="A864">
        <v>2017</v>
      </c>
      <c r="B864" t="s">
        <v>6</v>
      </c>
      <c r="D864">
        <v>4</v>
      </c>
      <c r="E864">
        <f>75.348+1.061</f>
        <v>76.409</v>
      </c>
    </row>
    <row r="865" spans="1:5">
      <c r="A865">
        <v>2017</v>
      </c>
      <c r="B865" t="s">
        <v>6</v>
      </c>
      <c r="D865">
        <v>2</v>
      </c>
      <c r="E865">
        <f>53.806+0.556</f>
        <v>54.362</v>
      </c>
    </row>
    <row r="866" spans="1:5">
      <c r="A866">
        <v>2017</v>
      </c>
      <c r="B866" t="s">
        <v>7</v>
      </c>
      <c r="D866">
        <v>6</v>
      </c>
      <c r="E866">
        <f>1.309+4.645+46.282</f>
        <v>52.236</v>
      </c>
    </row>
    <row r="867" spans="1:5">
      <c r="A867">
        <v>2017</v>
      </c>
      <c r="B867" t="s">
        <v>6</v>
      </c>
      <c r="D867">
        <v>6</v>
      </c>
      <c r="E867">
        <f>1.323+51.857</f>
        <v>53.18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605"/>
  <sheetViews>
    <sheetView topLeftCell="A103" workbookViewId="0">
      <selection activeCell="A1" sqref="A1:D1"/>
    </sheetView>
  </sheetViews>
  <sheetFormatPr defaultColWidth="8.88888888888889" defaultRowHeight="14.4" outlineLevelCol="3"/>
  <sheetData>
    <row r="1" spans="1:4">
      <c r="A1" s="3" t="s">
        <v>119</v>
      </c>
      <c r="B1" s="3" t="s">
        <v>120</v>
      </c>
      <c r="C1" s="3" t="s">
        <v>1</v>
      </c>
      <c r="D1" s="3" t="s">
        <v>121</v>
      </c>
    </row>
    <row r="2" spans="1:4">
      <c r="A2" s="3">
        <v>1997</v>
      </c>
      <c r="B2" s="3" t="s">
        <v>8</v>
      </c>
      <c r="C2" s="3">
        <v>1</v>
      </c>
      <c r="D2" s="3">
        <v>0</v>
      </c>
    </row>
    <row r="3" spans="1:4">
      <c r="A3" s="3">
        <v>1997</v>
      </c>
      <c r="B3" s="3" t="s">
        <v>8</v>
      </c>
      <c r="C3" s="3">
        <v>2</v>
      </c>
      <c r="D3" s="3">
        <v>0</v>
      </c>
    </row>
    <row r="4" spans="1:4">
      <c r="A4" s="3">
        <v>1997</v>
      </c>
      <c r="B4" s="3" t="s">
        <v>8</v>
      </c>
      <c r="C4" s="3">
        <v>3</v>
      </c>
      <c r="D4" s="3">
        <v>0</v>
      </c>
    </row>
    <row r="5" spans="1:4">
      <c r="A5" s="3">
        <v>1997</v>
      </c>
      <c r="B5" s="3" t="s">
        <v>8</v>
      </c>
      <c r="C5" s="3">
        <v>4</v>
      </c>
      <c r="D5" s="3">
        <v>0</v>
      </c>
    </row>
    <row r="6" spans="1:4">
      <c r="A6" s="3">
        <v>1997</v>
      </c>
      <c r="B6" s="3" t="s">
        <v>8</v>
      </c>
      <c r="C6" s="3">
        <v>5</v>
      </c>
      <c r="D6" s="3">
        <v>0</v>
      </c>
    </row>
    <row r="7" spans="1:4">
      <c r="A7" s="3">
        <v>1997</v>
      </c>
      <c r="B7" s="3" t="s">
        <v>8</v>
      </c>
      <c r="C7" s="3">
        <v>6</v>
      </c>
      <c r="D7" s="3">
        <v>0</v>
      </c>
    </row>
    <row r="8" spans="1:4">
      <c r="A8" s="3">
        <v>1998</v>
      </c>
      <c r="B8" s="3" t="s">
        <v>8</v>
      </c>
      <c r="C8" s="3">
        <v>1</v>
      </c>
      <c r="D8" s="3" t="s">
        <v>122</v>
      </c>
    </row>
    <row r="9" spans="1:4">
      <c r="A9" s="3">
        <v>1998</v>
      </c>
      <c r="B9" s="3" t="s">
        <v>8</v>
      </c>
      <c r="C9" s="3">
        <v>2</v>
      </c>
      <c r="D9" s="3" t="s">
        <v>123</v>
      </c>
    </row>
    <row r="10" spans="1:4">
      <c r="A10" s="3">
        <v>1998</v>
      </c>
      <c r="B10" s="3" t="s">
        <v>8</v>
      </c>
      <c r="C10" s="3">
        <v>3</v>
      </c>
      <c r="D10" s="3" t="s">
        <v>124</v>
      </c>
    </row>
    <row r="11" spans="1:4">
      <c r="A11" s="3">
        <v>1998</v>
      </c>
      <c r="B11" s="3" t="s">
        <v>8</v>
      </c>
      <c r="C11" s="3">
        <v>4</v>
      </c>
      <c r="D11" s="3" t="s">
        <v>125</v>
      </c>
    </row>
    <row r="12" spans="1:4">
      <c r="A12" s="3">
        <v>1998</v>
      </c>
      <c r="B12" s="3" t="s">
        <v>8</v>
      </c>
      <c r="C12" s="3">
        <v>5</v>
      </c>
      <c r="D12" s="3" t="s">
        <v>126</v>
      </c>
    </row>
    <row r="13" spans="1:4">
      <c r="A13" s="3">
        <v>1998</v>
      </c>
      <c r="B13" s="3" t="s">
        <v>8</v>
      </c>
      <c r="C13" s="3">
        <v>6</v>
      </c>
      <c r="D13" s="3" t="s">
        <v>127</v>
      </c>
    </row>
    <row r="14" spans="1:4">
      <c r="A14" s="3">
        <v>1999</v>
      </c>
      <c r="B14" s="3" t="s">
        <v>8</v>
      </c>
      <c r="C14" s="3">
        <v>1</v>
      </c>
      <c r="D14" s="3" t="s">
        <v>128</v>
      </c>
    </row>
    <row r="15" spans="1:4">
      <c r="A15" s="3">
        <v>1999</v>
      </c>
      <c r="B15" s="3" t="s">
        <v>8</v>
      </c>
      <c r="C15" s="3">
        <v>2</v>
      </c>
      <c r="D15" s="3">
        <v>0</v>
      </c>
    </row>
    <row r="16" spans="1:4">
      <c r="A16" s="3">
        <v>1999</v>
      </c>
      <c r="B16" s="3" t="s">
        <v>8</v>
      </c>
      <c r="C16" s="3">
        <v>3</v>
      </c>
      <c r="D16" s="3" t="s">
        <v>129</v>
      </c>
    </row>
    <row r="17" spans="1:4">
      <c r="A17" s="3">
        <v>1999</v>
      </c>
      <c r="B17" s="3" t="s">
        <v>8</v>
      </c>
      <c r="C17" s="3">
        <v>4</v>
      </c>
      <c r="D17" s="3" t="s">
        <v>130</v>
      </c>
    </row>
    <row r="18" spans="1:4">
      <c r="A18" s="3">
        <v>1999</v>
      </c>
      <c r="B18" s="3" t="s">
        <v>8</v>
      </c>
      <c r="C18" s="3">
        <v>5</v>
      </c>
      <c r="D18" s="3">
        <v>0</v>
      </c>
    </row>
    <row r="19" spans="1:4">
      <c r="A19" s="3">
        <v>1999</v>
      </c>
      <c r="B19" s="3" t="s">
        <v>8</v>
      </c>
      <c r="C19" s="3">
        <v>6</v>
      </c>
      <c r="D19" s="3">
        <v>0</v>
      </c>
    </row>
    <row r="20" spans="1:4">
      <c r="A20" s="3">
        <v>2000</v>
      </c>
      <c r="B20" s="3" t="s">
        <v>8</v>
      </c>
      <c r="C20" s="3">
        <v>1</v>
      </c>
      <c r="D20" s="3">
        <v>0</v>
      </c>
    </row>
    <row r="21" spans="1:4">
      <c r="A21" s="3">
        <v>2000</v>
      </c>
      <c r="B21" s="3" t="s">
        <v>8</v>
      </c>
      <c r="C21" s="3">
        <v>2</v>
      </c>
      <c r="D21" s="3" t="s">
        <v>131</v>
      </c>
    </row>
    <row r="22" spans="1:4">
      <c r="A22" s="3">
        <v>2000</v>
      </c>
      <c r="B22" s="3" t="s">
        <v>8</v>
      </c>
      <c r="C22" s="3">
        <v>3</v>
      </c>
      <c r="D22" s="3">
        <v>17</v>
      </c>
    </row>
    <row r="23" spans="1:4">
      <c r="A23" s="3">
        <v>2000</v>
      </c>
      <c r="B23" s="3" t="s">
        <v>8</v>
      </c>
      <c r="C23" s="3">
        <v>4</v>
      </c>
      <c r="D23" s="3" t="s">
        <v>132</v>
      </c>
    </row>
    <row r="24" spans="1:4">
      <c r="A24" s="3">
        <v>2000</v>
      </c>
      <c r="B24" s="3" t="s">
        <v>8</v>
      </c>
      <c r="C24" s="3">
        <v>5</v>
      </c>
      <c r="D24" s="3" t="s">
        <v>133</v>
      </c>
    </row>
    <row r="25" spans="1:4">
      <c r="A25" s="3">
        <v>2000</v>
      </c>
      <c r="B25" s="3" t="s">
        <v>8</v>
      </c>
      <c r="C25" s="3">
        <v>6</v>
      </c>
      <c r="D25" s="3">
        <v>0</v>
      </c>
    </row>
    <row r="26" spans="1:4">
      <c r="A26" s="3">
        <v>2001</v>
      </c>
      <c r="B26" s="3" t="s">
        <v>8</v>
      </c>
      <c r="C26" s="3">
        <v>1</v>
      </c>
      <c r="D26" s="3" t="s">
        <v>134</v>
      </c>
    </row>
    <row r="27" spans="1:4">
      <c r="A27" s="3">
        <v>2001</v>
      </c>
      <c r="B27" s="3" t="s">
        <v>8</v>
      </c>
      <c r="C27" s="3">
        <v>2</v>
      </c>
      <c r="D27" s="3">
        <v>5</v>
      </c>
    </row>
    <row r="28" spans="1:4">
      <c r="A28" s="3">
        <v>2001</v>
      </c>
      <c r="B28" s="3" t="s">
        <v>8</v>
      </c>
      <c r="C28" s="3">
        <v>3</v>
      </c>
      <c r="D28" s="3">
        <v>0</v>
      </c>
    </row>
    <row r="29" spans="1:4">
      <c r="A29" s="3">
        <v>2001</v>
      </c>
      <c r="B29" s="3" t="s">
        <v>8</v>
      </c>
      <c r="C29" s="3">
        <v>4</v>
      </c>
      <c r="D29" s="3" t="s">
        <v>135</v>
      </c>
    </row>
    <row r="30" spans="1:4">
      <c r="A30" s="3">
        <v>2001</v>
      </c>
      <c r="B30" s="3" t="s">
        <v>8</v>
      </c>
      <c r="C30" s="3">
        <v>5</v>
      </c>
      <c r="D30" s="3">
        <v>5</v>
      </c>
    </row>
    <row r="31" spans="1:4">
      <c r="A31" s="3">
        <v>2001</v>
      </c>
      <c r="B31" s="3" t="s">
        <v>8</v>
      </c>
      <c r="C31" s="3">
        <v>6</v>
      </c>
      <c r="D31" s="3" t="s">
        <v>136</v>
      </c>
    </row>
    <row r="32" spans="1:4">
      <c r="A32" s="3">
        <v>2002</v>
      </c>
      <c r="B32" s="3" t="s">
        <v>8</v>
      </c>
      <c r="C32" s="3">
        <v>1</v>
      </c>
      <c r="D32" s="3" t="s">
        <v>137</v>
      </c>
    </row>
    <row r="33" spans="1:4">
      <c r="A33" s="3">
        <v>2002</v>
      </c>
      <c r="B33" s="3" t="s">
        <v>8</v>
      </c>
      <c r="C33" s="3">
        <v>2</v>
      </c>
      <c r="D33" s="3" t="s">
        <v>138</v>
      </c>
    </row>
    <row r="34" spans="1:4">
      <c r="A34" s="3">
        <v>2002</v>
      </c>
      <c r="B34" s="3" t="s">
        <v>8</v>
      </c>
      <c r="C34" s="3">
        <v>3</v>
      </c>
      <c r="D34" s="3">
        <v>1</v>
      </c>
    </row>
    <row r="35" spans="1:4">
      <c r="A35" s="3">
        <v>2002</v>
      </c>
      <c r="B35" s="3" t="s">
        <v>8</v>
      </c>
      <c r="C35" s="3">
        <v>4</v>
      </c>
      <c r="D35" s="3" t="s">
        <v>139</v>
      </c>
    </row>
    <row r="36" spans="1:4">
      <c r="A36" s="3">
        <v>2002</v>
      </c>
      <c r="B36" s="3" t="s">
        <v>8</v>
      </c>
      <c r="C36" s="3">
        <v>5</v>
      </c>
      <c r="D36" s="3">
        <v>17</v>
      </c>
    </row>
    <row r="37" spans="1:4">
      <c r="A37" s="3">
        <v>2002</v>
      </c>
      <c r="B37" s="3" t="s">
        <v>8</v>
      </c>
      <c r="C37" s="3">
        <v>6</v>
      </c>
      <c r="D37" s="3" t="s">
        <v>140</v>
      </c>
    </row>
    <row r="38" spans="1:4">
      <c r="A38" s="3">
        <v>2003</v>
      </c>
      <c r="B38" s="3" t="s">
        <v>8</v>
      </c>
      <c r="C38" s="3">
        <v>1</v>
      </c>
      <c r="D38" s="3" t="s">
        <v>141</v>
      </c>
    </row>
    <row r="39" spans="1:4">
      <c r="A39" s="3">
        <v>2003</v>
      </c>
      <c r="B39" s="3" t="s">
        <v>8</v>
      </c>
      <c r="C39" s="3">
        <v>2</v>
      </c>
      <c r="D39" s="3" t="s">
        <v>142</v>
      </c>
    </row>
    <row r="40" spans="1:4">
      <c r="A40" s="3">
        <v>2003</v>
      </c>
      <c r="B40" s="3" t="s">
        <v>8</v>
      </c>
      <c r="C40" s="3">
        <v>3</v>
      </c>
      <c r="D40" s="3" t="s">
        <v>143</v>
      </c>
    </row>
    <row r="41" spans="1:4">
      <c r="A41" s="3">
        <v>2003</v>
      </c>
      <c r="B41" s="3" t="s">
        <v>8</v>
      </c>
      <c r="C41" s="3">
        <v>4</v>
      </c>
      <c r="D41" s="3">
        <v>0</v>
      </c>
    </row>
    <row r="42" spans="1:4">
      <c r="A42" s="3">
        <v>2003</v>
      </c>
      <c r="B42" s="3" t="s">
        <v>8</v>
      </c>
      <c r="C42" s="3">
        <v>5</v>
      </c>
      <c r="D42" s="3" t="s">
        <v>144</v>
      </c>
    </row>
    <row r="43" spans="1:4">
      <c r="A43" s="3">
        <v>2003</v>
      </c>
      <c r="B43" s="3" t="s">
        <v>8</v>
      </c>
      <c r="C43" s="3">
        <v>6</v>
      </c>
      <c r="D43" s="3" t="s">
        <v>145</v>
      </c>
    </row>
    <row r="44" spans="1:4">
      <c r="A44" s="3">
        <v>2004</v>
      </c>
      <c r="B44" s="3" t="s">
        <v>8</v>
      </c>
      <c r="C44" s="3">
        <v>1</v>
      </c>
      <c r="D44" s="3" t="s">
        <v>146</v>
      </c>
    </row>
    <row r="45" spans="1:4">
      <c r="A45" s="3">
        <v>2004</v>
      </c>
      <c r="B45" s="3" t="s">
        <v>8</v>
      </c>
      <c r="C45" s="3">
        <v>2</v>
      </c>
      <c r="D45" s="3">
        <v>0</v>
      </c>
    </row>
    <row r="46" spans="1:4">
      <c r="A46" s="3">
        <v>2004</v>
      </c>
      <c r="B46" s="3" t="s">
        <v>8</v>
      </c>
      <c r="C46" s="3">
        <v>3</v>
      </c>
      <c r="D46" s="3" t="s">
        <v>147</v>
      </c>
    </row>
    <row r="47" spans="1:4">
      <c r="A47" s="3">
        <v>2004</v>
      </c>
      <c r="B47" s="3" t="s">
        <v>8</v>
      </c>
      <c r="C47" s="3">
        <v>4</v>
      </c>
      <c r="D47" s="3" t="s">
        <v>148</v>
      </c>
    </row>
    <row r="48" spans="1:4">
      <c r="A48" s="3">
        <v>2004</v>
      </c>
      <c r="B48" s="3" t="s">
        <v>8</v>
      </c>
      <c r="C48" s="3">
        <v>5</v>
      </c>
      <c r="D48" s="3" t="s">
        <v>149</v>
      </c>
    </row>
    <row r="49" spans="1:4">
      <c r="A49" s="3">
        <v>2004</v>
      </c>
      <c r="B49" s="3" t="s">
        <v>8</v>
      </c>
      <c r="C49" s="3">
        <v>6</v>
      </c>
      <c r="D49" s="3" t="s">
        <v>150</v>
      </c>
    </row>
    <row r="50" spans="1:4">
      <c r="A50" s="3">
        <v>2005</v>
      </c>
      <c r="B50" s="3" t="s">
        <v>8</v>
      </c>
      <c r="C50" s="3">
        <v>1</v>
      </c>
      <c r="D50" s="3" t="s">
        <v>151</v>
      </c>
    </row>
    <row r="51" spans="1:4">
      <c r="A51" s="3">
        <v>2005</v>
      </c>
      <c r="B51" s="3" t="s">
        <v>8</v>
      </c>
      <c r="C51" s="3">
        <v>2</v>
      </c>
      <c r="D51" s="3" t="s">
        <v>152</v>
      </c>
    </row>
    <row r="52" spans="1:4">
      <c r="A52" s="3">
        <v>2005</v>
      </c>
      <c r="B52" s="3" t="s">
        <v>8</v>
      </c>
      <c r="C52" s="3">
        <v>3</v>
      </c>
      <c r="D52" s="3" t="s">
        <v>153</v>
      </c>
    </row>
    <row r="53" spans="1:4">
      <c r="A53" s="3">
        <v>2005</v>
      </c>
      <c r="B53" s="3" t="s">
        <v>8</v>
      </c>
      <c r="C53" s="3">
        <v>4</v>
      </c>
      <c r="D53" s="3" t="s">
        <v>154</v>
      </c>
    </row>
    <row r="54" spans="1:4">
      <c r="A54" s="3">
        <v>2005</v>
      </c>
      <c r="B54" s="3" t="s">
        <v>8</v>
      </c>
      <c r="C54" s="3">
        <v>5</v>
      </c>
      <c r="D54" s="3" t="s">
        <v>155</v>
      </c>
    </row>
    <row r="55" spans="1:4">
      <c r="A55" s="3">
        <v>2005</v>
      </c>
      <c r="B55" s="3" t="s">
        <v>8</v>
      </c>
      <c r="C55" s="3">
        <v>6</v>
      </c>
      <c r="D55" s="3" t="s">
        <v>156</v>
      </c>
    </row>
    <row r="56" spans="1:4">
      <c r="A56" s="3">
        <v>2006</v>
      </c>
      <c r="B56" s="3" t="s">
        <v>8</v>
      </c>
      <c r="C56" s="3">
        <v>1</v>
      </c>
      <c r="D56" s="3" t="s">
        <v>124</v>
      </c>
    </row>
    <row r="57" spans="1:4">
      <c r="A57" s="3">
        <v>2006</v>
      </c>
      <c r="B57" s="3" t="s">
        <v>8</v>
      </c>
      <c r="C57" s="3">
        <v>2</v>
      </c>
      <c r="D57" s="3">
        <v>0</v>
      </c>
    </row>
    <row r="58" spans="1:4">
      <c r="A58" s="3">
        <v>2006</v>
      </c>
      <c r="B58" s="3" t="s">
        <v>8</v>
      </c>
      <c r="C58" s="3">
        <v>3</v>
      </c>
      <c r="D58" s="3" t="s">
        <v>157</v>
      </c>
    </row>
    <row r="59" spans="1:4">
      <c r="A59" s="3">
        <v>2006</v>
      </c>
      <c r="B59" s="3" t="s">
        <v>8</v>
      </c>
      <c r="C59" s="3">
        <v>4</v>
      </c>
      <c r="D59" s="3" t="s">
        <v>158</v>
      </c>
    </row>
    <row r="60" spans="1:4">
      <c r="A60" s="3">
        <v>2006</v>
      </c>
      <c r="B60" s="3" t="s">
        <v>8</v>
      </c>
      <c r="C60" s="3">
        <v>5</v>
      </c>
      <c r="D60" s="3" t="s">
        <v>159</v>
      </c>
    </row>
    <row r="61" spans="1:4">
      <c r="A61" s="3">
        <v>2006</v>
      </c>
      <c r="B61" s="3" t="s">
        <v>8</v>
      </c>
      <c r="C61" s="3">
        <v>6</v>
      </c>
      <c r="D61" s="3" t="s">
        <v>160</v>
      </c>
    </row>
    <row r="62" spans="1:4">
      <c r="A62" s="3">
        <v>2007</v>
      </c>
      <c r="B62" s="3" t="s">
        <v>8</v>
      </c>
      <c r="C62" s="3">
        <v>1</v>
      </c>
      <c r="D62" s="3" t="s">
        <v>150</v>
      </c>
    </row>
    <row r="63" spans="1:4">
      <c r="A63" s="3">
        <v>2007</v>
      </c>
      <c r="B63" s="3" t="s">
        <v>8</v>
      </c>
      <c r="C63" s="3">
        <v>2</v>
      </c>
      <c r="D63" s="3" t="s">
        <v>161</v>
      </c>
    </row>
    <row r="64" spans="1:4">
      <c r="A64" s="3">
        <v>2007</v>
      </c>
      <c r="B64" s="3" t="s">
        <v>8</v>
      </c>
      <c r="C64" s="3">
        <v>3</v>
      </c>
      <c r="D64" s="3" t="s">
        <v>162</v>
      </c>
    </row>
    <row r="65" spans="1:4">
      <c r="A65" s="3">
        <v>2007</v>
      </c>
      <c r="B65" s="3" t="s">
        <v>8</v>
      </c>
      <c r="C65" s="3">
        <v>4</v>
      </c>
      <c r="D65" s="3" t="s">
        <v>163</v>
      </c>
    </row>
    <row r="66" spans="1:4">
      <c r="A66" s="3">
        <v>2007</v>
      </c>
      <c r="B66" s="3" t="s">
        <v>8</v>
      </c>
      <c r="C66" s="3">
        <v>5</v>
      </c>
      <c r="D66" s="3" t="s">
        <v>164</v>
      </c>
    </row>
    <row r="67" spans="1:4">
      <c r="A67" s="3">
        <v>2007</v>
      </c>
      <c r="B67" s="3" t="s">
        <v>8</v>
      </c>
      <c r="C67" s="3">
        <v>6</v>
      </c>
      <c r="D67" s="3" t="s">
        <v>165</v>
      </c>
    </row>
    <row r="68" spans="1:4">
      <c r="A68" s="3">
        <v>2008</v>
      </c>
      <c r="B68" s="3" t="s">
        <v>8</v>
      </c>
      <c r="C68" s="3">
        <v>1</v>
      </c>
      <c r="D68" s="3" t="s">
        <v>166</v>
      </c>
    </row>
    <row r="69" spans="1:4">
      <c r="A69" s="3">
        <v>2008</v>
      </c>
      <c r="B69" s="3" t="s">
        <v>8</v>
      </c>
      <c r="C69" s="3">
        <v>2</v>
      </c>
      <c r="D69" s="3" t="s">
        <v>167</v>
      </c>
    </row>
    <row r="70" spans="1:4">
      <c r="A70" s="3">
        <v>2008</v>
      </c>
      <c r="B70" s="3" t="s">
        <v>8</v>
      </c>
      <c r="C70" s="3">
        <v>3</v>
      </c>
      <c r="D70" s="3" t="s">
        <v>168</v>
      </c>
    </row>
    <row r="71" spans="1:4">
      <c r="A71" s="3">
        <v>2008</v>
      </c>
      <c r="B71" s="3" t="s">
        <v>8</v>
      </c>
      <c r="C71" s="3">
        <v>4</v>
      </c>
      <c r="D71" s="3" t="s">
        <v>169</v>
      </c>
    </row>
    <row r="72" spans="1:4">
      <c r="A72" s="3">
        <v>2008</v>
      </c>
      <c r="B72" s="3" t="s">
        <v>8</v>
      </c>
      <c r="C72" s="3">
        <v>5</v>
      </c>
      <c r="D72" s="3" t="s">
        <v>170</v>
      </c>
    </row>
    <row r="73" spans="1:4">
      <c r="A73" s="3">
        <v>2008</v>
      </c>
      <c r="B73" s="3" t="s">
        <v>8</v>
      </c>
      <c r="C73" s="3">
        <v>6</v>
      </c>
      <c r="D73" s="3" t="s">
        <v>171</v>
      </c>
    </row>
    <row r="74" spans="1:4">
      <c r="A74" s="3">
        <v>2009</v>
      </c>
      <c r="B74" s="3" t="s">
        <v>8</v>
      </c>
      <c r="C74" s="3">
        <v>1</v>
      </c>
      <c r="D74" s="3" t="s">
        <v>172</v>
      </c>
    </row>
    <row r="75" spans="1:4">
      <c r="A75" s="3">
        <v>2009</v>
      </c>
      <c r="B75" s="3" t="s">
        <v>8</v>
      </c>
      <c r="C75" s="3">
        <v>2</v>
      </c>
      <c r="D75" s="3" t="s">
        <v>136</v>
      </c>
    </row>
    <row r="76" spans="1:4">
      <c r="A76" s="3">
        <v>2009</v>
      </c>
      <c r="B76" s="3" t="s">
        <v>8</v>
      </c>
      <c r="C76" s="3">
        <v>3</v>
      </c>
      <c r="D76" s="3" t="s">
        <v>173</v>
      </c>
    </row>
    <row r="77" spans="1:4">
      <c r="A77" s="3">
        <v>2009</v>
      </c>
      <c r="B77" s="3" t="s">
        <v>8</v>
      </c>
      <c r="C77" s="3">
        <v>4</v>
      </c>
      <c r="D77" s="3" t="s">
        <v>174</v>
      </c>
    </row>
    <row r="78" spans="1:4">
      <c r="A78" s="3">
        <v>2009</v>
      </c>
      <c r="B78" s="3" t="s">
        <v>8</v>
      </c>
      <c r="C78" s="3">
        <v>5</v>
      </c>
      <c r="D78" s="3" t="s">
        <v>175</v>
      </c>
    </row>
    <row r="79" spans="1:4">
      <c r="A79" s="3">
        <v>2009</v>
      </c>
      <c r="B79" s="3" t="s">
        <v>8</v>
      </c>
      <c r="C79" s="3">
        <v>6</v>
      </c>
      <c r="D79" s="3" t="s">
        <v>176</v>
      </c>
    </row>
    <row r="80" spans="1:4">
      <c r="A80" s="3">
        <v>2010</v>
      </c>
      <c r="B80" s="3" t="s">
        <v>8</v>
      </c>
      <c r="C80" s="3">
        <v>1</v>
      </c>
      <c r="D80" s="3" t="s">
        <v>177</v>
      </c>
    </row>
    <row r="81" spans="1:4">
      <c r="A81" s="3">
        <v>2010</v>
      </c>
      <c r="B81" s="3" t="s">
        <v>8</v>
      </c>
      <c r="C81" s="3">
        <v>2</v>
      </c>
      <c r="D81" s="3" t="s">
        <v>178</v>
      </c>
    </row>
    <row r="82" spans="1:4">
      <c r="A82" s="3">
        <v>2010</v>
      </c>
      <c r="B82" s="3" t="s">
        <v>8</v>
      </c>
      <c r="C82" s="3">
        <v>3</v>
      </c>
      <c r="D82" s="3" t="s">
        <v>179</v>
      </c>
    </row>
    <row r="83" spans="1:4">
      <c r="A83" s="3">
        <v>2010</v>
      </c>
      <c r="B83" s="3" t="s">
        <v>8</v>
      </c>
      <c r="C83" s="3">
        <v>4</v>
      </c>
      <c r="D83" s="3" t="s">
        <v>180</v>
      </c>
    </row>
    <row r="84" spans="1:4">
      <c r="A84" s="3">
        <v>2010</v>
      </c>
      <c r="B84" s="3" t="s">
        <v>8</v>
      </c>
      <c r="C84" s="3">
        <v>5</v>
      </c>
      <c r="D84" s="3" t="s">
        <v>181</v>
      </c>
    </row>
    <row r="85" spans="1:4">
      <c r="A85" s="3">
        <v>2010</v>
      </c>
      <c r="B85" s="3" t="s">
        <v>8</v>
      </c>
      <c r="C85" s="3">
        <v>6</v>
      </c>
      <c r="D85" s="3" t="s">
        <v>182</v>
      </c>
    </row>
    <row r="86" spans="1:4">
      <c r="A86" s="3">
        <v>2011</v>
      </c>
      <c r="B86" s="3" t="s">
        <v>8</v>
      </c>
      <c r="C86" s="3">
        <v>1</v>
      </c>
      <c r="D86" s="3" t="s">
        <v>183</v>
      </c>
    </row>
    <row r="87" spans="1:4">
      <c r="A87" s="3">
        <v>2011</v>
      </c>
      <c r="B87" s="3" t="s">
        <v>8</v>
      </c>
      <c r="C87" s="3">
        <v>2</v>
      </c>
      <c r="D87" s="3" t="s">
        <v>184</v>
      </c>
    </row>
    <row r="88" spans="1:4">
      <c r="A88" s="3">
        <v>2011</v>
      </c>
      <c r="B88" s="3" t="s">
        <v>8</v>
      </c>
      <c r="C88" s="3">
        <v>3</v>
      </c>
      <c r="D88" s="3" t="s">
        <v>67</v>
      </c>
    </row>
    <row r="89" spans="1:4">
      <c r="A89" s="3">
        <v>2011</v>
      </c>
      <c r="B89" s="3" t="s">
        <v>8</v>
      </c>
      <c r="C89" s="3">
        <v>4</v>
      </c>
      <c r="D89" s="3" t="s">
        <v>124</v>
      </c>
    </row>
    <row r="90" spans="1:4">
      <c r="A90" s="3">
        <v>2011</v>
      </c>
      <c r="B90" s="3" t="s">
        <v>8</v>
      </c>
      <c r="C90" s="3">
        <v>5</v>
      </c>
      <c r="D90" s="3" t="s">
        <v>185</v>
      </c>
    </row>
    <row r="91" spans="1:4">
      <c r="A91" s="3">
        <v>2011</v>
      </c>
      <c r="B91" s="3" t="s">
        <v>8</v>
      </c>
      <c r="C91" s="3">
        <v>6</v>
      </c>
      <c r="D91" s="3" t="s">
        <v>186</v>
      </c>
    </row>
    <row r="92" spans="1:4">
      <c r="A92" s="3">
        <v>2012</v>
      </c>
      <c r="B92" s="3" t="s">
        <v>8</v>
      </c>
      <c r="C92" s="3">
        <v>1</v>
      </c>
      <c r="D92" s="3" t="s">
        <v>187</v>
      </c>
    </row>
    <row r="93" spans="1:4">
      <c r="A93" s="3">
        <v>2012</v>
      </c>
      <c r="B93" s="3" t="s">
        <v>8</v>
      </c>
      <c r="C93" s="3">
        <v>2</v>
      </c>
      <c r="D93" s="3">
        <v>0</v>
      </c>
    </row>
    <row r="94" spans="1:4">
      <c r="A94" s="3">
        <v>2012</v>
      </c>
      <c r="B94" s="3" t="s">
        <v>8</v>
      </c>
      <c r="C94" s="3">
        <v>3</v>
      </c>
      <c r="D94" s="3" t="s">
        <v>188</v>
      </c>
    </row>
    <row r="95" spans="1:4">
      <c r="A95" s="3">
        <v>2012</v>
      </c>
      <c r="B95" s="3" t="s">
        <v>8</v>
      </c>
      <c r="C95" s="3">
        <v>4</v>
      </c>
      <c r="D95" s="3" t="s">
        <v>189</v>
      </c>
    </row>
    <row r="96" spans="1:4">
      <c r="A96" s="3">
        <v>2012</v>
      </c>
      <c r="B96" s="3" t="s">
        <v>8</v>
      </c>
      <c r="C96" s="3">
        <v>5</v>
      </c>
      <c r="D96" s="3" t="s">
        <v>190</v>
      </c>
    </row>
    <row r="97" spans="1:4">
      <c r="A97" s="3">
        <v>2012</v>
      </c>
      <c r="B97" s="3" t="s">
        <v>8</v>
      </c>
      <c r="C97" s="3">
        <v>6</v>
      </c>
      <c r="D97" s="3" t="s">
        <v>191</v>
      </c>
    </row>
    <row r="98" spans="1:4">
      <c r="A98" s="3">
        <v>2013</v>
      </c>
      <c r="B98" s="3" t="s">
        <v>8</v>
      </c>
      <c r="C98" s="3">
        <v>1</v>
      </c>
      <c r="D98" s="3" t="s">
        <v>192</v>
      </c>
    </row>
    <row r="99" spans="1:4">
      <c r="A99" s="3">
        <v>2013</v>
      </c>
      <c r="B99" s="3" t="s">
        <v>8</v>
      </c>
      <c r="C99" s="3">
        <v>2</v>
      </c>
      <c r="D99" s="3" t="s">
        <v>193</v>
      </c>
    </row>
    <row r="100" spans="1:4">
      <c r="A100" s="3">
        <v>2013</v>
      </c>
      <c r="B100" s="3" t="s">
        <v>8</v>
      </c>
      <c r="C100" s="3">
        <v>3</v>
      </c>
      <c r="D100" s="3" t="s">
        <v>194</v>
      </c>
    </row>
    <row r="101" spans="1:4">
      <c r="A101" s="3">
        <v>2013</v>
      </c>
      <c r="B101" s="3" t="s">
        <v>8</v>
      </c>
      <c r="C101" s="3">
        <v>4</v>
      </c>
      <c r="D101" s="3" t="s">
        <v>195</v>
      </c>
    </row>
    <row r="102" spans="1:4">
      <c r="A102" s="3">
        <v>2013</v>
      </c>
      <c r="B102" s="3" t="s">
        <v>8</v>
      </c>
      <c r="C102" s="3">
        <v>5</v>
      </c>
      <c r="D102" s="3">
        <v>0</v>
      </c>
    </row>
    <row r="103" spans="1:4">
      <c r="A103" s="3">
        <v>2013</v>
      </c>
      <c r="B103" s="3" t="s">
        <v>8</v>
      </c>
      <c r="C103" s="3">
        <v>6</v>
      </c>
      <c r="D103" s="3" t="s">
        <v>196</v>
      </c>
    </row>
    <row r="104" hidden="1" spans="1:4">
      <c r="A104" s="3">
        <v>2004</v>
      </c>
      <c r="B104" s="3" t="s">
        <v>4</v>
      </c>
      <c r="C104" s="3">
        <v>1</v>
      </c>
      <c r="D104" s="3" t="s">
        <v>197</v>
      </c>
    </row>
    <row r="105" hidden="1" spans="1:4">
      <c r="A105" s="3">
        <v>2004</v>
      </c>
      <c r="B105" s="3" t="s">
        <v>4</v>
      </c>
      <c r="C105" s="3">
        <v>2</v>
      </c>
      <c r="D105" s="3" t="s">
        <v>198</v>
      </c>
    </row>
    <row r="106" hidden="1" spans="1:4">
      <c r="A106" s="3">
        <v>2004</v>
      </c>
      <c r="B106" s="3" t="s">
        <v>4</v>
      </c>
      <c r="C106" s="3">
        <v>3</v>
      </c>
      <c r="D106" s="3">
        <v>0</v>
      </c>
    </row>
    <row r="107" hidden="1" spans="1:4">
      <c r="A107" s="3">
        <v>2004</v>
      </c>
      <c r="B107" s="3" t="s">
        <v>4</v>
      </c>
      <c r="C107" s="3">
        <v>4</v>
      </c>
      <c r="D107" s="3">
        <v>0</v>
      </c>
    </row>
    <row r="108" hidden="1" spans="1:4">
      <c r="A108" s="3">
        <v>2004</v>
      </c>
      <c r="B108" s="3" t="s">
        <v>4</v>
      </c>
      <c r="C108" s="3">
        <v>5</v>
      </c>
      <c r="D108" s="3">
        <v>0</v>
      </c>
    </row>
    <row r="109" hidden="1" spans="1:4">
      <c r="A109" s="3">
        <v>2004</v>
      </c>
      <c r="B109" s="3" t="s">
        <v>4</v>
      </c>
      <c r="C109" s="3">
        <v>6</v>
      </c>
      <c r="D109" s="3">
        <v>0</v>
      </c>
    </row>
    <row r="110" hidden="1" spans="1:4">
      <c r="A110" s="3">
        <v>2005</v>
      </c>
      <c r="B110" s="3" t="s">
        <v>4</v>
      </c>
      <c r="C110" s="3">
        <v>1</v>
      </c>
      <c r="D110" s="3" t="s">
        <v>199</v>
      </c>
    </row>
    <row r="111" hidden="1" spans="1:4">
      <c r="A111" s="3">
        <v>2005</v>
      </c>
      <c r="B111" s="3" t="s">
        <v>4</v>
      </c>
      <c r="C111" s="3">
        <v>2</v>
      </c>
      <c r="D111" s="3">
        <v>0</v>
      </c>
    </row>
    <row r="112" hidden="1" spans="1:4">
      <c r="A112" s="3">
        <v>2005</v>
      </c>
      <c r="B112" s="3" t="s">
        <v>4</v>
      </c>
      <c r="C112" s="3">
        <v>3</v>
      </c>
      <c r="D112" s="3" t="s">
        <v>200</v>
      </c>
    </row>
    <row r="113" hidden="1" spans="1:4">
      <c r="A113" s="3">
        <v>2005</v>
      </c>
      <c r="B113" s="3" t="s">
        <v>4</v>
      </c>
      <c r="C113" s="3">
        <v>4</v>
      </c>
      <c r="D113" s="3" t="s">
        <v>125</v>
      </c>
    </row>
    <row r="114" hidden="1" spans="1:4">
      <c r="A114" s="3">
        <v>2005</v>
      </c>
      <c r="B114" s="3" t="s">
        <v>4</v>
      </c>
      <c r="C114" s="3">
        <v>5</v>
      </c>
      <c r="D114" s="3" t="s">
        <v>201</v>
      </c>
    </row>
    <row r="115" hidden="1" spans="1:4">
      <c r="A115" s="3">
        <v>2005</v>
      </c>
      <c r="B115" s="3" t="s">
        <v>4</v>
      </c>
      <c r="C115" s="3">
        <v>6</v>
      </c>
      <c r="D115" s="3" t="s">
        <v>202</v>
      </c>
    </row>
    <row r="116" hidden="1" spans="1:4">
      <c r="A116" s="3">
        <v>2006</v>
      </c>
      <c r="B116" s="3" t="s">
        <v>4</v>
      </c>
      <c r="C116" s="3">
        <v>1</v>
      </c>
      <c r="D116" s="3" t="s">
        <v>203</v>
      </c>
    </row>
    <row r="117" hidden="1" spans="1:4">
      <c r="A117" s="3">
        <v>2006</v>
      </c>
      <c r="B117" s="3" t="s">
        <v>4</v>
      </c>
      <c r="C117" s="3">
        <v>2</v>
      </c>
      <c r="D117" s="3" t="s">
        <v>204</v>
      </c>
    </row>
    <row r="118" hidden="1" spans="1:4">
      <c r="A118" s="3">
        <v>2006</v>
      </c>
      <c r="B118" s="3" t="s">
        <v>4</v>
      </c>
      <c r="C118" s="3">
        <v>3</v>
      </c>
      <c r="D118" s="3" t="s">
        <v>61</v>
      </c>
    </row>
    <row r="119" hidden="1" spans="1:4">
      <c r="A119" s="3">
        <v>2006</v>
      </c>
      <c r="B119" s="3" t="s">
        <v>4</v>
      </c>
      <c r="C119" s="3">
        <v>4</v>
      </c>
      <c r="D119" s="3" t="s">
        <v>205</v>
      </c>
    </row>
    <row r="120" hidden="1" spans="1:4">
      <c r="A120" s="3">
        <v>2006</v>
      </c>
      <c r="B120" s="3" t="s">
        <v>4</v>
      </c>
      <c r="C120" s="3">
        <v>5</v>
      </c>
      <c r="D120" s="3" t="s">
        <v>206</v>
      </c>
    </row>
    <row r="121" hidden="1" spans="1:4">
      <c r="A121" s="3">
        <v>2006</v>
      </c>
      <c r="B121" s="3" t="s">
        <v>4</v>
      </c>
      <c r="C121" s="3">
        <v>6</v>
      </c>
      <c r="D121" s="3">
        <v>0</v>
      </c>
    </row>
    <row r="122" hidden="1" spans="1:4">
      <c r="A122" s="3">
        <v>2007</v>
      </c>
      <c r="B122" s="3" t="s">
        <v>4</v>
      </c>
      <c r="C122" s="3">
        <v>1</v>
      </c>
      <c r="D122" s="3" t="s">
        <v>155</v>
      </c>
    </row>
    <row r="123" hidden="1" spans="1:4">
      <c r="A123" s="3">
        <v>2007</v>
      </c>
      <c r="B123" s="3" t="s">
        <v>4</v>
      </c>
      <c r="C123" s="3">
        <v>2</v>
      </c>
      <c r="D123" s="3" t="s">
        <v>182</v>
      </c>
    </row>
    <row r="124" hidden="1" spans="1:4">
      <c r="A124" s="3">
        <v>2007</v>
      </c>
      <c r="B124" s="3" t="s">
        <v>4</v>
      </c>
      <c r="C124" s="3">
        <v>3</v>
      </c>
      <c r="D124" s="3" t="s">
        <v>207</v>
      </c>
    </row>
    <row r="125" hidden="1" spans="1:4">
      <c r="A125" s="3">
        <v>2007</v>
      </c>
      <c r="B125" s="3" t="s">
        <v>4</v>
      </c>
      <c r="C125" s="3">
        <v>4</v>
      </c>
      <c r="D125" s="3" t="s">
        <v>208</v>
      </c>
    </row>
    <row r="126" hidden="1" spans="1:4">
      <c r="A126" s="3">
        <v>2007</v>
      </c>
      <c r="B126" s="3" t="s">
        <v>4</v>
      </c>
      <c r="C126" s="3">
        <v>5</v>
      </c>
      <c r="D126" s="3">
        <v>0</v>
      </c>
    </row>
    <row r="127" hidden="1" spans="1:4">
      <c r="A127" s="3">
        <v>2007</v>
      </c>
      <c r="B127" s="3" t="s">
        <v>4</v>
      </c>
      <c r="C127" s="3">
        <v>6</v>
      </c>
      <c r="D127" s="3">
        <v>0</v>
      </c>
    </row>
    <row r="128" hidden="1" spans="1:4">
      <c r="A128" s="3">
        <v>2008</v>
      </c>
      <c r="B128" s="3" t="s">
        <v>4</v>
      </c>
      <c r="C128" s="3">
        <v>1</v>
      </c>
      <c r="D128" s="3" t="s">
        <v>179</v>
      </c>
    </row>
    <row r="129" hidden="1" spans="1:4">
      <c r="A129" s="3">
        <v>2008</v>
      </c>
      <c r="B129" s="3" t="s">
        <v>4</v>
      </c>
      <c r="C129" s="3">
        <v>2</v>
      </c>
      <c r="D129" s="3" t="s">
        <v>209</v>
      </c>
    </row>
    <row r="130" hidden="1" spans="1:4">
      <c r="A130" s="3">
        <v>2008</v>
      </c>
      <c r="B130" s="3" t="s">
        <v>4</v>
      </c>
      <c r="C130" s="3">
        <v>3</v>
      </c>
      <c r="D130" s="3" t="s">
        <v>61</v>
      </c>
    </row>
    <row r="131" hidden="1" spans="1:4">
      <c r="A131" s="3">
        <v>2008</v>
      </c>
      <c r="B131" s="3" t="s">
        <v>4</v>
      </c>
      <c r="C131" s="3">
        <v>4</v>
      </c>
      <c r="D131" s="3" t="s">
        <v>182</v>
      </c>
    </row>
    <row r="132" hidden="1" spans="1:4">
      <c r="A132" s="3">
        <v>2008</v>
      </c>
      <c r="B132" s="3" t="s">
        <v>4</v>
      </c>
      <c r="C132" s="3">
        <v>5</v>
      </c>
      <c r="D132" s="3" t="s">
        <v>210</v>
      </c>
    </row>
    <row r="133" hidden="1" spans="1:4">
      <c r="A133" s="3">
        <v>2008</v>
      </c>
      <c r="B133" s="3" t="s">
        <v>4</v>
      </c>
      <c r="C133" s="3">
        <v>6</v>
      </c>
      <c r="D133" s="3" t="s">
        <v>211</v>
      </c>
    </row>
    <row r="134" hidden="1" spans="1:4">
      <c r="A134" s="3">
        <v>2009</v>
      </c>
      <c r="B134" s="3" t="s">
        <v>4</v>
      </c>
      <c r="C134" s="3">
        <v>1</v>
      </c>
      <c r="D134" s="3" t="s">
        <v>212</v>
      </c>
    </row>
    <row r="135" hidden="1" spans="1:4">
      <c r="A135" s="3">
        <v>2009</v>
      </c>
      <c r="B135" s="3" t="s">
        <v>4</v>
      </c>
      <c r="C135" s="3">
        <v>2</v>
      </c>
      <c r="D135" s="3" t="s">
        <v>213</v>
      </c>
    </row>
    <row r="136" hidden="1" spans="1:4">
      <c r="A136" s="3">
        <v>2009</v>
      </c>
      <c r="B136" s="3" t="s">
        <v>4</v>
      </c>
      <c r="C136" s="3">
        <v>3</v>
      </c>
      <c r="D136" s="3">
        <v>0</v>
      </c>
    </row>
    <row r="137" hidden="1" spans="1:4">
      <c r="A137" s="3">
        <v>2009</v>
      </c>
      <c r="B137" s="3" t="s">
        <v>4</v>
      </c>
      <c r="C137" s="3">
        <v>4</v>
      </c>
      <c r="D137" s="3" t="s">
        <v>214</v>
      </c>
    </row>
    <row r="138" hidden="1" spans="1:4">
      <c r="A138" s="3">
        <v>2009</v>
      </c>
      <c r="B138" s="3" t="s">
        <v>4</v>
      </c>
      <c r="C138" s="3">
        <v>5</v>
      </c>
      <c r="D138" s="3" t="s">
        <v>215</v>
      </c>
    </row>
    <row r="139" hidden="1" spans="1:4">
      <c r="A139" s="3">
        <v>2009</v>
      </c>
      <c r="B139" s="3" t="s">
        <v>4</v>
      </c>
      <c r="C139" s="3">
        <v>6</v>
      </c>
      <c r="D139" s="3">
        <v>0</v>
      </c>
    </row>
    <row r="140" hidden="1" spans="1:4">
      <c r="A140" s="3">
        <v>2010</v>
      </c>
      <c r="B140" s="3" t="s">
        <v>4</v>
      </c>
      <c r="C140" s="3">
        <v>1</v>
      </c>
      <c r="D140" s="3" t="s">
        <v>215</v>
      </c>
    </row>
    <row r="141" hidden="1" spans="1:4">
      <c r="A141" s="3">
        <v>2010</v>
      </c>
      <c r="B141" s="3" t="s">
        <v>4</v>
      </c>
      <c r="C141" s="3">
        <v>2</v>
      </c>
      <c r="D141" s="3" t="s">
        <v>216</v>
      </c>
    </row>
    <row r="142" hidden="1" spans="1:4">
      <c r="A142" s="3">
        <v>2010</v>
      </c>
      <c r="B142" s="3" t="s">
        <v>4</v>
      </c>
      <c r="C142" s="3">
        <v>3</v>
      </c>
      <c r="D142" s="3">
        <v>0</v>
      </c>
    </row>
    <row r="143" hidden="1" spans="1:4">
      <c r="A143" s="3">
        <v>2010</v>
      </c>
      <c r="B143" s="3" t="s">
        <v>4</v>
      </c>
      <c r="C143" s="3">
        <v>4</v>
      </c>
      <c r="D143" s="3" t="s">
        <v>217</v>
      </c>
    </row>
    <row r="144" hidden="1" spans="1:4">
      <c r="A144" s="3">
        <v>2010</v>
      </c>
      <c r="B144" s="3" t="s">
        <v>4</v>
      </c>
      <c r="C144" s="3">
        <v>5</v>
      </c>
      <c r="D144" s="3" t="s">
        <v>218</v>
      </c>
    </row>
    <row r="145" hidden="1" spans="1:4">
      <c r="A145" s="3">
        <v>2010</v>
      </c>
      <c r="B145" s="3" t="s">
        <v>4</v>
      </c>
      <c r="C145" s="3">
        <v>6</v>
      </c>
      <c r="D145" s="3">
        <v>0</v>
      </c>
    </row>
    <row r="146" hidden="1" spans="1:4">
      <c r="A146" s="3">
        <v>2011</v>
      </c>
      <c r="B146" s="3" t="s">
        <v>4</v>
      </c>
      <c r="C146" s="3">
        <v>1</v>
      </c>
      <c r="D146" s="3" t="s">
        <v>219</v>
      </c>
    </row>
    <row r="147" hidden="1" spans="1:4">
      <c r="A147" s="3">
        <v>2011</v>
      </c>
      <c r="B147" s="3" t="s">
        <v>4</v>
      </c>
      <c r="C147" s="3">
        <v>2</v>
      </c>
      <c r="D147" s="3" t="s">
        <v>220</v>
      </c>
    </row>
    <row r="148" hidden="1" spans="1:4">
      <c r="A148" s="3">
        <v>2011</v>
      </c>
      <c r="B148" s="3" t="s">
        <v>4</v>
      </c>
      <c r="C148" s="3">
        <v>3</v>
      </c>
      <c r="D148" s="3" t="s">
        <v>204</v>
      </c>
    </row>
    <row r="149" hidden="1" spans="1:4">
      <c r="A149" s="3">
        <v>2011</v>
      </c>
      <c r="B149" s="3" t="s">
        <v>4</v>
      </c>
      <c r="C149" s="3">
        <v>4</v>
      </c>
      <c r="D149" s="3" t="s">
        <v>182</v>
      </c>
    </row>
    <row r="150" hidden="1" spans="1:4">
      <c r="A150" s="3">
        <v>2011</v>
      </c>
      <c r="B150" s="3" t="s">
        <v>4</v>
      </c>
      <c r="C150" s="3">
        <v>5</v>
      </c>
      <c r="D150" s="3" t="s">
        <v>221</v>
      </c>
    </row>
    <row r="151" hidden="1" spans="1:4">
      <c r="A151" s="3">
        <v>2011</v>
      </c>
      <c r="B151" s="3" t="s">
        <v>4</v>
      </c>
      <c r="C151" s="3">
        <v>6</v>
      </c>
      <c r="D151" s="3" t="s">
        <v>222</v>
      </c>
    </row>
    <row r="152" hidden="1" spans="1:4">
      <c r="A152" s="3">
        <v>2012</v>
      </c>
      <c r="B152" s="3" t="s">
        <v>4</v>
      </c>
      <c r="C152" s="3">
        <v>1</v>
      </c>
      <c r="D152" s="3" t="s">
        <v>219</v>
      </c>
    </row>
    <row r="153" hidden="1" spans="1:4">
      <c r="A153" s="3">
        <v>2012</v>
      </c>
      <c r="B153" s="3" t="s">
        <v>4</v>
      </c>
      <c r="C153" s="3">
        <v>2</v>
      </c>
      <c r="D153" s="3" t="s">
        <v>223</v>
      </c>
    </row>
    <row r="154" hidden="1" spans="1:4">
      <c r="A154" s="3">
        <v>2012</v>
      </c>
      <c r="B154" s="3" t="s">
        <v>4</v>
      </c>
      <c r="C154" s="3">
        <v>3</v>
      </c>
      <c r="D154" s="3" t="s">
        <v>124</v>
      </c>
    </row>
    <row r="155" hidden="1" spans="1:4">
      <c r="A155" s="3">
        <v>2012</v>
      </c>
      <c r="B155" s="3" t="s">
        <v>4</v>
      </c>
      <c r="C155" s="3">
        <v>4</v>
      </c>
      <c r="D155" s="3" t="s">
        <v>224</v>
      </c>
    </row>
    <row r="156" hidden="1" spans="1:4">
      <c r="A156" s="3">
        <v>2012</v>
      </c>
      <c r="B156" s="3" t="s">
        <v>4</v>
      </c>
      <c r="C156" s="3">
        <v>5</v>
      </c>
      <c r="D156" s="3" t="s">
        <v>225</v>
      </c>
    </row>
    <row r="157" hidden="1" spans="1:4">
      <c r="A157" s="3">
        <v>2012</v>
      </c>
      <c r="B157" s="3" t="s">
        <v>4</v>
      </c>
      <c r="C157" s="3">
        <v>6</v>
      </c>
      <c r="D157" s="3" t="s">
        <v>226</v>
      </c>
    </row>
    <row r="158" hidden="1" spans="1:4">
      <c r="A158" s="3">
        <v>2013</v>
      </c>
      <c r="B158" s="3" t="s">
        <v>4</v>
      </c>
      <c r="C158" s="3">
        <v>1</v>
      </c>
      <c r="D158" s="3" t="s">
        <v>61</v>
      </c>
    </row>
    <row r="159" hidden="1" spans="1:4">
      <c r="A159" s="3">
        <v>2013</v>
      </c>
      <c r="B159" s="3" t="s">
        <v>4</v>
      </c>
      <c r="C159" s="3">
        <v>2</v>
      </c>
      <c r="D159" s="3" t="s">
        <v>227</v>
      </c>
    </row>
    <row r="160" hidden="1" spans="1:4">
      <c r="A160" s="3">
        <v>2013</v>
      </c>
      <c r="B160" s="3" t="s">
        <v>4</v>
      </c>
      <c r="C160" s="3">
        <v>3</v>
      </c>
      <c r="D160" s="3" t="s">
        <v>228</v>
      </c>
    </row>
    <row r="161" hidden="1" spans="1:4">
      <c r="A161" s="3">
        <v>2013</v>
      </c>
      <c r="B161" s="3" t="s">
        <v>4</v>
      </c>
      <c r="C161" s="3">
        <v>4</v>
      </c>
      <c r="D161" s="3" t="s">
        <v>229</v>
      </c>
    </row>
    <row r="162" hidden="1" spans="1:4">
      <c r="A162" s="3">
        <v>2013</v>
      </c>
      <c r="B162" s="3" t="s">
        <v>4</v>
      </c>
      <c r="C162" s="3">
        <v>5</v>
      </c>
      <c r="D162" s="3" t="s">
        <v>230</v>
      </c>
    </row>
    <row r="163" hidden="1" spans="1:4">
      <c r="A163" s="3">
        <v>2013</v>
      </c>
      <c r="B163" s="3" t="s">
        <v>4</v>
      </c>
      <c r="C163" s="3">
        <v>6</v>
      </c>
      <c r="D163" s="3" t="s">
        <v>231</v>
      </c>
    </row>
    <row r="164" hidden="1" spans="1:4">
      <c r="A164" s="3">
        <v>1997</v>
      </c>
      <c r="B164" s="3" t="s">
        <v>6</v>
      </c>
      <c r="C164" s="3">
        <v>1</v>
      </c>
      <c r="D164" s="3" t="s">
        <v>232</v>
      </c>
    </row>
    <row r="165" hidden="1" spans="1:4">
      <c r="A165" s="3">
        <v>1997</v>
      </c>
      <c r="B165" s="3" t="s">
        <v>6</v>
      </c>
      <c r="C165" s="3">
        <v>2</v>
      </c>
      <c r="D165" s="3">
        <v>0</v>
      </c>
    </row>
    <row r="166" hidden="1" spans="1:4">
      <c r="A166" s="3">
        <v>1997</v>
      </c>
      <c r="B166" s="3" t="s">
        <v>6</v>
      </c>
      <c r="C166" s="3">
        <v>3</v>
      </c>
      <c r="D166" s="3">
        <v>0</v>
      </c>
    </row>
    <row r="167" hidden="1" spans="1:4">
      <c r="A167" s="3">
        <v>1997</v>
      </c>
      <c r="B167" s="3" t="s">
        <v>6</v>
      </c>
      <c r="C167" s="3">
        <v>4</v>
      </c>
      <c r="D167" s="3" t="s">
        <v>233</v>
      </c>
    </row>
    <row r="168" hidden="1" spans="1:4">
      <c r="A168" s="3">
        <v>1997</v>
      </c>
      <c r="B168" s="3" t="s">
        <v>6</v>
      </c>
      <c r="C168" s="3">
        <v>5</v>
      </c>
      <c r="D168" s="3" t="s">
        <v>234</v>
      </c>
    </row>
    <row r="169" hidden="1" spans="1:4">
      <c r="A169" s="3">
        <v>1997</v>
      </c>
      <c r="B169" s="3" t="s">
        <v>6</v>
      </c>
      <c r="C169" s="3">
        <v>6</v>
      </c>
      <c r="D169" s="3" t="s">
        <v>135</v>
      </c>
    </row>
    <row r="170" hidden="1" spans="1:4">
      <c r="A170" s="3">
        <v>1998</v>
      </c>
      <c r="B170" s="3" t="s">
        <v>6</v>
      </c>
      <c r="C170" s="3">
        <v>1</v>
      </c>
      <c r="D170" s="3">
        <v>0</v>
      </c>
    </row>
    <row r="171" hidden="1" spans="1:4">
      <c r="A171" s="3">
        <v>1998</v>
      </c>
      <c r="B171" s="3" t="s">
        <v>6</v>
      </c>
      <c r="C171" s="3">
        <v>2</v>
      </c>
      <c r="D171" s="3" t="s">
        <v>215</v>
      </c>
    </row>
    <row r="172" hidden="1" spans="1:4">
      <c r="A172" s="3">
        <v>1998</v>
      </c>
      <c r="B172" s="3" t="s">
        <v>6</v>
      </c>
      <c r="C172" s="3">
        <v>3</v>
      </c>
      <c r="D172" s="3">
        <v>0</v>
      </c>
    </row>
    <row r="173" hidden="1" spans="1:4">
      <c r="A173" s="3">
        <v>1998</v>
      </c>
      <c r="B173" s="3" t="s">
        <v>6</v>
      </c>
      <c r="C173" s="3">
        <v>4</v>
      </c>
      <c r="D173" s="3" t="s">
        <v>235</v>
      </c>
    </row>
    <row r="174" hidden="1" spans="1:4">
      <c r="A174" s="3">
        <v>1998</v>
      </c>
      <c r="B174" s="3" t="s">
        <v>6</v>
      </c>
      <c r="C174" s="3">
        <v>5</v>
      </c>
      <c r="D174" s="3" t="s">
        <v>198</v>
      </c>
    </row>
    <row r="175" hidden="1" spans="1:4">
      <c r="A175" s="3">
        <v>1998</v>
      </c>
      <c r="B175" s="3" t="s">
        <v>6</v>
      </c>
      <c r="C175" s="3">
        <v>6</v>
      </c>
      <c r="D175" s="3" t="s">
        <v>182</v>
      </c>
    </row>
    <row r="176" hidden="1" spans="1:4">
      <c r="A176" s="3">
        <v>1999</v>
      </c>
      <c r="B176" s="3" t="s">
        <v>6</v>
      </c>
      <c r="C176" s="3">
        <v>1</v>
      </c>
      <c r="D176" s="3" t="s">
        <v>236</v>
      </c>
    </row>
    <row r="177" hidden="1" spans="1:4">
      <c r="A177" s="3">
        <v>1999</v>
      </c>
      <c r="B177" s="3" t="s">
        <v>6</v>
      </c>
      <c r="C177" s="3">
        <v>2</v>
      </c>
      <c r="D177" s="3" t="s">
        <v>237</v>
      </c>
    </row>
    <row r="178" hidden="1" spans="1:4">
      <c r="A178" s="3">
        <v>1999</v>
      </c>
      <c r="B178" s="3" t="s">
        <v>6</v>
      </c>
      <c r="C178" s="3">
        <v>3</v>
      </c>
      <c r="D178" s="3" t="s">
        <v>238</v>
      </c>
    </row>
    <row r="179" hidden="1" spans="1:4">
      <c r="A179" s="3">
        <v>1999</v>
      </c>
      <c r="B179" s="3" t="s">
        <v>6</v>
      </c>
      <c r="C179" s="3">
        <v>4</v>
      </c>
      <c r="D179" s="3" t="s">
        <v>239</v>
      </c>
    </row>
    <row r="180" hidden="1" spans="1:4">
      <c r="A180" s="3">
        <v>1999</v>
      </c>
      <c r="B180" s="3" t="s">
        <v>6</v>
      </c>
      <c r="C180" s="3">
        <v>5</v>
      </c>
      <c r="D180" s="3">
        <v>0</v>
      </c>
    </row>
    <row r="181" hidden="1" spans="1:4">
      <c r="A181" s="3">
        <v>1999</v>
      </c>
      <c r="B181" s="3" t="s">
        <v>6</v>
      </c>
      <c r="C181" s="3">
        <v>6</v>
      </c>
      <c r="D181" s="3">
        <v>0</v>
      </c>
    </row>
    <row r="182" hidden="1" spans="1:4">
      <c r="A182" s="3">
        <v>2000</v>
      </c>
      <c r="B182" s="3" t="s">
        <v>6</v>
      </c>
      <c r="C182" s="3">
        <v>1</v>
      </c>
      <c r="D182" s="3">
        <v>0</v>
      </c>
    </row>
    <row r="183" hidden="1" spans="1:4">
      <c r="A183" s="3">
        <v>2000</v>
      </c>
      <c r="B183" s="3" t="s">
        <v>6</v>
      </c>
      <c r="C183" s="3">
        <v>2</v>
      </c>
      <c r="D183" s="3" t="s">
        <v>240</v>
      </c>
    </row>
    <row r="184" hidden="1" spans="1:4">
      <c r="A184" s="3">
        <v>2000</v>
      </c>
      <c r="B184" s="3" t="s">
        <v>6</v>
      </c>
      <c r="C184" s="3">
        <v>3</v>
      </c>
      <c r="D184" s="3" t="s">
        <v>241</v>
      </c>
    </row>
    <row r="185" hidden="1" spans="1:4">
      <c r="A185" s="3">
        <v>2000</v>
      </c>
      <c r="B185" s="3" t="s">
        <v>6</v>
      </c>
      <c r="C185" s="3">
        <v>4</v>
      </c>
      <c r="D185" s="3" t="s">
        <v>242</v>
      </c>
    </row>
    <row r="186" hidden="1" spans="1:4">
      <c r="A186" s="3">
        <v>2000</v>
      </c>
      <c r="B186" s="3" t="s">
        <v>6</v>
      </c>
      <c r="C186" s="3">
        <v>5</v>
      </c>
      <c r="D186" s="3">
        <v>0</v>
      </c>
    </row>
    <row r="187" hidden="1" spans="1:4">
      <c r="A187" s="3">
        <v>2000</v>
      </c>
      <c r="B187" s="3" t="s">
        <v>6</v>
      </c>
      <c r="C187" s="3">
        <v>6</v>
      </c>
      <c r="D187" s="3" t="s">
        <v>243</v>
      </c>
    </row>
    <row r="188" hidden="1" spans="1:4">
      <c r="A188" s="3">
        <v>2001</v>
      </c>
      <c r="B188" s="3" t="s">
        <v>6</v>
      </c>
      <c r="C188" s="3">
        <v>1</v>
      </c>
      <c r="D188" s="3">
        <v>0</v>
      </c>
    </row>
    <row r="189" hidden="1" spans="1:4">
      <c r="A189" s="3">
        <v>2001</v>
      </c>
      <c r="B189" s="3" t="s">
        <v>6</v>
      </c>
      <c r="C189" s="3">
        <v>2</v>
      </c>
      <c r="D189" s="3" t="s">
        <v>244</v>
      </c>
    </row>
    <row r="190" hidden="1" spans="1:4">
      <c r="A190" s="3">
        <v>2001</v>
      </c>
      <c r="B190" s="3" t="s">
        <v>6</v>
      </c>
      <c r="C190" s="3">
        <v>3</v>
      </c>
      <c r="D190" s="3" t="s">
        <v>245</v>
      </c>
    </row>
    <row r="191" hidden="1" spans="1:4">
      <c r="A191" s="3">
        <v>2001</v>
      </c>
      <c r="B191" s="3" t="s">
        <v>6</v>
      </c>
      <c r="C191" s="3">
        <v>4</v>
      </c>
      <c r="D191" s="3" t="s">
        <v>246</v>
      </c>
    </row>
    <row r="192" hidden="1" spans="1:4">
      <c r="A192" s="3">
        <v>2001</v>
      </c>
      <c r="B192" s="3" t="s">
        <v>6</v>
      </c>
      <c r="C192" s="3">
        <v>5</v>
      </c>
      <c r="D192" s="3" t="s">
        <v>247</v>
      </c>
    </row>
    <row r="193" hidden="1" spans="1:4">
      <c r="A193" s="3">
        <v>2001</v>
      </c>
      <c r="B193" s="3" t="s">
        <v>6</v>
      </c>
      <c r="C193" s="3">
        <v>6</v>
      </c>
      <c r="D193" s="3" t="s">
        <v>248</v>
      </c>
    </row>
    <row r="194" hidden="1" spans="1:4">
      <c r="A194" s="3">
        <v>2002</v>
      </c>
      <c r="B194" s="3" t="s">
        <v>6</v>
      </c>
      <c r="C194" s="3">
        <v>1</v>
      </c>
      <c r="D194" s="3">
        <v>12</v>
      </c>
    </row>
    <row r="195" hidden="1" spans="1:4">
      <c r="A195" s="3">
        <v>2002</v>
      </c>
      <c r="B195" s="3" t="s">
        <v>6</v>
      </c>
      <c r="C195" s="3">
        <v>2</v>
      </c>
      <c r="D195" s="3">
        <v>0</v>
      </c>
    </row>
    <row r="196" hidden="1" spans="1:4">
      <c r="A196" s="3">
        <v>2002</v>
      </c>
      <c r="B196" s="3" t="s">
        <v>6</v>
      </c>
      <c r="C196" s="3">
        <v>3</v>
      </c>
      <c r="D196" s="3" t="s">
        <v>246</v>
      </c>
    </row>
    <row r="197" hidden="1" spans="1:4">
      <c r="A197" s="3">
        <v>2002</v>
      </c>
      <c r="B197" s="3" t="s">
        <v>6</v>
      </c>
      <c r="C197" s="3">
        <v>4</v>
      </c>
      <c r="D197" s="3" t="s">
        <v>249</v>
      </c>
    </row>
    <row r="198" hidden="1" spans="1:4">
      <c r="A198" s="3">
        <v>2002</v>
      </c>
      <c r="B198" s="3" t="s">
        <v>6</v>
      </c>
      <c r="C198" s="3">
        <v>5</v>
      </c>
      <c r="D198" s="3" t="s">
        <v>250</v>
      </c>
    </row>
    <row r="199" hidden="1" spans="1:4">
      <c r="A199" s="3">
        <v>2002</v>
      </c>
      <c r="B199" s="3" t="s">
        <v>6</v>
      </c>
      <c r="C199" s="3">
        <v>6</v>
      </c>
      <c r="D199" s="3" t="s">
        <v>251</v>
      </c>
    </row>
    <row r="200" hidden="1" spans="1:4">
      <c r="A200" s="3">
        <v>2003</v>
      </c>
      <c r="B200" s="3" t="s">
        <v>6</v>
      </c>
      <c r="C200" s="3">
        <v>1</v>
      </c>
      <c r="D200" s="3">
        <v>1</v>
      </c>
    </row>
    <row r="201" hidden="1" spans="1:4">
      <c r="A201" s="3">
        <v>2003</v>
      </c>
      <c r="B201" s="3" t="s">
        <v>6</v>
      </c>
      <c r="C201" s="3">
        <v>2</v>
      </c>
      <c r="D201" s="3" t="s">
        <v>252</v>
      </c>
    </row>
    <row r="202" hidden="1" spans="1:4">
      <c r="A202" s="3">
        <v>2003</v>
      </c>
      <c r="B202" s="3" t="s">
        <v>6</v>
      </c>
      <c r="C202" s="3">
        <v>3</v>
      </c>
      <c r="D202" s="3" t="s">
        <v>253</v>
      </c>
    </row>
    <row r="203" hidden="1" spans="1:4">
      <c r="A203" s="3">
        <v>2003</v>
      </c>
      <c r="B203" s="3" t="s">
        <v>6</v>
      </c>
      <c r="C203" s="3">
        <v>4</v>
      </c>
      <c r="D203" s="3" t="s">
        <v>188</v>
      </c>
    </row>
    <row r="204" hidden="1" spans="1:4">
      <c r="A204" s="3">
        <v>2003</v>
      </c>
      <c r="B204" s="3" t="s">
        <v>6</v>
      </c>
      <c r="C204" s="3">
        <v>5</v>
      </c>
      <c r="D204" s="3">
        <v>10</v>
      </c>
    </row>
    <row r="205" hidden="1" spans="1:4">
      <c r="A205" s="3">
        <v>2003</v>
      </c>
      <c r="B205" s="3" t="s">
        <v>6</v>
      </c>
      <c r="C205" s="3">
        <v>6</v>
      </c>
      <c r="D205" s="3" t="s">
        <v>254</v>
      </c>
    </row>
    <row r="206" hidden="1" spans="1:4">
      <c r="A206" s="3">
        <v>2004</v>
      </c>
      <c r="B206" s="3" t="s">
        <v>6</v>
      </c>
      <c r="C206" s="3">
        <v>1</v>
      </c>
      <c r="D206" s="3" t="s">
        <v>133</v>
      </c>
    </row>
    <row r="207" hidden="1" spans="1:4">
      <c r="A207" s="3">
        <v>2004</v>
      </c>
      <c r="B207" s="3" t="s">
        <v>6</v>
      </c>
      <c r="C207" s="3">
        <v>2</v>
      </c>
      <c r="D207" s="3" t="s">
        <v>255</v>
      </c>
    </row>
    <row r="208" hidden="1" spans="1:4">
      <c r="A208" s="3">
        <v>2004</v>
      </c>
      <c r="B208" s="3" t="s">
        <v>6</v>
      </c>
      <c r="C208" s="3">
        <v>3</v>
      </c>
      <c r="D208" s="3" t="s">
        <v>256</v>
      </c>
    </row>
    <row r="209" hidden="1" spans="1:4">
      <c r="A209" s="3">
        <v>2004</v>
      </c>
      <c r="B209" s="3" t="s">
        <v>6</v>
      </c>
      <c r="C209" s="3">
        <v>4</v>
      </c>
      <c r="D209" s="3" t="s">
        <v>257</v>
      </c>
    </row>
    <row r="210" hidden="1" spans="1:4">
      <c r="A210" s="3">
        <v>2004</v>
      </c>
      <c r="B210" s="3" t="s">
        <v>6</v>
      </c>
      <c r="C210" s="3">
        <v>5</v>
      </c>
      <c r="D210" s="3" t="s">
        <v>258</v>
      </c>
    </row>
    <row r="211" hidden="1" spans="1:4">
      <c r="A211" s="3">
        <v>2004</v>
      </c>
      <c r="B211" s="3" t="s">
        <v>6</v>
      </c>
      <c r="C211" s="3">
        <v>6</v>
      </c>
      <c r="D211" s="3">
        <v>0</v>
      </c>
    </row>
    <row r="212" hidden="1" spans="1:4">
      <c r="A212" s="3">
        <v>2005</v>
      </c>
      <c r="B212" s="3" t="s">
        <v>6</v>
      </c>
      <c r="C212" s="3">
        <v>1</v>
      </c>
      <c r="D212" s="3">
        <v>0</v>
      </c>
    </row>
    <row r="213" hidden="1" spans="1:4">
      <c r="A213" s="3">
        <v>2005</v>
      </c>
      <c r="B213" s="3" t="s">
        <v>6</v>
      </c>
      <c r="C213" s="3">
        <v>2</v>
      </c>
      <c r="D213" s="3" t="s">
        <v>215</v>
      </c>
    </row>
    <row r="214" hidden="1" spans="1:4">
      <c r="A214" s="3">
        <v>2005</v>
      </c>
      <c r="B214" s="3" t="s">
        <v>6</v>
      </c>
      <c r="C214" s="3">
        <v>3</v>
      </c>
      <c r="D214" s="3" t="s">
        <v>259</v>
      </c>
    </row>
    <row r="215" hidden="1" spans="1:4">
      <c r="A215" s="3">
        <v>2005</v>
      </c>
      <c r="B215" s="3" t="s">
        <v>6</v>
      </c>
      <c r="C215" s="3">
        <v>4</v>
      </c>
      <c r="D215" s="3" t="s">
        <v>260</v>
      </c>
    </row>
    <row r="216" hidden="1" spans="1:4">
      <c r="A216" s="3">
        <v>2005</v>
      </c>
      <c r="B216" s="3" t="s">
        <v>6</v>
      </c>
      <c r="C216" s="3">
        <v>5</v>
      </c>
      <c r="D216" s="3" t="s">
        <v>261</v>
      </c>
    </row>
    <row r="217" hidden="1" spans="1:4">
      <c r="A217" s="3">
        <v>2005</v>
      </c>
      <c r="B217" s="3" t="s">
        <v>6</v>
      </c>
      <c r="C217" s="3">
        <v>6</v>
      </c>
      <c r="D217" s="3" t="s">
        <v>185</v>
      </c>
    </row>
    <row r="218" hidden="1" spans="1:4">
      <c r="A218" s="3">
        <v>2006</v>
      </c>
      <c r="B218" s="3" t="s">
        <v>6</v>
      </c>
      <c r="C218" s="3">
        <v>1</v>
      </c>
      <c r="D218" s="3" t="s">
        <v>262</v>
      </c>
    </row>
    <row r="219" hidden="1" spans="1:4">
      <c r="A219" s="3">
        <v>2006</v>
      </c>
      <c r="B219" s="3" t="s">
        <v>6</v>
      </c>
      <c r="C219" s="3">
        <v>2</v>
      </c>
      <c r="D219" s="3" t="s">
        <v>263</v>
      </c>
    </row>
    <row r="220" hidden="1" spans="1:4">
      <c r="A220" s="3">
        <v>2006</v>
      </c>
      <c r="B220" s="3" t="s">
        <v>6</v>
      </c>
      <c r="C220" s="3">
        <v>3</v>
      </c>
      <c r="D220" s="3" t="s">
        <v>264</v>
      </c>
    </row>
    <row r="221" hidden="1" spans="1:4">
      <c r="A221" s="3">
        <v>2006</v>
      </c>
      <c r="B221" s="3" t="s">
        <v>6</v>
      </c>
      <c r="C221" s="3">
        <v>4</v>
      </c>
      <c r="D221" s="3" t="s">
        <v>207</v>
      </c>
    </row>
    <row r="222" hidden="1" spans="1:4">
      <c r="A222" s="3">
        <v>2006</v>
      </c>
      <c r="B222" s="3" t="s">
        <v>6</v>
      </c>
      <c r="C222" s="3">
        <v>5</v>
      </c>
      <c r="D222" s="3" t="s">
        <v>265</v>
      </c>
    </row>
    <row r="223" hidden="1" spans="1:4">
      <c r="A223" s="3">
        <v>2006</v>
      </c>
      <c r="B223" s="3" t="s">
        <v>6</v>
      </c>
      <c r="C223" s="3">
        <v>6</v>
      </c>
      <c r="D223" s="3">
        <v>0</v>
      </c>
    </row>
    <row r="224" hidden="1" spans="1:4">
      <c r="A224" s="3">
        <v>2007</v>
      </c>
      <c r="B224" s="3" t="s">
        <v>6</v>
      </c>
      <c r="C224" s="3">
        <v>1</v>
      </c>
      <c r="D224" s="3" t="s">
        <v>266</v>
      </c>
    </row>
    <row r="225" hidden="1" spans="1:4">
      <c r="A225" s="3">
        <v>2007</v>
      </c>
      <c r="B225" s="3" t="s">
        <v>6</v>
      </c>
      <c r="C225" s="3">
        <v>2</v>
      </c>
      <c r="D225" s="3" t="s">
        <v>267</v>
      </c>
    </row>
    <row r="226" hidden="1" spans="1:4">
      <c r="A226" s="3">
        <v>2007</v>
      </c>
      <c r="B226" s="3" t="s">
        <v>6</v>
      </c>
      <c r="C226" s="3">
        <v>3</v>
      </c>
      <c r="D226" s="3" t="s">
        <v>268</v>
      </c>
    </row>
    <row r="227" hidden="1" spans="1:4">
      <c r="A227" s="3">
        <v>2007</v>
      </c>
      <c r="B227" s="3" t="s">
        <v>6</v>
      </c>
      <c r="C227" s="3">
        <v>4</v>
      </c>
      <c r="D227" s="3" t="s">
        <v>269</v>
      </c>
    </row>
    <row r="228" hidden="1" spans="1:4">
      <c r="A228" s="3">
        <v>2007</v>
      </c>
      <c r="B228" s="3" t="s">
        <v>6</v>
      </c>
      <c r="C228" s="3">
        <v>5</v>
      </c>
      <c r="D228" s="3">
        <v>0</v>
      </c>
    </row>
    <row r="229" hidden="1" spans="1:4">
      <c r="A229" s="3">
        <v>2007</v>
      </c>
      <c r="B229" s="3" t="s">
        <v>6</v>
      </c>
      <c r="C229" s="3">
        <v>6</v>
      </c>
      <c r="D229" s="3">
        <v>0</v>
      </c>
    </row>
    <row r="230" hidden="1" spans="1:4">
      <c r="A230" s="3">
        <v>2008</v>
      </c>
      <c r="B230" s="3" t="s">
        <v>6</v>
      </c>
      <c r="C230" s="3">
        <v>1</v>
      </c>
      <c r="D230" s="3" t="s">
        <v>270</v>
      </c>
    </row>
    <row r="231" hidden="1" spans="1:4">
      <c r="A231" s="3">
        <v>2008</v>
      </c>
      <c r="B231" s="3" t="s">
        <v>6</v>
      </c>
      <c r="C231" s="3">
        <v>2</v>
      </c>
      <c r="D231" s="3" t="s">
        <v>271</v>
      </c>
    </row>
    <row r="232" hidden="1" spans="1:4">
      <c r="A232" s="3">
        <v>2008</v>
      </c>
      <c r="B232" s="3" t="s">
        <v>6</v>
      </c>
      <c r="C232" s="3">
        <v>3</v>
      </c>
      <c r="D232" s="3" t="s">
        <v>272</v>
      </c>
    </row>
    <row r="233" hidden="1" spans="1:4">
      <c r="A233" s="3">
        <v>2008</v>
      </c>
      <c r="B233" s="3" t="s">
        <v>6</v>
      </c>
      <c r="C233" s="3">
        <v>4</v>
      </c>
      <c r="D233" s="3" t="s">
        <v>273</v>
      </c>
    </row>
    <row r="234" hidden="1" spans="1:4">
      <c r="A234" s="3">
        <v>2008</v>
      </c>
      <c r="B234" s="3" t="s">
        <v>6</v>
      </c>
      <c r="C234" s="3">
        <v>5</v>
      </c>
      <c r="D234" s="3" t="s">
        <v>179</v>
      </c>
    </row>
    <row r="235" hidden="1" spans="1:4">
      <c r="A235" s="3">
        <v>2008</v>
      </c>
      <c r="B235" s="3" t="s">
        <v>6</v>
      </c>
      <c r="C235" s="3">
        <v>6</v>
      </c>
      <c r="D235" s="3" t="s">
        <v>274</v>
      </c>
    </row>
    <row r="236" hidden="1" spans="1:4">
      <c r="A236" s="3">
        <v>2009</v>
      </c>
      <c r="B236" s="3" t="s">
        <v>6</v>
      </c>
      <c r="C236" s="3">
        <v>1</v>
      </c>
      <c r="D236" s="3" t="s">
        <v>275</v>
      </c>
    </row>
    <row r="237" hidden="1" spans="1:4">
      <c r="A237" s="3">
        <v>2009</v>
      </c>
      <c r="B237" s="3" t="s">
        <v>6</v>
      </c>
      <c r="C237" s="3">
        <v>2</v>
      </c>
      <c r="D237" s="3" t="s">
        <v>276</v>
      </c>
    </row>
    <row r="238" hidden="1" spans="1:4">
      <c r="A238" s="3">
        <v>2009</v>
      </c>
      <c r="B238" s="3" t="s">
        <v>6</v>
      </c>
      <c r="C238" s="3">
        <v>3</v>
      </c>
      <c r="D238" s="3" t="s">
        <v>277</v>
      </c>
    </row>
    <row r="239" hidden="1" spans="1:4">
      <c r="A239" s="3">
        <v>2009</v>
      </c>
      <c r="B239" s="3" t="s">
        <v>6</v>
      </c>
      <c r="C239" s="3">
        <v>4</v>
      </c>
      <c r="D239" s="3" t="s">
        <v>232</v>
      </c>
    </row>
    <row r="240" hidden="1" spans="1:4">
      <c r="A240" s="3">
        <v>2009</v>
      </c>
      <c r="B240" s="3" t="s">
        <v>6</v>
      </c>
      <c r="C240" s="3">
        <v>5</v>
      </c>
      <c r="D240" s="3" t="s">
        <v>215</v>
      </c>
    </row>
    <row r="241" hidden="1" spans="1:4">
      <c r="A241" s="3">
        <v>2009</v>
      </c>
      <c r="B241" s="3" t="s">
        <v>6</v>
      </c>
      <c r="C241" s="3">
        <v>6</v>
      </c>
      <c r="D241" s="3" t="s">
        <v>278</v>
      </c>
    </row>
    <row r="242" hidden="1" spans="1:4">
      <c r="A242" s="3">
        <v>2010</v>
      </c>
      <c r="B242" s="3" t="s">
        <v>6</v>
      </c>
      <c r="C242" s="3">
        <v>1</v>
      </c>
      <c r="D242" s="3" t="s">
        <v>279</v>
      </c>
    </row>
    <row r="243" hidden="1" spans="1:4">
      <c r="A243" s="3">
        <v>2010</v>
      </c>
      <c r="B243" s="3" t="s">
        <v>6</v>
      </c>
      <c r="C243" s="3">
        <v>2</v>
      </c>
      <c r="D243" s="3" t="s">
        <v>280</v>
      </c>
    </row>
    <row r="244" hidden="1" spans="1:4">
      <c r="A244" s="3">
        <v>2010</v>
      </c>
      <c r="B244" s="3" t="s">
        <v>6</v>
      </c>
      <c r="C244" s="3">
        <v>3</v>
      </c>
      <c r="D244" s="3" t="s">
        <v>281</v>
      </c>
    </row>
    <row r="245" hidden="1" spans="1:4">
      <c r="A245" s="3">
        <v>2010</v>
      </c>
      <c r="B245" s="3" t="s">
        <v>6</v>
      </c>
      <c r="C245" s="3">
        <v>4</v>
      </c>
      <c r="D245" s="3">
        <v>0</v>
      </c>
    </row>
    <row r="246" hidden="1" spans="1:4">
      <c r="A246" s="3">
        <v>2010</v>
      </c>
      <c r="B246" s="3" t="s">
        <v>6</v>
      </c>
      <c r="C246" s="3">
        <v>5</v>
      </c>
      <c r="D246" s="3" t="s">
        <v>282</v>
      </c>
    </row>
    <row r="247" hidden="1" spans="1:4">
      <c r="A247" s="3">
        <v>2010</v>
      </c>
      <c r="B247" s="3" t="s">
        <v>6</v>
      </c>
      <c r="C247" s="3">
        <v>6</v>
      </c>
      <c r="D247" s="3" t="s">
        <v>283</v>
      </c>
    </row>
    <row r="248" hidden="1" spans="1:4">
      <c r="A248" s="3">
        <v>2011</v>
      </c>
      <c r="B248" s="3" t="s">
        <v>6</v>
      </c>
      <c r="C248" s="3">
        <v>1</v>
      </c>
      <c r="D248" s="3" t="s">
        <v>136</v>
      </c>
    </row>
    <row r="249" hidden="1" spans="1:4">
      <c r="A249" s="3">
        <v>2011</v>
      </c>
      <c r="B249" s="3" t="s">
        <v>6</v>
      </c>
      <c r="C249" s="3">
        <v>2</v>
      </c>
      <c r="D249" s="3" t="s">
        <v>284</v>
      </c>
    </row>
    <row r="250" hidden="1" spans="1:4">
      <c r="A250" s="3">
        <v>2011</v>
      </c>
      <c r="B250" s="3" t="s">
        <v>6</v>
      </c>
      <c r="C250" s="3">
        <v>3</v>
      </c>
      <c r="D250" s="3" t="s">
        <v>285</v>
      </c>
    </row>
    <row r="251" hidden="1" spans="1:4">
      <c r="A251" s="3">
        <v>2011</v>
      </c>
      <c r="B251" s="3" t="s">
        <v>6</v>
      </c>
      <c r="C251" s="3">
        <v>4</v>
      </c>
      <c r="D251" s="3" t="s">
        <v>188</v>
      </c>
    </row>
    <row r="252" hidden="1" spans="1:4">
      <c r="A252" s="3">
        <v>2011</v>
      </c>
      <c r="B252" s="3" t="s">
        <v>6</v>
      </c>
      <c r="C252" s="3">
        <v>5</v>
      </c>
      <c r="D252" s="3" t="s">
        <v>286</v>
      </c>
    </row>
    <row r="253" hidden="1" spans="1:4">
      <c r="A253" s="3">
        <v>2011</v>
      </c>
      <c r="B253" s="3" t="s">
        <v>6</v>
      </c>
      <c r="C253" s="3">
        <v>6</v>
      </c>
      <c r="D253" s="3" t="s">
        <v>287</v>
      </c>
    </row>
    <row r="254" hidden="1" spans="1:4">
      <c r="A254" s="3">
        <v>2012</v>
      </c>
      <c r="B254" s="3" t="s">
        <v>6</v>
      </c>
      <c r="C254" s="3">
        <v>1</v>
      </c>
      <c r="D254" s="3" t="s">
        <v>135</v>
      </c>
    </row>
    <row r="255" hidden="1" spans="1:4">
      <c r="A255" s="3">
        <v>2012</v>
      </c>
      <c r="B255" s="3" t="s">
        <v>6</v>
      </c>
      <c r="C255" s="3">
        <v>2</v>
      </c>
      <c r="D255" s="3" t="s">
        <v>288</v>
      </c>
    </row>
    <row r="256" hidden="1" spans="1:4">
      <c r="A256" s="3">
        <v>2012</v>
      </c>
      <c r="B256" s="3" t="s">
        <v>6</v>
      </c>
      <c r="C256" s="3">
        <v>3</v>
      </c>
      <c r="D256" s="3" t="s">
        <v>219</v>
      </c>
    </row>
    <row r="257" hidden="1" spans="1:4">
      <c r="A257" s="3">
        <v>2012</v>
      </c>
      <c r="B257" s="3" t="s">
        <v>6</v>
      </c>
      <c r="C257" s="3">
        <v>4</v>
      </c>
      <c r="D257" s="3" t="s">
        <v>289</v>
      </c>
    </row>
    <row r="258" hidden="1" spans="1:4">
      <c r="A258" s="3">
        <v>2012</v>
      </c>
      <c r="B258" s="3" t="s">
        <v>6</v>
      </c>
      <c r="C258" s="3">
        <v>5</v>
      </c>
      <c r="D258" s="3" t="s">
        <v>61</v>
      </c>
    </row>
    <row r="259" hidden="1" spans="1:4">
      <c r="A259" s="3">
        <v>2012</v>
      </c>
      <c r="B259" s="3" t="s">
        <v>6</v>
      </c>
      <c r="C259" s="3">
        <v>6</v>
      </c>
      <c r="D259" s="3" t="s">
        <v>290</v>
      </c>
    </row>
    <row r="260" hidden="1" spans="1:4">
      <c r="A260" s="3">
        <v>2013</v>
      </c>
      <c r="B260" s="3" t="s">
        <v>6</v>
      </c>
      <c r="C260" s="3">
        <v>1</v>
      </c>
      <c r="D260" s="3" t="s">
        <v>291</v>
      </c>
    </row>
    <row r="261" hidden="1" spans="1:4">
      <c r="A261" s="3">
        <v>2013</v>
      </c>
      <c r="B261" s="3" t="s">
        <v>6</v>
      </c>
      <c r="C261" s="3">
        <v>2</v>
      </c>
      <c r="D261" s="3" t="s">
        <v>292</v>
      </c>
    </row>
    <row r="262" hidden="1" spans="1:4">
      <c r="A262" s="3">
        <v>2013</v>
      </c>
      <c r="B262" s="3" t="s">
        <v>6</v>
      </c>
      <c r="C262" s="3">
        <v>3</v>
      </c>
      <c r="D262" s="3" t="s">
        <v>293</v>
      </c>
    </row>
    <row r="263" hidden="1" spans="1:4">
      <c r="A263" s="3">
        <v>2013</v>
      </c>
      <c r="B263" s="3" t="s">
        <v>6</v>
      </c>
      <c r="C263" s="3">
        <v>4</v>
      </c>
      <c r="D263" s="3" t="s">
        <v>61</v>
      </c>
    </row>
    <row r="264" hidden="1" spans="1:4">
      <c r="A264" s="3">
        <v>2013</v>
      </c>
      <c r="B264" s="3" t="s">
        <v>6</v>
      </c>
      <c r="C264" s="3">
        <v>5</v>
      </c>
      <c r="D264" s="3" t="s">
        <v>294</v>
      </c>
    </row>
    <row r="265" hidden="1" spans="1:4">
      <c r="A265" s="3">
        <v>2013</v>
      </c>
      <c r="B265" s="3" t="s">
        <v>6</v>
      </c>
      <c r="C265" s="3">
        <v>6</v>
      </c>
      <c r="D265" s="3" t="s">
        <v>295</v>
      </c>
    </row>
    <row r="266" hidden="1" spans="1:4">
      <c r="A266" s="3">
        <v>1997</v>
      </c>
      <c r="B266" s="3" t="s">
        <v>7</v>
      </c>
      <c r="C266" s="3">
        <v>1</v>
      </c>
      <c r="D266" s="3">
        <v>0</v>
      </c>
    </row>
    <row r="267" hidden="1" spans="1:4">
      <c r="A267" s="3">
        <v>1997</v>
      </c>
      <c r="B267" s="3" t="s">
        <v>7</v>
      </c>
      <c r="C267" s="3">
        <v>2</v>
      </c>
      <c r="D267" s="3">
        <v>0</v>
      </c>
    </row>
    <row r="268" hidden="1" spans="1:4">
      <c r="A268" s="3">
        <v>1997</v>
      </c>
      <c r="B268" s="3" t="s">
        <v>7</v>
      </c>
      <c r="C268" s="3">
        <v>3</v>
      </c>
      <c r="D268" s="3" t="s">
        <v>232</v>
      </c>
    </row>
    <row r="269" hidden="1" spans="1:4">
      <c r="A269" s="3">
        <v>1997</v>
      </c>
      <c r="B269" s="3" t="s">
        <v>7</v>
      </c>
      <c r="C269" s="3">
        <v>4</v>
      </c>
      <c r="D269" s="3">
        <v>0</v>
      </c>
    </row>
    <row r="270" hidden="1" spans="1:4">
      <c r="A270" s="3">
        <v>1997</v>
      </c>
      <c r="B270" s="3" t="s">
        <v>7</v>
      </c>
      <c r="C270" s="3">
        <v>5</v>
      </c>
      <c r="D270" s="3">
        <v>0</v>
      </c>
    </row>
    <row r="271" hidden="1" spans="1:4">
      <c r="A271" s="3">
        <v>1997</v>
      </c>
      <c r="B271" s="3" t="s">
        <v>7</v>
      </c>
      <c r="C271" s="3">
        <v>6</v>
      </c>
      <c r="D271" s="3">
        <v>0</v>
      </c>
    </row>
    <row r="272" hidden="1" spans="1:4">
      <c r="A272" s="3">
        <v>1998</v>
      </c>
      <c r="B272" s="3" t="s">
        <v>7</v>
      </c>
      <c r="C272" s="3">
        <v>1</v>
      </c>
      <c r="D272" s="3" t="s">
        <v>296</v>
      </c>
    </row>
    <row r="273" hidden="1" spans="1:4">
      <c r="A273" s="3">
        <v>1998</v>
      </c>
      <c r="B273" s="3" t="s">
        <v>7</v>
      </c>
      <c r="C273" s="3">
        <v>2</v>
      </c>
      <c r="D273" s="3" t="s">
        <v>297</v>
      </c>
    </row>
    <row r="274" hidden="1" spans="1:4">
      <c r="A274" s="3">
        <v>1998</v>
      </c>
      <c r="B274" s="3" t="s">
        <v>7</v>
      </c>
      <c r="C274" s="3">
        <v>3</v>
      </c>
      <c r="D274" s="3" t="s">
        <v>298</v>
      </c>
    </row>
    <row r="275" hidden="1" spans="1:4">
      <c r="A275" s="3">
        <v>1998</v>
      </c>
      <c r="B275" s="3" t="s">
        <v>7</v>
      </c>
      <c r="C275" s="3">
        <v>5</v>
      </c>
      <c r="D275" s="3">
        <v>0</v>
      </c>
    </row>
    <row r="276" hidden="1" spans="1:4">
      <c r="A276" s="3">
        <v>1998</v>
      </c>
      <c r="B276" s="3" t="s">
        <v>7</v>
      </c>
      <c r="C276" s="3">
        <v>6</v>
      </c>
      <c r="D276" s="3" t="s">
        <v>192</v>
      </c>
    </row>
    <row r="277" hidden="1" spans="1:4">
      <c r="A277" s="3">
        <v>1999</v>
      </c>
      <c r="B277" s="3" t="s">
        <v>7</v>
      </c>
      <c r="C277" s="3">
        <v>1</v>
      </c>
      <c r="D277" s="3" t="s">
        <v>124</v>
      </c>
    </row>
    <row r="278" hidden="1" spans="1:4">
      <c r="A278" s="3">
        <v>1999</v>
      </c>
      <c r="B278" s="3" t="s">
        <v>7</v>
      </c>
      <c r="C278" s="3">
        <v>2</v>
      </c>
      <c r="D278" s="3" t="s">
        <v>299</v>
      </c>
    </row>
    <row r="279" hidden="1" spans="1:4">
      <c r="A279" s="3">
        <v>1999</v>
      </c>
      <c r="B279" s="3" t="s">
        <v>7</v>
      </c>
      <c r="C279" s="3">
        <v>3</v>
      </c>
      <c r="D279" s="3" t="s">
        <v>300</v>
      </c>
    </row>
    <row r="280" hidden="1" spans="1:4">
      <c r="A280" s="3">
        <v>1999</v>
      </c>
      <c r="B280" s="3" t="s">
        <v>7</v>
      </c>
      <c r="C280" s="3">
        <v>4</v>
      </c>
      <c r="D280" s="3" t="s">
        <v>191</v>
      </c>
    </row>
    <row r="281" hidden="1" spans="1:4">
      <c r="A281" s="3">
        <v>1999</v>
      </c>
      <c r="B281" s="3" t="s">
        <v>7</v>
      </c>
      <c r="C281" s="3">
        <v>5</v>
      </c>
      <c r="D281" s="3" t="s">
        <v>232</v>
      </c>
    </row>
    <row r="282" hidden="1" spans="1:4">
      <c r="A282" s="3">
        <v>1999</v>
      </c>
      <c r="B282" s="3" t="s">
        <v>7</v>
      </c>
      <c r="C282" s="3">
        <v>6</v>
      </c>
      <c r="D282" s="3" t="s">
        <v>301</v>
      </c>
    </row>
    <row r="283" hidden="1" spans="1:4">
      <c r="A283" s="3">
        <v>2000</v>
      </c>
      <c r="B283" s="3" t="s">
        <v>7</v>
      </c>
      <c r="C283" s="3">
        <v>1</v>
      </c>
      <c r="D283" s="3" t="s">
        <v>215</v>
      </c>
    </row>
    <row r="284" hidden="1" spans="1:4">
      <c r="A284" s="3">
        <v>2000</v>
      </c>
      <c r="B284" s="3" t="s">
        <v>7</v>
      </c>
      <c r="C284" s="3">
        <v>2</v>
      </c>
      <c r="D284" s="3" t="s">
        <v>302</v>
      </c>
    </row>
    <row r="285" hidden="1" spans="1:4">
      <c r="A285" s="3">
        <v>2000</v>
      </c>
      <c r="B285" s="3" t="s">
        <v>7</v>
      </c>
      <c r="C285" s="3">
        <v>3</v>
      </c>
      <c r="D285" s="3">
        <v>0</v>
      </c>
    </row>
    <row r="286" hidden="1" spans="1:4">
      <c r="A286" s="3">
        <v>2000</v>
      </c>
      <c r="B286" s="3" t="s">
        <v>7</v>
      </c>
      <c r="C286" s="3">
        <v>4</v>
      </c>
      <c r="D286" s="3">
        <v>0</v>
      </c>
    </row>
    <row r="287" hidden="1" spans="1:4">
      <c r="A287" s="3">
        <v>2000</v>
      </c>
      <c r="B287" s="3" t="s">
        <v>7</v>
      </c>
      <c r="C287" s="3">
        <v>5</v>
      </c>
      <c r="D287" s="3">
        <v>0</v>
      </c>
    </row>
    <row r="288" hidden="1" spans="1:4">
      <c r="A288" s="3">
        <v>2000</v>
      </c>
      <c r="B288" s="3" t="s">
        <v>7</v>
      </c>
      <c r="C288" s="3">
        <v>6</v>
      </c>
      <c r="D288" s="3">
        <v>0</v>
      </c>
    </row>
    <row r="289" hidden="1" spans="1:4">
      <c r="A289" s="3">
        <v>2001</v>
      </c>
      <c r="B289" s="3" t="s">
        <v>7</v>
      </c>
      <c r="C289" s="3">
        <v>1</v>
      </c>
      <c r="D289" s="3">
        <v>0</v>
      </c>
    </row>
    <row r="290" hidden="1" spans="1:4">
      <c r="A290" s="3">
        <v>2001</v>
      </c>
      <c r="B290" s="3" t="s">
        <v>7</v>
      </c>
      <c r="C290" s="3">
        <v>2</v>
      </c>
      <c r="D290" s="3">
        <v>0</v>
      </c>
    </row>
    <row r="291" hidden="1" spans="1:4">
      <c r="A291" s="3">
        <v>2001</v>
      </c>
      <c r="B291" s="3" t="s">
        <v>7</v>
      </c>
      <c r="C291" s="3">
        <v>3</v>
      </c>
      <c r="D291" s="3">
        <v>0</v>
      </c>
    </row>
    <row r="292" hidden="1" spans="1:4">
      <c r="A292" s="3">
        <v>2001</v>
      </c>
      <c r="B292" s="3" t="s">
        <v>7</v>
      </c>
      <c r="C292" s="3">
        <v>4</v>
      </c>
      <c r="D292" s="3">
        <v>0</v>
      </c>
    </row>
    <row r="293" hidden="1" spans="1:4">
      <c r="A293" s="3">
        <v>2001</v>
      </c>
      <c r="B293" s="3" t="s">
        <v>7</v>
      </c>
      <c r="C293" s="3">
        <v>5</v>
      </c>
      <c r="D293" s="3">
        <v>0</v>
      </c>
    </row>
    <row r="294" hidden="1" spans="1:4">
      <c r="A294" s="3">
        <v>2001</v>
      </c>
      <c r="B294" s="3" t="s">
        <v>7</v>
      </c>
      <c r="C294" s="3">
        <v>6</v>
      </c>
      <c r="D294" s="3">
        <v>0</v>
      </c>
    </row>
    <row r="295" hidden="1" spans="1:4">
      <c r="A295" s="3">
        <v>2002</v>
      </c>
      <c r="B295" s="3" t="s">
        <v>7</v>
      </c>
      <c r="C295" s="3">
        <v>1</v>
      </c>
      <c r="D295" s="3" t="s">
        <v>252</v>
      </c>
    </row>
    <row r="296" hidden="1" spans="1:4">
      <c r="A296" s="3">
        <v>2002</v>
      </c>
      <c r="B296" s="3" t="s">
        <v>7</v>
      </c>
      <c r="C296" s="3">
        <v>2</v>
      </c>
      <c r="D296" s="3" t="s">
        <v>143</v>
      </c>
    </row>
    <row r="297" hidden="1" spans="1:4">
      <c r="A297" s="3">
        <v>2002</v>
      </c>
      <c r="B297" s="3" t="s">
        <v>7</v>
      </c>
      <c r="C297" s="3">
        <v>3</v>
      </c>
      <c r="D297" s="3">
        <v>0</v>
      </c>
    </row>
    <row r="298" hidden="1" spans="1:4">
      <c r="A298" s="3">
        <v>2002</v>
      </c>
      <c r="B298" s="3" t="s">
        <v>7</v>
      </c>
      <c r="C298" s="3">
        <v>4</v>
      </c>
      <c r="D298" s="3">
        <v>0</v>
      </c>
    </row>
    <row r="299" hidden="1" spans="1:4">
      <c r="A299" s="3">
        <v>2002</v>
      </c>
      <c r="B299" s="3" t="s">
        <v>7</v>
      </c>
      <c r="C299" s="3">
        <v>5</v>
      </c>
      <c r="D299" s="3">
        <v>0</v>
      </c>
    </row>
    <row r="300" hidden="1" spans="1:4">
      <c r="A300" s="3">
        <v>2002</v>
      </c>
      <c r="B300" s="3" t="s">
        <v>7</v>
      </c>
      <c r="C300" s="3">
        <v>6</v>
      </c>
      <c r="D300" s="3">
        <v>14</v>
      </c>
    </row>
    <row r="301" hidden="1" spans="1:4">
      <c r="A301" s="3">
        <v>2003</v>
      </c>
      <c r="B301" s="3" t="s">
        <v>7</v>
      </c>
      <c r="C301" s="3">
        <v>1</v>
      </c>
      <c r="D301" s="3" t="s">
        <v>303</v>
      </c>
    </row>
    <row r="302" hidden="1" spans="1:4">
      <c r="A302" s="3">
        <v>2003</v>
      </c>
      <c r="B302" s="3" t="s">
        <v>7</v>
      </c>
      <c r="C302" s="3">
        <v>2</v>
      </c>
      <c r="D302" s="3">
        <v>0</v>
      </c>
    </row>
    <row r="303" hidden="1" spans="1:4">
      <c r="A303" s="3">
        <v>2003</v>
      </c>
      <c r="B303" s="3" t="s">
        <v>7</v>
      </c>
      <c r="C303" s="3">
        <v>3</v>
      </c>
      <c r="D303" s="3" t="s">
        <v>304</v>
      </c>
    </row>
    <row r="304" hidden="1" spans="1:4">
      <c r="A304" s="3">
        <v>2003</v>
      </c>
      <c r="B304" s="3" t="s">
        <v>7</v>
      </c>
      <c r="C304" s="3">
        <v>4</v>
      </c>
      <c r="D304" s="3" t="s">
        <v>305</v>
      </c>
    </row>
    <row r="305" hidden="1" spans="1:4">
      <c r="A305" s="3">
        <v>2003</v>
      </c>
      <c r="B305" s="3" t="s">
        <v>7</v>
      </c>
      <c r="C305" s="3">
        <v>5</v>
      </c>
      <c r="D305" s="3">
        <v>0</v>
      </c>
    </row>
    <row r="306" hidden="1" spans="1:4">
      <c r="A306" s="3">
        <v>2003</v>
      </c>
      <c r="B306" s="3" t="s">
        <v>7</v>
      </c>
      <c r="C306" s="3">
        <v>6</v>
      </c>
      <c r="D306" s="3" t="s">
        <v>306</v>
      </c>
    </row>
    <row r="307" hidden="1" spans="1:4">
      <c r="A307" s="3">
        <v>2004</v>
      </c>
      <c r="B307" s="3" t="s">
        <v>7</v>
      </c>
      <c r="C307" s="3">
        <v>1</v>
      </c>
      <c r="D307" s="3" t="s">
        <v>307</v>
      </c>
    </row>
    <row r="308" hidden="1" spans="1:4">
      <c r="A308" s="3">
        <v>2004</v>
      </c>
      <c r="B308" s="3" t="s">
        <v>7</v>
      </c>
      <c r="C308" s="3">
        <v>2</v>
      </c>
      <c r="D308" s="3" t="s">
        <v>308</v>
      </c>
    </row>
    <row r="309" hidden="1" spans="1:4">
      <c r="A309" s="3">
        <v>2004</v>
      </c>
      <c r="B309" s="3" t="s">
        <v>7</v>
      </c>
      <c r="C309" s="3">
        <v>3</v>
      </c>
      <c r="D309" s="3" t="s">
        <v>308</v>
      </c>
    </row>
    <row r="310" hidden="1" spans="1:4">
      <c r="A310" s="3">
        <v>2004</v>
      </c>
      <c r="B310" s="3" t="s">
        <v>7</v>
      </c>
      <c r="C310" s="3">
        <v>4</v>
      </c>
      <c r="D310" s="3">
        <v>0</v>
      </c>
    </row>
    <row r="311" hidden="1" spans="1:4">
      <c r="A311" s="3">
        <v>2004</v>
      </c>
      <c r="B311" s="3" t="s">
        <v>7</v>
      </c>
      <c r="C311" s="3">
        <v>5</v>
      </c>
      <c r="D311" s="3">
        <v>0</v>
      </c>
    </row>
    <row r="312" hidden="1" spans="1:4">
      <c r="A312" s="3">
        <v>2004</v>
      </c>
      <c r="B312" s="3" t="s">
        <v>7</v>
      </c>
      <c r="C312" s="3">
        <v>6</v>
      </c>
      <c r="D312" s="3" t="s">
        <v>309</v>
      </c>
    </row>
    <row r="313" hidden="1" spans="1:4">
      <c r="A313" s="3">
        <v>2005</v>
      </c>
      <c r="B313" s="3" t="s">
        <v>7</v>
      </c>
      <c r="C313" s="3">
        <v>1</v>
      </c>
      <c r="D313" s="3" t="s">
        <v>61</v>
      </c>
    </row>
    <row r="314" hidden="1" spans="1:4">
      <c r="A314" s="3">
        <v>2005</v>
      </c>
      <c r="B314" s="3" t="s">
        <v>7</v>
      </c>
      <c r="C314" s="3">
        <v>2</v>
      </c>
      <c r="D314" s="3" t="s">
        <v>61</v>
      </c>
    </row>
    <row r="315" hidden="1" spans="1:4">
      <c r="A315" s="3">
        <v>2005</v>
      </c>
      <c r="B315" s="3" t="s">
        <v>7</v>
      </c>
      <c r="C315" s="3">
        <v>3</v>
      </c>
      <c r="D315" s="3" t="s">
        <v>310</v>
      </c>
    </row>
    <row r="316" hidden="1" spans="1:4">
      <c r="A316" s="3">
        <v>2005</v>
      </c>
      <c r="B316" s="3" t="s">
        <v>7</v>
      </c>
      <c r="C316" s="3">
        <v>4</v>
      </c>
      <c r="D316" s="3" t="s">
        <v>311</v>
      </c>
    </row>
    <row r="317" hidden="1" spans="1:4">
      <c r="A317" s="3">
        <v>2005</v>
      </c>
      <c r="B317" s="3" t="s">
        <v>7</v>
      </c>
      <c r="C317" s="3">
        <v>5</v>
      </c>
      <c r="D317" s="3">
        <v>0</v>
      </c>
    </row>
    <row r="318" hidden="1" spans="1:4">
      <c r="A318" s="3">
        <v>2005</v>
      </c>
      <c r="B318" s="3" t="s">
        <v>7</v>
      </c>
      <c r="C318" s="3">
        <v>6</v>
      </c>
      <c r="D318" s="3" t="s">
        <v>312</v>
      </c>
    </row>
    <row r="319" hidden="1" spans="1:4">
      <c r="A319" s="3">
        <v>2006</v>
      </c>
      <c r="B319" s="3" t="s">
        <v>7</v>
      </c>
      <c r="C319" s="3">
        <v>1</v>
      </c>
      <c r="D319" s="3" t="s">
        <v>313</v>
      </c>
    </row>
    <row r="320" hidden="1" spans="1:4">
      <c r="A320" s="3">
        <v>2006</v>
      </c>
      <c r="B320" s="3" t="s">
        <v>7</v>
      </c>
      <c r="C320" s="3">
        <v>2</v>
      </c>
      <c r="D320" s="3" t="s">
        <v>314</v>
      </c>
    </row>
    <row r="321" hidden="1" spans="1:4">
      <c r="A321" s="3">
        <v>2006</v>
      </c>
      <c r="B321" s="3" t="s">
        <v>7</v>
      </c>
      <c r="C321" s="3">
        <v>3</v>
      </c>
      <c r="D321" s="3" t="s">
        <v>315</v>
      </c>
    </row>
    <row r="322" hidden="1" spans="1:4">
      <c r="A322" s="3">
        <v>2006</v>
      </c>
      <c r="B322" s="3" t="s">
        <v>7</v>
      </c>
      <c r="C322" s="3">
        <v>4</v>
      </c>
      <c r="D322" s="3" t="s">
        <v>316</v>
      </c>
    </row>
    <row r="323" hidden="1" spans="1:4">
      <c r="A323" s="3">
        <v>2006</v>
      </c>
      <c r="B323" s="3" t="s">
        <v>7</v>
      </c>
      <c r="C323" s="3">
        <v>5</v>
      </c>
      <c r="D323" s="3" t="s">
        <v>317</v>
      </c>
    </row>
    <row r="324" hidden="1" spans="1:4">
      <c r="A324" s="3">
        <v>2006</v>
      </c>
      <c r="B324" s="3" t="s">
        <v>7</v>
      </c>
      <c r="C324" s="3">
        <v>6</v>
      </c>
      <c r="D324" s="3" t="s">
        <v>233</v>
      </c>
    </row>
    <row r="325" hidden="1" spans="1:4">
      <c r="A325" s="3">
        <v>2007</v>
      </c>
      <c r="B325" s="3" t="s">
        <v>7</v>
      </c>
      <c r="C325" s="3">
        <v>1</v>
      </c>
      <c r="D325" s="3" t="s">
        <v>318</v>
      </c>
    </row>
    <row r="326" hidden="1" spans="1:4">
      <c r="A326" s="3">
        <v>2007</v>
      </c>
      <c r="B326" s="3" t="s">
        <v>7</v>
      </c>
      <c r="C326" s="3">
        <v>2</v>
      </c>
      <c r="D326" s="3" t="s">
        <v>223</v>
      </c>
    </row>
    <row r="327" hidden="1" spans="1:4">
      <c r="A327" s="3">
        <v>2007</v>
      </c>
      <c r="B327" s="3" t="s">
        <v>7</v>
      </c>
      <c r="C327" s="3">
        <v>3</v>
      </c>
      <c r="D327" s="3">
        <v>0</v>
      </c>
    </row>
    <row r="328" hidden="1" spans="1:4">
      <c r="A328" s="3">
        <v>2007</v>
      </c>
      <c r="B328" s="3" t="s">
        <v>7</v>
      </c>
      <c r="C328" s="3">
        <v>4</v>
      </c>
      <c r="D328" s="3" t="s">
        <v>319</v>
      </c>
    </row>
    <row r="329" hidden="1" spans="1:4">
      <c r="A329" s="3">
        <v>2007</v>
      </c>
      <c r="B329" s="3" t="s">
        <v>7</v>
      </c>
      <c r="C329" s="3">
        <v>5</v>
      </c>
      <c r="D329" s="3" t="s">
        <v>58</v>
      </c>
    </row>
    <row r="330" hidden="1" spans="1:4">
      <c r="A330" s="3">
        <v>2007</v>
      </c>
      <c r="B330" s="3" t="s">
        <v>7</v>
      </c>
      <c r="C330" s="3">
        <v>6</v>
      </c>
      <c r="D330" s="3" t="s">
        <v>124</v>
      </c>
    </row>
    <row r="331" hidden="1" spans="1:4">
      <c r="A331" s="3">
        <v>2008</v>
      </c>
      <c r="B331" s="3" t="s">
        <v>7</v>
      </c>
      <c r="C331" s="3">
        <v>1</v>
      </c>
      <c r="D331" s="3" t="s">
        <v>320</v>
      </c>
    </row>
    <row r="332" hidden="1" spans="1:4">
      <c r="A332" s="3">
        <v>2008</v>
      </c>
      <c r="B332" s="3" t="s">
        <v>7</v>
      </c>
      <c r="C332" s="3">
        <v>2</v>
      </c>
      <c r="D332" s="3" t="s">
        <v>321</v>
      </c>
    </row>
    <row r="333" hidden="1" spans="1:4">
      <c r="A333" s="3">
        <v>2008</v>
      </c>
      <c r="B333" s="3" t="s">
        <v>7</v>
      </c>
      <c r="C333" s="3">
        <v>3</v>
      </c>
      <c r="D333" s="3" t="s">
        <v>322</v>
      </c>
    </row>
    <row r="334" hidden="1" spans="1:4">
      <c r="A334" s="3">
        <v>2008</v>
      </c>
      <c r="B334" s="3" t="s">
        <v>7</v>
      </c>
      <c r="C334" s="3">
        <v>4</v>
      </c>
      <c r="D334" s="3" t="s">
        <v>323</v>
      </c>
    </row>
    <row r="335" hidden="1" spans="1:4">
      <c r="A335" s="3">
        <v>2008</v>
      </c>
      <c r="B335" s="3" t="s">
        <v>7</v>
      </c>
      <c r="C335" s="3">
        <v>5</v>
      </c>
      <c r="D335" s="3" t="s">
        <v>324</v>
      </c>
    </row>
    <row r="336" hidden="1" spans="1:4">
      <c r="A336" s="3">
        <v>2008</v>
      </c>
      <c r="B336" s="3" t="s">
        <v>7</v>
      </c>
      <c r="C336" s="3">
        <v>6</v>
      </c>
      <c r="D336" s="3" t="s">
        <v>325</v>
      </c>
    </row>
    <row r="337" hidden="1" spans="1:4">
      <c r="A337" s="3">
        <v>2009</v>
      </c>
      <c r="B337" s="3" t="s">
        <v>7</v>
      </c>
      <c r="C337" s="3">
        <v>1</v>
      </c>
      <c r="D337" s="3" t="s">
        <v>326</v>
      </c>
    </row>
    <row r="338" hidden="1" spans="1:4">
      <c r="A338" s="3">
        <v>2009</v>
      </c>
      <c r="B338" s="3" t="s">
        <v>7</v>
      </c>
      <c r="C338" s="3">
        <v>2</v>
      </c>
      <c r="D338" s="3" t="s">
        <v>327</v>
      </c>
    </row>
    <row r="339" hidden="1" spans="1:4">
      <c r="A339" s="3">
        <v>2009</v>
      </c>
      <c r="B339" s="3" t="s">
        <v>7</v>
      </c>
      <c r="C339" s="3">
        <v>3</v>
      </c>
      <c r="D339" s="3" t="s">
        <v>162</v>
      </c>
    </row>
    <row r="340" hidden="1" spans="1:4">
      <c r="A340" s="3">
        <v>2009</v>
      </c>
      <c r="B340" s="3" t="s">
        <v>7</v>
      </c>
      <c r="C340" s="3">
        <v>4</v>
      </c>
      <c r="D340" s="3" t="s">
        <v>328</v>
      </c>
    </row>
    <row r="341" hidden="1" spans="1:4">
      <c r="A341" s="3">
        <v>2009</v>
      </c>
      <c r="B341" s="3" t="s">
        <v>7</v>
      </c>
      <c r="C341" s="3">
        <v>5</v>
      </c>
      <c r="D341" s="3" t="s">
        <v>329</v>
      </c>
    </row>
    <row r="342" hidden="1" spans="1:4">
      <c r="A342" s="3">
        <v>2009</v>
      </c>
      <c r="B342" s="3" t="s">
        <v>7</v>
      </c>
      <c r="C342" s="3">
        <v>6</v>
      </c>
      <c r="D342" s="3" t="s">
        <v>134</v>
      </c>
    </row>
    <row r="343" hidden="1" spans="1:4">
      <c r="A343" s="3">
        <v>2010</v>
      </c>
      <c r="B343" s="3" t="s">
        <v>7</v>
      </c>
      <c r="C343" s="3">
        <v>1</v>
      </c>
      <c r="D343" s="3" t="s">
        <v>330</v>
      </c>
    </row>
    <row r="344" hidden="1" spans="1:4">
      <c r="A344" s="3">
        <v>2010</v>
      </c>
      <c r="B344" s="3" t="s">
        <v>7</v>
      </c>
      <c r="C344" s="3">
        <v>2</v>
      </c>
      <c r="D344" s="3" t="s">
        <v>318</v>
      </c>
    </row>
    <row r="345" hidden="1" spans="1:4">
      <c r="A345" s="3">
        <v>2010</v>
      </c>
      <c r="B345" s="3" t="s">
        <v>7</v>
      </c>
      <c r="C345" s="3">
        <v>3</v>
      </c>
      <c r="D345" s="3" t="s">
        <v>166</v>
      </c>
    </row>
    <row r="346" hidden="1" spans="1:4">
      <c r="A346" s="3">
        <v>2010</v>
      </c>
      <c r="B346" s="3" t="s">
        <v>7</v>
      </c>
      <c r="C346" s="3">
        <v>4</v>
      </c>
      <c r="D346" s="3" t="s">
        <v>125</v>
      </c>
    </row>
    <row r="347" hidden="1" spans="1:4">
      <c r="A347" s="3">
        <v>2010</v>
      </c>
      <c r="B347" s="3" t="s">
        <v>7</v>
      </c>
      <c r="C347" s="3">
        <v>5</v>
      </c>
      <c r="D347" s="3" t="s">
        <v>331</v>
      </c>
    </row>
    <row r="348" hidden="1" spans="1:4">
      <c r="A348" s="3">
        <v>2010</v>
      </c>
      <c r="B348" s="3" t="s">
        <v>7</v>
      </c>
      <c r="C348" s="3">
        <v>6</v>
      </c>
      <c r="D348" s="3">
        <v>0</v>
      </c>
    </row>
    <row r="349" hidden="1" spans="1:4">
      <c r="A349" s="3">
        <v>2011</v>
      </c>
      <c r="B349" s="3" t="s">
        <v>7</v>
      </c>
      <c r="C349" s="3">
        <v>1</v>
      </c>
      <c r="D349" s="3" t="s">
        <v>332</v>
      </c>
    </row>
    <row r="350" hidden="1" spans="1:4">
      <c r="A350" s="3">
        <v>2011</v>
      </c>
      <c r="B350" s="3" t="s">
        <v>7</v>
      </c>
      <c r="C350" s="3">
        <v>2</v>
      </c>
      <c r="D350" s="3" t="s">
        <v>333</v>
      </c>
    </row>
    <row r="351" hidden="1" spans="1:4">
      <c r="A351" s="3">
        <v>2011</v>
      </c>
      <c r="B351" s="3" t="s">
        <v>7</v>
      </c>
      <c r="C351" s="3">
        <v>3</v>
      </c>
      <c r="D351" s="3" t="s">
        <v>334</v>
      </c>
    </row>
    <row r="352" hidden="1" spans="1:4">
      <c r="A352" s="3">
        <v>2011</v>
      </c>
      <c r="B352" s="3" t="s">
        <v>7</v>
      </c>
      <c r="C352" s="3">
        <v>4</v>
      </c>
      <c r="D352" s="3" t="s">
        <v>124</v>
      </c>
    </row>
    <row r="353" hidden="1" spans="1:4">
      <c r="A353" s="3">
        <v>2011</v>
      </c>
      <c r="B353" s="3" t="s">
        <v>7</v>
      </c>
      <c r="C353" s="3">
        <v>5</v>
      </c>
      <c r="D353" s="3" t="s">
        <v>335</v>
      </c>
    </row>
    <row r="354" hidden="1" spans="1:4">
      <c r="A354" s="3">
        <v>2011</v>
      </c>
      <c r="B354" s="3" t="s">
        <v>7</v>
      </c>
      <c r="C354" s="3">
        <v>6</v>
      </c>
      <c r="D354" s="3" t="s">
        <v>336</v>
      </c>
    </row>
    <row r="355" hidden="1" spans="1:4">
      <c r="A355" s="3">
        <v>2012</v>
      </c>
      <c r="B355" s="3" t="s">
        <v>7</v>
      </c>
      <c r="C355" s="3">
        <v>1</v>
      </c>
      <c r="D355" s="3" t="s">
        <v>337</v>
      </c>
    </row>
    <row r="356" hidden="1" spans="1:4">
      <c r="A356" s="3">
        <v>2012</v>
      </c>
      <c r="B356" s="3" t="s">
        <v>7</v>
      </c>
      <c r="C356" s="3">
        <v>2</v>
      </c>
      <c r="D356" s="3" t="s">
        <v>338</v>
      </c>
    </row>
    <row r="357" hidden="1" spans="1:4">
      <c r="A357" s="3">
        <v>2012</v>
      </c>
      <c r="B357" s="3" t="s">
        <v>7</v>
      </c>
      <c r="C357" s="3">
        <v>3</v>
      </c>
      <c r="D357" s="3" t="s">
        <v>339</v>
      </c>
    </row>
    <row r="358" hidden="1" spans="1:4">
      <c r="A358" s="3">
        <v>2012</v>
      </c>
      <c r="B358" s="3" t="s">
        <v>7</v>
      </c>
      <c r="C358" s="3">
        <v>4</v>
      </c>
      <c r="D358" s="3" t="s">
        <v>340</v>
      </c>
    </row>
    <row r="359" hidden="1" spans="1:4">
      <c r="A359" s="3">
        <v>2012</v>
      </c>
      <c r="B359" s="3" t="s">
        <v>7</v>
      </c>
      <c r="C359" s="3">
        <v>5</v>
      </c>
      <c r="D359" s="3" t="s">
        <v>341</v>
      </c>
    </row>
    <row r="360" hidden="1" spans="1:4">
      <c r="A360" s="3">
        <v>2012</v>
      </c>
      <c r="B360" s="3" t="s">
        <v>7</v>
      </c>
      <c r="C360" s="3">
        <v>6</v>
      </c>
      <c r="D360" s="3" t="s">
        <v>281</v>
      </c>
    </row>
    <row r="361" hidden="1" spans="1:4">
      <c r="A361" s="3">
        <v>2013</v>
      </c>
      <c r="B361" s="3" t="s">
        <v>7</v>
      </c>
      <c r="C361" s="3">
        <v>1</v>
      </c>
      <c r="D361" s="3" t="s">
        <v>342</v>
      </c>
    </row>
    <row r="362" hidden="1" spans="1:4">
      <c r="A362" s="3">
        <v>2013</v>
      </c>
      <c r="B362" s="3" t="s">
        <v>7</v>
      </c>
      <c r="C362" s="3">
        <v>2</v>
      </c>
      <c r="D362" s="3" t="s">
        <v>343</v>
      </c>
    </row>
    <row r="363" hidden="1" spans="1:4">
      <c r="A363" s="3">
        <v>2013</v>
      </c>
      <c r="B363" s="3" t="s">
        <v>7</v>
      </c>
      <c r="C363" s="3">
        <v>3</v>
      </c>
      <c r="D363" s="3" t="s">
        <v>344</v>
      </c>
    </row>
    <row r="364" hidden="1" spans="1:4">
      <c r="A364" s="3">
        <v>2013</v>
      </c>
      <c r="B364" s="3" t="s">
        <v>7</v>
      </c>
      <c r="C364" s="3">
        <v>4</v>
      </c>
      <c r="D364" s="3" t="s">
        <v>345</v>
      </c>
    </row>
    <row r="365" hidden="1" spans="1:4">
      <c r="A365" s="3">
        <v>2013</v>
      </c>
      <c r="B365" s="3" t="s">
        <v>7</v>
      </c>
      <c r="C365" s="3">
        <v>5</v>
      </c>
      <c r="D365" s="3" t="s">
        <v>266</v>
      </c>
    </row>
    <row r="366" hidden="1" spans="1:4">
      <c r="A366" s="3">
        <v>2013</v>
      </c>
      <c r="B366" s="3" t="s">
        <v>7</v>
      </c>
      <c r="C366" s="3">
        <v>6</v>
      </c>
      <c r="D366" s="3" t="s">
        <v>346</v>
      </c>
    </row>
    <row r="367" hidden="1" spans="1:4">
      <c r="A367" s="3">
        <v>1997</v>
      </c>
      <c r="B367" s="3" t="s">
        <v>5</v>
      </c>
      <c r="C367" s="3">
        <v>1</v>
      </c>
      <c r="D367" s="3">
        <v>0</v>
      </c>
    </row>
    <row r="368" hidden="1" spans="1:4">
      <c r="A368" s="3">
        <v>1997</v>
      </c>
      <c r="B368" s="3" t="s">
        <v>5</v>
      </c>
      <c r="C368" s="3">
        <v>2</v>
      </c>
      <c r="D368" s="3">
        <v>0</v>
      </c>
    </row>
    <row r="369" hidden="1" spans="1:4">
      <c r="A369" s="3">
        <v>1997</v>
      </c>
      <c r="B369" s="3" t="s">
        <v>5</v>
      </c>
      <c r="C369" s="3">
        <v>3</v>
      </c>
      <c r="D369" s="3">
        <v>0</v>
      </c>
    </row>
    <row r="370" hidden="1" spans="1:4">
      <c r="A370" s="3">
        <v>1997</v>
      </c>
      <c r="B370" s="3" t="s">
        <v>5</v>
      </c>
      <c r="C370" s="3">
        <v>4</v>
      </c>
      <c r="D370" s="3">
        <v>0</v>
      </c>
    </row>
    <row r="371" hidden="1" spans="1:4">
      <c r="A371" s="3">
        <v>1997</v>
      </c>
      <c r="B371" s="3" t="s">
        <v>5</v>
      </c>
      <c r="C371" s="3">
        <v>5</v>
      </c>
      <c r="D371" s="3">
        <v>0</v>
      </c>
    </row>
    <row r="372" hidden="1" spans="1:4">
      <c r="A372" s="3">
        <v>1997</v>
      </c>
      <c r="B372" s="3" t="s">
        <v>5</v>
      </c>
      <c r="C372" s="3">
        <v>6</v>
      </c>
      <c r="D372" s="3">
        <v>0</v>
      </c>
    </row>
    <row r="373" hidden="1" spans="1:4">
      <c r="A373" s="3">
        <v>1999</v>
      </c>
      <c r="B373" s="3" t="s">
        <v>5</v>
      </c>
      <c r="C373" s="3">
        <v>1</v>
      </c>
      <c r="D373" s="3">
        <v>0</v>
      </c>
    </row>
    <row r="374" hidden="1" spans="1:4">
      <c r="A374" s="3">
        <v>1999</v>
      </c>
      <c r="B374" s="3" t="s">
        <v>5</v>
      </c>
      <c r="C374" s="3">
        <v>2</v>
      </c>
      <c r="D374" s="3">
        <v>0</v>
      </c>
    </row>
    <row r="375" hidden="1" spans="1:4">
      <c r="A375" s="3">
        <v>1999</v>
      </c>
      <c r="B375" s="3" t="s">
        <v>5</v>
      </c>
      <c r="C375" s="3">
        <v>3</v>
      </c>
      <c r="D375" s="3">
        <v>0</v>
      </c>
    </row>
    <row r="376" hidden="1" spans="1:4">
      <c r="A376" s="3">
        <v>1999</v>
      </c>
      <c r="B376" s="3" t="s">
        <v>5</v>
      </c>
      <c r="C376" s="3">
        <v>4</v>
      </c>
      <c r="D376" s="3">
        <v>0</v>
      </c>
    </row>
    <row r="377" hidden="1" spans="1:4">
      <c r="A377" s="3">
        <v>1999</v>
      </c>
      <c r="B377" s="3" t="s">
        <v>5</v>
      </c>
      <c r="C377" s="3">
        <v>5</v>
      </c>
      <c r="D377" s="3">
        <v>0</v>
      </c>
    </row>
    <row r="378" hidden="1" spans="1:4">
      <c r="A378" s="3">
        <v>1999</v>
      </c>
      <c r="B378" s="3" t="s">
        <v>5</v>
      </c>
      <c r="C378" s="3">
        <v>6</v>
      </c>
      <c r="D378" s="3">
        <v>0</v>
      </c>
    </row>
    <row r="379" hidden="1" spans="1:4">
      <c r="A379" s="3">
        <v>2000</v>
      </c>
      <c r="B379" s="3" t="s">
        <v>5</v>
      </c>
      <c r="C379" s="3">
        <v>1</v>
      </c>
      <c r="D379" s="3">
        <v>0</v>
      </c>
    </row>
    <row r="380" hidden="1" spans="1:4">
      <c r="A380" s="3">
        <v>2000</v>
      </c>
      <c r="B380" s="3" t="s">
        <v>5</v>
      </c>
      <c r="C380" s="3">
        <v>2</v>
      </c>
      <c r="D380" s="3" t="s">
        <v>347</v>
      </c>
    </row>
    <row r="381" hidden="1" spans="1:4">
      <c r="A381" s="3">
        <v>2000</v>
      </c>
      <c r="B381" s="3" t="s">
        <v>5</v>
      </c>
      <c r="C381" s="3">
        <v>3</v>
      </c>
      <c r="D381" s="3" t="s">
        <v>348</v>
      </c>
    </row>
    <row r="382" hidden="1" spans="1:4">
      <c r="A382" s="3">
        <v>2000</v>
      </c>
      <c r="B382" s="3" t="s">
        <v>5</v>
      </c>
      <c r="C382" s="3">
        <v>4</v>
      </c>
      <c r="D382" s="3" t="s">
        <v>349</v>
      </c>
    </row>
    <row r="383" hidden="1" spans="1:4">
      <c r="A383" s="3">
        <v>2000</v>
      </c>
      <c r="B383" s="3" t="s">
        <v>5</v>
      </c>
      <c r="C383" s="3">
        <v>5</v>
      </c>
      <c r="D383" s="3" t="s">
        <v>232</v>
      </c>
    </row>
    <row r="384" hidden="1" spans="1:4">
      <c r="A384" s="3">
        <v>2000</v>
      </c>
      <c r="B384" s="3" t="s">
        <v>5</v>
      </c>
      <c r="C384" s="3">
        <v>6</v>
      </c>
      <c r="D384" s="3" t="s">
        <v>350</v>
      </c>
    </row>
    <row r="385" hidden="1" spans="1:4">
      <c r="A385" s="3">
        <v>2001</v>
      </c>
      <c r="B385" s="3" t="s">
        <v>5</v>
      </c>
      <c r="C385" s="3">
        <v>1</v>
      </c>
      <c r="D385" s="3" t="s">
        <v>143</v>
      </c>
    </row>
    <row r="386" hidden="1" spans="1:4">
      <c r="A386" s="3">
        <v>2001</v>
      </c>
      <c r="B386" s="3" t="s">
        <v>5</v>
      </c>
      <c r="C386" s="3">
        <v>2</v>
      </c>
      <c r="D386" s="3" t="s">
        <v>351</v>
      </c>
    </row>
    <row r="387" hidden="1" spans="1:4">
      <c r="A387" s="3">
        <v>2001</v>
      </c>
      <c r="B387" s="3" t="s">
        <v>5</v>
      </c>
      <c r="C387" s="3">
        <v>3</v>
      </c>
      <c r="D387" s="3" t="s">
        <v>352</v>
      </c>
    </row>
    <row r="388" hidden="1" spans="1:4">
      <c r="A388" s="3">
        <v>2001</v>
      </c>
      <c r="B388" s="3" t="s">
        <v>5</v>
      </c>
      <c r="C388" s="3">
        <v>4</v>
      </c>
      <c r="D388" s="3">
        <v>0</v>
      </c>
    </row>
    <row r="389" hidden="1" spans="1:4">
      <c r="A389" s="3">
        <v>2001</v>
      </c>
      <c r="B389" s="3" t="s">
        <v>5</v>
      </c>
      <c r="C389" s="3">
        <v>5</v>
      </c>
      <c r="D389" s="3" t="s">
        <v>188</v>
      </c>
    </row>
    <row r="390" hidden="1" spans="1:4">
      <c r="A390" s="3">
        <v>2001</v>
      </c>
      <c r="B390" s="3" t="s">
        <v>5</v>
      </c>
      <c r="C390" s="3">
        <v>6</v>
      </c>
      <c r="D390" s="3" t="s">
        <v>353</v>
      </c>
    </row>
    <row r="391" hidden="1" spans="1:4">
      <c r="A391" s="3">
        <v>2002</v>
      </c>
      <c r="B391" s="3" t="s">
        <v>5</v>
      </c>
      <c r="C391" s="3">
        <v>1</v>
      </c>
      <c r="D391" s="3">
        <v>0</v>
      </c>
    </row>
    <row r="392" hidden="1" spans="1:4">
      <c r="A392" s="3">
        <v>2002</v>
      </c>
      <c r="B392" s="3" t="s">
        <v>5</v>
      </c>
      <c r="C392" s="3">
        <v>2</v>
      </c>
      <c r="D392" s="3">
        <v>0</v>
      </c>
    </row>
    <row r="393" hidden="1" spans="1:4">
      <c r="A393" s="3">
        <v>2002</v>
      </c>
      <c r="B393" s="3" t="s">
        <v>5</v>
      </c>
      <c r="C393" s="3">
        <v>3</v>
      </c>
      <c r="D393" s="3">
        <v>0</v>
      </c>
    </row>
    <row r="394" hidden="1" spans="1:4">
      <c r="A394" s="3">
        <v>2002</v>
      </c>
      <c r="B394" s="3" t="s">
        <v>5</v>
      </c>
      <c r="C394" s="3">
        <v>4</v>
      </c>
      <c r="D394" s="3">
        <v>0</v>
      </c>
    </row>
    <row r="395" hidden="1" spans="1:4">
      <c r="A395" s="3">
        <v>2002</v>
      </c>
      <c r="B395" s="3" t="s">
        <v>5</v>
      </c>
      <c r="C395" s="3">
        <v>5</v>
      </c>
      <c r="D395" s="3">
        <v>0</v>
      </c>
    </row>
    <row r="396" hidden="1" spans="1:4">
      <c r="A396" s="3">
        <v>2002</v>
      </c>
      <c r="B396" s="3" t="s">
        <v>5</v>
      </c>
      <c r="C396" s="3">
        <v>6</v>
      </c>
      <c r="D396" s="3">
        <v>0</v>
      </c>
    </row>
    <row r="397" hidden="1" spans="1:4">
      <c r="A397" s="3">
        <v>2003</v>
      </c>
      <c r="B397" s="3" t="s">
        <v>5</v>
      </c>
      <c r="C397" s="3">
        <v>1</v>
      </c>
      <c r="D397" s="3" t="s">
        <v>232</v>
      </c>
    </row>
    <row r="398" hidden="1" spans="1:4">
      <c r="A398" s="3">
        <v>2003</v>
      </c>
      <c r="B398" s="3" t="s">
        <v>5</v>
      </c>
      <c r="C398" s="3">
        <v>2</v>
      </c>
      <c r="D398" s="3">
        <v>0</v>
      </c>
    </row>
    <row r="399" hidden="1" spans="1:4">
      <c r="A399" s="3">
        <v>2003</v>
      </c>
      <c r="B399" s="3" t="s">
        <v>5</v>
      </c>
      <c r="C399" s="3">
        <v>3</v>
      </c>
      <c r="D399" s="3" t="s">
        <v>354</v>
      </c>
    </row>
    <row r="400" hidden="1" spans="1:4">
      <c r="A400" s="3">
        <v>2003</v>
      </c>
      <c r="B400" s="3" t="s">
        <v>5</v>
      </c>
      <c r="C400" s="3">
        <v>4</v>
      </c>
      <c r="D400" s="3" t="s">
        <v>355</v>
      </c>
    </row>
    <row r="401" hidden="1" spans="1:4">
      <c r="A401" s="3">
        <v>2003</v>
      </c>
      <c r="B401" s="3" t="s">
        <v>5</v>
      </c>
      <c r="C401" s="3">
        <v>5</v>
      </c>
      <c r="D401" s="3" t="s">
        <v>356</v>
      </c>
    </row>
    <row r="402" hidden="1" spans="1:4">
      <c r="A402" s="3">
        <v>2003</v>
      </c>
      <c r="B402" s="3" t="s">
        <v>5</v>
      </c>
      <c r="C402" s="3">
        <v>6</v>
      </c>
      <c r="D402" s="3" t="s">
        <v>357</v>
      </c>
    </row>
    <row r="403" hidden="1" spans="1:4">
      <c r="A403" s="3">
        <v>2004</v>
      </c>
      <c r="B403" s="3" t="s">
        <v>5</v>
      </c>
      <c r="C403" s="3">
        <v>1</v>
      </c>
      <c r="D403" s="3" t="s">
        <v>358</v>
      </c>
    </row>
    <row r="404" hidden="1" spans="1:4">
      <c r="A404" s="3">
        <v>2004</v>
      </c>
      <c r="B404" s="3" t="s">
        <v>5</v>
      </c>
      <c r="C404" s="3">
        <v>2</v>
      </c>
      <c r="D404" s="3" t="s">
        <v>359</v>
      </c>
    </row>
    <row r="405" hidden="1" spans="1:4">
      <c r="A405" s="3">
        <v>2004</v>
      </c>
      <c r="B405" s="3" t="s">
        <v>5</v>
      </c>
      <c r="C405" s="3">
        <v>3</v>
      </c>
      <c r="D405" s="3" t="s">
        <v>360</v>
      </c>
    </row>
    <row r="406" hidden="1" spans="1:4">
      <c r="A406" s="3">
        <v>2004</v>
      </c>
      <c r="B406" s="3" t="s">
        <v>5</v>
      </c>
      <c r="C406" s="3">
        <v>4</v>
      </c>
      <c r="D406" s="3" t="s">
        <v>361</v>
      </c>
    </row>
    <row r="407" hidden="1" spans="1:4">
      <c r="A407" s="3">
        <v>2004</v>
      </c>
      <c r="B407" s="3" t="s">
        <v>5</v>
      </c>
      <c r="C407" s="3">
        <v>5</v>
      </c>
      <c r="D407" s="3">
        <v>0</v>
      </c>
    </row>
    <row r="408" hidden="1" spans="1:4">
      <c r="A408" s="3">
        <v>2004</v>
      </c>
      <c r="B408" s="3" t="s">
        <v>5</v>
      </c>
      <c r="C408" s="3">
        <v>6</v>
      </c>
      <c r="D408" s="3">
        <v>0</v>
      </c>
    </row>
    <row r="409" hidden="1" spans="1:4">
      <c r="A409" s="3">
        <v>2005</v>
      </c>
      <c r="B409" s="3" t="s">
        <v>5</v>
      </c>
      <c r="C409" s="3">
        <v>1</v>
      </c>
      <c r="D409" s="3">
        <v>0</v>
      </c>
    </row>
    <row r="410" hidden="1" spans="1:4">
      <c r="A410" s="3">
        <v>2005</v>
      </c>
      <c r="B410" s="3" t="s">
        <v>5</v>
      </c>
      <c r="C410" s="3">
        <v>2</v>
      </c>
      <c r="D410" s="3" t="s">
        <v>355</v>
      </c>
    </row>
    <row r="411" hidden="1" spans="1:4">
      <c r="A411" s="3">
        <v>2005</v>
      </c>
      <c r="B411" s="3" t="s">
        <v>5</v>
      </c>
      <c r="C411" s="3">
        <v>3</v>
      </c>
      <c r="D411" s="3" t="s">
        <v>362</v>
      </c>
    </row>
    <row r="412" hidden="1" spans="1:4">
      <c r="A412" s="3">
        <v>2005</v>
      </c>
      <c r="B412" s="3" t="s">
        <v>5</v>
      </c>
      <c r="C412" s="3">
        <v>4</v>
      </c>
      <c r="D412" s="3">
        <v>0</v>
      </c>
    </row>
    <row r="413" hidden="1" spans="1:4">
      <c r="A413" s="3">
        <v>2005</v>
      </c>
      <c r="B413" s="3" t="s">
        <v>5</v>
      </c>
      <c r="C413" s="3">
        <v>5</v>
      </c>
      <c r="D413" s="3" t="s">
        <v>363</v>
      </c>
    </row>
    <row r="414" hidden="1" spans="1:4">
      <c r="A414" s="3">
        <v>2005</v>
      </c>
      <c r="B414" s="3" t="s">
        <v>5</v>
      </c>
      <c r="C414" s="3">
        <v>6</v>
      </c>
      <c r="D414" s="3">
        <v>5</v>
      </c>
    </row>
    <row r="415" hidden="1" spans="1:4">
      <c r="A415" s="3">
        <v>2006</v>
      </c>
      <c r="B415" s="3" t="s">
        <v>5</v>
      </c>
      <c r="C415" s="3">
        <v>1</v>
      </c>
      <c r="D415" s="3" t="s">
        <v>364</v>
      </c>
    </row>
    <row r="416" hidden="1" spans="1:4">
      <c r="A416" s="3">
        <v>2006</v>
      </c>
      <c r="B416" s="3" t="s">
        <v>5</v>
      </c>
      <c r="C416" s="3">
        <v>2</v>
      </c>
      <c r="D416" s="3" t="s">
        <v>365</v>
      </c>
    </row>
    <row r="417" hidden="1" spans="1:4">
      <c r="A417" s="3">
        <v>2006</v>
      </c>
      <c r="B417" s="3" t="s">
        <v>5</v>
      </c>
      <c r="C417" s="3">
        <v>3</v>
      </c>
      <c r="D417" s="3" t="s">
        <v>366</v>
      </c>
    </row>
    <row r="418" hidden="1" spans="1:4">
      <c r="A418" s="3">
        <v>2006</v>
      </c>
      <c r="B418" s="3" t="s">
        <v>5</v>
      </c>
      <c r="C418" s="3">
        <v>4</v>
      </c>
      <c r="D418" s="3" t="s">
        <v>162</v>
      </c>
    </row>
    <row r="419" hidden="1" spans="1:4">
      <c r="A419" s="3">
        <v>2006</v>
      </c>
      <c r="B419" s="3" t="s">
        <v>5</v>
      </c>
      <c r="C419" s="3">
        <v>5</v>
      </c>
      <c r="D419" s="3" t="s">
        <v>367</v>
      </c>
    </row>
    <row r="420" hidden="1" spans="1:4">
      <c r="A420" s="3">
        <v>2006</v>
      </c>
      <c r="B420" s="3" t="s">
        <v>5</v>
      </c>
      <c r="C420" s="3">
        <v>6</v>
      </c>
      <c r="D420" s="3" t="s">
        <v>368</v>
      </c>
    </row>
    <row r="421" hidden="1" spans="1:4">
      <c r="A421" s="3">
        <v>2007</v>
      </c>
      <c r="B421" s="3" t="s">
        <v>5</v>
      </c>
      <c r="C421" s="3">
        <v>1</v>
      </c>
      <c r="D421" s="3">
        <v>0</v>
      </c>
    </row>
    <row r="422" hidden="1" spans="1:4">
      <c r="A422" s="3">
        <v>2007</v>
      </c>
      <c r="B422" s="3" t="s">
        <v>5</v>
      </c>
      <c r="C422" s="3">
        <v>2</v>
      </c>
      <c r="D422" s="3">
        <v>0</v>
      </c>
    </row>
    <row r="423" hidden="1" spans="1:4">
      <c r="A423" s="3">
        <v>2007</v>
      </c>
      <c r="B423" s="3" t="s">
        <v>5</v>
      </c>
      <c r="C423" s="3">
        <v>3</v>
      </c>
      <c r="D423" s="3" t="s">
        <v>369</v>
      </c>
    </row>
    <row r="424" hidden="1" spans="1:4">
      <c r="A424" s="3">
        <v>2007</v>
      </c>
      <c r="B424" s="3" t="s">
        <v>5</v>
      </c>
      <c r="C424" s="3">
        <v>4</v>
      </c>
      <c r="D424" s="3" t="s">
        <v>370</v>
      </c>
    </row>
    <row r="425" hidden="1" spans="1:4">
      <c r="A425" s="3">
        <v>2007</v>
      </c>
      <c r="B425" s="3" t="s">
        <v>5</v>
      </c>
      <c r="C425" s="3">
        <v>5</v>
      </c>
      <c r="D425" s="3" t="s">
        <v>188</v>
      </c>
    </row>
    <row r="426" hidden="1" spans="1:4">
      <c r="A426" s="3">
        <v>2007</v>
      </c>
      <c r="B426" s="3" t="s">
        <v>5</v>
      </c>
      <c r="C426" s="3">
        <v>6</v>
      </c>
      <c r="D426" s="3">
        <v>0</v>
      </c>
    </row>
    <row r="427" hidden="1" spans="1:4">
      <c r="A427" s="3">
        <v>2008</v>
      </c>
      <c r="B427" s="3" t="s">
        <v>5</v>
      </c>
      <c r="C427" s="3">
        <v>1</v>
      </c>
      <c r="D427" s="3" t="s">
        <v>371</v>
      </c>
    </row>
    <row r="428" hidden="1" spans="1:4">
      <c r="A428" s="3">
        <v>2008</v>
      </c>
      <c r="B428" s="3" t="s">
        <v>5</v>
      </c>
      <c r="C428" s="3">
        <v>2</v>
      </c>
      <c r="D428" s="3" t="s">
        <v>320</v>
      </c>
    </row>
    <row r="429" hidden="1" spans="1:4">
      <c r="A429" s="3">
        <v>2008</v>
      </c>
      <c r="B429" s="3" t="s">
        <v>5</v>
      </c>
      <c r="C429" s="3">
        <v>3</v>
      </c>
      <c r="D429" s="3" t="s">
        <v>219</v>
      </c>
    </row>
    <row r="430" hidden="1" spans="1:4">
      <c r="A430" s="3">
        <v>2008</v>
      </c>
      <c r="B430" s="3" t="s">
        <v>5</v>
      </c>
      <c r="C430" s="3">
        <v>4</v>
      </c>
      <c r="D430" s="3" t="s">
        <v>181</v>
      </c>
    </row>
    <row r="431" hidden="1" spans="1:4">
      <c r="A431" s="3">
        <v>2008</v>
      </c>
      <c r="B431" s="3" t="s">
        <v>5</v>
      </c>
      <c r="C431" s="3">
        <v>5</v>
      </c>
      <c r="D431" s="3" t="s">
        <v>372</v>
      </c>
    </row>
    <row r="432" hidden="1" spans="1:4">
      <c r="A432" s="3">
        <v>2008</v>
      </c>
      <c r="B432" s="3" t="s">
        <v>5</v>
      </c>
      <c r="C432" s="3">
        <v>6</v>
      </c>
      <c r="D432" s="3" t="s">
        <v>373</v>
      </c>
    </row>
    <row r="433" hidden="1" spans="1:4">
      <c r="A433" s="3">
        <v>2009</v>
      </c>
      <c r="B433" s="3" t="s">
        <v>5</v>
      </c>
      <c r="C433" s="3">
        <v>1</v>
      </c>
      <c r="D433" s="3" t="s">
        <v>178</v>
      </c>
    </row>
    <row r="434" hidden="1" spans="1:4">
      <c r="A434" s="3">
        <v>2009</v>
      </c>
      <c r="B434" s="3" t="s">
        <v>5</v>
      </c>
      <c r="C434" s="3">
        <v>2</v>
      </c>
      <c r="D434" s="3" t="s">
        <v>374</v>
      </c>
    </row>
    <row r="435" hidden="1" spans="1:4">
      <c r="A435" s="3">
        <v>2009</v>
      </c>
      <c r="B435" s="3" t="s">
        <v>5</v>
      </c>
      <c r="C435" s="3">
        <v>3</v>
      </c>
      <c r="D435" s="3" t="s">
        <v>375</v>
      </c>
    </row>
    <row r="436" hidden="1" spans="1:4">
      <c r="A436" s="3">
        <v>2009</v>
      </c>
      <c r="B436" s="3" t="s">
        <v>5</v>
      </c>
      <c r="C436" s="3">
        <v>4</v>
      </c>
      <c r="D436" s="3" t="s">
        <v>376</v>
      </c>
    </row>
    <row r="437" hidden="1" spans="1:4">
      <c r="A437" s="3">
        <v>2009</v>
      </c>
      <c r="B437" s="3" t="s">
        <v>5</v>
      </c>
      <c r="C437" s="3">
        <v>5</v>
      </c>
      <c r="D437" s="3" t="s">
        <v>188</v>
      </c>
    </row>
    <row r="438" hidden="1" spans="1:4">
      <c r="A438" s="3">
        <v>2009</v>
      </c>
      <c r="B438" s="3" t="s">
        <v>5</v>
      </c>
      <c r="C438" s="3">
        <v>6</v>
      </c>
      <c r="D438" s="3" t="s">
        <v>377</v>
      </c>
    </row>
    <row r="439" hidden="1" spans="1:4">
      <c r="A439" s="3">
        <v>2010</v>
      </c>
      <c r="B439" s="3" t="s">
        <v>5</v>
      </c>
      <c r="C439" s="3">
        <v>1</v>
      </c>
      <c r="D439" s="3" t="s">
        <v>378</v>
      </c>
    </row>
    <row r="440" hidden="1" spans="1:4">
      <c r="A440" s="3">
        <v>2010</v>
      </c>
      <c r="B440" s="3" t="s">
        <v>5</v>
      </c>
      <c r="C440" s="3">
        <v>2</v>
      </c>
      <c r="D440" s="3" t="s">
        <v>379</v>
      </c>
    </row>
    <row r="441" hidden="1" spans="1:4">
      <c r="A441" s="3">
        <v>2010</v>
      </c>
      <c r="B441" s="3" t="s">
        <v>5</v>
      </c>
      <c r="C441" s="3">
        <v>3</v>
      </c>
      <c r="D441" s="3" t="s">
        <v>380</v>
      </c>
    </row>
    <row r="442" hidden="1" spans="1:4">
      <c r="A442" s="3">
        <v>2010</v>
      </c>
      <c r="B442" s="3" t="s">
        <v>5</v>
      </c>
      <c r="C442" s="3">
        <v>4</v>
      </c>
      <c r="D442" s="3" t="s">
        <v>297</v>
      </c>
    </row>
    <row r="443" hidden="1" spans="1:4">
      <c r="A443" s="3">
        <v>2010</v>
      </c>
      <c r="B443" s="3" t="s">
        <v>5</v>
      </c>
      <c r="C443" s="3">
        <v>5</v>
      </c>
      <c r="D443" s="3" t="s">
        <v>381</v>
      </c>
    </row>
    <row r="444" hidden="1" spans="1:4">
      <c r="A444" s="3">
        <v>2010</v>
      </c>
      <c r="B444" s="3" t="s">
        <v>5</v>
      </c>
      <c r="C444" s="3">
        <v>6</v>
      </c>
      <c r="D444" s="3" t="s">
        <v>382</v>
      </c>
    </row>
    <row r="445" hidden="1" spans="1:4">
      <c r="A445" s="3">
        <v>2011</v>
      </c>
      <c r="B445" s="3" t="s">
        <v>5</v>
      </c>
      <c r="C445" s="3">
        <v>1</v>
      </c>
      <c r="D445" s="3" t="s">
        <v>383</v>
      </c>
    </row>
    <row r="446" hidden="1" spans="1:4">
      <c r="A446" s="3">
        <v>2011</v>
      </c>
      <c r="B446" s="3" t="s">
        <v>5</v>
      </c>
      <c r="C446" s="3">
        <v>2</v>
      </c>
      <c r="D446" s="3">
        <v>0</v>
      </c>
    </row>
    <row r="447" hidden="1" spans="1:4">
      <c r="A447" s="3">
        <v>2011</v>
      </c>
      <c r="B447" s="3" t="s">
        <v>5</v>
      </c>
      <c r="C447" s="3">
        <v>3</v>
      </c>
      <c r="D447" s="3" t="s">
        <v>188</v>
      </c>
    </row>
    <row r="448" hidden="1" spans="1:4">
      <c r="A448" s="3">
        <v>2011</v>
      </c>
      <c r="B448" s="3" t="s">
        <v>5</v>
      </c>
      <c r="C448" s="3">
        <v>4</v>
      </c>
      <c r="D448" s="3" t="s">
        <v>217</v>
      </c>
    </row>
    <row r="449" hidden="1" spans="1:4">
      <c r="A449" s="3">
        <v>2011</v>
      </c>
      <c r="B449" s="3" t="s">
        <v>5</v>
      </c>
      <c r="C449" s="3">
        <v>5</v>
      </c>
      <c r="D449" s="3" t="s">
        <v>384</v>
      </c>
    </row>
    <row r="450" hidden="1" spans="1:4">
      <c r="A450" s="3">
        <v>2011</v>
      </c>
      <c r="B450" s="3" t="s">
        <v>5</v>
      </c>
      <c r="C450" s="3">
        <v>6</v>
      </c>
      <c r="D450" s="3" t="s">
        <v>162</v>
      </c>
    </row>
    <row r="451" hidden="1" spans="1:4">
      <c r="A451" s="3">
        <v>2012</v>
      </c>
      <c r="B451" s="3" t="s">
        <v>5</v>
      </c>
      <c r="C451" s="3">
        <v>1</v>
      </c>
      <c r="D451" s="3" t="s">
        <v>385</v>
      </c>
    </row>
    <row r="452" hidden="1" spans="1:4">
      <c r="A452" s="3">
        <v>2012</v>
      </c>
      <c r="B452" s="3" t="s">
        <v>5</v>
      </c>
      <c r="C452" s="3">
        <v>2</v>
      </c>
      <c r="D452" s="3" t="s">
        <v>308</v>
      </c>
    </row>
    <row r="453" hidden="1" spans="1:4">
      <c r="A453" s="3">
        <v>2012</v>
      </c>
      <c r="B453" s="3" t="s">
        <v>5</v>
      </c>
      <c r="C453" s="3">
        <v>3</v>
      </c>
      <c r="D453" s="3" t="s">
        <v>144</v>
      </c>
    </row>
    <row r="454" hidden="1" spans="1:4">
      <c r="A454" s="3">
        <v>2012</v>
      </c>
      <c r="B454" s="3" t="s">
        <v>5</v>
      </c>
      <c r="C454" s="3">
        <v>4</v>
      </c>
      <c r="D454" s="3" t="s">
        <v>386</v>
      </c>
    </row>
    <row r="455" hidden="1" spans="1:4">
      <c r="A455" s="3">
        <v>2012</v>
      </c>
      <c r="B455" s="3" t="s">
        <v>5</v>
      </c>
      <c r="C455" s="3">
        <v>5</v>
      </c>
      <c r="D455" s="3" t="s">
        <v>361</v>
      </c>
    </row>
    <row r="456" hidden="1" spans="1:4">
      <c r="A456" s="3">
        <v>2012</v>
      </c>
      <c r="B456" s="3" t="s">
        <v>5</v>
      </c>
      <c r="C456" s="3">
        <v>6</v>
      </c>
      <c r="D456" s="3" t="s">
        <v>215</v>
      </c>
    </row>
    <row r="457" hidden="1" spans="1:4">
      <c r="A457" s="3">
        <v>2013</v>
      </c>
      <c r="B457" s="3" t="s">
        <v>5</v>
      </c>
      <c r="C457" s="3">
        <v>1</v>
      </c>
      <c r="D457" s="3" t="s">
        <v>387</v>
      </c>
    </row>
    <row r="458" hidden="1" spans="1:4">
      <c r="A458" s="3">
        <v>2013</v>
      </c>
      <c r="B458" s="3" t="s">
        <v>5</v>
      </c>
      <c r="C458" s="3">
        <v>2</v>
      </c>
      <c r="D458" s="3" t="s">
        <v>61</v>
      </c>
    </row>
    <row r="459" hidden="1" spans="1:4">
      <c r="A459" s="3">
        <v>2013</v>
      </c>
      <c r="B459" s="3" t="s">
        <v>5</v>
      </c>
      <c r="C459" s="3">
        <v>3</v>
      </c>
      <c r="D459" s="3" t="s">
        <v>388</v>
      </c>
    </row>
    <row r="460" hidden="1" spans="1:4">
      <c r="A460" s="3">
        <v>2013</v>
      </c>
      <c r="B460" s="3" t="s">
        <v>5</v>
      </c>
      <c r="C460" s="3">
        <v>4</v>
      </c>
      <c r="D460" s="3" t="s">
        <v>389</v>
      </c>
    </row>
    <row r="461" hidden="1" spans="1:4">
      <c r="A461" s="3">
        <v>2013</v>
      </c>
      <c r="B461" s="3" t="s">
        <v>5</v>
      </c>
      <c r="C461" s="3">
        <v>5</v>
      </c>
      <c r="D461" s="3" t="s">
        <v>390</v>
      </c>
    </row>
    <row r="462" hidden="1" spans="1:4">
      <c r="A462" s="3">
        <v>2013</v>
      </c>
      <c r="B462" s="3" t="s">
        <v>5</v>
      </c>
      <c r="C462" s="3">
        <v>6</v>
      </c>
      <c r="D462" s="3" t="s">
        <v>391</v>
      </c>
    </row>
    <row r="463" hidden="1" spans="1:4">
      <c r="A463" s="3">
        <v>2014</v>
      </c>
      <c r="B463" s="3" t="s">
        <v>6</v>
      </c>
      <c r="C463" s="3">
        <v>1</v>
      </c>
      <c r="D463" s="3" t="s">
        <v>392</v>
      </c>
    </row>
    <row r="464" hidden="1" spans="1:4">
      <c r="A464" s="3">
        <v>2014</v>
      </c>
      <c r="B464" s="3" t="s">
        <v>6</v>
      </c>
      <c r="C464" s="3">
        <v>2</v>
      </c>
      <c r="D464" s="3" t="s">
        <v>393</v>
      </c>
    </row>
    <row r="465" hidden="1" spans="1:4">
      <c r="A465" s="3">
        <v>2014</v>
      </c>
      <c r="B465" s="3" t="s">
        <v>6</v>
      </c>
      <c r="C465" s="3">
        <v>3</v>
      </c>
      <c r="D465" s="3">
        <v>0</v>
      </c>
    </row>
    <row r="466" hidden="1" spans="1:4">
      <c r="A466" s="3">
        <v>2014</v>
      </c>
      <c r="B466" s="3" t="s">
        <v>6</v>
      </c>
      <c r="C466" s="3">
        <v>4</v>
      </c>
      <c r="D466" s="3" t="s">
        <v>394</v>
      </c>
    </row>
    <row r="467" hidden="1" spans="1:4">
      <c r="A467" s="3">
        <v>2014</v>
      </c>
      <c r="B467" s="3" t="s">
        <v>6</v>
      </c>
      <c r="C467" s="3">
        <v>5</v>
      </c>
      <c r="D467" s="3">
        <v>0</v>
      </c>
    </row>
    <row r="468" hidden="1" spans="1:4">
      <c r="A468" s="3">
        <v>2014</v>
      </c>
      <c r="B468" s="3" t="s">
        <v>6</v>
      </c>
      <c r="C468" s="3">
        <v>6</v>
      </c>
      <c r="D468" s="3" t="s">
        <v>395</v>
      </c>
    </row>
    <row r="469" hidden="1" spans="1:4">
      <c r="A469" s="3">
        <v>2014</v>
      </c>
      <c r="B469" s="3" t="s">
        <v>7</v>
      </c>
      <c r="C469" s="3">
        <v>1</v>
      </c>
      <c r="D469" s="3" t="s">
        <v>396</v>
      </c>
    </row>
    <row r="470" hidden="1" spans="1:4">
      <c r="A470" s="3">
        <v>2014</v>
      </c>
      <c r="B470" s="3" t="s">
        <v>7</v>
      </c>
      <c r="C470" s="3">
        <v>2</v>
      </c>
      <c r="D470" s="3" t="s">
        <v>397</v>
      </c>
    </row>
    <row r="471" hidden="1" spans="1:4">
      <c r="A471" s="3">
        <v>2014</v>
      </c>
      <c r="B471" s="3" t="s">
        <v>7</v>
      </c>
      <c r="C471" s="3">
        <v>3</v>
      </c>
      <c r="D471" s="3" t="s">
        <v>398</v>
      </c>
    </row>
    <row r="472" hidden="1" spans="1:4">
      <c r="A472" s="3">
        <v>2014</v>
      </c>
      <c r="B472" s="3" t="s">
        <v>7</v>
      </c>
      <c r="C472" s="3">
        <v>4</v>
      </c>
      <c r="D472" s="3" t="s">
        <v>399</v>
      </c>
    </row>
    <row r="473" hidden="1" spans="1:4">
      <c r="A473" s="3">
        <v>2014</v>
      </c>
      <c r="B473" s="3" t="s">
        <v>7</v>
      </c>
      <c r="C473" s="3">
        <v>5</v>
      </c>
      <c r="D473" s="3" t="s">
        <v>400</v>
      </c>
    </row>
    <row r="474" hidden="1" spans="1:4">
      <c r="A474" s="3">
        <v>2014</v>
      </c>
      <c r="B474" s="3" t="s">
        <v>7</v>
      </c>
      <c r="C474" s="3">
        <v>6</v>
      </c>
      <c r="D474" s="3" t="s">
        <v>401</v>
      </c>
    </row>
    <row r="475" hidden="1" spans="1:4">
      <c r="A475" s="3">
        <v>2014</v>
      </c>
      <c r="B475" s="3" t="s">
        <v>5</v>
      </c>
      <c r="C475" s="3">
        <v>1</v>
      </c>
      <c r="D475" s="3" t="s">
        <v>402</v>
      </c>
    </row>
    <row r="476" hidden="1" spans="1:4">
      <c r="A476" s="3">
        <v>2014</v>
      </c>
      <c r="B476" s="3" t="s">
        <v>5</v>
      </c>
      <c r="C476" s="3">
        <v>2</v>
      </c>
      <c r="D476" s="3" t="s">
        <v>403</v>
      </c>
    </row>
    <row r="477" hidden="1" spans="1:4">
      <c r="A477" s="3">
        <v>2014</v>
      </c>
      <c r="B477" s="3" t="s">
        <v>5</v>
      </c>
      <c r="C477" s="3">
        <v>3</v>
      </c>
      <c r="D477" s="3" t="s">
        <v>404</v>
      </c>
    </row>
    <row r="478" hidden="1" spans="1:4">
      <c r="A478" s="3">
        <v>2014</v>
      </c>
      <c r="B478" s="3" t="s">
        <v>5</v>
      </c>
      <c r="C478" s="3">
        <v>4</v>
      </c>
      <c r="D478" s="3">
        <v>0</v>
      </c>
    </row>
    <row r="479" hidden="1" spans="1:4">
      <c r="A479" s="3">
        <v>2014</v>
      </c>
      <c r="B479" s="3" t="s">
        <v>5</v>
      </c>
      <c r="C479" s="3">
        <v>5</v>
      </c>
      <c r="D479" s="3" t="s">
        <v>405</v>
      </c>
    </row>
    <row r="480" hidden="1" spans="1:4">
      <c r="A480" s="3">
        <v>2014</v>
      </c>
      <c r="B480" s="3" t="s">
        <v>5</v>
      </c>
      <c r="C480" s="3">
        <v>6</v>
      </c>
      <c r="D480" s="3" t="s">
        <v>406</v>
      </c>
    </row>
    <row r="481" hidden="1" spans="1:4">
      <c r="A481" s="3">
        <v>2014</v>
      </c>
      <c r="B481" s="3" t="s">
        <v>4</v>
      </c>
      <c r="C481" s="3">
        <v>1</v>
      </c>
      <c r="D481" s="3" t="s">
        <v>407</v>
      </c>
    </row>
    <row r="482" hidden="1" spans="1:4">
      <c r="A482" s="3">
        <v>2014</v>
      </c>
      <c r="B482" s="3" t="s">
        <v>4</v>
      </c>
      <c r="C482" s="3">
        <v>2</v>
      </c>
      <c r="D482" s="3" t="s">
        <v>305</v>
      </c>
    </row>
    <row r="483" hidden="1" spans="1:4">
      <c r="A483" s="3">
        <v>2014</v>
      </c>
      <c r="B483" s="3" t="s">
        <v>4</v>
      </c>
      <c r="C483" s="3">
        <v>3</v>
      </c>
      <c r="D483" s="3" t="s">
        <v>197</v>
      </c>
    </row>
    <row r="484" hidden="1" spans="1:4">
      <c r="A484" s="3">
        <v>2014</v>
      </c>
      <c r="B484" s="3" t="s">
        <v>4</v>
      </c>
      <c r="C484" s="3">
        <v>4</v>
      </c>
      <c r="D484" s="3" t="s">
        <v>408</v>
      </c>
    </row>
    <row r="485" hidden="1" spans="1:4">
      <c r="A485" s="3">
        <v>2014</v>
      </c>
      <c r="B485" s="3" t="s">
        <v>4</v>
      </c>
      <c r="C485" s="3">
        <v>5</v>
      </c>
      <c r="D485" s="3" t="s">
        <v>148</v>
      </c>
    </row>
    <row r="486" hidden="1" spans="1:4">
      <c r="A486" s="3">
        <v>2014</v>
      </c>
      <c r="B486" s="3" t="s">
        <v>4</v>
      </c>
      <c r="C486" s="3">
        <v>6</v>
      </c>
      <c r="D486" s="3" t="s">
        <v>409</v>
      </c>
    </row>
    <row r="487" hidden="1" spans="1:4">
      <c r="A487" s="3">
        <v>2014</v>
      </c>
      <c r="B487" s="3" t="s">
        <v>4</v>
      </c>
      <c r="C487" s="3">
        <v>7</v>
      </c>
      <c r="D487" s="3" t="s">
        <v>410</v>
      </c>
    </row>
    <row r="488" hidden="1" spans="1:4">
      <c r="A488" s="3">
        <v>2014</v>
      </c>
      <c r="B488" s="3" t="s">
        <v>4</v>
      </c>
      <c r="C488" s="3">
        <v>8</v>
      </c>
      <c r="D488" s="3" t="s">
        <v>411</v>
      </c>
    </row>
    <row r="489" hidden="1" spans="1:4">
      <c r="A489" s="3">
        <v>2014</v>
      </c>
      <c r="B489" s="3" t="s">
        <v>4</v>
      </c>
      <c r="C489" s="3">
        <v>9</v>
      </c>
      <c r="D489" s="3" t="s">
        <v>412</v>
      </c>
    </row>
    <row r="490" hidden="1" spans="1:4">
      <c r="A490" s="3">
        <v>2014</v>
      </c>
      <c r="B490" s="3" t="s">
        <v>4</v>
      </c>
      <c r="C490" s="3">
        <v>10</v>
      </c>
      <c r="D490" s="3" t="s">
        <v>413</v>
      </c>
    </row>
    <row r="491" hidden="1" spans="1:4">
      <c r="A491" s="3">
        <v>2014</v>
      </c>
      <c r="B491" s="3" t="s">
        <v>4</v>
      </c>
      <c r="C491" s="3">
        <v>11</v>
      </c>
      <c r="D491" s="3" t="s">
        <v>414</v>
      </c>
    </row>
    <row r="492" hidden="1" spans="1:4">
      <c r="A492" s="3">
        <v>2014</v>
      </c>
      <c r="B492" s="3" t="s">
        <v>4</v>
      </c>
      <c r="C492" s="3">
        <v>12</v>
      </c>
      <c r="D492" s="3" t="s">
        <v>415</v>
      </c>
    </row>
    <row r="493" spans="1:4">
      <c r="A493" s="3">
        <v>2014</v>
      </c>
      <c r="B493" s="3" t="s">
        <v>8</v>
      </c>
      <c r="C493" s="3">
        <v>1</v>
      </c>
      <c r="D493" s="3" t="s">
        <v>416</v>
      </c>
    </row>
    <row r="494" spans="1:4">
      <c r="A494" s="3">
        <v>2014</v>
      </c>
      <c r="B494" s="3" t="s">
        <v>8</v>
      </c>
      <c r="C494" s="3">
        <v>2</v>
      </c>
      <c r="D494" s="3" t="s">
        <v>417</v>
      </c>
    </row>
    <row r="495" spans="1:4">
      <c r="A495" s="3">
        <v>2014</v>
      </c>
      <c r="B495" s="3" t="s">
        <v>8</v>
      </c>
      <c r="C495" s="3">
        <v>3</v>
      </c>
      <c r="D495" s="3" t="s">
        <v>418</v>
      </c>
    </row>
    <row r="496" spans="1:4">
      <c r="A496" s="3">
        <v>2014</v>
      </c>
      <c r="B496" s="3" t="s">
        <v>8</v>
      </c>
      <c r="C496" s="3">
        <v>4</v>
      </c>
      <c r="D496" s="3" t="s">
        <v>419</v>
      </c>
    </row>
    <row r="497" spans="1:4">
      <c r="A497" s="3">
        <v>2014</v>
      </c>
      <c r="B497" s="3" t="s">
        <v>8</v>
      </c>
      <c r="C497" s="3">
        <v>5</v>
      </c>
      <c r="D497" s="3" t="s">
        <v>331</v>
      </c>
    </row>
    <row r="498" spans="1:4">
      <c r="A498" s="3">
        <v>2014</v>
      </c>
      <c r="B498" s="3" t="s">
        <v>8</v>
      </c>
      <c r="C498" s="3">
        <v>6</v>
      </c>
      <c r="D498" s="3">
        <v>0</v>
      </c>
    </row>
    <row r="499" spans="1:4">
      <c r="A499" s="3">
        <v>2015</v>
      </c>
      <c r="B499" s="3" t="s">
        <v>8</v>
      </c>
      <c r="C499" s="3">
        <v>1</v>
      </c>
      <c r="D499" s="3" t="s">
        <v>420</v>
      </c>
    </row>
    <row r="500" spans="1:4">
      <c r="A500" s="3">
        <v>2015</v>
      </c>
      <c r="B500" s="3" t="s">
        <v>8</v>
      </c>
      <c r="C500" s="3">
        <v>2</v>
      </c>
      <c r="D500" s="3">
        <v>0</v>
      </c>
    </row>
    <row r="501" spans="1:4">
      <c r="A501" s="3">
        <v>2015</v>
      </c>
      <c r="B501" s="3" t="s">
        <v>8</v>
      </c>
      <c r="C501" s="3">
        <v>3</v>
      </c>
      <c r="D501" s="3" t="s">
        <v>421</v>
      </c>
    </row>
    <row r="502" spans="1:4">
      <c r="A502" s="3">
        <v>2015</v>
      </c>
      <c r="B502" s="3" t="s">
        <v>8</v>
      </c>
      <c r="C502" s="3">
        <v>4</v>
      </c>
      <c r="D502" s="3">
        <v>0</v>
      </c>
    </row>
    <row r="503" spans="1:4">
      <c r="A503" s="3">
        <v>2015</v>
      </c>
      <c r="B503" s="3" t="s">
        <v>8</v>
      </c>
      <c r="C503" s="3">
        <v>5</v>
      </c>
      <c r="D503" s="3">
        <v>0</v>
      </c>
    </row>
    <row r="504" spans="1:4">
      <c r="A504" s="3">
        <v>2015</v>
      </c>
      <c r="B504" s="3" t="s">
        <v>8</v>
      </c>
      <c r="C504" s="3">
        <v>6</v>
      </c>
      <c r="D504" s="3" t="s">
        <v>422</v>
      </c>
    </row>
    <row r="505" hidden="1" spans="1:4">
      <c r="A505" s="3">
        <v>2015</v>
      </c>
      <c r="B505" s="3" t="s">
        <v>4</v>
      </c>
      <c r="C505" s="3">
        <v>1</v>
      </c>
      <c r="D505" s="3">
        <v>0</v>
      </c>
    </row>
    <row r="506" hidden="1" spans="1:4">
      <c r="A506" s="3">
        <v>2015</v>
      </c>
      <c r="B506" s="3" t="s">
        <v>4</v>
      </c>
      <c r="C506" s="3">
        <v>2</v>
      </c>
      <c r="D506" s="3" t="s">
        <v>338</v>
      </c>
    </row>
    <row r="507" hidden="1" spans="1:4">
      <c r="A507" s="3">
        <v>2015</v>
      </c>
      <c r="B507" s="3" t="s">
        <v>4</v>
      </c>
      <c r="C507" s="3">
        <v>3</v>
      </c>
      <c r="D507" s="3">
        <v>0</v>
      </c>
    </row>
    <row r="508" hidden="1" spans="1:4">
      <c r="A508" s="3">
        <v>2015</v>
      </c>
      <c r="B508" s="3" t="s">
        <v>4</v>
      </c>
      <c r="C508" s="3">
        <v>4</v>
      </c>
      <c r="D508" s="3">
        <v>0</v>
      </c>
    </row>
    <row r="509" hidden="1" spans="1:4">
      <c r="A509" s="3">
        <v>2015</v>
      </c>
      <c r="B509" s="3" t="s">
        <v>4</v>
      </c>
      <c r="C509" s="3">
        <v>5</v>
      </c>
      <c r="D509" s="3" t="s">
        <v>423</v>
      </c>
    </row>
    <row r="510" hidden="1" spans="1:4">
      <c r="A510" s="3">
        <v>2015</v>
      </c>
      <c r="B510" s="3" t="s">
        <v>4</v>
      </c>
      <c r="C510" s="3">
        <v>6</v>
      </c>
      <c r="D510" s="3">
        <v>0</v>
      </c>
    </row>
    <row r="511" hidden="1" spans="1:4">
      <c r="A511" s="3">
        <v>2015</v>
      </c>
      <c r="B511" s="3" t="s">
        <v>4</v>
      </c>
      <c r="C511" s="3">
        <v>7</v>
      </c>
      <c r="D511" s="3" t="s">
        <v>196</v>
      </c>
    </row>
    <row r="512" hidden="1" spans="1:4">
      <c r="A512" s="3">
        <v>2015</v>
      </c>
      <c r="B512" s="3" t="s">
        <v>4</v>
      </c>
      <c r="C512" s="3">
        <v>8</v>
      </c>
      <c r="D512" s="3" t="s">
        <v>424</v>
      </c>
    </row>
    <row r="513" hidden="1" spans="1:4">
      <c r="A513" s="3">
        <v>2015</v>
      </c>
      <c r="B513" s="3" t="s">
        <v>4</v>
      </c>
      <c r="C513" s="3">
        <v>9</v>
      </c>
      <c r="D513" s="3" t="s">
        <v>378</v>
      </c>
    </row>
    <row r="514" hidden="1" spans="1:4">
      <c r="A514" s="3">
        <v>2015</v>
      </c>
      <c r="B514" s="3" t="s">
        <v>4</v>
      </c>
      <c r="C514" s="3">
        <v>10</v>
      </c>
      <c r="D514" s="3">
        <v>0</v>
      </c>
    </row>
    <row r="515" hidden="1" spans="1:4">
      <c r="A515" s="3">
        <v>2015</v>
      </c>
      <c r="B515" s="3" t="s">
        <v>4</v>
      </c>
      <c r="C515" s="3">
        <v>11</v>
      </c>
      <c r="D515" s="3" t="s">
        <v>201</v>
      </c>
    </row>
    <row r="516" hidden="1" spans="1:4">
      <c r="A516" s="3">
        <v>2015</v>
      </c>
      <c r="B516" s="3" t="s">
        <v>4</v>
      </c>
      <c r="C516" s="3">
        <v>12</v>
      </c>
      <c r="D516" s="3" t="s">
        <v>191</v>
      </c>
    </row>
    <row r="517" hidden="1" spans="1:4">
      <c r="A517" s="3">
        <v>2015</v>
      </c>
      <c r="B517" s="3" t="s">
        <v>6</v>
      </c>
      <c r="C517" s="3">
        <v>1</v>
      </c>
      <c r="D517" s="3" t="s">
        <v>390</v>
      </c>
    </row>
    <row r="518" hidden="1" spans="1:4">
      <c r="A518" s="3">
        <v>2015</v>
      </c>
      <c r="B518" s="3" t="s">
        <v>6</v>
      </c>
      <c r="C518" s="3">
        <v>2</v>
      </c>
      <c r="D518" s="3" t="s">
        <v>425</v>
      </c>
    </row>
    <row r="519" hidden="1" spans="1:4">
      <c r="A519" s="3">
        <v>2015</v>
      </c>
      <c r="B519" s="3" t="s">
        <v>6</v>
      </c>
      <c r="C519" s="3">
        <v>3</v>
      </c>
      <c r="D519" s="3" t="s">
        <v>426</v>
      </c>
    </row>
    <row r="520" hidden="1" spans="1:4">
      <c r="A520" s="3">
        <v>2015</v>
      </c>
      <c r="B520" s="3" t="s">
        <v>6</v>
      </c>
      <c r="C520" s="3">
        <v>4</v>
      </c>
      <c r="D520" s="3" t="s">
        <v>427</v>
      </c>
    </row>
    <row r="521" hidden="1" spans="1:4">
      <c r="A521" s="3">
        <v>2015</v>
      </c>
      <c r="B521" s="3" t="s">
        <v>6</v>
      </c>
      <c r="C521" s="3">
        <v>5</v>
      </c>
      <c r="D521" s="3" t="s">
        <v>428</v>
      </c>
    </row>
    <row r="522" hidden="1" spans="1:4">
      <c r="A522" s="3">
        <v>2015</v>
      </c>
      <c r="B522" s="3" t="s">
        <v>6</v>
      </c>
      <c r="C522" s="3">
        <v>6</v>
      </c>
      <c r="D522" s="3" t="s">
        <v>429</v>
      </c>
    </row>
    <row r="523" hidden="1" spans="1:4">
      <c r="A523" s="3">
        <v>2015</v>
      </c>
      <c r="B523" s="3" t="s">
        <v>7</v>
      </c>
      <c r="C523" s="3">
        <v>1</v>
      </c>
      <c r="D523" s="3" t="s">
        <v>430</v>
      </c>
    </row>
    <row r="524" hidden="1" spans="1:4">
      <c r="A524" s="3">
        <v>2015</v>
      </c>
      <c r="B524" s="3" t="s">
        <v>7</v>
      </c>
      <c r="C524" s="3">
        <v>2</v>
      </c>
      <c r="D524" s="3" t="s">
        <v>204</v>
      </c>
    </row>
    <row r="525" hidden="1" spans="1:4">
      <c r="A525" s="3">
        <v>2015</v>
      </c>
      <c r="B525" s="3" t="s">
        <v>7</v>
      </c>
      <c r="C525" s="3">
        <v>3</v>
      </c>
      <c r="D525" s="3" t="s">
        <v>431</v>
      </c>
    </row>
    <row r="526" hidden="1" spans="1:4">
      <c r="A526" s="3">
        <v>2015</v>
      </c>
      <c r="B526" s="3" t="s">
        <v>7</v>
      </c>
      <c r="C526" s="3">
        <v>4</v>
      </c>
      <c r="D526" s="3" t="s">
        <v>196</v>
      </c>
    </row>
    <row r="527" hidden="1" spans="1:4">
      <c r="A527" s="3">
        <v>2015</v>
      </c>
      <c r="B527" s="3" t="s">
        <v>7</v>
      </c>
      <c r="C527" s="3">
        <v>5</v>
      </c>
      <c r="D527" s="3" t="s">
        <v>432</v>
      </c>
    </row>
    <row r="528" hidden="1" spans="1:4">
      <c r="A528" s="3">
        <v>2015</v>
      </c>
      <c r="B528" s="3" t="s">
        <v>7</v>
      </c>
      <c r="C528" s="3">
        <v>6</v>
      </c>
      <c r="D528" s="3" t="s">
        <v>433</v>
      </c>
    </row>
    <row r="529" hidden="1" spans="1:4">
      <c r="A529" s="3">
        <v>2015</v>
      </c>
      <c r="B529" s="3" t="s">
        <v>5</v>
      </c>
      <c r="C529" s="3">
        <v>1</v>
      </c>
      <c r="D529" s="3" t="s">
        <v>434</v>
      </c>
    </row>
    <row r="530" hidden="1" spans="1:4">
      <c r="A530" s="3">
        <v>2015</v>
      </c>
      <c r="B530" s="3" t="s">
        <v>5</v>
      </c>
      <c r="C530" s="3">
        <v>2</v>
      </c>
      <c r="D530" s="3">
        <v>0</v>
      </c>
    </row>
    <row r="531" hidden="1" spans="1:4">
      <c r="A531" s="3">
        <v>2015</v>
      </c>
      <c r="B531" s="3" t="s">
        <v>5</v>
      </c>
      <c r="C531" s="3">
        <v>3</v>
      </c>
      <c r="D531" s="3" t="s">
        <v>435</v>
      </c>
    </row>
    <row r="532" hidden="1" spans="1:4">
      <c r="A532" s="3">
        <v>2015</v>
      </c>
      <c r="B532" s="3" t="s">
        <v>5</v>
      </c>
      <c r="C532" s="3">
        <v>4</v>
      </c>
      <c r="D532" s="3" t="s">
        <v>436</v>
      </c>
    </row>
    <row r="533" hidden="1" spans="1:4">
      <c r="A533" s="3">
        <v>2015</v>
      </c>
      <c r="B533" s="3" t="s">
        <v>5</v>
      </c>
      <c r="C533" s="3">
        <v>5</v>
      </c>
      <c r="D533" s="3" t="s">
        <v>296</v>
      </c>
    </row>
    <row r="534" hidden="1" spans="1:4">
      <c r="A534" s="3">
        <v>2015</v>
      </c>
      <c r="B534" s="3" t="s">
        <v>5</v>
      </c>
      <c r="C534" s="3">
        <v>6</v>
      </c>
      <c r="D534" s="3" t="s">
        <v>437</v>
      </c>
    </row>
    <row r="535" hidden="1" spans="1:4">
      <c r="A535" s="3">
        <v>2016</v>
      </c>
      <c r="B535" s="3" t="s">
        <v>4</v>
      </c>
      <c r="C535" s="3">
        <v>1</v>
      </c>
      <c r="D535" s="3" t="s">
        <v>402</v>
      </c>
    </row>
    <row r="536" hidden="1" spans="1:4">
      <c r="A536" s="3">
        <v>2016</v>
      </c>
      <c r="B536" s="3" t="s">
        <v>4</v>
      </c>
      <c r="C536" s="3">
        <v>2</v>
      </c>
      <c r="D536" s="3" t="s">
        <v>438</v>
      </c>
    </row>
    <row r="537" hidden="1" spans="1:4">
      <c r="A537" s="3">
        <v>2016</v>
      </c>
      <c r="B537" s="3" t="s">
        <v>4</v>
      </c>
      <c r="C537" s="3">
        <v>3</v>
      </c>
      <c r="D537" s="3" t="s">
        <v>439</v>
      </c>
    </row>
    <row r="538" hidden="1" spans="1:4">
      <c r="A538" s="3">
        <v>2016</v>
      </c>
      <c r="B538" s="3" t="s">
        <v>4</v>
      </c>
      <c r="C538" s="3">
        <v>4</v>
      </c>
      <c r="D538" s="3" t="s">
        <v>440</v>
      </c>
    </row>
    <row r="539" hidden="1" spans="1:4">
      <c r="A539" s="3">
        <v>2016</v>
      </c>
      <c r="B539" s="3" t="s">
        <v>4</v>
      </c>
      <c r="C539" s="3">
        <v>5</v>
      </c>
      <c r="D539" s="3" t="s">
        <v>441</v>
      </c>
    </row>
    <row r="540" hidden="1" spans="1:4">
      <c r="A540" s="3">
        <v>2016</v>
      </c>
      <c r="B540" s="3" t="s">
        <v>4</v>
      </c>
      <c r="C540" s="3">
        <v>6</v>
      </c>
      <c r="D540" s="3" t="s">
        <v>61</v>
      </c>
    </row>
    <row r="541" hidden="1" spans="1:4">
      <c r="A541" s="3">
        <v>2016</v>
      </c>
      <c r="B541" s="3" t="s">
        <v>4</v>
      </c>
      <c r="C541" s="3">
        <v>7</v>
      </c>
      <c r="D541" s="3">
        <v>0</v>
      </c>
    </row>
    <row r="542" hidden="1" spans="1:4">
      <c r="A542" s="3">
        <v>2016</v>
      </c>
      <c r="B542" s="3" t="s">
        <v>4</v>
      </c>
      <c r="C542" s="3">
        <v>8</v>
      </c>
      <c r="D542" s="3" t="s">
        <v>442</v>
      </c>
    </row>
    <row r="543" hidden="1" spans="1:4">
      <c r="A543" s="3">
        <v>2016</v>
      </c>
      <c r="B543" s="3" t="s">
        <v>4</v>
      </c>
      <c r="C543" s="3">
        <v>9</v>
      </c>
      <c r="D543" s="3" t="s">
        <v>236</v>
      </c>
    </row>
    <row r="544" hidden="1" spans="1:4">
      <c r="A544" s="3">
        <v>2016</v>
      </c>
      <c r="B544" s="3" t="s">
        <v>4</v>
      </c>
      <c r="C544" s="3">
        <v>10</v>
      </c>
      <c r="D544" s="3" t="s">
        <v>351</v>
      </c>
    </row>
    <row r="545" hidden="1" spans="1:4">
      <c r="A545" s="3">
        <v>2016</v>
      </c>
      <c r="B545" s="3" t="s">
        <v>4</v>
      </c>
      <c r="C545" s="3">
        <v>11</v>
      </c>
      <c r="D545" s="3" t="s">
        <v>443</v>
      </c>
    </row>
    <row r="546" hidden="1" spans="1:4">
      <c r="A546" s="3">
        <v>2016</v>
      </c>
      <c r="B546" s="3" t="s">
        <v>4</v>
      </c>
      <c r="C546" s="3">
        <v>12</v>
      </c>
      <c r="D546" s="3">
        <v>0</v>
      </c>
    </row>
    <row r="547" spans="1:4">
      <c r="A547" s="3">
        <v>2016</v>
      </c>
      <c r="B547" s="3" t="s">
        <v>8</v>
      </c>
      <c r="C547" s="3">
        <v>1</v>
      </c>
      <c r="D547" s="3" t="s">
        <v>444</v>
      </c>
    </row>
    <row r="548" spans="1:4">
      <c r="A548" s="3">
        <v>2016</v>
      </c>
      <c r="B548" s="3" t="s">
        <v>8</v>
      </c>
      <c r="C548" s="3">
        <v>2</v>
      </c>
      <c r="D548" s="3" t="s">
        <v>445</v>
      </c>
    </row>
    <row r="549" spans="1:4">
      <c r="A549" s="3">
        <v>2016</v>
      </c>
      <c r="B549" s="3" t="s">
        <v>8</v>
      </c>
      <c r="C549" s="3">
        <v>3</v>
      </c>
      <c r="D549" s="3" t="s">
        <v>446</v>
      </c>
    </row>
    <row r="550" spans="1:4">
      <c r="A550" s="3">
        <v>2016</v>
      </c>
      <c r="B550" s="3" t="s">
        <v>8</v>
      </c>
      <c r="C550" s="3">
        <v>4</v>
      </c>
      <c r="D550" s="3" t="s">
        <v>447</v>
      </c>
    </row>
    <row r="551" spans="1:4">
      <c r="A551" s="3">
        <v>2016</v>
      </c>
      <c r="B551" s="3" t="s">
        <v>8</v>
      </c>
      <c r="C551" s="3">
        <v>5</v>
      </c>
      <c r="D551" s="3" t="s">
        <v>448</v>
      </c>
    </row>
    <row r="552" spans="1:4">
      <c r="A552" s="3">
        <v>2016</v>
      </c>
      <c r="B552" s="3" t="s">
        <v>8</v>
      </c>
      <c r="C552" s="3">
        <v>6</v>
      </c>
      <c r="D552" s="3">
        <v>0</v>
      </c>
    </row>
    <row r="553" hidden="1" spans="1:4">
      <c r="A553" s="3">
        <v>2016</v>
      </c>
      <c r="B553" s="3" t="s">
        <v>6</v>
      </c>
      <c r="C553" s="3">
        <v>1</v>
      </c>
      <c r="D553" s="3" t="s">
        <v>449</v>
      </c>
    </row>
    <row r="554" hidden="1" spans="1:4">
      <c r="A554" s="3">
        <v>2016</v>
      </c>
      <c r="B554" s="3" t="s">
        <v>6</v>
      </c>
      <c r="C554" s="3">
        <v>2</v>
      </c>
      <c r="D554" s="3" t="s">
        <v>450</v>
      </c>
    </row>
    <row r="555" hidden="1" spans="1:4">
      <c r="A555" s="3">
        <v>2016</v>
      </c>
      <c r="B555" s="3" t="s">
        <v>6</v>
      </c>
      <c r="C555" s="3">
        <v>3</v>
      </c>
      <c r="D555" s="3">
        <v>0</v>
      </c>
    </row>
    <row r="556" hidden="1" spans="1:4">
      <c r="A556" s="3">
        <v>2016</v>
      </c>
      <c r="B556" s="3" t="s">
        <v>6</v>
      </c>
      <c r="C556" s="3">
        <v>4</v>
      </c>
      <c r="D556" s="3" t="s">
        <v>197</v>
      </c>
    </row>
    <row r="557" hidden="1" spans="1:4">
      <c r="A557" s="3">
        <v>2016</v>
      </c>
      <c r="B557" s="3" t="s">
        <v>6</v>
      </c>
      <c r="C557" s="3">
        <v>5</v>
      </c>
      <c r="D557" s="3" t="s">
        <v>451</v>
      </c>
    </row>
    <row r="558" hidden="1" spans="1:4">
      <c r="A558" s="3">
        <v>2016</v>
      </c>
      <c r="B558" s="3" t="s">
        <v>6</v>
      </c>
      <c r="C558" s="3">
        <v>6</v>
      </c>
      <c r="D558" s="3" t="s">
        <v>452</v>
      </c>
    </row>
    <row r="559" hidden="1" spans="1:4">
      <c r="A559" s="3">
        <v>2016</v>
      </c>
      <c r="B559" s="3" t="s">
        <v>7</v>
      </c>
      <c r="C559" s="3">
        <v>1</v>
      </c>
      <c r="D559" s="3" t="s">
        <v>453</v>
      </c>
    </row>
    <row r="560" hidden="1" spans="1:4">
      <c r="A560" s="3">
        <v>2016</v>
      </c>
      <c r="B560" s="3" t="s">
        <v>7</v>
      </c>
      <c r="C560" s="3">
        <v>2</v>
      </c>
      <c r="D560" s="3" t="s">
        <v>61</v>
      </c>
    </row>
    <row r="561" hidden="1" spans="1:4">
      <c r="A561" s="3">
        <v>2016</v>
      </c>
      <c r="B561" s="3" t="s">
        <v>7</v>
      </c>
      <c r="C561" s="3">
        <v>3</v>
      </c>
      <c r="D561" s="3" t="s">
        <v>67</v>
      </c>
    </row>
    <row r="562" hidden="1" spans="1:4">
      <c r="A562" s="3">
        <v>2016</v>
      </c>
      <c r="B562" s="3" t="s">
        <v>7</v>
      </c>
      <c r="C562" s="3">
        <v>4</v>
      </c>
      <c r="D562" s="3" t="s">
        <v>204</v>
      </c>
    </row>
    <row r="563" hidden="1" spans="1:4">
      <c r="A563" s="3">
        <v>2016</v>
      </c>
      <c r="B563" s="3" t="s">
        <v>7</v>
      </c>
      <c r="C563" s="3">
        <v>5</v>
      </c>
      <c r="D563" s="3">
        <v>0</v>
      </c>
    </row>
    <row r="564" hidden="1" spans="1:4">
      <c r="A564" s="3">
        <v>2016</v>
      </c>
      <c r="B564" s="3" t="s">
        <v>7</v>
      </c>
      <c r="C564" s="3">
        <v>6</v>
      </c>
      <c r="D564" s="3" t="s">
        <v>318</v>
      </c>
    </row>
    <row r="565" hidden="1" spans="1:4">
      <c r="A565" s="3">
        <v>2016</v>
      </c>
      <c r="B565" s="3" t="s">
        <v>5</v>
      </c>
      <c r="C565" s="3">
        <v>1</v>
      </c>
      <c r="D565" s="3" t="s">
        <v>454</v>
      </c>
    </row>
    <row r="566" hidden="1" spans="1:4">
      <c r="A566" s="3">
        <v>2016</v>
      </c>
      <c r="B566" s="3" t="s">
        <v>5</v>
      </c>
      <c r="C566" s="3">
        <v>2</v>
      </c>
      <c r="D566" s="3" t="s">
        <v>61</v>
      </c>
    </row>
    <row r="567" hidden="1" spans="1:4">
      <c r="A567" s="3">
        <v>2016</v>
      </c>
      <c r="B567" s="3" t="s">
        <v>5</v>
      </c>
      <c r="C567" s="3">
        <v>3</v>
      </c>
      <c r="D567" s="3" t="s">
        <v>455</v>
      </c>
    </row>
    <row r="568" hidden="1" spans="1:4">
      <c r="A568" s="3">
        <v>2016</v>
      </c>
      <c r="B568" s="3" t="s">
        <v>5</v>
      </c>
      <c r="C568" s="3">
        <v>4</v>
      </c>
      <c r="D568" s="3" t="s">
        <v>456</v>
      </c>
    </row>
    <row r="569" hidden="1" spans="1:4">
      <c r="A569" s="3">
        <v>2016</v>
      </c>
      <c r="B569" s="3" t="s">
        <v>5</v>
      </c>
      <c r="C569" s="3">
        <v>5</v>
      </c>
      <c r="D569" s="3">
        <v>0</v>
      </c>
    </row>
    <row r="570" hidden="1" spans="1:4">
      <c r="A570" s="3">
        <v>2016</v>
      </c>
      <c r="B570" s="3" t="s">
        <v>5</v>
      </c>
      <c r="C570" s="3">
        <v>6</v>
      </c>
      <c r="D570" s="3">
        <v>0</v>
      </c>
    </row>
    <row r="571" hidden="1" spans="1:4">
      <c r="A571">
        <v>2017</v>
      </c>
      <c r="B571" t="s">
        <v>6</v>
      </c>
      <c r="C571">
        <v>3</v>
      </c>
      <c r="D571" t="s">
        <v>201</v>
      </c>
    </row>
    <row r="572" hidden="1" spans="1:4">
      <c r="A572">
        <v>2017</v>
      </c>
      <c r="B572" t="s">
        <v>6</v>
      </c>
      <c r="C572">
        <v>1</v>
      </c>
      <c r="D572">
        <f>3.15</f>
        <v>3.15</v>
      </c>
    </row>
    <row r="573" hidden="1" spans="1:4">
      <c r="A573">
        <v>2017</v>
      </c>
      <c r="B573" t="s">
        <v>6</v>
      </c>
      <c r="C573">
        <v>5</v>
      </c>
      <c r="D573">
        <f>0.341</f>
        <v>0.341</v>
      </c>
    </row>
    <row r="574" hidden="1" spans="1:4">
      <c r="A574">
        <v>2017</v>
      </c>
      <c r="B574" t="s">
        <v>5</v>
      </c>
      <c r="C574">
        <v>3</v>
      </c>
      <c r="D574">
        <v>0</v>
      </c>
    </row>
    <row r="575" hidden="1" spans="1:4">
      <c r="A575">
        <v>2017</v>
      </c>
      <c r="B575" t="s">
        <v>5</v>
      </c>
      <c r="C575">
        <v>1</v>
      </c>
      <c r="D575" t="s">
        <v>364</v>
      </c>
    </row>
    <row r="576" hidden="1" spans="1:4">
      <c r="A576">
        <v>2017</v>
      </c>
      <c r="B576" t="s">
        <v>5</v>
      </c>
      <c r="C576">
        <v>6</v>
      </c>
      <c r="D576">
        <v>0</v>
      </c>
    </row>
    <row r="577" hidden="1" spans="1:4">
      <c r="A577">
        <v>2017</v>
      </c>
      <c r="B577" t="s">
        <v>5</v>
      </c>
      <c r="C577">
        <v>5</v>
      </c>
      <c r="D577">
        <v>0</v>
      </c>
    </row>
    <row r="578" hidden="1" spans="1:4">
      <c r="A578">
        <v>2017</v>
      </c>
      <c r="B578" t="s">
        <v>5</v>
      </c>
      <c r="C578">
        <v>4</v>
      </c>
      <c r="D578" t="s">
        <v>457</v>
      </c>
    </row>
    <row r="579" hidden="1" spans="1:4">
      <c r="A579">
        <v>2017</v>
      </c>
      <c r="B579" t="s">
        <v>5</v>
      </c>
      <c r="C579">
        <v>2</v>
      </c>
      <c r="D579">
        <v>0</v>
      </c>
    </row>
    <row r="580" spans="1:4">
      <c r="A580">
        <v>2017</v>
      </c>
      <c r="B580" t="s">
        <v>8</v>
      </c>
      <c r="C580">
        <v>5</v>
      </c>
      <c r="D580" t="s">
        <v>458</v>
      </c>
    </row>
    <row r="581" spans="1:4">
      <c r="A581">
        <v>2017</v>
      </c>
      <c r="B581" t="s">
        <v>8</v>
      </c>
      <c r="C581">
        <v>2</v>
      </c>
      <c r="D581" t="s">
        <v>182</v>
      </c>
    </row>
    <row r="582" spans="1:4">
      <c r="A582">
        <v>2017</v>
      </c>
      <c r="B582" t="s">
        <v>8</v>
      </c>
      <c r="C582">
        <v>3</v>
      </c>
      <c r="D582" t="s">
        <v>459</v>
      </c>
    </row>
    <row r="583" spans="1:4">
      <c r="A583">
        <v>2017</v>
      </c>
      <c r="B583" t="s">
        <v>8</v>
      </c>
      <c r="C583">
        <v>4</v>
      </c>
      <c r="D583" t="s">
        <v>460</v>
      </c>
    </row>
    <row r="584" spans="1:4">
      <c r="A584">
        <v>2017</v>
      </c>
      <c r="B584" t="s">
        <v>8</v>
      </c>
      <c r="C584">
        <v>6</v>
      </c>
      <c r="D584">
        <v>0</v>
      </c>
    </row>
    <row r="585" spans="1:4">
      <c r="A585">
        <v>2017</v>
      </c>
      <c r="B585" t="s">
        <v>8</v>
      </c>
      <c r="C585">
        <v>1</v>
      </c>
      <c r="D585" t="s">
        <v>461</v>
      </c>
    </row>
    <row r="586" hidden="1" spans="1:4">
      <c r="A586">
        <v>2017</v>
      </c>
      <c r="B586" t="s">
        <v>4</v>
      </c>
      <c r="C586">
        <v>1</v>
      </c>
      <c r="D586" t="s">
        <v>462</v>
      </c>
    </row>
    <row r="587" hidden="1" spans="1:4">
      <c r="A587">
        <v>2017</v>
      </c>
      <c r="B587" t="s">
        <v>4</v>
      </c>
      <c r="C587">
        <v>5</v>
      </c>
      <c r="D587" t="s">
        <v>463</v>
      </c>
    </row>
    <row r="588" hidden="1" spans="1:4">
      <c r="A588">
        <v>2017</v>
      </c>
      <c r="B588" t="s">
        <v>4</v>
      </c>
      <c r="C588">
        <v>4</v>
      </c>
      <c r="D588" t="s">
        <v>285</v>
      </c>
    </row>
    <row r="589" hidden="1" spans="1:4">
      <c r="A589">
        <v>2017</v>
      </c>
      <c r="B589" t="s">
        <v>4</v>
      </c>
      <c r="C589">
        <v>3</v>
      </c>
      <c r="D589" t="s">
        <v>203</v>
      </c>
    </row>
    <row r="590" hidden="1" spans="1:4">
      <c r="A590">
        <v>2017</v>
      </c>
      <c r="B590" t="s">
        <v>4</v>
      </c>
      <c r="C590">
        <v>2</v>
      </c>
      <c r="D590">
        <f>0.509+0.626</f>
        <v>1.135</v>
      </c>
    </row>
    <row r="591" hidden="1" spans="1:4">
      <c r="A591">
        <v>2017</v>
      </c>
      <c r="B591" t="s">
        <v>4</v>
      </c>
      <c r="C591">
        <v>6</v>
      </c>
      <c r="D591">
        <f>1.031</f>
        <v>1.031</v>
      </c>
    </row>
    <row r="592" hidden="1" spans="1:3">
      <c r="A592">
        <v>2017</v>
      </c>
      <c r="B592" t="s">
        <v>4</v>
      </c>
      <c r="C592">
        <v>11</v>
      </c>
    </row>
    <row r="593" hidden="1" spans="1:3">
      <c r="A593">
        <v>2017</v>
      </c>
      <c r="B593" t="s">
        <v>4</v>
      </c>
      <c r="C593">
        <v>9</v>
      </c>
    </row>
    <row r="594" hidden="1" spans="1:4">
      <c r="A594">
        <v>2017</v>
      </c>
      <c r="B594" t="s">
        <v>4</v>
      </c>
      <c r="C594">
        <v>8</v>
      </c>
      <c r="D594" t="s">
        <v>464</v>
      </c>
    </row>
    <row r="595" hidden="1" spans="1:4">
      <c r="A595">
        <v>2017</v>
      </c>
      <c r="B595" t="s">
        <v>4</v>
      </c>
      <c r="C595">
        <v>10</v>
      </c>
      <c r="D595" t="s">
        <v>465</v>
      </c>
    </row>
    <row r="596" hidden="1" spans="1:4">
      <c r="A596">
        <v>2017</v>
      </c>
      <c r="B596" t="s">
        <v>4</v>
      </c>
      <c r="C596">
        <v>12</v>
      </c>
      <c r="D596" t="s">
        <v>135</v>
      </c>
    </row>
    <row r="597" hidden="1" spans="1:4">
      <c r="A597">
        <v>2017</v>
      </c>
      <c r="B597" t="s">
        <v>4</v>
      </c>
      <c r="C597">
        <v>7</v>
      </c>
      <c r="D597" t="s">
        <v>466</v>
      </c>
    </row>
    <row r="598" hidden="1" spans="1:4">
      <c r="A598">
        <v>2017</v>
      </c>
      <c r="B598" t="s">
        <v>7</v>
      </c>
      <c r="C598">
        <v>1</v>
      </c>
      <c r="D598" t="s">
        <v>162</v>
      </c>
    </row>
    <row r="599" hidden="1" spans="1:4">
      <c r="A599">
        <v>2017</v>
      </c>
      <c r="B599" t="s">
        <v>7</v>
      </c>
      <c r="C599">
        <v>3</v>
      </c>
      <c r="D599">
        <v>0</v>
      </c>
    </row>
    <row r="600" hidden="1" spans="1:4">
      <c r="A600">
        <v>2017</v>
      </c>
      <c r="B600" t="s">
        <v>7</v>
      </c>
      <c r="C600">
        <v>2</v>
      </c>
      <c r="D600" t="s">
        <v>162</v>
      </c>
    </row>
    <row r="601" hidden="1" spans="1:3">
      <c r="A601">
        <v>2017</v>
      </c>
      <c r="B601" t="s">
        <v>7</v>
      </c>
      <c r="C601">
        <v>5</v>
      </c>
    </row>
    <row r="602" hidden="1" spans="1:4">
      <c r="A602">
        <v>2017</v>
      </c>
      <c r="B602" t="s">
        <v>6</v>
      </c>
      <c r="C602">
        <v>4</v>
      </c>
      <c r="D602" t="s">
        <v>188</v>
      </c>
    </row>
    <row r="603" hidden="1" spans="1:4">
      <c r="A603">
        <v>2017</v>
      </c>
      <c r="B603" t="s">
        <v>6</v>
      </c>
      <c r="C603">
        <v>2</v>
      </c>
      <c r="D603" t="s">
        <v>467</v>
      </c>
    </row>
    <row r="604" hidden="1" spans="1:4">
      <c r="A604">
        <v>2017</v>
      </c>
      <c r="B604" t="s">
        <v>7</v>
      </c>
      <c r="C604">
        <v>6</v>
      </c>
      <c r="D604" t="s">
        <v>468</v>
      </c>
    </row>
    <row r="605" hidden="1" spans="1:4">
      <c r="A605">
        <v>2017</v>
      </c>
      <c r="B605" t="s">
        <v>6</v>
      </c>
      <c r="C605">
        <v>6</v>
      </c>
      <c r="D605">
        <v>0</v>
      </c>
    </row>
  </sheetData>
  <autoFilter ref="A1:D605">
    <filterColumn colId="1">
      <customFilters>
        <customFilter operator="equal" val="korg"/>
      </customFilters>
    </filterColumn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40"/>
  <sheetViews>
    <sheetView topLeftCell="A1226" workbookViewId="0">
      <selection activeCell="C1217" sqref="C1217"/>
    </sheetView>
  </sheetViews>
  <sheetFormatPr defaultColWidth="8.88888888888889" defaultRowHeight="14.4" outlineLevelCol="3"/>
  <sheetData>
    <row r="1" spans="1:4">
      <c r="A1" s="1" t="s">
        <v>69</v>
      </c>
      <c r="B1" s="1" t="s">
        <v>0</v>
      </c>
      <c r="C1" s="1" t="s">
        <v>469</v>
      </c>
      <c r="D1" s="1" t="s">
        <v>470</v>
      </c>
    </row>
    <row r="2" spans="1:4">
      <c r="A2" s="2">
        <v>2004</v>
      </c>
      <c r="B2" s="1" t="s">
        <v>8</v>
      </c>
      <c r="C2" s="2">
        <v>53</v>
      </c>
      <c r="D2" s="2">
        <v>80</v>
      </c>
    </row>
    <row r="3" spans="1:4">
      <c r="A3" s="2">
        <v>2004</v>
      </c>
      <c r="B3" s="1" t="s">
        <v>8</v>
      </c>
      <c r="C3" s="2">
        <v>98</v>
      </c>
      <c r="D3" s="2">
        <v>7</v>
      </c>
    </row>
    <row r="4" spans="1:4">
      <c r="A4" s="2">
        <v>2004</v>
      </c>
      <c r="B4" s="1" t="s">
        <v>8</v>
      </c>
      <c r="C4" s="2">
        <v>66</v>
      </c>
      <c r="D4" s="2">
        <v>56</v>
      </c>
    </row>
    <row r="5" spans="1:4">
      <c r="A5" s="2">
        <v>2004</v>
      </c>
      <c r="B5" s="1" t="s">
        <v>8</v>
      </c>
      <c r="C5" s="2">
        <v>76</v>
      </c>
      <c r="D5" s="2">
        <v>35</v>
      </c>
    </row>
    <row r="6" spans="1:4">
      <c r="A6" s="2">
        <v>2004</v>
      </c>
      <c r="B6" s="1" t="s">
        <v>8</v>
      </c>
      <c r="C6" s="2">
        <v>54</v>
      </c>
      <c r="D6" s="2">
        <v>28</v>
      </c>
    </row>
    <row r="7" spans="1:4">
      <c r="A7" s="2">
        <v>2004</v>
      </c>
      <c r="B7" s="1" t="s">
        <v>8</v>
      </c>
      <c r="C7" s="2">
        <v>62</v>
      </c>
      <c r="D7" s="2">
        <v>28</v>
      </c>
    </row>
    <row r="8" spans="1:4">
      <c r="A8" s="2">
        <v>2004</v>
      </c>
      <c r="B8" s="1" t="s">
        <v>8</v>
      </c>
      <c r="C8" s="2">
        <v>80</v>
      </c>
      <c r="D8" s="2">
        <v>67</v>
      </c>
    </row>
    <row r="9" spans="1:4">
      <c r="A9" s="2">
        <v>2004</v>
      </c>
      <c r="B9" s="1" t="s">
        <v>8</v>
      </c>
      <c r="C9" s="2">
        <v>89</v>
      </c>
      <c r="D9" s="2">
        <v>43</v>
      </c>
    </row>
    <row r="10" spans="1:4">
      <c r="A10" s="2">
        <v>2004</v>
      </c>
      <c r="B10" s="1" t="s">
        <v>8</v>
      </c>
      <c r="C10" s="2">
        <v>99</v>
      </c>
      <c r="D10" s="2">
        <v>48</v>
      </c>
    </row>
    <row r="11" spans="1:4">
      <c r="A11" s="2">
        <v>2004</v>
      </c>
      <c r="B11" s="1" t="s">
        <v>4</v>
      </c>
      <c r="C11" s="2">
        <v>100</v>
      </c>
      <c r="D11" s="2">
        <v>1</v>
      </c>
    </row>
    <row r="12" spans="1:4">
      <c r="A12" s="2">
        <v>2004</v>
      </c>
      <c r="B12" s="1" t="s">
        <v>4</v>
      </c>
      <c r="C12" s="2">
        <v>93</v>
      </c>
      <c r="D12" s="2">
        <v>2</v>
      </c>
    </row>
    <row r="13" spans="1:4">
      <c r="A13" s="2">
        <v>2004</v>
      </c>
      <c r="B13" s="1" t="s">
        <v>4</v>
      </c>
      <c r="C13" s="2">
        <v>93</v>
      </c>
      <c r="D13" s="2">
        <v>7</v>
      </c>
    </row>
    <row r="14" spans="1:4">
      <c r="A14" s="2">
        <v>2004</v>
      </c>
      <c r="B14" s="1" t="s">
        <v>4</v>
      </c>
      <c r="C14" s="2">
        <v>98</v>
      </c>
      <c r="D14" s="2">
        <v>1</v>
      </c>
    </row>
    <row r="15" spans="1:4">
      <c r="A15" s="2">
        <v>2004</v>
      </c>
      <c r="B15" s="1" t="s">
        <v>4</v>
      </c>
      <c r="C15" s="2">
        <v>99</v>
      </c>
      <c r="D15" s="2">
        <v>4</v>
      </c>
    </row>
    <row r="16" spans="1:4">
      <c r="A16" s="2">
        <v>2004</v>
      </c>
      <c r="B16" s="1" t="s">
        <v>4</v>
      </c>
      <c r="C16" s="2">
        <v>95</v>
      </c>
      <c r="D16" s="2">
        <v>30</v>
      </c>
    </row>
    <row r="17" spans="1:4">
      <c r="A17" s="2">
        <v>2004</v>
      </c>
      <c r="B17" s="1" t="s">
        <v>4</v>
      </c>
      <c r="C17" s="2">
        <v>95</v>
      </c>
      <c r="D17" s="2">
        <v>8</v>
      </c>
    </row>
    <row r="18" spans="1:4">
      <c r="A18" s="2">
        <v>2004</v>
      </c>
      <c r="B18" s="1" t="s">
        <v>4</v>
      </c>
      <c r="C18" s="2">
        <v>54</v>
      </c>
      <c r="D18" s="2">
        <v>6</v>
      </c>
    </row>
    <row r="19" spans="1:4">
      <c r="A19" s="2">
        <v>2004</v>
      </c>
      <c r="B19" s="1" t="s">
        <v>6</v>
      </c>
      <c r="C19" s="2">
        <v>27</v>
      </c>
      <c r="D19" s="2">
        <v>54</v>
      </c>
    </row>
    <row r="20" spans="1:4">
      <c r="A20" s="2">
        <v>2004</v>
      </c>
      <c r="B20" s="1" t="s">
        <v>6</v>
      </c>
      <c r="C20" s="2">
        <v>15</v>
      </c>
      <c r="D20" s="2">
        <v>94</v>
      </c>
    </row>
    <row r="21" spans="1:4">
      <c r="A21" s="2">
        <v>2004</v>
      </c>
      <c r="B21" s="1" t="s">
        <v>6</v>
      </c>
      <c r="C21" s="2">
        <v>56</v>
      </c>
      <c r="D21" s="2">
        <v>65</v>
      </c>
    </row>
    <row r="22" spans="1:4">
      <c r="A22" s="2">
        <v>2004</v>
      </c>
      <c r="B22" s="1" t="s">
        <v>6</v>
      </c>
      <c r="C22" s="2">
        <v>45</v>
      </c>
      <c r="D22" s="2">
        <v>73</v>
      </c>
    </row>
    <row r="23" spans="1:4">
      <c r="A23" s="2">
        <v>2004</v>
      </c>
      <c r="B23" s="1" t="s">
        <v>6</v>
      </c>
      <c r="C23" s="2">
        <v>40</v>
      </c>
      <c r="D23" s="2">
        <v>71</v>
      </c>
    </row>
    <row r="24" spans="1:4">
      <c r="A24" s="2">
        <v>2004</v>
      </c>
      <c r="B24" s="1" t="s">
        <v>6</v>
      </c>
      <c r="C24" s="2">
        <v>23</v>
      </c>
      <c r="D24" s="2">
        <v>93</v>
      </c>
    </row>
    <row r="25" spans="1:4">
      <c r="A25" s="2">
        <v>2004</v>
      </c>
      <c r="B25" s="1" t="s">
        <v>6</v>
      </c>
      <c r="C25" s="2">
        <v>82</v>
      </c>
      <c r="D25" s="2">
        <v>61</v>
      </c>
    </row>
    <row r="26" spans="1:4">
      <c r="A26" s="2">
        <v>2004</v>
      </c>
      <c r="B26" s="1" t="s">
        <v>6</v>
      </c>
      <c r="C26" s="2">
        <v>69</v>
      </c>
      <c r="D26" s="2">
        <v>60</v>
      </c>
    </row>
    <row r="27" spans="1:4">
      <c r="A27" s="2">
        <v>2004</v>
      </c>
      <c r="B27" s="1" t="s">
        <v>6</v>
      </c>
      <c r="C27" s="2">
        <v>76</v>
      </c>
      <c r="D27" s="2">
        <v>35</v>
      </c>
    </row>
    <row r="28" spans="1:4">
      <c r="A28" s="2">
        <v>2004</v>
      </c>
      <c r="B28" s="1" t="s">
        <v>6</v>
      </c>
      <c r="C28" s="2">
        <v>92</v>
      </c>
      <c r="D28" s="2">
        <v>41</v>
      </c>
    </row>
    <row r="29" spans="1:4">
      <c r="A29" s="2">
        <v>2004</v>
      </c>
      <c r="B29" s="1" t="s">
        <v>6</v>
      </c>
      <c r="C29" s="2">
        <v>93</v>
      </c>
      <c r="D29" s="2">
        <v>11</v>
      </c>
    </row>
    <row r="30" spans="1:4">
      <c r="A30" s="2">
        <v>2004</v>
      </c>
      <c r="B30" s="1" t="s">
        <v>73</v>
      </c>
      <c r="C30" s="2">
        <v>66</v>
      </c>
      <c r="D30" s="2">
        <v>15</v>
      </c>
    </row>
    <row r="31" spans="1:4">
      <c r="A31" s="2">
        <v>2004</v>
      </c>
      <c r="B31" s="1" t="s">
        <v>73</v>
      </c>
      <c r="C31" s="2">
        <v>11</v>
      </c>
      <c r="D31" s="2">
        <v>30</v>
      </c>
    </row>
    <row r="32" spans="1:4">
      <c r="A32" s="2">
        <v>2004</v>
      </c>
      <c r="B32" s="1" t="s">
        <v>73</v>
      </c>
      <c r="C32" s="2">
        <v>36</v>
      </c>
      <c r="D32" s="2">
        <v>35</v>
      </c>
    </row>
    <row r="33" spans="1:4">
      <c r="A33" s="2">
        <v>2004</v>
      </c>
      <c r="B33" s="1" t="s">
        <v>73</v>
      </c>
      <c r="C33" s="2">
        <v>77</v>
      </c>
      <c r="D33" s="2">
        <v>15</v>
      </c>
    </row>
    <row r="34" spans="1:4">
      <c r="A34" s="2">
        <v>2004</v>
      </c>
      <c r="B34" s="1" t="s">
        <v>73</v>
      </c>
      <c r="C34" s="2">
        <v>28</v>
      </c>
      <c r="D34" s="2">
        <v>3</v>
      </c>
    </row>
    <row r="35" spans="1:4">
      <c r="A35" s="2">
        <v>2004</v>
      </c>
      <c r="B35" s="1" t="s">
        <v>73</v>
      </c>
      <c r="C35" s="2">
        <v>69</v>
      </c>
      <c r="D35" s="2">
        <v>6</v>
      </c>
    </row>
    <row r="36" spans="1:4">
      <c r="A36" s="2">
        <v>2004</v>
      </c>
      <c r="B36" s="1" t="s">
        <v>73</v>
      </c>
      <c r="C36" s="2">
        <v>62</v>
      </c>
      <c r="D36" s="2">
        <v>60</v>
      </c>
    </row>
    <row r="37" spans="1:4">
      <c r="A37" s="2">
        <v>2004</v>
      </c>
      <c r="B37" s="1" t="s">
        <v>73</v>
      </c>
      <c r="C37" s="2">
        <v>88</v>
      </c>
      <c r="D37" s="2">
        <v>16</v>
      </c>
    </row>
    <row r="38" spans="1:4">
      <c r="A38" s="2">
        <v>2004</v>
      </c>
      <c r="B38" s="1" t="s">
        <v>73</v>
      </c>
      <c r="C38" s="2">
        <v>33</v>
      </c>
      <c r="D38" s="2">
        <v>72</v>
      </c>
    </row>
    <row r="39" spans="1:4">
      <c r="A39" s="2">
        <v>2004</v>
      </c>
      <c r="B39" s="1" t="s">
        <v>73</v>
      </c>
      <c r="C39" s="2">
        <v>85</v>
      </c>
      <c r="D39" s="2">
        <v>25</v>
      </c>
    </row>
    <row r="40" spans="1:4">
      <c r="A40" s="2">
        <v>2004</v>
      </c>
      <c r="B40" s="1" t="s">
        <v>73</v>
      </c>
      <c r="C40" s="2">
        <v>8</v>
      </c>
      <c r="D40" s="2">
        <v>87</v>
      </c>
    </row>
    <row r="41" spans="1:4">
      <c r="A41" s="2">
        <v>2004</v>
      </c>
      <c r="B41" s="1" t="s">
        <v>7</v>
      </c>
      <c r="C41" s="2">
        <v>93</v>
      </c>
      <c r="D41" s="2">
        <v>52</v>
      </c>
    </row>
    <row r="42" spans="1:4">
      <c r="A42" s="2">
        <v>2004</v>
      </c>
      <c r="B42" s="1" t="s">
        <v>7</v>
      </c>
      <c r="C42" s="2">
        <v>57</v>
      </c>
      <c r="D42" s="2">
        <v>46</v>
      </c>
    </row>
    <row r="43" spans="1:4">
      <c r="A43" s="2">
        <v>2004</v>
      </c>
      <c r="B43" s="1" t="s">
        <v>7</v>
      </c>
      <c r="C43" s="2">
        <v>78</v>
      </c>
      <c r="D43" s="2">
        <v>32</v>
      </c>
    </row>
    <row r="44" spans="1:4">
      <c r="A44" s="2">
        <v>2004</v>
      </c>
      <c r="B44" s="1" t="s">
        <v>7</v>
      </c>
      <c r="C44" s="2">
        <v>100</v>
      </c>
      <c r="D44" s="2">
        <v>0</v>
      </c>
    </row>
    <row r="45" spans="1:4">
      <c r="A45" s="2">
        <v>2004</v>
      </c>
      <c r="B45" s="1" t="s">
        <v>7</v>
      </c>
      <c r="C45" s="2">
        <v>37</v>
      </c>
      <c r="D45" s="2">
        <v>71</v>
      </c>
    </row>
    <row r="46" spans="1:4">
      <c r="A46" s="2">
        <v>2004</v>
      </c>
      <c r="B46" s="1" t="s">
        <v>7</v>
      </c>
      <c r="C46" s="2">
        <v>38</v>
      </c>
      <c r="D46" s="2">
        <v>60</v>
      </c>
    </row>
    <row r="47" spans="1:4">
      <c r="A47" s="2">
        <v>2004</v>
      </c>
      <c r="B47" s="1" t="s">
        <v>7</v>
      </c>
      <c r="C47" s="2">
        <v>92</v>
      </c>
      <c r="D47" s="2">
        <v>55</v>
      </c>
    </row>
    <row r="48" spans="1:4">
      <c r="A48" s="2">
        <v>2004</v>
      </c>
      <c r="B48" s="1" t="s">
        <v>7</v>
      </c>
      <c r="C48" s="2">
        <v>98</v>
      </c>
      <c r="D48" s="2">
        <v>6</v>
      </c>
    </row>
    <row r="49" spans="1:4">
      <c r="A49" s="2">
        <v>2004</v>
      </c>
      <c r="B49" s="1" t="s">
        <v>7</v>
      </c>
      <c r="C49" s="2">
        <v>86</v>
      </c>
      <c r="D49" s="2">
        <v>25</v>
      </c>
    </row>
    <row r="50" spans="1:4">
      <c r="A50" s="2">
        <v>2004</v>
      </c>
      <c r="B50" s="1" t="s">
        <v>5</v>
      </c>
      <c r="C50" s="2">
        <v>100</v>
      </c>
      <c r="D50" s="2">
        <v>5</v>
      </c>
    </row>
    <row r="51" spans="1:4">
      <c r="A51" s="2">
        <v>2004</v>
      </c>
      <c r="B51" s="1" t="s">
        <v>5</v>
      </c>
      <c r="C51" s="2">
        <v>7</v>
      </c>
      <c r="D51" s="2">
        <v>93</v>
      </c>
    </row>
    <row r="52" spans="1:4">
      <c r="A52" s="2">
        <v>2004</v>
      </c>
      <c r="B52" s="1" t="s">
        <v>5</v>
      </c>
      <c r="C52" s="2">
        <v>100</v>
      </c>
      <c r="D52" s="2">
        <v>0</v>
      </c>
    </row>
    <row r="53" spans="1:4">
      <c r="A53" s="2">
        <v>2004</v>
      </c>
      <c r="B53" s="1" t="s">
        <v>5</v>
      </c>
      <c r="C53" s="2">
        <v>99</v>
      </c>
      <c r="D53" s="2">
        <v>5</v>
      </c>
    </row>
    <row r="54" spans="1:4">
      <c r="A54" s="2">
        <v>2004</v>
      </c>
      <c r="B54" s="1" t="s">
        <v>5</v>
      </c>
      <c r="C54" s="2">
        <v>93</v>
      </c>
      <c r="D54" s="2">
        <v>14</v>
      </c>
    </row>
    <row r="55" spans="1:4">
      <c r="A55" s="2">
        <v>2004</v>
      </c>
      <c r="B55" s="1" t="s">
        <v>5</v>
      </c>
      <c r="C55" s="2">
        <v>92</v>
      </c>
      <c r="D55" s="2">
        <v>14</v>
      </c>
    </row>
    <row r="56" spans="1:4">
      <c r="A56" s="2">
        <v>2004</v>
      </c>
      <c r="B56" s="1" t="s">
        <v>5</v>
      </c>
      <c r="C56" s="2">
        <v>83</v>
      </c>
      <c r="D56" s="2">
        <v>22</v>
      </c>
    </row>
    <row r="57" spans="1:4">
      <c r="A57" s="2">
        <v>2004</v>
      </c>
      <c r="B57" s="1" t="s">
        <v>5</v>
      </c>
      <c r="C57" s="2">
        <v>51</v>
      </c>
      <c r="D57" s="2">
        <v>74</v>
      </c>
    </row>
    <row r="58" spans="1:4">
      <c r="A58" s="2">
        <v>2004</v>
      </c>
      <c r="B58" s="1" t="s">
        <v>5</v>
      </c>
      <c r="C58" s="2">
        <v>30</v>
      </c>
      <c r="D58" s="2">
        <v>74</v>
      </c>
    </row>
    <row r="59" spans="1:4">
      <c r="A59" s="2">
        <v>2004</v>
      </c>
      <c r="B59" s="1" t="s">
        <v>5</v>
      </c>
      <c r="C59" s="2">
        <v>17</v>
      </c>
      <c r="D59" s="2">
        <v>72</v>
      </c>
    </row>
    <row r="60" spans="1:4">
      <c r="A60" s="2">
        <v>2005</v>
      </c>
      <c r="B60" s="1" t="s">
        <v>8</v>
      </c>
      <c r="C60" s="2">
        <v>87</v>
      </c>
      <c r="D60" s="2">
        <v>28</v>
      </c>
    </row>
    <row r="61" spans="1:4">
      <c r="A61" s="2">
        <v>2005</v>
      </c>
      <c r="B61" s="1" t="s">
        <v>8</v>
      </c>
      <c r="C61" s="2">
        <v>83</v>
      </c>
      <c r="D61" s="2">
        <v>42</v>
      </c>
    </row>
    <row r="62" spans="1:4">
      <c r="A62" s="2">
        <v>2005</v>
      </c>
      <c r="B62" s="1" t="s">
        <v>8</v>
      </c>
      <c r="C62" s="2">
        <v>80</v>
      </c>
      <c r="D62" s="2">
        <v>15</v>
      </c>
    </row>
    <row r="63" spans="1:4">
      <c r="A63" s="2">
        <v>2005</v>
      </c>
      <c r="B63" s="1" t="s">
        <v>8</v>
      </c>
      <c r="C63" s="2">
        <v>72</v>
      </c>
      <c r="D63" s="2">
        <v>45</v>
      </c>
    </row>
    <row r="64" spans="1:4">
      <c r="A64" s="2">
        <v>2005</v>
      </c>
      <c r="B64" s="1" t="s">
        <v>8</v>
      </c>
      <c r="C64" s="2">
        <v>82</v>
      </c>
      <c r="D64" s="2">
        <v>53</v>
      </c>
    </row>
    <row r="65" spans="1:4">
      <c r="A65" s="2">
        <v>2005</v>
      </c>
      <c r="B65" s="1" t="s">
        <v>8</v>
      </c>
      <c r="C65" s="2">
        <v>95</v>
      </c>
      <c r="D65" s="2">
        <v>31</v>
      </c>
    </row>
    <row r="66" spans="1:4">
      <c r="A66" s="2">
        <v>2005</v>
      </c>
      <c r="B66" s="1" t="s">
        <v>8</v>
      </c>
      <c r="C66" s="2">
        <v>81</v>
      </c>
      <c r="D66" s="2">
        <v>8</v>
      </c>
    </row>
    <row r="67" spans="1:4">
      <c r="A67" s="2">
        <v>2005</v>
      </c>
      <c r="B67" s="1" t="s">
        <v>8</v>
      </c>
      <c r="C67" s="2">
        <v>39</v>
      </c>
      <c r="D67" s="2">
        <v>63</v>
      </c>
    </row>
    <row r="68" spans="1:4">
      <c r="A68" s="2">
        <v>2005</v>
      </c>
      <c r="B68" s="1" t="s">
        <v>8</v>
      </c>
      <c r="C68" s="2">
        <v>100</v>
      </c>
      <c r="D68" s="2">
        <v>0</v>
      </c>
    </row>
    <row r="69" spans="1:4">
      <c r="A69" s="2">
        <v>2005</v>
      </c>
      <c r="B69" s="1" t="s">
        <v>8</v>
      </c>
      <c r="C69" s="2">
        <v>91</v>
      </c>
      <c r="D69" s="2">
        <v>30</v>
      </c>
    </row>
    <row r="70" spans="1:4">
      <c r="A70" s="2">
        <v>2005</v>
      </c>
      <c r="B70" s="1" t="s">
        <v>4</v>
      </c>
      <c r="C70" s="2">
        <v>100</v>
      </c>
      <c r="D70" s="2">
        <v>0</v>
      </c>
    </row>
    <row r="71" spans="1:4">
      <c r="A71" s="2">
        <v>2005</v>
      </c>
      <c r="B71" s="1" t="s">
        <v>4</v>
      </c>
      <c r="C71" s="2">
        <v>85</v>
      </c>
      <c r="D71" s="2">
        <v>1</v>
      </c>
    </row>
    <row r="72" spans="1:4">
      <c r="A72" s="2">
        <v>2005</v>
      </c>
      <c r="B72" s="1" t="s">
        <v>4</v>
      </c>
      <c r="C72" s="2">
        <v>100</v>
      </c>
      <c r="D72" s="2">
        <v>0</v>
      </c>
    </row>
    <row r="73" spans="1:4">
      <c r="A73" s="2">
        <v>2005</v>
      </c>
      <c r="B73" s="1" t="s">
        <v>4</v>
      </c>
      <c r="C73" s="2">
        <v>100</v>
      </c>
      <c r="D73" s="2">
        <v>6</v>
      </c>
    </row>
    <row r="74" spans="1:4">
      <c r="A74" s="2">
        <v>2005</v>
      </c>
      <c r="B74" s="1" t="s">
        <v>4</v>
      </c>
      <c r="C74" s="2">
        <v>100</v>
      </c>
      <c r="D74" s="2">
        <v>22</v>
      </c>
    </row>
    <row r="75" spans="1:4">
      <c r="A75" s="2">
        <v>2005</v>
      </c>
      <c r="B75" s="1" t="s">
        <v>4</v>
      </c>
      <c r="C75" s="2">
        <v>100</v>
      </c>
      <c r="D75" s="2">
        <v>1</v>
      </c>
    </row>
    <row r="76" spans="1:4">
      <c r="A76" s="2">
        <v>2005</v>
      </c>
      <c r="B76" s="1" t="s">
        <v>4</v>
      </c>
      <c r="C76" s="2">
        <v>99</v>
      </c>
      <c r="D76" s="2">
        <v>5</v>
      </c>
    </row>
    <row r="77" spans="1:4">
      <c r="A77" s="2">
        <v>2005</v>
      </c>
      <c r="B77" s="1" t="s">
        <v>4</v>
      </c>
      <c r="C77" s="2">
        <v>96</v>
      </c>
      <c r="D77" s="2">
        <v>16</v>
      </c>
    </row>
    <row r="78" spans="1:4">
      <c r="A78" s="2">
        <v>2005</v>
      </c>
      <c r="B78" s="1" t="s">
        <v>4</v>
      </c>
      <c r="C78" s="2">
        <v>100</v>
      </c>
      <c r="D78" s="2">
        <v>0</v>
      </c>
    </row>
    <row r="79" spans="1:4">
      <c r="A79" s="2">
        <v>2005</v>
      </c>
      <c r="B79" s="1" t="s">
        <v>4</v>
      </c>
      <c r="C79" s="2">
        <v>100</v>
      </c>
      <c r="D79" s="2">
        <v>0</v>
      </c>
    </row>
    <row r="80" spans="1:4">
      <c r="A80" s="2">
        <v>2005</v>
      </c>
      <c r="B80" s="1" t="s">
        <v>6</v>
      </c>
      <c r="C80" s="2">
        <v>3</v>
      </c>
      <c r="D80" s="2">
        <v>90</v>
      </c>
    </row>
    <row r="81" spans="1:4">
      <c r="A81" s="2">
        <v>2005</v>
      </c>
      <c r="B81" s="1" t="s">
        <v>6</v>
      </c>
      <c r="C81" s="2">
        <v>77</v>
      </c>
      <c r="D81" s="2">
        <v>44</v>
      </c>
    </row>
    <row r="82" spans="1:4">
      <c r="A82" s="2">
        <v>2005</v>
      </c>
      <c r="B82" s="1" t="s">
        <v>6</v>
      </c>
      <c r="C82" s="2">
        <v>58</v>
      </c>
      <c r="D82" s="2">
        <v>74</v>
      </c>
    </row>
    <row r="83" spans="1:4">
      <c r="A83" s="2">
        <v>2005</v>
      </c>
      <c r="B83" s="1" t="s">
        <v>6</v>
      </c>
      <c r="C83" s="2">
        <v>46</v>
      </c>
      <c r="D83" s="2">
        <v>71</v>
      </c>
    </row>
    <row r="84" spans="1:4">
      <c r="A84" s="2">
        <v>2005</v>
      </c>
      <c r="B84" s="1" t="s">
        <v>6</v>
      </c>
      <c r="C84" s="2">
        <v>64</v>
      </c>
      <c r="D84" s="2">
        <v>45</v>
      </c>
    </row>
    <row r="85" spans="1:4">
      <c r="A85" s="2">
        <v>2005</v>
      </c>
      <c r="B85" s="1" t="s">
        <v>6</v>
      </c>
      <c r="C85" s="2">
        <v>48</v>
      </c>
      <c r="D85" s="2">
        <v>69</v>
      </c>
    </row>
    <row r="86" spans="1:4">
      <c r="A86" s="2">
        <v>2005</v>
      </c>
      <c r="B86" s="1" t="s">
        <v>6</v>
      </c>
      <c r="C86" s="2">
        <v>94</v>
      </c>
      <c r="D86" s="2">
        <v>16</v>
      </c>
    </row>
    <row r="87" spans="1:4">
      <c r="A87" s="2">
        <v>2005</v>
      </c>
      <c r="B87" s="1" t="s">
        <v>6</v>
      </c>
      <c r="C87" s="2">
        <v>92</v>
      </c>
      <c r="D87" s="2">
        <v>21</v>
      </c>
    </row>
    <row r="88" spans="1:4">
      <c r="A88" s="2">
        <v>2005</v>
      </c>
      <c r="B88" s="1" t="s">
        <v>6</v>
      </c>
      <c r="C88" s="2">
        <v>95</v>
      </c>
      <c r="D88" s="2">
        <v>11</v>
      </c>
    </row>
    <row r="89" spans="1:4">
      <c r="A89" s="2">
        <v>2005</v>
      </c>
      <c r="B89" s="1" t="s">
        <v>6</v>
      </c>
      <c r="C89" s="2">
        <v>60</v>
      </c>
      <c r="D89" s="2">
        <v>54</v>
      </c>
    </row>
    <row r="90" spans="1:4">
      <c r="A90" s="2">
        <v>2005</v>
      </c>
      <c r="B90" s="1" t="s">
        <v>73</v>
      </c>
      <c r="C90" s="2">
        <v>8</v>
      </c>
      <c r="D90" s="2">
        <v>86</v>
      </c>
    </row>
    <row r="91" spans="1:4">
      <c r="A91" s="2">
        <v>2005</v>
      </c>
      <c r="B91" s="1" t="s">
        <v>73</v>
      </c>
      <c r="C91" s="2">
        <v>74</v>
      </c>
      <c r="D91" s="2">
        <v>33</v>
      </c>
    </row>
    <row r="92" spans="1:4">
      <c r="A92" s="2">
        <v>2005</v>
      </c>
      <c r="B92" s="1" t="s">
        <v>73</v>
      </c>
      <c r="C92" s="2">
        <v>79</v>
      </c>
      <c r="D92" s="2">
        <v>12</v>
      </c>
    </row>
    <row r="93" spans="1:4">
      <c r="A93" s="2">
        <v>2005</v>
      </c>
      <c r="B93" s="1" t="s">
        <v>73</v>
      </c>
      <c r="C93" s="2">
        <v>81</v>
      </c>
      <c r="D93" s="2">
        <v>36</v>
      </c>
    </row>
    <row r="94" spans="1:4">
      <c r="A94" s="2">
        <v>2005</v>
      </c>
      <c r="B94" s="1" t="s">
        <v>73</v>
      </c>
      <c r="C94" s="2">
        <v>48</v>
      </c>
      <c r="D94" s="2">
        <v>44</v>
      </c>
    </row>
    <row r="95" spans="1:4">
      <c r="A95" s="2">
        <v>2005</v>
      </c>
      <c r="B95" s="1" t="s">
        <v>73</v>
      </c>
      <c r="C95" s="2">
        <v>22</v>
      </c>
      <c r="D95" s="2">
        <v>35</v>
      </c>
    </row>
    <row r="96" spans="1:4">
      <c r="A96" s="2">
        <v>2005</v>
      </c>
      <c r="B96" s="1" t="s">
        <v>73</v>
      </c>
      <c r="C96" s="2">
        <v>21</v>
      </c>
      <c r="D96" s="2">
        <v>68</v>
      </c>
    </row>
    <row r="97" spans="1:4">
      <c r="A97" s="2">
        <v>2005</v>
      </c>
      <c r="B97" s="1" t="s">
        <v>73</v>
      </c>
      <c r="C97" s="2">
        <v>85</v>
      </c>
      <c r="D97" s="2">
        <v>14</v>
      </c>
    </row>
    <row r="98" spans="1:4">
      <c r="A98" s="2">
        <v>2005</v>
      </c>
      <c r="B98" s="1" t="s">
        <v>73</v>
      </c>
      <c r="C98" s="2">
        <v>85</v>
      </c>
      <c r="D98" s="2">
        <v>7</v>
      </c>
    </row>
    <row r="99" spans="1:4">
      <c r="A99" s="2">
        <v>2005</v>
      </c>
      <c r="B99" s="1" t="s">
        <v>73</v>
      </c>
      <c r="C99" s="2">
        <v>67</v>
      </c>
      <c r="D99" s="2">
        <v>26</v>
      </c>
    </row>
    <row r="100" spans="1:4">
      <c r="A100" s="2">
        <v>2005</v>
      </c>
      <c r="B100" s="1" t="s">
        <v>7</v>
      </c>
      <c r="C100" s="2">
        <v>71</v>
      </c>
      <c r="D100" s="2">
        <v>34</v>
      </c>
    </row>
    <row r="101" spans="1:4">
      <c r="A101" s="2">
        <v>2005</v>
      </c>
      <c r="B101" s="1" t="s">
        <v>7</v>
      </c>
      <c r="C101" s="2">
        <v>100</v>
      </c>
      <c r="D101" s="2">
        <v>7</v>
      </c>
    </row>
    <row r="102" spans="1:4">
      <c r="A102" s="2">
        <v>2005</v>
      </c>
      <c r="B102" s="1" t="s">
        <v>7</v>
      </c>
      <c r="C102" s="2">
        <v>96</v>
      </c>
      <c r="D102" s="2">
        <v>31</v>
      </c>
    </row>
    <row r="103" spans="1:4">
      <c r="A103" s="2">
        <v>2005</v>
      </c>
      <c r="B103" s="1" t="s">
        <v>7</v>
      </c>
      <c r="C103" s="2">
        <v>99</v>
      </c>
      <c r="D103" s="2">
        <v>18</v>
      </c>
    </row>
    <row r="104" spans="1:4">
      <c r="A104" s="2">
        <v>2005</v>
      </c>
      <c r="B104" s="1" t="s">
        <v>7</v>
      </c>
      <c r="C104" s="2">
        <v>99</v>
      </c>
      <c r="D104" s="2">
        <v>9</v>
      </c>
    </row>
    <row r="105" spans="1:4">
      <c r="A105" s="2">
        <v>2005</v>
      </c>
      <c r="B105" s="1" t="s">
        <v>7</v>
      </c>
      <c r="C105" s="2">
        <v>90</v>
      </c>
      <c r="D105" s="2">
        <v>3</v>
      </c>
    </row>
    <row r="106" spans="1:4">
      <c r="A106" s="2">
        <v>2005</v>
      </c>
      <c r="B106" s="1" t="s">
        <v>7</v>
      </c>
      <c r="C106" s="2">
        <v>100</v>
      </c>
      <c r="D106" s="2">
        <v>1</v>
      </c>
    </row>
    <row r="107" spans="1:4">
      <c r="A107" s="2">
        <v>2005</v>
      </c>
      <c r="B107" s="1" t="s">
        <v>7</v>
      </c>
      <c r="C107" s="2">
        <v>94</v>
      </c>
      <c r="D107" s="2">
        <v>5</v>
      </c>
    </row>
    <row r="108" spans="1:4">
      <c r="A108" s="2">
        <v>2005</v>
      </c>
      <c r="B108" s="1" t="s">
        <v>7</v>
      </c>
      <c r="C108" s="2">
        <v>98</v>
      </c>
      <c r="D108" s="2">
        <v>9</v>
      </c>
    </row>
    <row r="109" spans="1:4">
      <c r="A109" s="2">
        <v>2005</v>
      </c>
      <c r="B109" s="1" t="s">
        <v>7</v>
      </c>
      <c r="C109" s="2">
        <v>79</v>
      </c>
      <c r="D109" s="2">
        <v>85</v>
      </c>
    </row>
    <row r="110" spans="1:4">
      <c r="A110" s="2">
        <v>2005</v>
      </c>
      <c r="B110" s="1" t="s">
        <v>7</v>
      </c>
      <c r="C110" s="2">
        <v>99</v>
      </c>
      <c r="D110" s="2">
        <v>0</v>
      </c>
    </row>
    <row r="111" spans="1:4">
      <c r="A111" s="2">
        <v>2005</v>
      </c>
      <c r="B111" s="1" t="s">
        <v>7</v>
      </c>
      <c r="C111" s="2">
        <v>97</v>
      </c>
      <c r="D111" s="2">
        <v>11</v>
      </c>
    </row>
    <row r="112" spans="1:4">
      <c r="A112" s="2">
        <v>2005</v>
      </c>
      <c r="B112" s="1" t="s">
        <v>5</v>
      </c>
      <c r="C112" s="2">
        <v>85</v>
      </c>
      <c r="D112" s="2">
        <v>23</v>
      </c>
    </row>
    <row r="113" spans="1:4">
      <c r="A113" s="2">
        <v>2005</v>
      </c>
      <c r="B113" s="1" t="s">
        <v>5</v>
      </c>
      <c r="C113" s="2">
        <v>44</v>
      </c>
      <c r="D113" s="2">
        <v>53</v>
      </c>
    </row>
    <row r="114" spans="1:4">
      <c r="A114" s="2">
        <v>2005</v>
      </c>
      <c r="B114" s="1" t="s">
        <v>5</v>
      </c>
      <c r="C114" s="2">
        <v>72</v>
      </c>
      <c r="D114" s="2">
        <v>36</v>
      </c>
    </row>
    <row r="115" spans="1:4">
      <c r="A115" s="2">
        <v>2005</v>
      </c>
      <c r="B115" s="1" t="s">
        <v>5</v>
      </c>
      <c r="C115" s="2">
        <v>78</v>
      </c>
      <c r="D115" s="2">
        <v>33</v>
      </c>
    </row>
    <row r="116" spans="1:4">
      <c r="A116" s="2">
        <v>2005</v>
      </c>
      <c r="B116" s="1" t="s">
        <v>5</v>
      </c>
      <c r="C116" s="2">
        <v>75</v>
      </c>
      <c r="D116" s="2">
        <v>65</v>
      </c>
    </row>
    <row r="117" spans="1:4">
      <c r="A117" s="2">
        <v>2005</v>
      </c>
      <c r="B117" s="1" t="s">
        <v>5</v>
      </c>
      <c r="C117" s="2">
        <v>92</v>
      </c>
      <c r="D117" s="2">
        <v>4</v>
      </c>
    </row>
    <row r="118" spans="1:4">
      <c r="A118" s="2">
        <v>2005</v>
      </c>
      <c r="B118" s="1" t="s">
        <v>5</v>
      </c>
      <c r="C118" s="2">
        <v>72</v>
      </c>
      <c r="D118" s="2">
        <v>68</v>
      </c>
    </row>
    <row r="119" spans="1:4">
      <c r="A119" s="2">
        <v>2005</v>
      </c>
      <c r="B119" s="1" t="s">
        <v>5</v>
      </c>
      <c r="C119" s="2">
        <v>24</v>
      </c>
      <c r="D119" s="2">
        <v>75</v>
      </c>
    </row>
    <row r="120" spans="1:4">
      <c r="A120" s="2">
        <v>2005</v>
      </c>
      <c r="B120" s="1" t="s">
        <v>5</v>
      </c>
      <c r="C120" s="2">
        <v>100</v>
      </c>
      <c r="D120" s="2">
        <v>0</v>
      </c>
    </row>
    <row r="121" spans="1:4">
      <c r="A121" s="2">
        <v>2005</v>
      </c>
      <c r="B121" s="1" t="s">
        <v>5</v>
      </c>
      <c r="C121" s="2">
        <v>42</v>
      </c>
      <c r="D121" s="2">
        <v>65</v>
      </c>
    </row>
    <row r="122" spans="1:4">
      <c r="A122" s="2">
        <v>2006</v>
      </c>
      <c r="B122" s="1" t="s">
        <v>8</v>
      </c>
      <c r="C122" s="2">
        <v>34</v>
      </c>
      <c r="D122" s="2">
        <v>12</v>
      </c>
    </row>
    <row r="123" spans="1:4">
      <c r="A123" s="2">
        <v>2006</v>
      </c>
      <c r="B123" s="1" t="s">
        <v>8</v>
      </c>
      <c r="C123" s="2">
        <v>0</v>
      </c>
      <c r="D123" s="2">
        <v>68</v>
      </c>
    </row>
    <row r="124" spans="1:4">
      <c r="A124" s="2">
        <v>2006</v>
      </c>
      <c r="B124" s="1" t="s">
        <v>8</v>
      </c>
      <c r="C124" s="2">
        <v>62</v>
      </c>
      <c r="D124" s="2">
        <v>32</v>
      </c>
    </row>
    <row r="125" spans="1:4">
      <c r="A125" s="2">
        <v>2006</v>
      </c>
      <c r="B125" s="1" t="s">
        <v>8</v>
      </c>
      <c r="C125" s="2">
        <v>90</v>
      </c>
      <c r="D125" s="2">
        <v>29</v>
      </c>
    </row>
    <row r="126" spans="1:4">
      <c r="A126" s="2">
        <v>2006</v>
      </c>
      <c r="B126" s="1" t="s">
        <v>8</v>
      </c>
      <c r="C126" s="2">
        <v>90</v>
      </c>
      <c r="D126" s="2">
        <v>23</v>
      </c>
    </row>
    <row r="127" spans="1:4">
      <c r="A127" s="2">
        <v>2006</v>
      </c>
      <c r="B127" s="1" t="s">
        <v>8</v>
      </c>
      <c r="C127" s="2">
        <v>5</v>
      </c>
      <c r="D127" s="2">
        <v>29</v>
      </c>
    </row>
    <row r="128" spans="1:4">
      <c r="A128" s="2">
        <v>2006</v>
      </c>
      <c r="B128" s="1" t="s">
        <v>8</v>
      </c>
      <c r="C128" s="2">
        <v>44</v>
      </c>
      <c r="D128" s="2">
        <v>19</v>
      </c>
    </row>
    <row r="129" spans="1:4">
      <c r="A129" s="2">
        <v>2006</v>
      </c>
      <c r="B129" s="1" t="s">
        <v>8</v>
      </c>
      <c r="C129" s="2">
        <v>55</v>
      </c>
      <c r="D129" s="2">
        <v>37</v>
      </c>
    </row>
    <row r="130" spans="1:4">
      <c r="A130" s="2">
        <v>2006</v>
      </c>
      <c r="B130" s="1" t="s">
        <v>8</v>
      </c>
      <c r="C130" s="2">
        <v>84</v>
      </c>
      <c r="D130" s="2">
        <v>4</v>
      </c>
    </row>
    <row r="131" spans="1:4">
      <c r="A131" s="2">
        <v>2006</v>
      </c>
      <c r="B131" s="1" t="s">
        <v>8</v>
      </c>
      <c r="C131" s="2">
        <v>38</v>
      </c>
      <c r="D131" s="2">
        <v>49</v>
      </c>
    </row>
    <row r="132" spans="1:4">
      <c r="A132" s="2">
        <v>2006</v>
      </c>
      <c r="B132" s="1" t="s">
        <v>8</v>
      </c>
      <c r="C132" s="2">
        <v>39</v>
      </c>
      <c r="D132" s="2">
        <v>27</v>
      </c>
    </row>
    <row r="133" spans="1:4">
      <c r="A133" s="2">
        <v>2006</v>
      </c>
      <c r="B133" s="1" t="s">
        <v>8</v>
      </c>
      <c r="C133" s="2">
        <v>100</v>
      </c>
      <c r="D133" s="2">
        <v>8</v>
      </c>
    </row>
    <row r="134" spans="1:4">
      <c r="A134" s="2">
        <v>2006</v>
      </c>
      <c r="B134" s="1" t="s">
        <v>8</v>
      </c>
      <c r="C134" s="2">
        <v>56</v>
      </c>
      <c r="D134" s="2">
        <v>72</v>
      </c>
    </row>
    <row r="135" spans="1:4">
      <c r="A135" s="2">
        <v>2006</v>
      </c>
      <c r="B135" s="1" t="s">
        <v>8</v>
      </c>
      <c r="C135" s="2">
        <v>19</v>
      </c>
      <c r="D135" s="2">
        <v>49</v>
      </c>
    </row>
    <row r="136" spans="1:4">
      <c r="A136" s="2">
        <v>2006</v>
      </c>
      <c r="B136" s="1" t="s">
        <v>8</v>
      </c>
      <c r="C136" s="2">
        <v>65</v>
      </c>
      <c r="D136" s="2">
        <v>33</v>
      </c>
    </row>
    <row r="137" spans="1:4">
      <c r="A137" s="2">
        <v>2006</v>
      </c>
      <c r="B137" s="1" t="s">
        <v>8</v>
      </c>
      <c r="C137" s="2">
        <v>75</v>
      </c>
      <c r="D137" s="2">
        <v>26</v>
      </c>
    </row>
    <row r="138" spans="1:4">
      <c r="A138" s="2">
        <v>2006</v>
      </c>
      <c r="B138" s="1" t="s">
        <v>4</v>
      </c>
      <c r="C138" s="2">
        <v>100</v>
      </c>
      <c r="D138" s="2">
        <v>12</v>
      </c>
    </row>
    <row r="139" spans="1:4">
      <c r="A139" s="2">
        <v>2006</v>
      </c>
      <c r="B139" s="1" t="s">
        <v>4</v>
      </c>
      <c r="C139" s="2">
        <v>97</v>
      </c>
      <c r="D139" s="2">
        <v>29</v>
      </c>
    </row>
    <row r="140" spans="1:4">
      <c r="A140" s="2">
        <v>2006</v>
      </c>
      <c r="B140" s="1" t="s">
        <v>4</v>
      </c>
      <c r="C140" s="2">
        <v>82</v>
      </c>
      <c r="D140" s="2">
        <v>53</v>
      </c>
    </row>
    <row r="141" spans="1:4">
      <c r="A141" s="2">
        <v>2006</v>
      </c>
      <c r="B141" s="1" t="s">
        <v>4</v>
      </c>
      <c r="C141" s="2">
        <v>92</v>
      </c>
      <c r="D141" s="2">
        <v>21</v>
      </c>
    </row>
    <row r="142" spans="1:4">
      <c r="A142" s="2">
        <v>2006</v>
      </c>
      <c r="B142" s="1" t="s">
        <v>4</v>
      </c>
      <c r="C142" s="2">
        <v>100</v>
      </c>
      <c r="D142" s="2">
        <v>21</v>
      </c>
    </row>
    <row r="143" spans="1:4">
      <c r="A143" s="2">
        <v>2006</v>
      </c>
      <c r="B143" s="1" t="s">
        <v>4</v>
      </c>
      <c r="C143" s="2">
        <v>98</v>
      </c>
      <c r="D143" s="2">
        <v>9</v>
      </c>
    </row>
    <row r="144" spans="1:4">
      <c r="A144" s="2">
        <v>2006</v>
      </c>
      <c r="B144" s="1" t="s">
        <v>4</v>
      </c>
      <c r="C144" s="2">
        <v>100</v>
      </c>
      <c r="D144" s="2">
        <v>9</v>
      </c>
    </row>
    <row r="145" spans="1:4">
      <c r="A145" s="2">
        <v>2006</v>
      </c>
      <c r="B145" s="1" t="s">
        <v>4</v>
      </c>
      <c r="C145" s="2">
        <v>97</v>
      </c>
      <c r="D145" s="2">
        <v>20</v>
      </c>
    </row>
    <row r="146" spans="1:4">
      <c r="A146" s="2">
        <v>2006</v>
      </c>
      <c r="B146" s="1" t="s">
        <v>4</v>
      </c>
      <c r="C146" s="2">
        <v>100</v>
      </c>
      <c r="D146" s="2">
        <v>15</v>
      </c>
    </row>
    <row r="147" spans="1:4">
      <c r="A147" s="2">
        <v>2006</v>
      </c>
      <c r="B147" s="1" t="s">
        <v>4</v>
      </c>
      <c r="C147" s="2">
        <v>100</v>
      </c>
      <c r="D147" s="2">
        <v>22</v>
      </c>
    </row>
    <row r="148" spans="1:4">
      <c r="A148" s="2">
        <v>2006</v>
      </c>
      <c r="B148" s="1" t="s">
        <v>4</v>
      </c>
      <c r="C148" s="2">
        <v>58</v>
      </c>
      <c r="D148" s="2">
        <v>86</v>
      </c>
    </row>
    <row r="149" spans="1:4">
      <c r="A149" s="2">
        <v>2006</v>
      </c>
      <c r="B149" s="1" t="s">
        <v>4</v>
      </c>
      <c r="C149" s="2">
        <v>100</v>
      </c>
      <c r="D149" s="2">
        <v>22</v>
      </c>
    </row>
    <row r="150" spans="1:4">
      <c r="A150" s="2">
        <v>2006</v>
      </c>
      <c r="B150" s="1" t="s">
        <v>4</v>
      </c>
      <c r="C150" s="2">
        <v>100</v>
      </c>
      <c r="D150" s="2">
        <v>13</v>
      </c>
    </row>
    <row r="151" spans="1:4">
      <c r="A151" s="2">
        <v>2006</v>
      </c>
      <c r="B151" s="1" t="s">
        <v>4</v>
      </c>
      <c r="C151" s="2">
        <v>100</v>
      </c>
      <c r="D151" s="2">
        <v>40</v>
      </c>
    </row>
    <row r="152" spans="1:4">
      <c r="A152" s="2">
        <v>2006</v>
      </c>
      <c r="B152" s="1" t="s">
        <v>4</v>
      </c>
      <c r="C152" s="2">
        <v>90</v>
      </c>
      <c r="D152" s="2">
        <v>31</v>
      </c>
    </row>
    <row r="153" spans="1:4">
      <c r="A153" s="2">
        <v>2006</v>
      </c>
      <c r="B153" s="1" t="s">
        <v>4</v>
      </c>
      <c r="C153" s="2">
        <v>93</v>
      </c>
      <c r="D153" s="2">
        <v>5</v>
      </c>
    </row>
    <row r="154" spans="1:4">
      <c r="A154" s="2">
        <v>2006</v>
      </c>
      <c r="B154" s="1" t="s">
        <v>6</v>
      </c>
      <c r="C154" s="2">
        <v>52</v>
      </c>
      <c r="D154" s="2">
        <v>55</v>
      </c>
    </row>
    <row r="155" spans="1:4">
      <c r="A155" s="2">
        <v>2006</v>
      </c>
      <c r="B155" s="1" t="s">
        <v>6</v>
      </c>
      <c r="C155" s="2">
        <v>23</v>
      </c>
      <c r="D155" s="2">
        <v>78</v>
      </c>
    </row>
    <row r="156" spans="1:4">
      <c r="A156" s="2">
        <v>2006</v>
      </c>
      <c r="B156" s="1" t="s">
        <v>6</v>
      </c>
      <c r="C156" s="2">
        <v>5</v>
      </c>
      <c r="D156" s="2">
        <v>83</v>
      </c>
    </row>
    <row r="157" spans="1:4">
      <c r="A157" s="2">
        <v>2006</v>
      </c>
      <c r="B157" s="1" t="s">
        <v>6</v>
      </c>
      <c r="C157" s="2">
        <v>21</v>
      </c>
      <c r="D157" s="2">
        <v>75</v>
      </c>
    </row>
    <row r="158" spans="1:4">
      <c r="A158" s="2">
        <v>2006</v>
      </c>
      <c r="B158" s="1" t="s">
        <v>6</v>
      </c>
      <c r="C158" s="2">
        <v>64</v>
      </c>
      <c r="D158" s="2">
        <v>65</v>
      </c>
    </row>
    <row r="159" spans="1:4">
      <c r="A159" s="2">
        <v>2006</v>
      </c>
      <c r="B159" s="1" t="s">
        <v>6</v>
      </c>
      <c r="C159" s="2">
        <v>100</v>
      </c>
      <c r="D159" s="2">
        <v>14</v>
      </c>
    </row>
    <row r="160" spans="1:4">
      <c r="A160" s="2">
        <v>2006</v>
      </c>
      <c r="B160" s="1" t="s">
        <v>6</v>
      </c>
      <c r="C160" s="2">
        <v>74</v>
      </c>
      <c r="D160" s="2">
        <v>43</v>
      </c>
    </row>
    <row r="161" spans="1:4">
      <c r="A161" s="2">
        <v>2006</v>
      </c>
      <c r="B161" s="1" t="s">
        <v>6</v>
      </c>
      <c r="C161" s="2">
        <v>24</v>
      </c>
      <c r="D161" s="2">
        <v>71</v>
      </c>
    </row>
    <row r="162" spans="1:4">
      <c r="A162" s="2">
        <v>2006</v>
      </c>
      <c r="B162" s="1" t="s">
        <v>6</v>
      </c>
      <c r="C162" s="2">
        <v>19</v>
      </c>
      <c r="D162" s="2">
        <v>62</v>
      </c>
    </row>
    <row r="163" spans="1:4">
      <c r="A163" s="2">
        <v>2006</v>
      </c>
      <c r="B163" s="1" t="s">
        <v>6</v>
      </c>
      <c r="C163" s="2">
        <v>95</v>
      </c>
      <c r="D163" s="2">
        <v>19</v>
      </c>
    </row>
    <row r="164" spans="1:4">
      <c r="A164" s="2">
        <v>2006</v>
      </c>
      <c r="B164" s="1" t="s">
        <v>6</v>
      </c>
      <c r="C164" s="2">
        <v>42</v>
      </c>
      <c r="D164" s="2">
        <v>68</v>
      </c>
    </row>
    <row r="165" spans="1:4">
      <c r="A165" s="2">
        <v>2006</v>
      </c>
      <c r="B165" s="1" t="s">
        <v>6</v>
      </c>
      <c r="C165" s="2">
        <v>27</v>
      </c>
      <c r="D165" s="2">
        <v>85</v>
      </c>
    </row>
    <row r="166" spans="1:4">
      <c r="A166" s="2">
        <v>2006</v>
      </c>
      <c r="B166" s="1" t="s">
        <v>6</v>
      </c>
      <c r="C166" s="2">
        <v>20</v>
      </c>
      <c r="D166" s="2">
        <v>71</v>
      </c>
    </row>
    <row r="167" spans="1:4">
      <c r="A167" s="2">
        <v>2006</v>
      </c>
      <c r="B167" s="1" t="s">
        <v>6</v>
      </c>
      <c r="C167" s="2">
        <v>36</v>
      </c>
      <c r="D167" s="2">
        <v>69</v>
      </c>
    </row>
    <row r="168" spans="1:4">
      <c r="A168" s="2">
        <v>2006</v>
      </c>
      <c r="B168" s="1" t="s">
        <v>6</v>
      </c>
      <c r="C168" s="2">
        <v>9</v>
      </c>
      <c r="D168" s="2">
        <v>86</v>
      </c>
    </row>
    <row r="169" spans="1:4">
      <c r="A169" s="2">
        <v>2006</v>
      </c>
      <c r="B169" s="1" t="s">
        <v>6</v>
      </c>
      <c r="C169" s="2">
        <v>60</v>
      </c>
      <c r="D169" s="2">
        <v>60</v>
      </c>
    </row>
    <row r="170" spans="1:4">
      <c r="A170" s="2">
        <v>2006</v>
      </c>
      <c r="B170" s="1" t="s">
        <v>73</v>
      </c>
      <c r="C170" s="2">
        <v>7</v>
      </c>
      <c r="D170" s="2">
        <v>3</v>
      </c>
    </row>
    <row r="171" spans="1:4">
      <c r="A171" s="2">
        <v>2006</v>
      </c>
      <c r="B171" s="1" t="s">
        <v>73</v>
      </c>
      <c r="C171" s="2">
        <v>42</v>
      </c>
      <c r="D171" s="2">
        <v>42</v>
      </c>
    </row>
    <row r="172" spans="1:4">
      <c r="A172" s="2">
        <v>2006</v>
      </c>
      <c r="B172" s="1" t="s">
        <v>73</v>
      </c>
      <c r="C172" s="2">
        <v>14</v>
      </c>
      <c r="D172" s="2">
        <v>58</v>
      </c>
    </row>
    <row r="173" spans="1:4">
      <c r="A173" s="2">
        <v>2006</v>
      </c>
      <c r="B173" s="1" t="s">
        <v>73</v>
      </c>
      <c r="C173" s="2">
        <v>37</v>
      </c>
      <c r="D173" s="2">
        <v>17</v>
      </c>
    </row>
    <row r="174" spans="1:4">
      <c r="A174" s="2">
        <v>2006</v>
      </c>
      <c r="B174" s="1" t="s">
        <v>73</v>
      </c>
      <c r="C174" s="2">
        <v>37</v>
      </c>
      <c r="D174" s="2">
        <v>3</v>
      </c>
    </row>
    <row r="175" spans="1:4">
      <c r="A175" s="2">
        <v>2006</v>
      </c>
      <c r="B175" s="1" t="s">
        <v>73</v>
      </c>
      <c r="C175" s="2">
        <v>69</v>
      </c>
      <c r="D175" s="2">
        <v>14</v>
      </c>
    </row>
    <row r="176" spans="1:4">
      <c r="A176" s="2">
        <v>2006</v>
      </c>
      <c r="B176" s="1" t="s">
        <v>73</v>
      </c>
      <c r="C176" s="2">
        <v>31</v>
      </c>
      <c r="D176" s="2">
        <v>53</v>
      </c>
    </row>
    <row r="177" spans="1:4">
      <c r="A177" s="2">
        <v>2006</v>
      </c>
      <c r="B177" s="1" t="s">
        <v>73</v>
      </c>
      <c r="C177" s="2">
        <v>73</v>
      </c>
      <c r="D177" s="2">
        <v>27</v>
      </c>
    </row>
    <row r="178" spans="1:4">
      <c r="A178" s="2">
        <v>2006</v>
      </c>
      <c r="B178" s="1" t="s">
        <v>73</v>
      </c>
      <c r="C178" s="2">
        <v>16</v>
      </c>
      <c r="D178" s="2">
        <v>32</v>
      </c>
    </row>
    <row r="179" spans="1:4">
      <c r="A179" s="2">
        <v>2006</v>
      </c>
      <c r="B179" s="1" t="s">
        <v>73</v>
      </c>
      <c r="C179" s="2">
        <v>99</v>
      </c>
      <c r="D179" s="2">
        <v>24</v>
      </c>
    </row>
    <row r="180" spans="1:4">
      <c r="A180" s="2">
        <v>2006</v>
      </c>
      <c r="B180" s="1" t="s">
        <v>7</v>
      </c>
      <c r="C180" s="2">
        <v>30</v>
      </c>
      <c r="D180" s="2">
        <v>48</v>
      </c>
    </row>
    <row r="181" spans="1:4">
      <c r="A181" s="2">
        <v>2006</v>
      </c>
      <c r="B181" s="1" t="s">
        <v>7</v>
      </c>
      <c r="C181" s="2">
        <v>32</v>
      </c>
      <c r="D181" s="2">
        <v>57</v>
      </c>
    </row>
    <row r="182" spans="1:4">
      <c r="A182" s="2">
        <v>2006</v>
      </c>
      <c r="B182" s="1" t="s">
        <v>7</v>
      </c>
      <c r="C182" s="2">
        <v>43</v>
      </c>
      <c r="D182" s="2">
        <v>42</v>
      </c>
    </row>
    <row r="183" spans="1:4">
      <c r="A183" s="2">
        <v>2006</v>
      </c>
      <c r="B183" s="1" t="s">
        <v>7</v>
      </c>
      <c r="C183" s="2">
        <v>98</v>
      </c>
      <c r="D183" s="2">
        <v>5</v>
      </c>
    </row>
    <row r="184" spans="1:4">
      <c r="A184" s="2">
        <v>2006</v>
      </c>
      <c r="B184" s="1" t="s">
        <v>7</v>
      </c>
      <c r="C184" s="2">
        <v>70</v>
      </c>
      <c r="D184" s="2">
        <v>62</v>
      </c>
    </row>
    <row r="185" spans="1:4">
      <c r="A185" s="2">
        <v>2006</v>
      </c>
      <c r="B185" s="1" t="s">
        <v>7</v>
      </c>
      <c r="C185" s="2">
        <v>72</v>
      </c>
      <c r="D185" s="2">
        <v>26</v>
      </c>
    </row>
    <row r="186" spans="1:4">
      <c r="A186" s="2">
        <v>2006</v>
      </c>
      <c r="B186" s="1" t="s">
        <v>7</v>
      </c>
      <c r="C186" s="2">
        <v>39</v>
      </c>
      <c r="D186" s="2">
        <v>44</v>
      </c>
    </row>
    <row r="187" spans="1:4">
      <c r="A187" s="2">
        <v>2006</v>
      </c>
      <c r="B187" s="1" t="s">
        <v>7</v>
      </c>
      <c r="C187" s="2">
        <v>39</v>
      </c>
      <c r="D187" s="2">
        <v>42</v>
      </c>
    </row>
    <row r="188" spans="1:4">
      <c r="A188" s="2">
        <v>2006</v>
      </c>
      <c r="B188" s="1" t="s">
        <v>7</v>
      </c>
      <c r="C188" s="2">
        <v>90</v>
      </c>
      <c r="D188" s="2">
        <v>38</v>
      </c>
    </row>
    <row r="189" spans="1:4">
      <c r="A189" s="2">
        <v>2006</v>
      </c>
      <c r="B189" s="1" t="s">
        <v>7</v>
      </c>
      <c r="C189" s="2">
        <v>100</v>
      </c>
      <c r="D189" s="2">
        <v>3</v>
      </c>
    </row>
    <row r="190" spans="1:4">
      <c r="A190" s="2">
        <v>2006</v>
      </c>
      <c r="B190" s="1" t="s">
        <v>7</v>
      </c>
      <c r="C190" s="2">
        <v>24</v>
      </c>
      <c r="D190" s="2">
        <v>73</v>
      </c>
    </row>
    <row r="191" spans="1:4">
      <c r="A191" s="2">
        <v>2006</v>
      </c>
      <c r="B191" s="1" t="s">
        <v>7</v>
      </c>
      <c r="C191" s="2">
        <v>0</v>
      </c>
      <c r="D191" s="2">
        <v>33</v>
      </c>
    </row>
    <row r="192" spans="1:4">
      <c r="A192" s="2">
        <v>2006</v>
      </c>
      <c r="B192" s="1" t="s">
        <v>7</v>
      </c>
      <c r="C192" s="2">
        <v>8</v>
      </c>
      <c r="D192" s="2">
        <v>25</v>
      </c>
    </row>
    <row r="193" spans="1:4">
      <c r="A193" s="2">
        <v>2006</v>
      </c>
      <c r="B193" s="1" t="s">
        <v>7</v>
      </c>
      <c r="C193" s="2">
        <v>9</v>
      </c>
      <c r="D193" s="2">
        <v>62</v>
      </c>
    </row>
    <row r="194" spans="1:4">
      <c r="A194" s="2">
        <v>2006</v>
      </c>
      <c r="B194" s="1" t="s">
        <v>7</v>
      </c>
      <c r="C194" s="2">
        <v>17</v>
      </c>
      <c r="D194" s="2">
        <v>81</v>
      </c>
    </row>
    <row r="195" spans="1:4">
      <c r="A195" s="2">
        <v>2006</v>
      </c>
      <c r="B195" s="1" t="s">
        <v>7</v>
      </c>
      <c r="C195" s="2">
        <v>13</v>
      </c>
      <c r="D195" s="2">
        <v>67</v>
      </c>
    </row>
    <row r="196" spans="1:4">
      <c r="A196" s="2">
        <v>2006</v>
      </c>
      <c r="B196" s="1" t="s">
        <v>5</v>
      </c>
      <c r="C196" s="2">
        <v>61</v>
      </c>
      <c r="D196" s="2">
        <v>48</v>
      </c>
    </row>
    <row r="197" spans="1:4">
      <c r="A197" s="2">
        <v>2006</v>
      </c>
      <c r="B197" s="1" t="s">
        <v>5</v>
      </c>
      <c r="C197" s="2">
        <v>98</v>
      </c>
      <c r="D197" s="2">
        <v>14</v>
      </c>
    </row>
    <row r="198" spans="1:4">
      <c r="A198" s="2">
        <v>2006</v>
      </c>
      <c r="B198" s="1" t="s">
        <v>5</v>
      </c>
      <c r="C198" s="2">
        <v>89</v>
      </c>
      <c r="D198" s="2">
        <v>48</v>
      </c>
    </row>
    <row r="199" spans="1:4">
      <c r="A199" s="2">
        <v>2006</v>
      </c>
      <c r="B199" s="1" t="s">
        <v>5</v>
      </c>
      <c r="C199" s="2">
        <v>89</v>
      </c>
      <c r="D199" s="2">
        <v>14</v>
      </c>
    </row>
    <row r="200" spans="1:4">
      <c r="A200" s="2">
        <v>2006</v>
      </c>
      <c r="B200" s="1" t="s">
        <v>5</v>
      </c>
      <c r="C200" s="2">
        <v>70</v>
      </c>
      <c r="D200" s="2">
        <v>27</v>
      </c>
    </row>
    <row r="201" spans="1:4">
      <c r="A201" s="2">
        <v>2006</v>
      </c>
      <c r="B201" s="1" t="s">
        <v>5</v>
      </c>
      <c r="C201" s="2">
        <v>55</v>
      </c>
      <c r="D201" s="2">
        <v>46</v>
      </c>
    </row>
    <row r="202" spans="1:4">
      <c r="A202" s="2">
        <v>2006</v>
      </c>
      <c r="B202" s="1" t="s">
        <v>5</v>
      </c>
      <c r="C202" s="2">
        <v>25</v>
      </c>
      <c r="D202" s="2">
        <v>68</v>
      </c>
    </row>
    <row r="203" spans="1:4">
      <c r="A203" s="2">
        <v>2006</v>
      </c>
      <c r="B203" s="1" t="s">
        <v>5</v>
      </c>
      <c r="C203" s="2">
        <v>74</v>
      </c>
      <c r="D203" s="2">
        <v>43</v>
      </c>
    </row>
    <row r="204" spans="1:4">
      <c r="A204" s="2">
        <v>2006</v>
      </c>
      <c r="B204" s="1" t="s">
        <v>5</v>
      </c>
      <c r="C204" s="2">
        <v>77</v>
      </c>
      <c r="D204" s="2">
        <v>22</v>
      </c>
    </row>
    <row r="205" spans="1:4">
      <c r="A205" s="2">
        <v>2006</v>
      </c>
      <c r="B205" s="1" t="s">
        <v>5</v>
      </c>
      <c r="C205" s="2">
        <v>50</v>
      </c>
      <c r="D205" s="2">
        <v>44</v>
      </c>
    </row>
    <row r="206" spans="1:4">
      <c r="A206" s="2">
        <v>2006</v>
      </c>
      <c r="B206" s="1" t="s">
        <v>5</v>
      </c>
      <c r="C206" s="2">
        <v>85</v>
      </c>
      <c r="D206" s="2">
        <v>16</v>
      </c>
    </row>
    <row r="207" spans="1:4">
      <c r="A207" s="2">
        <v>2006</v>
      </c>
      <c r="B207" s="1" t="s">
        <v>5</v>
      </c>
      <c r="C207" s="2">
        <v>78</v>
      </c>
      <c r="D207" s="2">
        <v>32</v>
      </c>
    </row>
    <row r="208" spans="1:4">
      <c r="A208" s="2">
        <v>2006</v>
      </c>
      <c r="B208" s="1" t="s">
        <v>5</v>
      </c>
      <c r="C208" s="2">
        <v>22</v>
      </c>
      <c r="D208" s="2">
        <v>80</v>
      </c>
    </row>
    <row r="209" spans="1:4">
      <c r="A209" s="2">
        <v>2006</v>
      </c>
      <c r="B209" s="1" t="s">
        <v>5</v>
      </c>
      <c r="C209" s="2">
        <v>94</v>
      </c>
      <c r="D209" s="2">
        <v>6</v>
      </c>
    </row>
    <row r="210" spans="1:4">
      <c r="A210" s="2">
        <v>2006</v>
      </c>
      <c r="B210" s="1" t="s">
        <v>5</v>
      </c>
      <c r="C210" s="2">
        <v>84</v>
      </c>
      <c r="D210" s="2">
        <v>29</v>
      </c>
    </row>
    <row r="211" spans="1:4">
      <c r="A211" s="2">
        <v>2006</v>
      </c>
      <c r="B211" s="1" t="s">
        <v>5</v>
      </c>
      <c r="C211" s="2">
        <v>64</v>
      </c>
      <c r="D211" s="2">
        <v>60</v>
      </c>
    </row>
    <row r="212" spans="1:4">
      <c r="A212" s="2">
        <v>2007</v>
      </c>
      <c r="B212" s="1" t="s">
        <v>8</v>
      </c>
      <c r="C212" s="2">
        <v>65</v>
      </c>
      <c r="D212" s="2">
        <v>73</v>
      </c>
    </row>
    <row r="213" spans="1:4">
      <c r="A213" s="2">
        <v>2007</v>
      </c>
      <c r="B213" s="1" t="s">
        <v>8</v>
      </c>
      <c r="C213" s="2">
        <v>90</v>
      </c>
      <c r="D213" s="2">
        <v>29</v>
      </c>
    </row>
    <row r="214" spans="1:4">
      <c r="A214" s="2">
        <v>2007</v>
      </c>
      <c r="B214" s="1" t="s">
        <v>8</v>
      </c>
      <c r="C214" s="2">
        <v>100</v>
      </c>
      <c r="D214" s="2">
        <v>11</v>
      </c>
    </row>
    <row r="215" spans="1:4">
      <c r="A215" s="2">
        <v>2007</v>
      </c>
      <c r="B215" s="1" t="s">
        <v>8</v>
      </c>
      <c r="C215" s="2">
        <v>84</v>
      </c>
      <c r="D215" s="2">
        <v>16</v>
      </c>
    </row>
    <row r="216" spans="1:4">
      <c r="A216" s="2">
        <v>2007</v>
      </c>
      <c r="B216" s="1" t="s">
        <v>8</v>
      </c>
      <c r="C216" s="2">
        <v>66</v>
      </c>
      <c r="D216" s="2">
        <v>13</v>
      </c>
    </row>
    <row r="217" spans="1:4">
      <c r="A217" s="2">
        <v>2007</v>
      </c>
      <c r="B217" s="1" t="s">
        <v>8</v>
      </c>
      <c r="C217" s="2">
        <v>100</v>
      </c>
      <c r="D217" s="2">
        <v>3</v>
      </c>
    </row>
    <row r="218" spans="1:4">
      <c r="A218" s="2">
        <v>2007</v>
      </c>
      <c r="B218" s="1" t="s">
        <v>8</v>
      </c>
      <c r="C218" s="2">
        <v>43</v>
      </c>
      <c r="D218" s="2">
        <v>37</v>
      </c>
    </row>
    <row r="219" spans="1:4">
      <c r="A219" s="2">
        <v>2007</v>
      </c>
      <c r="B219" s="1" t="s">
        <v>8</v>
      </c>
      <c r="C219" s="2">
        <v>2</v>
      </c>
      <c r="D219" s="2">
        <v>78</v>
      </c>
    </row>
    <row r="220" spans="1:4">
      <c r="A220" s="2">
        <v>2007</v>
      </c>
      <c r="B220" s="1" t="s">
        <v>8</v>
      </c>
      <c r="C220" s="2">
        <v>12</v>
      </c>
      <c r="D220" s="2">
        <v>54</v>
      </c>
    </row>
    <row r="221" spans="1:4">
      <c r="A221" s="2">
        <v>2007</v>
      </c>
      <c r="B221" s="1" t="s">
        <v>8</v>
      </c>
      <c r="C221" s="2">
        <v>95</v>
      </c>
      <c r="D221" s="2">
        <v>14</v>
      </c>
    </row>
    <row r="222" spans="1:4">
      <c r="A222" s="2">
        <v>2007</v>
      </c>
      <c r="B222" s="1" t="s">
        <v>8</v>
      </c>
      <c r="C222" s="2">
        <v>66</v>
      </c>
      <c r="D222" s="2">
        <v>46</v>
      </c>
    </row>
    <row r="223" spans="1:4">
      <c r="A223" s="2">
        <v>2007</v>
      </c>
      <c r="B223" s="1" t="s">
        <v>8</v>
      </c>
      <c r="C223" s="2">
        <v>17</v>
      </c>
      <c r="D223" s="2">
        <v>77</v>
      </c>
    </row>
    <row r="224" spans="1:4">
      <c r="A224" s="2">
        <v>2007</v>
      </c>
      <c r="B224" s="1" t="s">
        <v>8</v>
      </c>
      <c r="C224" s="2">
        <v>87</v>
      </c>
      <c r="D224" s="2">
        <v>42</v>
      </c>
    </row>
    <row r="225" spans="1:4">
      <c r="A225" s="2">
        <v>2007</v>
      </c>
      <c r="B225" s="1" t="s">
        <v>8</v>
      </c>
      <c r="C225" s="2">
        <v>53</v>
      </c>
      <c r="D225" s="2">
        <v>54</v>
      </c>
    </row>
    <row r="226" spans="1:4">
      <c r="A226" s="2">
        <v>2007</v>
      </c>
      <c r="B226" s="1" t="s">
        <v>8</v>
      </c>
      <c r="C226" s="2">
        <v>11</v>
      </c>
      <c r="D226" s="2">
        <v>76</v>
      </c>
    </row>
    <row r="227" spans="1:4">
      <c r="A227" s="2">
        <v>2007</v>
      </c>
      <c r="B227" s="1" t="s">
        <v>4</v>
      </c>
      <c r="C227" s="2">
        <v>99</v>
      </c>
      <c r="D227" s="2">
        <v>30</v>
      </c>
    </row>
    <row r="228" spans="1:4">
      <c r="A228" s="2">
        <v>2007</v>
      </c>
      <c r="B228" s="1" t="s">
        <v>4</v>
      </c>
      <c r="C228" s="2">
        <v>97</v>
      </c>
      <c r="D228" s="2">
        <v>33</v>
      </c>
    </row>
    <row r="229" spans="1:4">
      <c r="A229" s="2">
        <v>2007</v>
      </c>
      <c r="B229" s="1" t="s">
        <v>4</v>
      </c>
      <c r="C229" s="2">
        <v>100</v>
      </c>
      <c r="D229" s="2">
        <v>2</v>
      </c>
    </row>
    <row r="230" spans="1:4">
      <c r="A230" s="2">
        <v>2007</v>
      </c>
      <c r="B230" s="1" t="s">
        <v>4</v>
      </c>
      <c r="C230" s="2">
        <v>100</v>
      </c>
      <c r="D230" s="2">
        <v>1</v>
      </c>
    </row>
    <row r="231" spans="1:4">
      <c r="A231" s="2">
        <v>2007</v>
      </c>
      <c r="B231" s="1" t="s">
        <v>4</v>
      </c>
      <c r="C231" s="2">
        <v>100</v>
      </c>
      <c r="D231" s="2">
        <v>1</v>
      </c>
    </row>
    <row r="232" spans="1:4">
      <c r="A232" s="2">
        <v>2007</v>
      </c>
      <c r="B232" s="1" t="s">
        <v>4</v>
      </c>
      <c r="C232" s="2">
        <v>92</v>
      </c>
      <c r="D232" s="2">
        <v>26</v>
      </c>
    </row>
    <row r="233" spans="1:4">
      <c r="A233" s="2">
        <v>2007</v>
      </c>
      <c r="B233" s="1" t="s">
        <v>4</v>
      </c>
      <c r="C233" s="2">
        <v>59</v>
      </c>
      <c r="D233" s="2">
        <v>11</v>
      </c>
    </row>
    <row r="234" spans="1:4">
      <c r="A234" s="2">
        <v>2007</v>
      </c>
      <c r="B234" s="1" t="s">
        <v>4</v>
      </c>
      <c r="C234" s="2">
        <v>100</v>
      </c>
      <c r="D234" s="2">
        <v>8</v>
      </c>
    </row>
    <row r="235" spans="1:4">
      <c r="A235" s="2">
        <v>2007</v>
      </c>
      <c r="B235" s="1" t="s">
        <v>4</v>
      </c>
      <c r="C235" s="2">
        <v>100</v>
      </c>
      <c r="D235" s="2">
        <v>0</v>
      </c>
    </row>
    <row r="236" spans="1:4">
      <c r="A236" s="2">
        <v>2007</v>
      </c>
      <c r="B236" s="1" t="s">
        <v>4</v>
      </c>
      <c r="C236" s="2">
        <v>100</v>
      </c>
      <c r="D236" s="2">
        <v>1</v>
      </c>
    </row>
    <row r="237" spans="1:4">
      <c r="A237" s="2">
        <v>2007</v>
      </c>
      <c r="B237" s="1" t="s">
        <v>6</v>
      </c>
      <c r="C237" s="2">
        <v>25</v>
      </c>
      <c r="D237" s="2">
        <v>74</v>
      </c>
    </row>
    <row r="238" spans="1:4">
      <c r="A238" s="2">
        <v>2007</v>
      </c>
      <c r="B238" s="1" t="s">
        <v>6</v>
      </c>
      <c r="C238" s="2">
        <v>6</v>
      </c>
      <c r="D238" s="2">
        <v>75</v>
      </c>
    </row>
    <row r="239" spans="1:4">
      <c r="A239" s="2">
        <v>2007</v>
      </c>
      <c r="B239" s="1" t="s">
        <v>6</v>
      </c>
      <c r="C239" s="2">
        <v>42</v>
      </c>
      <c r="D239" s="2">
        <v>66</v>
      </c>
    </row>
    <row r="240" spans="1:4">
      <c r="A240" s="2">
        <v>2007</v>
      </c>
      <c r="B240" s="1" t="s">
        <v>6</v>
      </c>
      <c r="C240" s="2">
        <v>86</v>
      </c>
      <c r="D240" s="2">
        <v>32</v>
      </c>
    </row>
    <row r="241" spans="1:4">
      <c r="A241" s="2">
        <v>2007</v>
      </c>
      <c r="B241" s="1" t="s">
        <v>6</v>
      </c>
      <c r="C241" s="2">
        <v>6</v>
      </c>
      <c r="D241" s="2">
        <v>86</v>
      </c>
    </row>
    <row r="242" spans="1:4">
      <c r="A242" s="2">
        <v>2007</v>
      </c>
      <c r="B242" s="1" t="s">
        <v>6</v>
      </c>
      <c r="C242" s="2">
        <v>80</v>
      </c>
      <c r="D242" s="2">
        <v>43</v>
      </c>
    </row>
    <row r="243" spans="1:4">
      <c r="A243" s="2">
        <v>2007</v>
      </c>
      <c r="B243" s="1" t="s">
        <v>6</v>
      </c>
      <c r="C243" s="2">
        <v>23</v>
      </c>
      <c r="D243" s="2">
        <v>53</v>
      </c>
    </row>
    <row r="244" spans="1:4">
      <c r="A244" s="2">
        <v>2007</v>
      </c>
      <c r="B244" s="1" t="s">
        <v>6</v>
      </c>
      <c r="C244" s="2">
        <v>100</v>
      </c>
      <c r="D244" s="2">
        <v>1</v>
      </c>
    </row>
    <row r="245" spans="1:4">
      <c r="A245" s="2">
        <v>2007</v>
      </c>
      <c r="B245" s="1" t="s">
        <v>6</v>
      </c>
      <c r="C245" s="2">
        <v>5</v>
      </c>
      <c r="D245" s="2">
        <v>86</v>
      </c>
    </row>
    <row r="246" spans="1:4">
      <c r="A246" s="2">
        <v>2007</v>
      </c>
      <c r="B246" s="1" t="s">
        <v>6</v>
      </c>
      <c r="C246" s="2">
        <v>89</v>
      </c>
      <c r="D246" s="2">
        <v>52</v>
      </c>
    </row>
    <row r="247" spans="1:4">
      <c r="A247" s="2">
        <v>2007</v>
      </c>
      <c r="B247" s="1" t="s">
        <v>6</v>
      </c>
      <c r="C247" s="2">
        <v>66</v>
      </c>
      <c r="D247" s="2">
        <v>53</v>
      </c>
    </row>
    <row r="248" spans="1:4">
      <c r="A248" s="2">
        <v>2007</v>
      </c>
      <c r="B248" s="1" t="s">
        <v>6</v>
      </c>
      <c r="C248" s="2">
        <v>48</v>
      </c>
      <c r="D248" s="2">
        <v>59</v>
      </c>
    </row>
    <row r="249" spans="1:4">
      <c r="A249" s="2">
        <v>2007</v>
      </c>
      <c r="B249" s="1" t="s">
        <v>6</v>
      </c>
      <c r="C249" s="2">
        <v>9</v>
      </c>
      <c r="D249" s="2">
        <v>52</v>
      </c>
    </row>
    <row r="250" spans="1:4">
      <c r="A250" s="2">
        <v>2007</v>
      </c>
      <c r="B250" s="1" t="s">
        <v>6</v>
      </c>
      <c r="C250" s="2">
        <v>11</v>
      </c>
      <c r="D250" s="2">
        <v>47</v>
      </c>
    </row>
    <row r="251" spans="1:4">
      <c r="A251" s="2">
        <v>2007</v>
      </c>
      <c r="B251" s="1" t="s">
        <v>6</v>
      </c>
      <c r="C251" s="2">
        <v>34</v>
      </c>
      <c r="D251" s="2">
        <v>60</v>
      </c>
    </row>
    <row r="252" spans="1:4">
      <c r="A252" s="2">
        <v>2007</v>
      </c>
      <c r="B252" s="1" t="s">
        <v>7</v>
      </c>
      <c r="C252" s="2">
        <v>23</v>
      </c>
      <c r="D252" s="2">
        <v>60</v>
      </c>
    </row>
    <row r="253" spans="1:4">
      <c r="A253" s="2">
        <v>2007</v>
      </c>
      <c r="B253" s="1" t="s">
        <v>7</v>
      </c>
      <c r="C253" s="2">
        <v>48</v>
      </c>
      <c r="D253" s="2">
        <v>44</v>
      </c>
    </row>
    <row r="254" spans="1:4">
      <c r="A254" s="2">
        <v>2007</v>
      </c>
      <c r="B254" s="1" t="s">
        <v>7</v>
      </c>
      <c r="C254" s="2">
        <v>7</v>
      </c>
      <c r="D254" s="2">
        <v>72</v>
      </c>
    </row>
    <row r="255" spans="1:4">
      <c r="A255" s="2">
        <v>2007</v>
      </c>
      <c r="B255" s="1" t="s">
        <v>7</v>
      </c>
      <c r="C255" s="2">
        <v>92</v>
      </c>
      <c r="D255" s="2">
        <v>56</v>
      </c>
    </row>
    <row r="256" spans="1:4">
      <c r="A256" s="2">
        <v>2007</v>
      </c>
      <c r="B256" s="1" t="s">
        <v>7</v>
      </c>
      <c r="C256" s="2">
        <v>59</v>
      </c>
      <c r="D256" s="2">
        <v>51</v>
      </c>
    </row>
    <row r="257" spans="1:4">
      <c r="A257" s="2">
        <v>2007</v>
      </c>
      <c r="B257" s="1" t="s">
        <v>7</v>
      </c>
      <c r="C257" s="2">
        <v>1</v>
      </c>
      <c r="D257" s="2">
        <v>80</v>
      </c>
    </row>
    <row r="258" spans="1:4">
      <c r="A258" s="2">
        <v>2007</v>
      </c>
      <c r="B258" s="1" t="s">
        <v>7</v>
      </c>
      <c r="C258" s="2">
        <v>27</v>
      </c>
      <c r="D258" s="2">
        <v>58</v>
      </c>
    </row>
    <row r="259" spans="1:4">
      <c r="A259" s="2">
        <v>2007</v>
      </c>
      <c r="B259" s="1" t="s">
        <v>7</v>
      </c>
      <c r="C259" s="2">
        <v>15</v>
      </c>
      <c r="D259" s="2">
        <v>54</v>
      </c>
    </row>
    <row r="260" spans="1:4">
      <c r="A260" s="2">
        <v>2007</v>
      </c>
      <c r="B260" s="1" t="s">
        <v>7</v>
      </c>
      <c r="C260" s="2">
        <v>15</v>
      </c>
      <c r="D260" s="2">
        <v>79</v>
      </c>
    </row>
    <row r="261" spans="1:4">
      <c r="A261" s="2">
        <v>2007</v>
      </c>
      <c r="B261" s="1" t="s">
        <v>7</v>
      </c>
      <c r="C261" s="2">
        <v>6</v>
      </c>
      <c r="D261" s="2">
        <v>67</v>
      </c>
    </row>
    <row r="262" spans="1:4">
      <c r="A262" s="2">
        <v>2007</v>
      </c>
      <c r="B262" s="1" t="s">
        <v>7</v>
      </c>
      <c r="C262" s="2">
        <v>6</v>
      </c>
      <c r="D262" s="2">
        <v>87</v>
      </c>
    </row>
    <row r="263" spans="1:4">
      <c r="A263" s="2">
        <v>2007</v>
      </c>
      <c r="B263" s="1" t="s">
        <v>7</v>
      </c>
      <c r="C263" s="2">
        <v>10</v>
      </c>
      <c r="D263" s="2">
        <v>92</v>
      </c>
    </row>
    <row r="264" spans="1:4">
      <c r="A264" s="2">
        <v>2007</v>
      </c>
      <c r="B264" s="1" t="s">
        <v>7</v>
      </c>
      <c r="C264" s="2">
        <v>13</v>
      </c>
      <c r="D264" s="2">
        <v>35</v>
      </c>
    </row>
    <row r="265" spans="1:4">
      <c r="A265" s="2">
        <v>2007</v>
      </c>
      <c r="B265" s="1" t="s">
        <v>7</v>
      </c>
      <c r="C265" s="2">
        <v>58</v>
      </c>
      <c r="D265" s="2">
        <v>65</v>
      </c>
    </row>
    <row r="266" spans="1:4">
      <c r="A266" s="2">
        <v>2007</v>
      </c>
      <c r="B266" s="1" t="s">
        <v>7</v>
      </c>
      <c r="C266" s="2">
        <v>1</v>
      </c>
      <c r="D266" s="2">
        <v>78</v>
      </c>
    </row>
    <row r="267" spans="1:4">
      <c r="A267" s="2">
        <v>2007</v>
      </c>
      <c r="B267" s="1" t="s">
        <v>5</v>
      </c>
      <c r="C267" s="2">
        <v>99</v>
      </c>
      <c r="D267" s="2">
        <v>7</v>
      </c>
    </row>
    <row r="268" spans="1:4">
      <c r="A268" s="2">
        <v>2007</v>
      </c>
      <c r="B268" s="1" t="s">
        <v>5</v>
      </c>
      <c r="C268" s="2">
        <v>100</v>
      </c>
      <c r="D268" s="2">
        <v>9</v>
      </c>
    </row>
    <row r="269" spans="1:4">
      <c r="A269" s="2">
        <v>2007</v>
      </c>
      <c r="B269" s="1" t="s">
        <v>5</v>
      </c>
      <c r="C269" s="2">
        <v>79</v>
      </c>
      <c r="D269" s="2">
        <v>38</v>
      </c>
    </row>
    <row r="270" spans="1:4">
      <c r="A270" s="2">
        <v>2007</v>
      </c>
      <c r="B270" s="1" t="s">
        <v>5</v>
      </c>
      <c r="C270" s="2">
        <v>71</v>
      </c>
      <c r="D270" s="2">
        <v>45</v>
      </c>
    </row>
    <row r="271" spans="1:4">
      <c r="A271" s="2">
        <v>2007</v>
      </c>
      <c r="B271" s="1" t="s">
        <v>5</v>
      </c>
      <c r="C271" s="2">
        <v>53</v>
      </c>
      <c r="D271" s="2">
        <v>68</v>
      </c>
    </row>
    <row r="272" spans="1:4">
      <c r="A272" s="2">
        <v>2007</v>
      </c>
      <c r="B272" s="1" t="s">
        <v>5</v>
      </c>
      <c r="C272" s="2">
        <v>29</v>
      </c>
      <c r="D272" s="2">
        <v>58</v>
      </c>
    </row>
    <row r="273" spans="1:4">
      <c r="A273" s="2">
        <v>2007</v>
      </c>
      <c r="B273" s="1" t="s">
        <v>5</v>
      </c>
      <c r="C273" s="2">
        <v>98</v>
      </c>
      <c r="D273" s="2">
        <v>17</v>
      </c>
    </row>
    <row r="274" spans="1:4">
      <c r="A274" s="2">
        <v>2007</v>
      </c>
      <c r="B274" s="1" t="s">
        <v>5</v>
      </c>
      <c r="C274" s="2">
        <v>83</v>
      </c>
      <c r="D274" s="2">
        <v>24</v>
      </c>
    </row>
    <row r="275" spans="1:4">
      <c r="A275" s="2">
        <v>2007</v>
      </c>
      <c r="B275" s="1" t="s">
        <v>5</v>
      </c>
      <c r="C275" s="2">
        <v>88</v>
      </c>
      <c r="D275" s="2">
        <v>26</v>
      </c>
    </row>
    <row r="276" spans="1:4">
      <c r="A276" s="2">
        <v>2007</v>
      </c>
      <c r="B276" s="1" t="s">
        <v>5</v>
      </c>
      <c r="C276" s="2">
        <v>71</v>
      </c>
      <c r="D276" s="2">
        <v>53</v>
      </c>
    </row>
    <row r="277" spans="1:4">
      <c r="A277" s="2">
        <v>2008</v>
      </c>
      <c r="B277" s="1" t="s">
        <v>8</v>
      </c>
      <c r="C277" s="2">
        <v>79</v>
      </c>
      <c r="D277" s="2">
        <v>20</v>
      </c>
    </row>
    <row r="278" spans="1:4">
      <c r="A278" s="2">
        <v>2008</v>
      </c>
      <c r="B278" s="1" t="s">
        <v>8</v>
      </c>
      <c r="C278" s="2">
        <v>96</v>
      </c>
      <c r="D278" s="2">
        <v>35</v>
      </c>
    </row>
    <row r="279" spans="1:4">
      <c r="A279" s="2">
        <v>2008</v>
      </c>
      <c r="B279" s="1" t="s">
        <v>8</v>
      </c>
      <c r="C279" s="2">
        <v>93</v>
      </c>
      <c r="D279" s="2">
        <v>2</v>
      </c>
    </row>
    <row r="280" spans="1:4">
      <c r="A280" s="2">
        <v>2008</v>
      </c>
      <c r="B280" s="1" t="s">
        <v>8</v>
      </c>
      <c r="C280" s="2">
        <v>95</v>
      </c>
      <c r="D280" s="2">
        <v>29</v>
      </c>
    </row>
    <row r="281" spans="1:4">
      <c r="A281" s="2">
        <v>2008</v>
      </c>
      <c r="B281" s="1" t="s">
        <v>8</v>
      </c>
      <c r="C281" s="2">
        <v>72</v>
      </c>
      <c r="D281" s="2">
        <v>15</v>
      </c>
    </row>
    <row r="282" spans="1:4">
      <c r="A282" s="2">
        <v>2008</v>
      </c>
      <c r="B282" s="1" t="s">
        <v>8</v>
      </c>
      <c r="C282" s="2">
        <v>61</v>
      </c>
      <c r="D282" s="2">
        <v>8</v>
      </c>
    </row>
    <row r="283" spans="1:4">
      <c r="A283" s="2">
        <v>2008</v>
      </c>
      <c r="B283" s="1" t="s">
        <v>8</v>
      </c>
      <c r="C283" s="2">
        <v>94</v>
      </c>
      <c r="D283" s="2">
        <v>4</v>
      </c>
    </row>
    <row r="284" spans="1:4">
      <c r="A284" s="2">
        <v>2008</v>
      </c>
      <c r="B284" s="1" t="s">
        <v>8</v>
      </c>
      <c r="C284" s="2">
        <v>88</v>
      </c>
      <c r="D284" s="2">
        <v>37</v>
      </c>
    </row>
    <row r="285" spans="1:4">
      <c r="A285" s="2">
        <v>2008</v>
      </c>
      <c r="B285" s="1" t="s">
        <v>8</v>
      </c>
      <c r="C285" s="2">
        <v>100</v>
      </c>
      <c r="D285" s="2">
        <v>14</v>
      </c>
    </row>
    <row r="286" spans="1:4">
      <c r="A286" s="2">
        <v>2008</v>
      </c>
      <c r="B286" s="1" t="s">
        <v>8</v>
      </c>
      <c r="C286" s="2">
        <v>75</v>
      </c>
      <c r="D286" s="2">
        <v>18</v>
      </c>
    </row>
    <row r="287" spans="1:4">
      <c r="A287" s="2">
        <v>2008</v>
      </c>
      <c r="B287" s="1" t="s">
        <v>8</v>
      </c>
      <c r="C287" s="2">
        <v>57</v>
      </c>
      <c r="D287" s="2">
        <v>31</v>
      </c>
    </row>
    <row r="288" spans="1:4">
      <c r="A288" s="2">
        <v>2008</v>
      </c>
      <c r="B288" s="1" t="s">
        <v>8</v>
      </c>
      <c r="C288" s="2">
        <v>37</v>
      </c>
      <c r="D288" s="2">
        <v>71</v>
      </c>
    </row>
    <row r="289" spans="1:4">
      <c r="A289" s="2">
        <v>2008</v>
      </c>
      <c r="B289" s="1" t="s">
        <v>8</v>
      </c>
      <c r="C289" s="2">
        <v>41</v>
      </c>
      <c r="D289" s="2">
        <v>31</v>
      </c>
    </row>
    <row r="290" spans="1:4">
      <c r="A290" s="2">
        <v>2008</v>
      </c>
      <c r="B290" s="1" t="s">
        <v>4</v>
      </c>
      <c r="C290" s="2">
        <v>100</v>
      </c>
      <c r="D290" s="2">
        <v>14</v>
      </c>
    </row>
    <row r="291" spans="1:4">
      <c r="A291" s="2">
        <v>2008</v>
      </c>
      <c r="B291" s="1" t="s">
        <v>4</v>
      </c>
      <c r="C291" s="2">
        <v>88</v>
      </c>
      <c r="D291" s="2">
        <v>18</v>
      </c>
    </row>
    <row r="292" spans="1:4">
      <c r="A292" s="2">
        <v>2008</v>
      </c>
      <c r="B292" s="1" t="s">
        <v>4</v>
      </c>
      <c r="C292" s="2">
        <v>100</v>
      </c>
      <c r="D292" s="2">
        <v>4</v>
      </c>
    </row>
    <row r="293" spans="1:4">
      <c r="A293" s="2">
        <v>2008</v>
      </c>
      <c r="B293" s="1" t="s">
        <v>4</v>
      </c>
      <c r="C293" s="2">
        <v>100</v>
      </c>
      <c r="D293" s="2">
        <v>19</v>
      </c>
    </row>
    <row r="294" spans="1:4">
      <c r="A294" s="2">
        <v>2008</v>
      </c>
      <c r="B294" s="1" t="s">
        <v>4</v>
      </c>
      <c r="C294" s="2">
        <v>68</v>
      </c>
      <c r="D294" s="2">
        <v>32</v>
      </c>
    </row>
    <row r="295" spans="1:4">
      <c r="A295" s="2">
        <v>2008</v>
      </c>
      <c r="B295" s="1" t="s">
        <v>4</v>
      </c>
      <c r="C295" s="2">
        <v>100</v>
      </c>
      <c r="D295" s="2">
        <v>4</v>
      </c>
    </row>
    <row r="296" spans="1:4">
      <c r="A296" s="2">
        <v>2008</v>
      </c>
      <c r="B296" s="1" t="s">
        <v>4</v>
      </c>
      <c r="C296" s="2">
        <v>92</v>
      </c>
      <c r="D296" s="2">
        <v>5</v>
      </c>
    </row>
    <row r="297" spans="1:4">
      <c r="A297" s="2">
        <v>2008</v>
      </c>
      <c r="B297" s="1" t="s">
        <v>4</v>
      </c>
      <c r="C297" s="2">
        <v>99</v>
      </c>
      <c r="D297" s="2">
        <v>7</v>
      </c>
    </row>
    <row r="298" spans="1:4">
      <c r="A298" s="2">
        <v>2008</v>
      </c>
      <c r="B298" s="1" t="s">
        <v>4</v>
      </c>
      <c r="C298" s="2">
        <v>100</v>
      </c>
      <c r="D298" s="2">
        <v>2</v>
      </c>
    </row>
    <row r="299" spans="1:4">
      <c r="A299" s="2">
        <v>2008</v>
      </c>
      <c r="B299" s="1" t="s">
        <v>4</v>
      </c>
      <c r="C299" s="2">
        <v>100</v>
      </c>
      <c r="D299" s="2">
        <v>1</v>
      </c>
    </row>
    <row r="300" spans="1:4">
      <c r="A300" s="2">
        <v>2008</v>
      </c>
      <c r="B300" s="1" t="s">
        <v>6</v>
      </c>
      <c r="C300" s="2">
        <v>43</v>
      </c>
      <c r="D300" s="2">
        <v>33</v>
      </c>
    </row>
    <row r="301" spans="1:4">
      <c r="A301" s="2">
        <v>2008</v>
      </c>
      <c r="B301" s="1" t="s">
        <v>6</v>
      </c>
      <c r="C301" s="2">
        <v>59</v>
      </c>
      <c r="D301" s="2">
        <v>34</v>
      </c>
    </row>
    <row r="302" spans="1:4">
      <c r="A302" s="2">
        <v>2008</v>
      </c>
      <c r="B302" s="1" t="s">
        <v>6</v>
      </c>
      <c r="C302" s="2">
        <v>36</v>
      </c>
      <c r="D302" s="2">
        <v>6</v>
      </c>
    </row>
    <row r="303" spans="1:4">
      <c r="A303" s="2">
        <v>2008</v>
      </c>
      <c r="B303" s="1" t="s">
        <v>6</v>
      </c>
      <c r="C303" s="2">
        <v>83</v>
      </c>
      <c r="D303" s="2">
        <v>8</v>
      </c>
    </row>
    <row r="304" spans="1:4">
      <c r="A304" s="2">
        <v>2008</v>
      </c>
      <c r="B304" s="1" t="s">
        <v>6</v>
      </c>
      <c r="C304" s="2">
        <v>85</v>
      </c>
      <c r="D304" s="2">
        <v>24</v>
      </c>
    </row>
    <row r="305" spans="1:4">
      <c r="A305" s="2">
        <v>2008</v>
      </c>
      <c r="B305" s="1" t="s">
        <v>6</v>
      </c>
      <c r="C305" s="2">
        <v>41</v>
      </c>
      <c r="D305" s="2">
        <v>51</v>
      </c>
    </row>
    <row r="306" spans="1:4">
      <c r="A306" s="2">
        <v>2008</v>
      </c>
      <c r="B306" s="1" t="s">
        <v>6</v>
      </c>
      <c r="C306" s="2">
        <v>29</v>
      </c>
      <c r="D306" s="2">
        <v>61</v>
      </c>
    </row>
    <row r="307" spans="1:4">
      <c r="A307" s="2">
        <v>2008</v>
      </c>
      <c r="B307" s="1" t="s">
        <v>6</v>
      </c>
      <c r="C307" s="2">
        <v>18</v>
      </c>
      <c r="D307" s="2">
        <v>58</v>
      </c>
    </row>
    <row r="308" spans="1:4">
      <c r="A308" s="2">
        <v>2008</v>
      </c>
      <c r="B308" s="1" t="s">
        <v>6</v>
      </c>
      <c r="C308" s="2">
        <v>93</v>
      </c>
      <c r="D308" s="2">
        <v>7</v>
      </c>
    </row>
    <row r="309" spans="1:4">
      <c r="A309" s="2">
        <v>2008</v>
      </c>
      <c r="B309" s="1" t="s">
        <v>6</v>
      </c>
      <c r="C309" s="2">
        <v>46</v>
      </c>
      <c r="D309" s="2">
        <v>49</v>
      </c>
    </row>
    <row r="310" spans="1:4">
      <c r="A310" s="2">
        <v>2008</v>
      </c>
      <c r="B310" s="1" t="s">
        <v>6</v>
      </c>
      <c r="C310" s="2">
        <v>33</v>
      </c>
      <c r="D310" s="2">
        <v>30</v>
      </c>
    </row>
    <row r="311" spans="1:4">
      <c r="A311" s="2">
        <v>2008</v>
      </c>
      <c r="B311" s="1" t="s">
        <v>6</v>
      </c>
      <c r="C311" s="2">
        <v>79</v>
      </c>
      <c r="D311" s="2">
        <v>37</v>
      </c>
    </row>
    <row r="312" spans="1:4">
      <c r="A312" s="2">
        <v>2008</v>
      </c>
      <c r="B312" s="1" t="s">
        <v>6</v>
      </c>
      <c r="C312" s="2">
        <v>7</v>
      </c>
      <c r="D312" s="2">
        <v>50</v>
      </c>
    </row>
    <row r="313" spans="1:4">
      <c r="A313" s="2">
        <v>2008</v>
      </c>
      <c r="B313" s="1" t="s">
        <v>6</v>
      </c>
      <c r="C313" s="2">
        <v>4</v>
      </c>
      <c r="D313" s="2">
        <v>74</v>
      </c>
    </row>
    <row r="314" spans="1:4">
      <c r="A314" s="2">
        <v>2008</v>
      </c>
      <c r="B314" s="1" t="s">
        <v>6</v>
      </c>
      <c r="C314" s="2">
        <v>20</v>
      </c>
      <c r="D314" s="2">
        <v>55</v>
      </c>
    </row>
    <row r="315" spans="1:4">
      <c r="A315" s="2">
        <v>2008</v>
      </c>
      <c r="B315" s="1" t="s">
        <v>6</v>
      </c>
      <c r="C315" s="2">
        <v>57</v>
      </c>
      <c r="D315" s="2">
        <v>45</v>
      </c>
    </row>
    <row r="316" spans="1:4">
      <c r="A316" s="2">
        <v>2008</v>
      </c>
      <c r="B316" s="1" t="s">
        <v>6</v>
      </c>
      <c r="C316" s="2">
        <v>78</v>
      </c>
      <c r="D316" s="2">
        <v>14</v>
      </c>
    </row>
    <row r="317" spans="1:4">
      <c r="A317" s="2">
        <v>2008</v>
      </c>
      <c r="B317" s="1" t="s">
        <v>6</v>
      </c>
      <c r="C317" s="2">
        <v>64</v>
      </c>
      <c r="D317" s="2">
        <v>27</v>
      </c>
    </row>
    <row r="318" spans="1:4">
      <c r="A318" s="2">
        <v>2008</v>
      </c>
      <c r="B318" s="1" t="s">
        <v>6</v>
      </c>
      <c r="C318" s="2">
        <v>7</v>
      </c>
      <c r="D318" s="2">
        <v>70</v>
      </c>
    </row>
    <row r="319" spans="1:4">
      <c r="A319" s="2">
        <v>2008</v>
      </c>
      <c r="B319" s="1" t="s">
        <v>6</v>
      </c>
      <c r="C319" s="2">
        <v>15</v>
      </c>
      <c r="D319" s="2">
        <v>66</v>
      </c>
    </row>
    <row r="320" spans="1:4">
      <c r="A320" s="2">
        <v>2008</v>
      </c>
      <c r="B320" s="1" t="s">
        <v>7</v>
      </c>
      <c r="C320" s="2">
        <v>65</v>
      </c>
      <c r="D320" s="2">
        <v>72</v>
      </c>
    </row>
    <row r="321" spans="1:4">
      <c r="A321" s="2">
        <v>2008</v>
      </c>
      <c r="B321" s="1" t="s">
        <v>7</v>
      </c>
      <c r="C321" s="2">
        <v>94</v>
      </c>
      <c r="D321" s="2">
        <v>16</v>
      </c>
    </row>
    <row r="322" spans="1:4">
      <c r="A322" s="2">
        <v>2008</v>
      </c>
      <c r="B322" s="1" t="s">
        <v>7</v>
      </c>
      <c r="C322" s="2">
        <v>48</v>
      </c>
      <c r="D322" s="2">
        <v>78</v>
      </c>
    </row>
    <row r="323" spans="1:4">
      <c r="A323" s="2">
        <v>2008</v>
      </c>
      <c r="B323" s="1" t="s">
        <v>7</v>
      </c>
      <c r="C323" s="2">
        <v>79</v>
      </c>
      <c r="D323" s="2">
        <v>41</v>
      </c>
    </row>
    <row r="324" spans="1:4">
      <c r="A324" s="2">
        <v>2008</v>
      </c>
      <c r="B324" s="1" t="s">
        <v>7</v>
      </c>
      <c r="C324" s="2">
        <v>70</v>
      </c>
      <c r="D324" s="2">
        <v>18</v>
      </c>
    </row>
    <row r="325" spans="1:4">
      <c r="A325" s="2">
        <v>2008</v>
      </c>
      <c r="B325" s="1" t="s">
        <v>7</v>
      </c>
      <c r="C325" s="2">
        <v>78</v>
      </c>
      <c r="D325" s="2">
        <v>11</v>
      </c>
    </row>
    <row r="326" spans="1:4">
      <c r="A326" s="2">
        <v>2008</v>
      </c>
      <c r="B326" s="1" t="s">
        <v>7</v>
      </c>
      <c r="C326" s="2">
        <v>95</v>
      </c>
      <c r="D326" s="2">
        <v>6</v>
      </c>
    </row>
    <row r="327" spans="1:4">
      <c r="A327" s="2">
        <v>2008</v>
      </c>
      <c r="B327" s="1" t="s">
        <v>7</v>
      </c>
      <c r="C327" s="2">
        <v>92</v>
      </c>
      <c r="D327" s="2">
        <v>9</v>
      </c>
    </row>
    <row r="328" spans="1:4">
      <c r="A328" s="2">
        <v>2008</v>
      </c>
      <c r="B328" s="1" t="s">
        <v>7</v>
      </c>
      <c r="C328" s="2">
        <v>100</v>
      </c>
      <c r="D328" s="2">
        <v>6</v>
      </c>
    </row>
    <row r="329" spans="1:4">
      <c r="A329" s="2">
        <v>2008</v>
      </c>
      <c r="B329" s="1" t="s">
        <v>7</v>
      </c>
      <c r="C329" s="2">
        <v>91</v>
      </c>
      <c r="D329" s="2">
        <v>26</v>
      </c>
    </row>
    <row r="330" spans="1:4">
      <c r="A330" s="2">
        <v>2008</v>
      </c>
      <c r="B330" s="1" t="s">
        <v>7</v>
      </c>
      <c r="C330" s="2">
        <v>92</v>
      </c>
      <c r="D330" s="2">
        <v>36</v>
      </c>
    </row>
    <row r="331" spans="1:4">
      <c r="A331" s="2">
        <v>2008</v>
      </c>
      <c r="B331" s="1" t="s">
        <v>7</v>
      </c>
      <c r="C331" s="2">
        <v>98</v>
      </c>
      <c r="D331" s="2">
        <v>18</v>
      </c>
    </row>
    <row r="332" spans="1:4">
      <c r="A332" s="2">
        <v>2008</v>
      </c>
      <c r="B332" s="1" t="s">
        <v>7</v>
      </c>
      <c r="C332" s="2">
        <v>91</v>
      </c>
      <c r="D332" s="2">
        <v>30</v>
      </c>
    </row>
    <row r="333" spans="1:4">
      <c r="A333" s="2">
        <v>2008</v>
      </c>
      <c r="B333" s="1" t="s">
        <v>7</v>
      </c>
      <c r="C333" s="2">
        <v>97</v>
      </c>
      <c r="D333" s="2">
        <v>9</v>
      </c>
    </row>
    <row r="334" spans="1:4">
      <c r="A334" s="2">
        <v>2008</v>
      </c>
      <c r="B334" s="1" t="s">
        <v>7</v>
      </c>
      <c r="C334" s="2">
        <v>10</v>
      </c>
      <c r="D334" s="2">
        <v>11</v>
      </c>
    </row>
    <row r="335" spans="1:4">
      <c r="A335" s="2">
        <v>2008</v>
      </c>
      <c r="B335" s="1" t="s">
        <v>5</v>
      </c>
      <c r="C335" s="2">
        <v>100</v>
      </c>
      <c r="D335" s="2">
        <v>43</v>
      </c>
    </row>
    <row r="336" spans="1:4">
      <c r="A336" s="2">
        <v>2008</v>
      </c>
      <c r="B336" s="1" t="s">
        <v>5</v>
      </c>
      <c r="C336" s="2">
        <v>98</v>
      </c>
      <c r="D336" s="2">
        <v>3</v>
      </c>
    </row>
    <row r="337" spans="1:4">
      <c r="A337" s="2">
        <v>2008</v>
      </c>
      <c r="B337" s="1" t="s">
        <v>5</v>
      </c>
      <c r="C337" s="2">
        <v>92</v>
      </c>
      <c r="D337" s="2">
        <v>7</v>
      </c>
    </row>
    <row r="338" spans="1:4">
      <c r="A338" s="2">
        <v>2008</v>
      </c>
      <c r="B338" s="1" t="s">
        <v>5</v>
      </c>
      <c r="C338" s="2">
        <v>61</v>
      </c>
      <c r="D338" s="2">
        <v>14</v>
      </c>
    </row>
    <row r="339" spans="1:4">
      <c r="A339" s="2">
        <v>2008</v>
      </c>
      <c r="B339" s="1" t="s">
        <v>5</v>
      </c>
      <c r="C339" s="2">
        <v>91</v>
      </c>
      <c r="D339" s="2">
        <v>4</v>
      </c>
    </row>
    <row r="340" spans="1:4">
      <c r="A340" s="2">
        <v>2008</v>
      </c>
      <c r="B340" s="1" t="s">
        <v>5</v>
      </c>
      <c r="C340" s="2">
        <v>100</v>
      </c>
      <c r="D340" s="2">
        <v>1</v>
      </c>
    </row>
    <row r="341" spans="1:4">
      <c r="A341" s="2">
        <v>2008</v>
      </c>
      <c r="B341" s="1" t="s">
        <v>5</v>
      </c>
      <c r="C341" s="2">
        <v>99</v>
      </c>
      <c r="D341" s="2">
        <v>3</v>
      </c>
    </row>
    <row r="342" spans="1:4">
      <c r="A342" s="2">
        <v>2008</v>
      </c>
      <c r="B342" s="1" t="s">
        <v>5</v>
      </c>
      <c r="C342" s="2">
        <v>100</v>
      </c>
      <c r="D342" s="2">
        <v>0</v>
      </c>
    </row>
    <row r="343" spans="1:4">
      <c r="A343" s="2">
        <v>2008</v>
      </c>
      <c r="B343" s="1" t="s">
        <v>5</v>
      </c>
      <c r="C343" s="2">
        <v>59</v>
      </c>
      <c r="D343" s="2">
        <v>21</v>
      </c>
    </row>
    <row r="344" spans="1:4">
      <c r="A344" s="2">
        <v>2008</v>
      </c>
      <c r="B344" s="1" t="s">
        <v>5</v>
      </c>
      <c r="C344" s="2">
        <v>44</v>
      </c>
      <c r="D344" s="2">
        <v>36</v>
      </c>
    </row>
    <row r="345" spans="1:4">
      <c r="A345" s="2">
        <v>2009</v>
      </c>
      <c r="B345" s="1" t="s">
        <v>8</v>
      </c>
      <c r="C345" s="2">
        <v>100</v>
      </c>
      <c r="D345" s="2">
        <v>9</v>
      </c>
    </row>
    <row r="346" spans="1:4">
      <c r="A346" s="2">
        <v>2009</v>
      </c>
      <c r="B346" s="1" t="s">
        <v>8</v>
      </c>
      <c r="C346" s="2">
        <v>100</v>
      </c>
      <c r="D346" s="2">
        <v>2</v>
      </c>
    </row>
    <row r="347" spans="1:4">
      <c r="A347" s="2">
        <v>2009</v>
      </c>
      <c r="B347" s="1" t="s">
        <v>8</v>
      </c>
      <c r="C347" s="2">
        <v>100</v>
      </c>
      <c r="D347" s="2">
        <v>25</v>
      </c>
    </row>
    <row r="348" spans="1:4">
      <c r="A348" s="2">
        <v>2009</v>
      </c>
      <c r="B348" s="1" t="s">
        <v>8</v>
      </c>
      <c r="C348" s="2">
        <v>98</v>
      </c>
      <c r="D348" s="2">
        <v>15</v>
      </c>
    </row>
    <row r="349" spans="1:4">
      <c r="A349" s="2">
        <v>2009</v>
      </c>
      <c r="B349" s="1" t="s">
        <v>8</v>
      </c>
      <c r="C349" s="2">
        <v>99</v>
      </c>
      <c r="D349" s="2">
        <v>3</v>
      </c>
    </row>
    <row r="350" spans="1:4">
      <c r="A350" s="2">
        <v>2009</v>
      </c>
      <c r="B350" s="1" t="s">
        <v>8</v>
      </c>
      <c r="C350" s="2">
        <v>71</v>
      </c>
      <c r="D350" s="2">
        <v>27</v>
      </c>
    </row>
    <row r="351" spans="1:4">
      <c r="A351" s="2">
        <v>2009</v>
      </c>
      <c r="B351" s="1" t="s">
        <v>8</v>
      </c>
      <c r="C351" s="2">
        <v>62</v>
      </c>
      <c r="D351" s="2">
        <v>34</v>
      </c>
    </row>
    <row r="352" spans="1:4">
      <c r="A352" s="2">
        <v>2009</v>
      </c>
      <c r="B352" s="1" t="s">
        <v>8</v>
      </c>
      <c r="C352" s="2">
        <v>78</v>
      </c>
      <c r="D352" s="2">
        <v>20</v>
      </c>
    </row>
    <row r="353" spans="1:4">
      <c r="A353" s="2">
        <v>2009</v>
      </c>
      <c r="B353" s="1" t="s">
        <v>8</v>
      </c>
      <c r="C353" s="2">
        <v>90</v>
      </c>
      <c r="D353" s="2">
        <v>8</v>
      </c>
    </row>
    <row r="354" spans="1:4">
      <c r="A354" s="2">
        <v>2009</v>
      </c>
      <c r="B354" s="1" t="s">
        <v>8</v>
      </c>
      <c r="C354" s="2">
        <v>98</v>
      </c>
      <c r="D354" s="2">
        <v>8</v>
      </c>
    </row>
    <row r="355" spans="1:4">
      <c r="A355" s="2">
        <v>2009</v>
      </c>
      <c r="B355" s="1" t="s">
        <v>8</v>
      </c>
      <c r="C355" s="2">
        <v>86</v>
      </c>
      <c r="D355" s="2">
        <v>2</v>
      </c>
    </row>
    <row r="356" spans="1:4">
      <c r="A356" s="2">
        <v>2009</v>
      </c>
      <c r="B356" s="1" t="s">
        <v>8</v>
      </c>
      <c r="C356" s="2">
        <v>84</v>
      </c>
      <c r="D356" s="2">
        <v>27</v>
      </c>
    </row>
    <row r="357" spans="1:4">
      <c r="A357" s="2">
        <v>2009</v>
      </c>
      <c r="B357" s="1" t="s">
        <v>8</v>
      </c>
      <c r="C357" s="2">
        <v>88</v>
      </c>
      <c r="D357" s="2">
        <v>1</v>
      </c>
    </row>
    <row r="358" spans="1:4">
      <c r="A358" s="2">
        <v>2009</v>
      </c>
      <c r="B358" s="1" t="s">
        <v>8</v>
      </c>
      <c r="C358" s="2">
        <v>100</v>
      </c>
      <c r="D358" s="2">
        <v>6</v>
      </c>
    </row>
    <row r="359" spans="1:4">
      <c r="A359" s="2">
        <v>2009</v>
      </c>
      <c r="B359" s="1" t="s">
        <v>8</v>
      </c>
      <c r="C359" s="2">
        <v>70</v>
      </c>
      <c r="D359" s="2">
        <v>3</v>
      </c>
    </row>
    <row r="360" spans="1:4">
      <c r="A360" s="2">
        <v>2009</v>
      </c>
      <c r="B360" s="1" t="s">
        <v>8</v>
      </c>
      <c r="C360" s="2">
        <v>100</v>
      </c>
      <c r="D360" s="2">
        <v>2</v>
      </c>
    </row>
    <row r="361" spans="1:4">
      <c r="A361" s="2">
        <v>2009</v>
      </c>
      <c r="B361" s="1" t="s">
        <v>8</v>
      </c>
      <c r="C361" s="2">
        <v>75</v>
      </c>
      <c r="D361" s="2">
        <v>25</v>
      </c>
    </row>
    <row r="362" spans="1:4">
      <c r="A362" s="2">
        <v>2009</v>
      </c>
      <c r="B362" s="1" t="s">
        <v>8</v>
      </c>
      <c r="C362" s="2">
        <v>67</v>
      </c>
      <c r="D362" s="2">
        <v>74</v>
      </c>
    </row>
    <row r="363" spans="1:4">
      <c r="A363" s="2">
        <v>2009</v>
      </c>
      <c r="B363" s="1" t="s">
        <v>8</v>
      </c>
      <c r="C363" s="2">
        <v>100</v>
      </c>
      <c r="D363" s="2">
        <v>0</v>
      </c>
    </row>
    <row r="364" spans="1:4">
      <c r="A364" s="2">
        <v>2009</v>
      </c>
      <c r="B364" s="1" t="s">
        <v>8</v>
      </c>
      <c r="C364" s="2">
        <v>87</v>
      </c>
      <c r="D364" s="2">
        <v>24</v>
      </c>
    </row>
    <row r="365" spans="1:4">
      <c r="A365" s="2">
        <v>2009</v>
      </c>
      <c r="B365" s="1" t="s">
        <v>4</v>
      </c>
      <c r="C365" s="2">
        <v>100</v>
      </c>
      <c r="D365" s="2">
        <v>5</v>
      </c>
    </row>
    <row r="366" spans="1:4">
      <c r="A366" s="2">
        <v>2009</v>
      </c>
      <c r="B366" s="1" t="s">
        <v>4</v>
      </c>
      <c r="C366" s="2">
        <v>97</v>
      </c>
      <c r="D366" s="2">
        <v>5</v>
      </c>
    </row>
    <row r="367" spans="1:4">
      <c r="A367" s="2">
        <v>2009</v>
      </c>
      <c r="B367" s="1" t="s">
        <v>4</v>
      </c>
      <c r="C367" s="2">
        <v>71</v>
      </c>
      <c r="D367" s="2">
        <v>23</v>
      </c>
    </row>
    <row r="368" spans="1:4">
      <c r="A368" s="2">
        <v>2009</v>
      </c>
      <c r="B368" s="1" t="s">
        <v>4</v>
      </c>
      <c r="C368" s="2">
        <v>94</v>
      </c>
      <c r="D368" s="2">
        <v>41</v>
      </c>
    </row>
    <row r="369" spans="1:4">
      <c r="A369" s="2">
        <v>2009</v>
      </c>
      <c r="B369" s="1" t="s">
        <v>4</v>
      </c>
      <c r="C369" s="2">
        <v>100</v>
      </c>
      <c r="D369" s="2">
        <v>59</v>
      </c>
    </row>
    <row r="370" spans="1:4">
      <c r="A370" s="2">
        <v>2009</v>
      </c>
      <c r="B370" s="1" t="s">
        <v>4</v>
      </c>
      <c r="C370" s="2">
        <v>100</v>
      </c>
      <c r="D370" s="2">
        <v>15</v>
      </c>
    </row>
    <row r="371" spans="1:4">
      <c r="A371" s="2">
        <v>2009</v>
      </c>
      <c r="B371" s="1" t="s">
        <v>4</v>
      </c>
      <c r="C371" s="2">
        <v>34</v>
      </c>
      <c r="D371" s="2">
        <v>10</v>
      </c>
    </row>
    <row r="372" spans="1:4">
      <c r="A372" s="2">
        <v>2009</v>
      </c>
      <c r="B372" s="1" t="s">
        <v>4</v>
      </c>
      <c r="C372" s="2">
        <v>100</v>
      </c>
      <c r="D372" s="2">
        <v>0</v>
      </c>
    </row>
    <row r="373" spans="1:4">
      <c r="A373" s="2">
        <v>2009</v>
      </c>
      <c r="B373" s="1" t="s">
        <v>4</v>
      </c>
      <c r="C373" s="2">
        <v>100</v>
      </c>
      <c r="D373" s="2">
        <v>0</v>
      </c>
    </row>
    <row r="374" spans="1:4">
      <c r="A374" s="2">
        <v>2009</v>
      </c>
      <c r="B374" s="1" t="s">
        <v>4</v>
      </c>
      <c r="C374" s="2">
        <v>100</v>
      </c>
      <c r="D374" s="2">
        <v>0</v>
      </c>
    </row>
    <row r="375" spans="1:4">
      <c r="A375" s="2">
        <v>2009</v>
      </c>
      <c r="B375" s="1" t="s">
        <v>4</v>
      </c>
      <c r="C375" s="2">
        <v>64</v>
      </c>
      <c r="D375" s="2">
        <v>19</v>
      </c>
    </row>
    <row r="376" spans="1:4">
      <c r="A376" s="2">
        <v>2009</v>
      </c>
      <c r="B376" s="1" t="s">
        <v>4</v>
      </c>
      <c r="C376" s="2">
        <v>99</v>
      </c>
      <c r="D376" s="2">
        <v>19</v>
      </c>
    </row>
    <row r="377" spans="1:4">
      <c r="A377" s="2">
        <v>2009</v>
      </c>
      <c r="B377" s="1" t="s">
        <v>4</v>
      </c>
      <c r="C377" s="2">
        <v>100</v>
      </c>
      <c r="D377" s="2">
        <v>13</v>
      </c>
    </row>
    <row r="378" spans="1:4">
      <c r="A378" s="2">
        <v>2009</v>
      </c>
      <c r="B378" s="1" t="s">
        <v>4</v>
      </c>
      <c r="C378" s="2">
        <v>100</v>
      </c>
      <c r="D378" s="2">
        <v>13</v>
      </c>
    </row>
    <row r="379" spans="1:4">
      <c r="A379" s="2">
        <v>2009</v>
      </c>
      <c r="B379" s="1" t="s">
        <v>4</v>
      </c>
      <c r="C379" s="2">
        <v>100</v>
      </c>
      <c r="D379" s="2">
        <v>0</v>
      </c>
    </row>
    <row r="380" spans="1:4">
      <c r="A380" s="2">
        <v>2009</v>
      </c>
      <c r="B380" s="1" t="s">
        <v>4</v>
      </c>
      <c r="C380" s="2">
        <v>100</v>
      </c>
      <c r="D380" s="2">
        <v>6</v>
      </c>
    </row>
    <row r="381" spans="1:4">
      <c r="A381" s="2">
        <v>2009</v>
      </c>
      <c r="B381" s="1" t="s">
        <v>4</v>
      </c>
      <c r="C381" s="2">
        <v>100</v>
      </c>
      <c r="D381" s="2">
        <v>7</v>
      </c>
    </row>
    <row r="382" spans="1:4">
      <c r="A382" s="2">
        <v>2009</v>
      </c>
      <c r="B382" s="1" t="s">
        <v>4</v>
      </c>
      <c r="C382" s="2">
        <v>100</v>
      </c>
      <c r="D382" s="2">
        <v>4</v>
      </c>
    </row>
    <row r="383" spans="1:4">
      <c r="A383" s="2">
        <v>2009</v>
      </c>
      <c r="B383" s="1" t="s">
        <v>4</v>
      </c>
      <c r="C383" s="2">
        <v>47</v>
      </c>
      <c r="D383" s="2">
        <v>18</v>
      </c>
    </row>
    <row r="384" spans="1:4">
      <c r="A384" s="2">
        <v>2009</v>
      </c>
      <c r="B384" s="1" t="s">
        <v>4</v>
      </c>
      <c r="C384" s="2">
        <v>100</v>
      </c>
      <c r="D384" s="2">
        <v>0</v>
      </c>
    </row>
    <row r="385" spans="1:4">
      <c r="A385" s="2">
        <v>2009</v>
      </c>
      <c r="B385" s="1" t="s">
        <v>6</v>
      </c>
      <c r="C385" s="2">
        <v>100</v>
      </c>
      <c r="D385" s="2">
        <v>19</v>
      </c>
    </row>
    <row r="386" spans="1:4">
      <c r="A386" s="2">
        <v>2009</v>
      </c>
      <c r="B386" s="1" t="s">
        <v>6</v>
      </c>
      <c r="C386" s="2">
        <v>14</v>
      </c>
      <c r="D386" s="2">
        <v>62</v>
      </c>
    </row>
    <row r="387" spans="1:4">
      <c r="A387" s="2">
        <v>2009</v>
      </c>
      <c r="B387" s="1" t="s">
        <v>6</v>
      </c>
      <c r="C387" s="2">
        <v>99</v>
      </c>
      <c r="D387" s="2">
        <v>8</v>
      </c>
    </row>
    <row r="388" spans="1:4">
      <c r="A388" s="2">
        <v>2009</v>
      </c>
      <c r="B388" s="1" t="s">
        <v>6</v>
      </c>
      <c r="C388" s="2">
        <v>68</v>
      </c>
      <c r="D388" s="2">
        <v>71</v>
      </c>
    </row>
    <row r="389" spans="1:4">
      <c r="A389" s="2">
        <v>2009</v>
      </c>
      <c r="B389" s="1" t="s">
        <v>6</v>
      </c>
      <c r="C389" s="2">
        <v>65</v>
      </c>
      <c r="D389" s="2">
        <v>26</v>
      </c>
    </row>
    <row r="390" spans="1:4">
      <c r="A390" s="2">
        <v>2009</v>
      </c>
      <c r="B390" s="1" t="s">
        <v>6</v>
      </c>
      <c r="C390" s="2">
        <v>74</v>
      </c>
      <c r="D390" s="2">
        <v>42</v>
      </c>
    </row>
    <row r="391" spans="1:4">
      <c r="A391" s="2">
        <v>2009</v>
      </c>
      <c r="B391" s="1" t="s">
        <v>6</v>
      </c>
      <c r="C391" s="2">
        <v>16</v>
      </c>
      <c r="D391" s="2">
        <v>57</v>
      </c>
    </row>
    <row r="392" spans="1:4">
      <c r="A392" s="2">
        <v>2009</v>
      </c>
      <c r="B392" s="1" t="s">
        <v>6</v>
      </c>
      <c r="C392" s="2">
        <v>98</v>
      </c>
      <c r="D392" s="2">
        <v>7</v>
      </c>
    </row>
    <row r="393" spans="1:4">
      <c r="A393" s="2">
        <v>2009</v>
      </c>
      <c r="B393" s="1" t="s">
        <v>6</v>
      </c>
      <c r="C393" s="2">
        <v>31</v>
      </c>
      <c r="D393" s="2">
        <v>7</v>
      </c>
    </row>
    <row r="394" spans="1:4">
      <c r="A394" s="2">
        <v>2009</v>
      </c>
      <c r="B394" s="1" t="s">
        <v>6</v>
      </c>
      <c r="C394" s="2">
        <v>38</v>
      </c>
      <c r="D394" s="2">
        <v>67</v>
      </c>
    </row>
    <row r="395" spans="1:4">
      <c r="A395" s="2">
        <v>2009</v>
      </c>
      <c r="B395" s="1" t="s">
        <v>6</v>
      </c>
      <c r="C395" s="2">
        <v>97</v>
      </c>
      <c r="D395" s="2">
        <v>5</v>
      </c>
    </row>
    <row r="396" spans="1:4">
      <c r="A396" s="2">
        <v>2009</v>
      </c>
      <c r="B396" s="1" t="s">
        <v>6</v>
      </c>
      <c r="C396" s="2">
        <v>41</v>
      </c>
      <c r="D396" s="2">
        <v>58</v>
      </c>
    </row>
    <row r="397" spans="1:4">
      <c r="A397" s="2">
        <v>2009</v>
      </c>
      <c r="B397" s="1" t="s">
        <v>6</v>
      </c>
      <c r="C397" s="2">
        <v>29</v>
      </c>
      <c r="D397" s="2">
        <v>62</v>
      </c>
    </row>
    <row r="398" spans="1:4">
      <c r="A398" s="2">
        <v>2009</v>
      </c>
      <c r="B398" s="1" t="s">
        <v>6</v>
      </c>
      <c r="C398" s="2">
        <v>51</v>
      </c>
      <c r="D398" s="2">
        <v>51</v>
      </c>
    </row>
    <row r="399" spans="1:4">
      <c r="A399" s="2">
        <v>2009</v>
      </c>
      <c r="B399" s="1" t="s">
        <v>6</v>
      </c>
      <c r="C399" s="2">
        <v>43</v>
      </c>
      <c r="D399" s="2">
        <v>47</v>
      </c>
    </row>
    <row r="400" spans="1:4">
      <c r="A400" s="2">
        <v>2009</v>
      </c>
      <c r="B400" s="1" t="s">
        <v>6</v>
      </c>
      <c r="C400" s="2">
        <v>37</v>
      </c>
      <c r="D400" s="2">
        <v>59</v>
      </c>
    </row>
    <row r="401" spans="1:4">
      <c r="A401" s="2">
        <v>2009</v>
      </c>
      <c r="B401" s="1" t="s">
        <v>6</v>
      </c>
      <c r="C401" s="2">
        <v>93</v>
      </c>
      <c r="D401" s="2">
        <v>50</v>
      </c>
    </row>
    <row r="402" spans="1:4">
      <c r="A402" s="2">
        <v>2009</v>
      </c>
      <c r="B402" s="1" t="s">
        <v>6</v>
      </c>
      <c r="C402" s="2">
        <v>18</v>
      </c>
      <c r="D402" s="2">
        <v>20</v>
      </c>
    </row>
    <row r="403" spans="1:4">
      <c r="A403" s="2">
        <v>2009</v>
      </c>
      <c r="B403" s="1" t="s">
        <v>6</v>
      </c>
      <c r="C403" s="2">
        <v>55</v>
      </c>
      <c r="D403" s="2">
        <v>68</v>
      </c>
    </row>
    <row r="404" spans="1:4">
      <c r="A404" s="2">
        <v>2009</v>
      </c>
      <c r="B404" s="1" t="s">
        <v>6</v>
      </c>
      <c r="C404" s="2">
        <v>24</v>
      </c>
      <c r="D404" s="2">
        <v>38</v>
      </c>
    </row>
    <row r="405" spans="1:4">
      <c r="A405" s="2">
        <v>2009</v>
      </c>
      <c r="B405" s="1" t="s">
        <v>7</v>
      </c>
      <c r="C405" s="2">
        <v>4</v>
      </c>
      <c r="D405" s="2">
        <v>66</v>
      </c>
    </row>
    <row r="406" spans="1:4">
      <c r="A406" s="2">
        <v>2009</v>
      </c>
      <c r="B406" s="1" t="s">
        <v>7</v>
      </c>
      <c r="C406" s="2">
        <v>27</v>
      </c>
      <c r="D406" s="2">
        <v>34</v>
      </c>
    </row>
    <row r="407" spans="1:4">
      <c r="A407" s="2">
        <v>2009</v>
      </c>
      <c r="B407" s="1" t="s">
        <v>7</v>
      </c>
      <c r="C407" s="2">
        <v>65</v>
      </c>
      <c r="D407" s="2">
        <v>11</v>
      </c>
    </row>
    <row r="408" spans="1:4">
      <c r="A408" s="2">
        <v>2009</v>
      </c>
      <c r="B408" s="1" t="s">
        <v>7</v>
      </c>
      <c r="C408" s="2">
        <v>48</v>
      </c>
      <c r="D408" s="2">
        <v>56</v>
      </c>
    </row>
    <row r="409" spans="1:4">
      <c r="A409" s="2">
        <v>2009</v>
      </c>
      <c r="B409" s="1" t="s">
        <v>7</v>
      </c>
      <c r="C409" s="2">
        <v>58</v>
      </c>
      <c r="D409" s="2">
        <v>31</v>
      </c>
    </row>
    <row r="410" spans="1:4">
      <c r="A410" s="2">
        <v>2009</v>
      </c>
      <c r="B410" s="1" t="s">
        <v>7</v>
      </c>
      <c r="C410" s="2">
        <v>83</v>
      </c>
      <c r="D410" s="2">
        <v>0</v>
      </c>
    </row>
    <row r="411" spans="1:4">
      <c r="A411" s="2">
        <v>2009</v>
      </c>
      <c r="B411" s="1" t="s">
        <v>7</v>
      </c>
      <c r="C411" s="2">
        <v>98</v>
      </c>
      <c r="D411" s="2">
        <v>17</v>
      </c>
    </row>
    <row r="412" spans="1:4">
      <c r="A412" s="2">
        <v>2009</v>
      </c>
      <c r="B412" s="1" t="s">
        <v>7</v>
      </c>
      <c r="C412" s="2">
        <v>99</v>
      </c>
      <c r="D412" s="2">
        <v>0</v>
      </c>
    </row>
    <row r="413" spans="1:4">
      <c r="A413" s="2">
        <v>2009</v>
      </c>
      <c r="B413" s="1" t="s">
        <v>7</v>
      </c>
      <c r="C413" s="2">
        <v>26</v>
      </c>
      <c r="D413" s="2">
        <v>38</v>
      </c>
    </row>
    <row r="414" spans="1:4">
      <c r="A414" s="2">
        <v>2009</v>
      </c>
      <c r="B414" s="1" t="s">
        <v>7</v>
      </c>
      <c r="C414" s="2">
        <v>90</v>
      </c>
      <c r="D414" s="2">
        <v>62</v>
      </c>
    </row>
    <row r="415" spans="1:4">
      <c r="A415" s="2">
        <v>2009</v>
      </c>
      <c r="B415" s="1" t="s">
        <v>7</v>
      </c>
      <c r="C415" s="2">
        <v>96</v>
      </c>
      <c r="D415" s="2">
        <v>48</v>
      </c>
    </row>
    <row r="416" spans="1:4">
      <c r="A416" s="2">
        <v>2009</v>
      </c>
      <c r="B416" s="1" t="s">
        <v>7</v>
      </c>
      <c r="C416" s="2">
        <v>95</v>
      </c>
      <c r="D416" s="2">
        <v>18</v>
      </c>
    </row>
    <row r="417" spans="1:4">
      <c r="A417" s="2">
        <v>2009</v>
      </c>
      <c r="B417" s="1" t="s">
        <v>5</v>
      </c>
      <c r="C417" s="2">
        <v>76</v>
      </c>
      <c r="D417" s="2">
        <v>15</v>
      </c>
    </row>
    <row r="418" spans="1:4">
      <c r="A418" s="2">
        <v>2009</v>
      </c>
      <c r="B418" s="1" t="s">
        <v>5</v>
      </c>
      <c r="C418" s="2">
        <v>46</v>
      </c>
      <c r="D418" s="2">
        <v>59</v>
      </c>
    </row>
    <row r="419" spans="1:4">
      <c r="A419" s="2">
        <v>2009</v>
      </c>
      <c r="B419" s="1" t="s">
        <v>5</v>
      </c>
      <c r="C419" s="2">
        <v>100</v>
      </c>
      <c r="D419" s="2">
        <v>8</v>
      </c>
    </row>
    <row r="420" spans="1:4">
      <c r="A420" s="2">
        <v>2009</v>
      </c>
      <c r="B420" s="1" t="s">
        <v>5</v>
      </c>
      <c r="C420" s="2">
        <v>42</v>
      </c>
      <c r="D420" s="2">
        <v>40</v>
      </c>
    </row>
    <row r="421" spans="1:4">
      <c r="A421" s="2">
        <v>2009</v>
      </c>
      <c r="B421" s="1" t="s">
        <v>5</v>
      </c>
      <c r="C421" s="2">
        <v>98</v>
      </c>
      <c r="D421" s="2">
        <v>15</v>
      </c>
    </row>
    <row r="422" spans="1:4">
      <c r="A422" s="2">
        <v>2009</v>
      </c>
      <c r="B422" s="1" t="s">
        <v>5</v>
      </c>
      <c r="C422" s="2">
        <v>97</v>
      </c>
      <c r="D422" s="2">
        <v>0</v>
      </c>
    </row>
    <row r="423" spans="1:4">
      <c r="A423" s="2">
        <v>2009</v>
      </c>
      <c r="B423" s="1" t="s">
        <v>5</v>
      </c>
      <c r="C423" s="2">
        <v>88</v>
      </c>
      <c r="D423" s="2">
        <v>11</v>
      </c>
    </row>
    <row r="424" spans="1:4">
      <c r="A424" s="2">
        <v>2009</v>
      </c>
      <c r="B424" s="1" t="s">
        <v>5</v>
      </c>
      <c r="C424" s="2">
        <v>91</v>
      </c>
      <c r="D424" s="2">
        <v>15</v>
      </c>
    </row>
    <row r="425" spans="1:4">
      <c r="A425" s="2">
        <v>2009</v>
      </c>
      <c r="B425" s="1" t="s">
        <v>5</v>
      </c>
      <c r="C425" s="2">
        <v>91</v>
      </c>
      <c r="D425" s="2">
        <v>22</v>
      </c>
    </row>
    <row r="426" spans="1:4">
      <c r="A426" s="2">
        <v>2009</v>
      </c>
      <c r="B426" s="1" t="s">
        <v>5</v>
      </c>
      <c r="C426" s="2">
        <v>100</v>
      </c>
      <c r="D426" s="2">
        <v>0</v>
      </c>
    </row>
    <row r="427" spans="1:4">
      <c r="A427" s="2">
        <v>2009</v>
      </c>
      <c r="B427" s="1" t="s">
        <v>5</v>
      </c>
      <c r="C427" s="2">
        <v>98</v>
      </c>
      <c r="D427" s="2">
        <v>61</v>
      </c>
    </row>
    <row r="428" spans="1:4">
      <c r="A428" s="2">
        <v>2009</v>
      </c>
      <c r="B428" s="1" t="s">
        <v>5</v>
      </c>
      <c r="C428" s="2">
        <v>90</v>
      </c>
      <c r="D428" s="2">
        <v>0</v>
      </c>
    </row>
    <row r="429" spans="1:4">
      <c r="A429" s="2">
        <v>2009</v>
      </c>
      <c r="B429" s="1" t="s">
        <v>5</v>
      </c>
      <c r="C429" s="2">
        <v>98</v>
      </c>
      <c r="D429" s="2">
        <v>2</v>
      </c>
    </row>
    <row r="430" spans="1:4">
      <c r="A430" s="2">
        <v>2009</v>
      </c>
      <c r="B430" s="1" t="s">
        <v>5</v>
      </c>
      <c r="C430" s="2">
        <v>31</v>
      </c>
      <c r="D430" s="2">
        <v>58</v>
      </c>
    </row>
    <row r="431" spans="1:4">
      <c r="A431" s="2">
        <v>2009</v>
      </c>
      <c r="B431" s="1" t="s">
        <v>5</v>
      </c>
      <c r="C431" s="2">
        <v>51</v>
      </c>
      <c r="D431" s="2">
        <v>50</v>
      </c>
    </row>
    <row r="432" spans="1:4">
      <c r="A432" s="2">
        <v>2009</v>
      </c>
      <c r="B432" s="1" t="s">
        <v>5</v>
      </c>
      <c r="C432" s="2">
        <v>16</v>
      </c>
      <c r="D432" s="2">
        <v>70</v>
      </c>
    </row>
    <row r="433" spans="1:4">
      <c r="A433" s="2">
        <v>2009</v>
      </c>
      <c r="B433" s="1" t="s">
        <v>5</v>
      </c>
      <c r="C433" s="2">
        <v>89</v>
      </c>
      <c r="D433" s="2">
        <v>49</v>
      </c>
    </row>
    <row r="434" spans="1:4">
      <c r="A434" s="2">
        <v>2009</v>
      </c>
      <c r="B434" s="1" t="s">
        <v>5</v>
      </c>
      <c r="C434" s="2">
        <v>78</v>
      </c>
      <c r="D434" s="2">
        <v>42</v>
      </c>
    </row>
    <row r="435" spans="1:4">
      <c r="A435" s="2">
        <v>2009</v>
      </c>
      <c r="B435" s="1" t="s">
        <v>5</v>
      </c>
      <c r="C435" s="2">
        <v>91</v>
      </c>
      <c r="D435" s="2">
        <v>37</v>
      </c>
    </row>
    <row r="436" spans="1:4">
      <c r="A436" s="2">
        <v>2009</v>
      </c>
      <c r="B436" s="1" t="s">
        <v>5</v>
      </c>
      <c r="C436" s="2">
        <v>100</v>
      </c>
      <c r="D436" s="2">
        <v>0</v>
      </c>
    </row>
    <row r="437" spans="1:4">
      <c r="A437" s="2">
        <v>2010</v>
      </c>
      <c r="B437" s="1" t="s">
        <v>8</v>
      </c>
      <c r="C437" s="2">
        <v>28</v>
      </c>
      <c r="D437" s="2">
        <v>49</v>
      </c>
    </row>
    <row r="438" spans="1:4">
      <c r="A438" s="2">
        <v>2010</v>
      </c>
      <c r="B438" s="1" t="s">
        <v>8</v>
      </c>
      <c r="C438" s="2">
        <v>96</v>
      </c>
      <c r="D438" s="2">
        <v>7</v>
      </c>
    </row>
    <row r="439" spans="1:4">
      <c r="A439" s="2">
        <v>2010</v>
      </c>
      <c r="B439" s="1" t="s">
        <v>8</v>
      </c>
      <c r="C439" s="2">
        <v>93</v>
      </c>
      <c r="D439" s="2">
        <v>23</v>
      </c>
    </row>
    <row r="440" spans="1:4">
      <c r="A440" s="2">
        <v>2010</v>
      </c>
      <c r="B440" s="1" t="s">
        <v>8</v>
      </c>
      <c r="C440" s="2">
        <v>31</v>
      </c>
      <c r="D440" s="2">
        <v>55</v>
      </c>
    </row>
    <row r="441" spans="1:4">
      <c r="A441" s="2">
        <v>2010</v>
      </c>
      <c r="B441" s="1" t="s">
        <v>8</v>
      </c>
      <c r="C441" s="2">
        <v>99</v>
      </c>
      <c r="D441" s="2">
        <v>1</v>
      </c>
    </row>
    <row r="442" spans="1:4">
      <c r="A442" s="2">
        <v>2010</v>
      </c>
      <c r="B442" s="1" t="s">
        <v>8</v>
      </c>
      <c r="C442" s="2">
        <v>94</v>
      </c>
      <c r="D442" s="2">
        <v>4</v>
      </c>
    </row>
    <row r="443" spans="1:4">
      <c r="A443" s="2">
        <v>2010</v>
      </c>
      <c r="B443" s="1" t="s">
        <v>8</v>
      </c>
      <c r="C443" s="2">
        <v>88</v>
      </c>
      <c r="D443" s="2">
        <v>17</v>
      </c>
    </row>
    <row r="444" spans="1:4">
      <c r="A444" s="2">
        <v>2010</v>
      </c>
      <c r="B444" s="1" t="s">
        <v>8</v>
      </c>
      <c r="C444" s="2">
        <v>98</v>
      </c>
      <c r="D444" s="2">
        <v>49</v>
      </c>
    </row>
    <row r="445" spans="1:4">
      <c r="A445" s="2">
        <v>2010</v>
      </c>
      <c r="B445" s="1" t="s">
        <v>8</v>
      </c>
      <c r="C445" s="2">
        <v>71</v>
      </c>
      <c r="D445" s="2">
        <v>17</v>
      </c>
    </row>
    <row r="446" spans="1:4">
      <c r="A446" s="2">
        <v>2010</v>
      </c>
      <c r="B446" s="1" t="s">
        <v>8</v>
      </c>
      <c r="C446" s="2">
        <v>100</v>
      </c>
      <c r="D446" s="2">
        <v>17</v>
      </c>
    </row>
    <row r="447" spans="1:4">
      <c r="A447" s="2">
        <v>2010</v>
      </c>
      <c r="B447" s="1" t="s">
        <v>8</v>
      </c>
      <c r="C447" s="2">
        <v>99</v>
      </c>
      <c r="D447" s="2">
        <v>31</v>
      </c>
    </row>
    <row r="448" spans="1:4">
      <c r="A448" s="2">
        <v>2010</v>
      </c>
      <c r="B448" s="1" t="s">
        <v>8</v>
      </c>
      <c r="C448" s="2">
        <v>97</v>
      </c>
      <c r="D448" s="2">
        <v>8</v>
      </c>
    </row>
    <row r="449" spans="1:4">
      <c r="A449" s="2">
        <v>2010</v>
      </c>
      <c r="B449" s="1" t="s">
        <v>8</v>
      </c>
      <c r="C449" s="2">
        <v>100</v>
      </c>
      <c r="D449" s="2">
        <v>20</v>
      </c>
    </row>
    <row r="450" spans="1:4">
      <c r="A450" s="2">
        <v>2010</v>
      </c>
      <c r="B450" s="1" t="s">
        <v>8</v>
      </c>
      <c r="C450" s="2">
        <v>96</v>
      </c>
      <c r="D450" s="2">
        <v>8</v>
      </c>
    </row>
    <row r="451" spans="1:4">
      <c r="A451" s="2">
        <v>2010</v>
      </c>
      <c r="B451" s="1" t="s">
        <v>8</v>
      </c>
      <c r="C451" s="2">
        <v>100</v>
      </c>
      <c r="D451" s="2">
        <v>0</v>
      </c>
    </row>
    <row r="452" spans="1:4">
      <c r="A452" s="2">
        <v>2010</v>
      </c>
      <c r="B452" s="1" t="s">
        <v>8</v>
      </c>
      <c r="C452" s="2">
        <v>71</v>
      </c>
      <c r="D452" s="2">
        <v>12</v>
      </c>
    </row>
    <row r="453" spans="1:4">
      <c r="A453" s="2">
        <v>2010</v>
      </c>
      <c r="B453" s="1" t="s">
        <v>8</v>
      </c>
      <c r="C453" s="2">
        <v>100</v>
      </c>
      <c r="D453" s="2">
        <v>6</v>
      </c>
    </row>
    <row r="454" spans="1:4">
      <c r="A454" s="2">
        <v>2010</v>
      </c>
      <c r="B454" s="1" t="s">
        <v>8</v>
      </c>
      <c r="C454" s="2">
        <v>82</v>
      </c>
      <c r="D454" s="2">
        <v>19</v>
      </c>
    </row>
    <row r="455" spans="1:4">
      <c r="A455" s="2">
        <v>2010</v>
      </c>
      <c r="B455" s="1" t="s">
        <v>8</v>
      </c>
      <c r="C455" s="2">
        <v>25</v>
      </c>
      <c r="D455" s="2">
        <v>14</v>
      </c>
    </row>
    <row r="456" spans="1:4">
      <c r="A456" s="2">
        <v>2010</v>
      </c>
      <c r="B456" s="1" t="s">
        <v>8</v>
      </c>
      <c r="C456" s="2">
        <v>99</v>
      </c>
      <c r="D456" s="2">
        <v>16</v>
      </c>
    </row>
    <row r="457" spans="1:4">
      <c r="A457" s="2">
        <v>2010</v>
      </c>
      <c r="B457" s="1" t="s">
        <v>8</v>
      </c>
      <c r="C457" s="2">
        <v>100</v>
      </c>
      <c r="D457" s="2">
        <v>3</v>
      </c>
    </row>
    <row r="458" spans="1:4">
      <c r="A458" s="2">
        <v>2010</v>
      </c>
      <c r="B458" s="1" t="s">
        <v>8</v>
      </c>
      <c r="C458" s="2">
        <v>100</v>
      </c>
      <c r="D458" s="2">
        <v>2</v>
      </c>
    </row>
    <row r="459" spans="1:4">
      <c r="A459" s="2">
        <v>2010</v>
      </c>
      <c r="B459" s="1" t="s">
        <v>4</v>
      </c>
      <c r="C459" s="2">
        <v>1</v>
      </c>
      <c r="D459" s="2">
        <v>12</v>
      </c>
    </row>
    <row r="460" spans="1:4">
      <c r="A460" s="2">
        <v>2010</v>
      </c>
      <c r="B460" s="1" t="s">
        <v>4</v>
      </c>
      <c r="C460" s="2">
        <v>3</v>
      </c>
      <c r="D460" s="2">
        <v>57</v>
      </c>
    </row>
    <row r="461" spans="1:4">
      <c r="A461" s="2">
        <v>2010</v>
      </c>
      <c r="B461" s="1" t="s">
        <v>4</v>
      </c>
      <c r="C461" s="2">
        <v>6</v>
      </c>
      <c r="D461" s="2">
        <v>18</v>
      </c>
    </row>
    <row r="462" spans="1:4">
      <c r="A462" s="2">
        <v>2010</v>
      </c>
      <c r="B462" s="1" t="s">
        <v>4</v>
      </c>
      <c r="C462" s="2">
        <v>7</v>
      </c>
      <c r="D462" s="2">
        <v>54</v>
      </c>
    </row>
    <row r="463" spans="1:4">
      <c r="A463" s="2">
        <v>2010</v>
      </c>
      <c r="B463" s="1" t="s">
        <v>4</v>
      </c>
      <c r="C463" s="2">
        <v>20</v>
      </c>
      <c r="D463" s="2">
        <v>49</v>
      </c>
    </row>
    <row r="464" spans="1:4">
      <c r="A464" s="2">
        <v>2010</v>
      </c>
      <c r="B464" s="1" t="s">
        <v>4</v>
      </c>
      <c r="C464" s="2">
        <v>84</v>
      </c>
      <c r="D464" s="2">
        <v>6</v>
      </c>
    </row>
    <row r="465" spans="1:4">
      <c r="A465" s="2">
        <v>2010</v>
      </c>
      <c r="B465" s="1" t="s">
        <v>4</v>
      </c>
      <c r="C465" s="2">
        <v>97</v>
      </c>
      <c r="D465" s="2">
        <v>31</v>
      </c>
    </row>
    <row r="466" spans="1:4">
      <c r="A466" s="2">
        <v>2010</v>
      </c>
      <c r="B466" s="1" t="s">
        <v>4</v>
      </c>
      <c r="C466" s="2">
        <v>0</v>
      </c>
      <c r="D466" s="2">
        <v>1</v>
      </c>
    </row>
    <row r="467" spans="1:4">
      <c r="A467" s="2">
        <v>2010</v>
      </c>
      <c r="B467" s="1" t="s">
        <v>4</v>
      </c>
      <c r="C467" s="2">
        <v>2</v>
      </c>
      <c r="D467" s="2">
        <v>0</v>
      </c>
    </row>
    <row r="468" spans="1:4">
      <c r="A468" s="2">
        <v>2010</v>
      </c>
      <c r="B468" s="1" t="s">
        <v>4</v>
      </c>
      <c r="C468" s="2">
        <v>29</v>
      </c>
      <c r="D468" s="2">
        <v>13</v>
      </c>
    </row>
    <row r="469" spans="1:4">
      <c r="A469" s="2">
        <v>2010</v>
      </c>
      <c r="B469" s="1" t="s">
        <v>4</v>
      </c>
      <c r="C469" s="2">
        <v>21</v>
      </c>
      <c r="D469" s="2">
        <v>29</v>
      </c>
    </row>
    <row r="470" spans="1:4">
      <c r="A470" s="2">
        <v>2010</v>
      </c>
      <c r="B470" s="1" t="s">
        <v>4</v>
      </c>
      <c r="C470" s="2">
        <v>100</v>
      </c>
      <c r="D470" s="2">
        <v>3</v>
      </c>
    </row>
    <row r="471" spans="1:4">
      <c r="A471" s="2">
        <v>2010</v>
      </c>
      <c r="B471" s="1" t="s">
        <v>4</v>
      </c>
      <c r="C471" s="2">
        <v>23</v>
      </c>
      <c r="D471" s="2">
        <v>37</v>
      </c>
    </row>
    <row r="472" spans="1:4">
      <c r="A472" s="2">
        <v>2010</v>
      </c>
      <c r="B472" s="1" t="s">
        <v>4</v>
      </c>
      <c r="C472" s="2">
        <v>4</v>
      </c>
      <c r="D472" s="2">
        <v>0</v>
      </c>
    </row>
    <row r="473" spans="1:4">
      <c r="A473" s="2">
        <v>2010</v>
      </c>
      <c r="B473" s="1" t="s">
        <v>4</v>
      </c>
      <c r="C473" s="2">
        <v>4</v>
      </c>
      <c r="D473" s="2">
        <v>17</v>
      </c>
    </row>
    <row r="474" spans="1:4">
      <c r="A474" s="2">
        <v>2010</v>
      </c>
      <c r="B474" s="1" t="s">
        <v>4</v>
      </c>
      <c r="C474" s="2">
        <v>0</v>
      </c>
      <c r="D474" s="2">
        <v>0</v>
      </c>
    </row>
    <row r="475" spans="1:4">
      <c r="A475" s="2">
        <v>2010</v>
      </c>
      <c r="B475" s="1" t="s">
        <v>4</v>
      </c>
      <c r="C475" s="2">
        <v>27</v>
      </c>
      <c r="D475" s="2">
        <v>1</v>
      </c>
    </row>
    <row r="476" spans="1:4">
      <c r="A476" s="2">
        <v>2010</v>
      </c>
      <c r="B476" s="1" t="s">
        <v>4</v>
      </c>
      <c r="C476" s="2">
        <v>100</v>
      </c>
      <c r="D476" s="2">
        <v>13</v>
      </c>
    </row>
    <row r="477" spans="1:4">
      <c r="A477" s="2">
        <v>2010</v>
      </c>
      <c r="B477" s="1" t="s">
        <v>4</v>
      </c>
      <c r="C477" s="2">
        <v>100</v>
      </c>
      <c r="D477" s="2">
        <v>0</v>
      </c>
    </row>
    <row r="478" spans="1:4">
      <c r="A478" s="2">
        <v>2010</v>
      </c>
      <c r="B478" s="1" t="s">
        <v>6</v>
      </c>
      <c r="C478" s="2">
        <v>76</v>
      </c>
      <c r="D478" s="2">
        <v>8</v>
      </c>
    </row>
    <row r="479" spans="1:4">
      <c r="A479" s="2">
        <v>2010</v>
      </c>
      <c r="B479" s="1" t="s">
        <v>6</v>
      </c>
      <c r="C479" s="2">
        <v>93</v>
      </c>
      <c r="D479" s="2">
        <v>34</v>
      </c>
    </row>
    <row r="480" spans="1:4">
      <c r="A480" s="2">
        <v>2010</v>
      </c>
      <c r="B480" s="1" t="s">
        <v>6</v>
      </c>
      <c r="C480" s="2">
        <v>77</v>
      </c>
      <c r="D480" s="2">
        <v>25</v>
      </c>
    </row>
    <row r="481" spans="1:4">
      <c r="A481" s="2">
        <v>2010</v>
      </c>
      <c r="B481" s="1" t="s">
        <v>6</v>
      </c>
      <c r="C481" s="2">
        <v>35</v>
      </c>
      <c r="D481" s="2">
        <v>43</v>
      </c>
    </row>
    <row r="482" spans="1:4">
      <c r="A482" s="2">
        <v>2010</v>
      </c>
      <c r="B482" s="1" t="s">
        <v>6</v>
      </c>
      <c r="C482" s="2">
        <v>51</v>
      </c>
      <c r="D482" s="2">
        <v>20</v>
      </c>
    </row>
    <row r="483" spans="1:4">
      <c r="A483" s="2">
        <v>2010</v>
      </c>
      <c r="B483" s="1" t="s">
        <v>6</v>
      </c>
      <c r="C483" s="2">
        <v>53</v>
      </c>
      <c r="D483" s="2">
        <v>27</v>
      </c>
    </row>
    <row r="484" spans="1:4">
      <c r="A484" s="2">
        <v>2010</v>
      </c>
      <c r="B484" s="1" t="s">
        <v>6</v>
      </c>
      <c r="C484" s="2">
        <v>72</v>
      </c>
      <c r="D484" s="2">
        <v>47</v>
      </c>
    </row>
    <row r="485" spans="1:4">
      <c r="A485" s="2">
        <v>2010</v>
      </c>
      <c r="B485" s="1" t="s">
        <v>6</v>
      </c>
      <c r="C485" s="2">
        <v>67</v>
      </c>
      <c r="D485" s="2">
        <v>53</v>
      </c>
    </row>
    <row r="486" spans="1:4">
      <c r="A486" s="2">
        <v>2010</v>
      </c>
      <c r="B486" s="1" t="s">
        <v>6</v>
      </c>
      <c r="C486" s="2">
        <v>56</v>
      </c>
      <c r="D486" s="2">
        <v>74</v>
      </c>
    </row>
    <row r="487" spans="1:4">
      <c r="A487" s="2">
        <v>2010</v>
      </c>
      <c r="B487" s="1" t="s">
        <v>6</v>
      </c>
      <c r="C487" s="2">
        <v>64</v>
      </c>
      <c r="D487" s="2">
        <v>54</v>
      </c>
    </row>
    <row r="488" spans="1:4">
      <c r="A488" s="2">
        <v>2010</v>
      </c>
      <c r="B488" s="1" t="s">
        <v>6</v>
      </c>
      <c r="C488" s="2">
        <v>59</v>
      </c>
      <c r="D488" s="2">
        <v>62</v>
      </c>
    </row>
    <row r="489" spans="1:4">
      <c r="A489" s="2">
        <v>2010</v>
      </c>
      <c r="B489" s="1" t="s">
        <v>6</v>
      </c>
      <c r="C489" s="2">
        <v>12</v>
      </c>
      <c r="D489" s="2">
        <v>61</v>
      </c>
    </row>
    <row r="490" spans="1:4">
      <c r="A490" s="2">
        <v>2010</v>
      </c>
      <c r="B490" s="1" t="s">
        <v>6</v>
      </c>
      <c r="C490" s="2">
        <v>75</v>
      </c>
      <c r="D490" s="2">
        <v>36</v>
      </c>
    </row>
    <row r="491" spans="1:4">
      <c r="A491" s="2">
        <v>2010</v>
      </c>
      <c r="B491" s="1" t="s">
        <v>6</v>
      </c>
      <c r="C491" s="2">
        <v>46</v>
      </c>
      <c r="D491" s="2">
        <v>65</v>
      </c>
    </row>
    <row r="492" spans="1:4">
      <c r="A492" s="2">
        <v>2010</v>
      </c>
      <c r="B492" s="1" t="s">
        <v>6</v>
      </c>
      <c r="C492" s="2">
        <v>51</v>
      </c>
      <c r="D492" s="2">
        <v>65</v>
      </c>
    </row>
    <row r="493" spans="1:4">
      <c r="A493" s="2">
        <v>2010</v>
      </c>
      <c r="B493" s="1" t="s">
        <v>6</v>
      </c>
      <c r="C493" s="2">
        <v>50</v>
      </c>
      <c r="D493" s="2">
        <v>48</v>
      </c>
    </row>
    <row r="494" spans="1:4">
      <c r="A494" s="2">
        <v>2010</v>
      </c>
      <c r="B494" s="1" t="s">
        <v>6</v>
      </c>
      <c r="C494" s="2">
        <v>52</v>
      </c>
      <c r="D494" s="2">
        <v>72</v>
      </c>
    </row>
    <row r="495" spans="1:4">
      <c r="A495" s="2">
        <v>2010</v>
      </c>
      <c r="B495" s="1" t="s">
        <v>6</v>
      </c>
      <c r="C495" s="2">
        <v>32</v>
      </c>
      <c r="D495" s="2">
        <v>44</v>
      </c>
    </row>
    <row r="496" spans="1:4">
      <c r="A496" s="2">
        <v>2010</v>
      </c>
      <c r="B496" s="1" t="s">
        <v>6</v>
      </c>
      <c r="C496" s="2">
        <v>57</v>
      </c>
      <c r="D496" s="2">
        <v>70</v>
      </c>
    </row>
    <row r="497" spans="1:4">
      <c r="A497" s="2">
        <v>2010</v>
      </c>
      <c r="B497" s="1" t="s">
        <v>6</v>
      </c>
      <c r="C497" s="2">
        <v>86</v>
      </c>
      <c r="D497" s="2">
        <v>33</v>
      </c>
    </row>
    <row r="498" spans="1:4">
      <c r="A498" s="2">
        <v>2010</v>
      </c>
      <c r="B498" s="1" t="s">
        <v>7</v>
      </c>
      <c r="C498" s="2">
        <v>24</v>
      </c>
      <c r="D498" s="2">
        <v>7</v>
      </c>
    </row>
    <row r="499" spans="1:4">
      <c r="A499" s="2">
        <v>2010</v>
      </c>
      <c r="B499" s="1" t="s">
        <v>7</v>
      </c>
      <c r="C499" s="2">
        <v>1</v>
      </c>
      <c r="D499" s="2">
        <v>59</v>
      </c>
    </row>
    <row r="500" spans="1:4">
      <c r="A500" s="2">
        <v>2010</v>
      </c>
      <c r="B500" s="1" t="s">
        <v>7</v>
      </c>
      <c r="C500" s="2">
        <v>50</v>
      </c>
      <c r="D500" s="2">
        <v>14</v>
      </c>
    </row>
    <row r="501" spans="1:4">
      <c r="A501" s="2">
        <v>2010</v>
      </c>
      <c r="B501" s="1" t="s">
        <v>7</v>
      </c>
      <c r="C501" s="2">
        <v>24</v>
      </c>
      <c r="D501" s="2">
        <v>24</v>
      </c>
    </row>
    <row r="502" spans="1:4">
      <c r="A502" s="2">
        <v>2010</v>
      </c>
      <c r="B502" s="1" t="s">
        <v>7</v>
      </c>
      <c r="C502" s="2">
        <v>43</v>
      </c>
      <c r="D502" s="2">
        <v>29</v>
      </c>
    </row>
    <row r="503" spans="1:4">
      <c r="A503" s="2">
        <v>2010</v>
      </c>
      <c r="B503" s="1" t="s">
        <v>7</v>
      </c>
      <c r="C503" s="2">
        <v>10</v>
      </c>
      <c r="D503" s="2">
        <v>46</v>
      </c>
    </row>
    <row r="504" spans="1:4">
      <c r="A504" s="2">
        <v>2010</v>
      </c>
      <c r="B504" s="1" t="s">
        <v>7</v>
      </c>
      <c r="C504" s="2">
        <v>2</v>
      </c>
      <c r="D504" s="2">
        <v>10</v>
      </c>
    </row>
    <row r="505" spans="1:4">
      <c r="A505" s="2">
        <v>2010</v>
      </c>
      <c r="B505" s="1" t="s">
        <v>7</v>
      </c>
      <c r="C505" s="2">
        <v>44</v>
      </c>
      <c r="D505" s="2">
        <v>17</v>
      </c>
    </row>
    <row r="506" spans="1:4">
      <c r="A506" s="2">
        <v>2010</v>
      </c>
      <c r="B506" s="1" t="s">
        <v>7</v>
      </c>
      <c r="C506" s="2">
        <v>75</v>
      </c>
      <c r="D506" s="2">
        <v>2</v>
      </c>
    </row>
    <row r="507" spans="1:4">
      <c r="A507" s="2">
        <v>2010</v>
      </c>
      <c r="B507" s="1" t="s">
        <v>7</v>
      </c>
      <c r="C507" s="2">
        <v>22</v>
      </c>
      <c r="D507" s="2">
        <v>30</v>
      </c>
    </row>
    <row r="508" spans="1:4">
      <c r="A508" s="2">
        <v>2010</v>
      </c>
      <c r="B508" s="1" t="s">
        <v>7</v>
      </c>
      <c r="C508" s="2">
        <v>39</v>
      </c>
      <c r="D508" s="2">
        <v>41</v>
      </c>
    </row>
    <row r="509" spans="1:4">
      <c r="A509" s="2">
        <v>2010</v>
      </c>
      <c r="B509" s="1" t="s">
        <v>7</v>
      </c>
      <c r="C509" s="2">
        <v>35</v>
      </c>
      <c r="D509" s="2">
        <v>19</v>
      </c>
    </row>
    <row r="510" spans="1:4">
      <c r="A510" s="2">
        <v>2010</v>
      </c>
      <c r="B510" s="1" t="s">
        <v>7</v>
      </c>
      <c r="C510" s="2">
        <v>39</v>
      </c>
      <c r="D510" s="2">
        <v>23</v>
      </c>
    </row>
    <row r="511" spans="1:4">
      <c r="A511" s="2">
        <v>2010</v>
      </c>
      <c r="B511" s="1" t="s">
        <v>7</v>
      </c>
      <c r="C511" s="2">
        <v>53</v>
      </c>
      <c r="D511" s="2">
        <v>4</v>
      </c>
    </row>
    <row r="512" spans="1:4">
      <c r="A512" s="2">
        <v>2010</v>
      </c>
      <c r="B512" s="1" t="s">
        <v>7</v>
      </c>
      <c r="C512" s="2">
        <v>15</v>
      </c>
      <c r="D512" s="2">
        <v>45</v>
      </c>
    </row>
    <row r="513" spans="1:4">
      <c r="A513" s="2">
        <v>2010</v>
      </c>
      <c r="B513" s="1" t="s">
        <v>7</v>
      </c>
      <c r="C513" s="2">
        <v>84</v>
      </c>
      <c r="D513" s="2">
        <v>7</v>
      </c>
    </row>
    <row r="514" spans="1:4">
      <c r="A514" s="2">
        <v>2010</v>
      </c>
      <c r="B514" s="1" t="s">
        <v>7</v>
      </c>
      <c r="C514" s="2">
        <v>78</v>
      </c>
      <c r="D514" s="2">
        <v>17</v>
      </c>
    </row>
    <row r="515" spans="1:4">
      <c r="A515" s="2">
        <v>2010</v>
      </c>
      <c r="B515" s="1" t="s">
        <v>7</v>
      </c>
      <c r="C515" s="2">
        <v>30</v>
      </c>
      <c r="D515" s="2">
        <v>51</v>
      </c>
    </row>
    <row r="516" spans="1:4">
      <c r="A516" s="2">
        <v>2010</v>
      </c>
      <c r="B516" s="1" t="s">
        <v>7</v>
      </c>
      <c r="C516" s="2">
        <v>17</v>
      </c>
      <c r="D516" s="2">
        <v>33</v>
      </c>
    </row>
    <row r="517" spans="1:4">
      <c r="A517" s="2">
        <v>2010</v>
      </c>
      <c r="B517" s="1" t="s">
        <v>7</v>
      </c>
      <c r="C517" s="2">
        <v>19</v>
      </c>
      <c r="D517" s="2">
        <v>37</v>
      </c>
    </row>
    <row r="518" spans="1:4">
      <c r="A518" s="2">
        <v>2010</v>
      </c>
      <c r="B518" s="1" t="s">
        <v>5</v>
      </c>
      <c r="C518" s="2">
        <v>64</v>
      </c>
      <c r="D518" s="2">
        <v>21</v>
      </c>
    </row>
    <row r="519" spans="1:4">
      <c r="A519" s="2">
        <v>2010</v>
      </c>
      <c r="B519" s="1" t="s">
        <v>5</v>
      </c>
      <c r="C519" s="2">
        <v>50</v>
      </c>
      <c r="D519" s="2">
        <v>49</v>
      </c>
    </row>
    <row r="520" spans="1:4">
      <c r="A520" s="2">
        <v>2010</v>
      </c>
      <c r="B520" s="1" t="s">
        <v>5</v>
      </c>
      <c r="C520" s="2">
        <v>35</v>
      </c>
      <c r="D520" s="2">
        <v>66</v>
      </c>
    </row>
    <row r="521" spans="1:4">
      <c r="A521" s="2">
        <v>2010</v>
      </c>
      <c r="B521" s="1" t="s">
        <v>5</v>
      </c>
      <c r="C521" s="2">
        <v>32</v>
      </c>
      <c r="D521" s="2">
        <v>39</v>
      </c>
    </row>
    <row r="522" spans="1:4">
      <c r="A522" s="2">
        <v>2010</v>
      </c>
      <c r="B522" s="1" t="s">
        <v>5</v>
      </c>
      <c r="C522" s="2">
        <v>15</v>
      </c>
      <c r="D522" s="2">
        <v>50</v>
      </c>
    </row>
    <row r="523" spans="1:4">
      <c r="A523" s="2">
        <v>2010</v>
      </c>
      <c r="B523" s="1" t="s">
        <v>5</v>
      </c>
      <c r="C523" s="2">
        <v>69</v>
      </c>
      <c r="D523" s="2">
        <v>46</v>
      </c>
    </row>
    <row r="524" spans="1:4">
      <c r="A524" s="2">
        <v>2010</v>
      </c>
      <c r="B524" s="1" t="s">
        <v>5</v>
      </c>
      <c r="C524" s="2">
        <v>75</v>
      </c>
      <c r="D524" s="2">
        <v>28</v>
      </c>
    </row>
    <row r="525" spans="1:4">
      <c r="A525" s="2">
        <v>2010</v>
      </c>
      <c r="B525" s="1" t="s">
        <v>5</v>
      </c>
      <c r="C525" s="2">
        <v>42</v>
      </c>
      <c r="D525" s="2">
        <v>68</v>
      </c>
    </row>
    <row r="526" spans="1:4">
      <c r="A526" s="2">
        <v>2010</v>
      </c>
      <c r="B526" s="1" t="s">
        <v>5</v>
      </c>
      <c r="C526" s="2">
        <v>92</v>
      </c>
      <c r="D526" s="2">
        <v>9</v>
      </c>
    </row>
    <row r="527" spans="1:4">
      <c r="A527" s="2">
        <v>2010</v>
      </c>
      <c r="B527" s="1" t="s">
        <v>5</v>
      </c>
      <c r="C527" s="2">
        <v>14</v>
      </c>
      <c r="D527" s="2">
        <v>72</v>
      </c>
    </row>
    <row r="528" spans="1:4">
      <c r="A528" s="2">
        <v>2010</v>
      </c>
      <c r="B528" s="1" t="s">
        <v>5</v>
      </c>
      <c r="C528" s="2">
        <v>38</v>
      </c>
      <c r="D528" s="2">
        <v>60</v>
      </c>
    </row>
    <row r="529" spans="1:4">
      <c r="A529" s="2">
        <v>2010</v>
      </c>
      <c r="B529" s="1" t="s">
        <v>5</v>
      </c>
      <c r="C529" s="2">
        <v>83</v>
      </c>
      <c r="D529" s="2">
        <v>22</v>
      </c>
    </row>
    <row r="530" spans="1:4">
      <c r="A530" s="2">
        <v>2010</v>
      </c>
      <c r="B530" s="1" t="s">
        <v>5</v>
      </c>
      <c r="C530" s="2">
        <v>98</v>
      </c>
      <c r="D530" s="2">
        <v>4</v>
      </c>
    </row>
    <row r="531" spans="1:4">
      <c r="A531" s="2">
        <v>2010</v>
      </c>
      <c r="B531" s="1" t="s">
        <v>5</v>
      </c>
      <c r="C531" s="2">
        <v>98</v>
      </c>
      <c r="D531" s="2">
        <v>3</v>
      </c>
    </row>
    <row r="532" spans="1:4">
      <c r="A532" s="2">
        <v>2010</v>
      </c>
      <c r="B532" s="1" t="s">
        <v>5</v>
      </c>
      <c r="C532" s="2">
        <v>95</v>
      </c>
      <c r="D532" s="2">
        <v>8</v>
      </c>
    </row>
    <row r="533" spans="1:4">
      <c r="A533" s="2">
        <v>2010</v>
      </c>
      <c r="B533" s="1" t="s">
        <v>5</v>
      </c>
      <c r="C533" s="2">
        <v>81</v>
      </c>
      <c r="D533" s="2">
        <v>24</v>
      </c>
    </row>
    <row r="534" spans="1:4">
      <c r="A534" s="2">
        <v>2010</v>
      </c>
      <c r="B534" s="1" t="s">
        <v>5</v>
      </c>
      <c r="C534" s="2">
        <v>12</v>
      </c>
      <c r="D534" s="2">
        <v>51</v>
      </c>
    </row>
    <row r="535" spans="1:4">
      <c r="A535" s="2">
        <v>2010</v>
      </c>
      <c r="B535" s="1" t="s">
        <v>5</v>
      </c>
      <c r="C535" s="2">
        <v>56</v>
      </c>
      <c r="D535" s="2">
        <v>65</v>
      </c>
    </row>
    <row r="536" spans="1:4">
      <c r="A536" s="2">
        <v>2010</v>
      </c>
      <c r="B536" s="1" t="s">
        <v>5</v>
      </c>
      <c r="C536" s="2">
        <v>5</v>
      </c>
      <c r="D536" s="2">
        <v>86</v>
      </c>
    </row>
    <row r="537" spans="1:4">
      <c r="A537" s="2">
        <v>2010</v>
      </c>
      <c r="B537" s="1" t="s">
        <v>5</v>
      </c>
      <c r="C537" s="2">
        <v>22</v>
      </c>
      <c r="D537" s="2">
        <v>57</v>
      </c>
    </row>
    <row r="538" spans="1:4">
      <c r="A538" s="2">
        <v>2011</v>
      </c>
      <c r="B538" s="1" t="s">
        <v>8</v>
      </c>
      <c r="C538" s="2">
        <v>79</v>
      </c>
      <c r="D538" s="2">
        <v>44</v>
      </c>
    </row>
    <row r="539" spans="1:4">
      <c r="A539" s="2">
        <v>2011</v>
      </c>
      <c r="B539" s="1" t="s">
        <v>8</v>
      </c>
      <c r="C539" s="2">
        <v>64</v>
      </c>
      <c r="D539" s="2">
        <v>53</v>
      </c>
    </row>
    <row r="540" spans="1:4">
      <c r="A540" s="2">
        <v>2011</v>
      </c>
      <c r="B540" s="1" t="s">
        <v>8</v>
      </c>
      <c r="C540" s="2">
        <v>100</v>
      </c>
      <c r="D540" s="2">
        <v>4</v>
      </c>
    </row>
    <row r="541" spans="1:4">
      <c r="A541" s="2">
        <v>2011</v>
      </c>
      <c r="B541" s="1" t="s">
        <v>8</v>
      </c>
      <c r="C541" s="2">
        <v>95</v>
      </c>
      <c r="D541" s="2">
        <v>17</v>
      </c>
    </row>
    <row r="542" spans="1:4">
      <c r="A542" s="2">
        <v>2011</v>
      </c>
      <c r="B542" s="1" t="s">
        <v>8</v>
      </c>
      <c r="C542" s="2">
        <v>87</v>
      </c>
      <c r="D542" s="2">
        <v>36</v>
      </c>
    </row>
    <row r="543" spans="1:4">
      <c r="A543" s="2">
        <v>2011</v>
      </c>
      <c r="B543" s="1" t="s">
        <v>8</v>
      </c>
      <c r="C543" s="2">
        <v>96</v>
      </c>
      <c r="D543" s="2">
        <v>11</v>
      </c>
    </row>
    <row r="544" spans="1:4">
      <c r="A544" s="2">
        <v>2011</v>
      </c>
      <c r="B544" s="1" t="s">
        <v>8</v>
      </c>
      <c r="C544" s="2">
        <v>100</v>
      </c>
      <c r="D544" s="2">
        <v>3</v>
      </c>
    </row>
    <row r="545" spans="1:4">
      <c r="A545" s="2">
        <v>2011</v>
      </c>
      <c r="B545" s="1" t="s">
        <v>8</v>
      </c>
      <c r="C545" s="2">
        <v>93</v>
      </c>
      <c r="D545" s="2">
        <v>5</v>
      </c>
    </row>
    <row r="546" spans="1:4">
      <c r="A546" s="2">
        <v>2011</v>
      </c>
      <c r="B546" s="1" t="s">
        <v>8</v>
      </c>
      <c r="C546" s="2">
        <v>95</v>
      </c>
      <c r="D546" s="2">
        <v>21</v>
      </c>
    </row>
    <row r="547" spans="1:4">
      <c r="A547" s="2">
        <v>2011</v>
      </c>
      <c r="B547" s="1" t="s">
        <v>8</v>
      </c>
      <c r="C547" s="2">
        <v>85</v>
      </c>
      <c r="D547" s="2">
        <v>12</v>
      </c>
    </row>
    <row r="548" spans="1:4">
      <c r="A548" s="2">
        <v>2011</v>
      </c>
      <c r="B548" s="1" t="s">
        <v>8</v>
      </c>
      <c r="C548" s="2">
        <v>68</v>
      </c>
      <c r="D548" s="2">
        <v>39</v>
      </c>
    </row>
    <row r="549" spans="1:4">
      <c r="A549" s="2">
        <v>2011</v>
      </c>
      <c r="B549" s="1" t="s">
        <v>8</v>
      </c>
      <c r="C549" s="2">
        <v>95</v>
      </c>
      <c r="D549" s="2">
        <v>4</v>
      </c>
    </row>
    <row r="550" spans="1:4">
      <c r="A550" s="2">
        <v>2011</v>
      </c>
      <c r="B550" s="1" t="s">
        <v>8</v>
      </c>
      <c r="C550" s="2">
        <v>75</v>
      </c>
      <c r="D550" s="2">
        <v>21</v>
      </c>
    </row>
    <row r="551" spans="1:4">
      <c r="A551" s="2">
        <v>2011</v>
      </c>
      <c r="B551" s="1" t="s">
        <v>8</v>
      </c>
      <c r="C551" s="2">
        <v>90</v>
      </c>
      <c r="D551" s="2">
        <v>29</v>
      </c>
    </row>
    <row r="552" spans="1:4">
      <c r="A552" s="2">
        <v>2011</v>
      </c>
      <c r="B552" s="1" t="s">
        <v>8</v>
      </c>
      <c r="C552" s="2">
        <v>96</v>
      </c>
      <c r="D552" s="2">
        <v>12</v>
      </c>
    </row>
    <row r="553" spans="1:4">
      <c r="A553" s="2">
        <v>2011</v>
      </c>
      <c r="B553" s="1" t="s">
        <v>8</v>
      </c>
      <c r="C553" s="2">
        <v>100</v>
      </c>
      <c r="D553" s="2">
        <v>2</v>
      </c>
    </row>
    <row r="554" spans="1:4">
      <c r="A554" s="2">
        <v>2011</v>
      </c>
      <c r="B554" s="1" t="s">
        <v>8</v>
      </c>
      <c r="C554" s="2">
        <v>96</v>
      </c>
      <c r="D554" s="2">
        <v>8</v>
      </c>
    </row>
    <row r="555" spans="1:4">
      <c r="A555" s="2">
        <v>2011</v>
      </c>
      <c r="B555" s="1" t="s">
        <v>8</v>
      </c>
      <c r="C555" s="2">
        <v>17</v>
      </c>
      <c r="D555" s="2">
        <v>83</v>
      </c>
    </row>
    <row r="556" spans="1:4">
      <c r="A556" s="2">
        <v>2011</v>
      </c>
      <c r="B556" s="1" t="s">
        <v>8</v>
      </c>
      <c r="C556" s="2">
        <v>97</v>
      </c>
      <c r="D556" s="2">
        <v>10</v>
      </c>
    </row>
    <row r="557" spans="1:4">
      <c r="A557" s="2">
        <v>2011</v>
      </c>
      <c r="B557" s="1" t="s">
        <v>8</v>
      </c>
      <c r="C557" s="2">
        <v>94</v>
      </c>
      <c r="D557" s="2">
        <v>11</v>
      </c>
    </row>
    <row r="558" spans="1:4">
      <c r="A558" s="2">
        <v>2011</v>
      </c>
      <c r="B558" s="1" t="s">
        <v>4</v>
      </c>
      <c r="C558" s="2">
        <v>96</v>
      </c>
      <c r="D558" s="2">
        <v>8</v>
      </c>
    </row>
    <row r="559" spans="1:4">
      <c r="A559" s="2">
        <v>2011</v>
      </c>
      <c r="B559" s="1" t="s">
        <v>4</v>
      </c>
      <c r="C559" s="2">
        <v>13</v>
      </c>
      <c r="D559" s="2">
        <v>36</v>
      </c>
    </row>
    <row r="560" spans="1:4">
      <c r="A560" s="2">
        <v>2011</v>
      </c>
      <c r="B560" s="1" t="s">
        <v>4</v>
      </c>
      <c r="C560" s="2">
        <v>11</v>
      </c>
      <c r="D560" s="2">
        <v>66</v>
      </c>
    </row>
    <row r="561" spans="1:4">
      <c r="A561" s="2">
        <v>2011</v>
      </c>
      <c r="B561" s="1" t="s">
        <v>4</v>
      </c>
      <c r="C561" s="2">
        <v>17</v>
      </c>
      <c r="D561" s="2">
        <v>18</v>
      </c>
    </row>
    <row r="562" spans="1:4">
      <c r="A562" s="2">
        <v>2011</v>
      </c>
      <c r="B562" s="1" t="s">
        <v>4</v>
      </c>
      <c r="C562" s="2">
        <v>37</v>
      </c>
      <c r="D562" s="2">
        <v>8</v>
      </c>
    </row>
    <row r="563" spans="1:4">
      <c r="A563" s="2">
        <v>2011</v>
      </c>
      <c r="B563" s="1" t="s">
        <v>4</v>
      </c>
      <c r="C563" s="2">
        <v>11</v>
      </c>
      <c r="D563" s="2">
        <v>32</v>
      </c>
    </row>
    <row r="564" spans="1:4">
      <c r="A564" s="2">
        <v>2011</v>
      </c>
      <c r="B564" s="1" t="s">
        <v>4</v>
      </c>
      <c r="C564" s="2">
        <v>100</v>
      </c>
      <c r="D564" s="2">
        <v>2</v>
      </c>
    </row>
    <row r="565" spans="1:4">
      <c r="A565" s="2">
        <v>2011</v>
      </c>
      <c r="B565" s="1" t="s">
        <v>4</v>
      </c>
      <c r="C565" s="2">
        <v>51</v>
      </c>
      <c r="D565" s="2">
        <v>22</v>
      </c>
    </row>
    <row r="566" spans="1:4">
      <c r="A566" s="2">
        <v>2011</v>
      </c>
      <c r="B566" s="1" t="s">
        <v>4</v>
      </c>
      <c r="C566" s="2">
        <v>9</v>
      </c>
      <c r="D566" s="2">
        <v>46</v>
      </c>
    </row>
    <row r="567" spans="1:4">
      <c r="A567" s="2">
        <v>2011</v>
      </c>
      <c r="B567" s="1" t="s">
        <v>4</v>
      </c>
      <c r="C567" s="2">
        <v>2</v>
      </c>
      <c r="D567" s="2">
        <v>64</v>
      </c>
    </row>
    <row r="568" spans="1:4">
      <c r="A568" s="2">
        <v>2011</v>
      </c>
      <c r="B568" s="1" t="s">
        <v>4</v>
      </c>
      <c r="C568" s="2">
        <v>100</v>
      </c>
      <c r="D568" s="2">
        <v>3</v>
      </c>
    </row>
    <row r="569" spans="1:4">
      <c r="A569" s="2">
        <v>2011</v>
      </c>
      <c r="B569" s="1" t="s">
        <v>4</v>
      </c>
      <c r="C569" s="2">
        <v>69</v>
      </c>
      <c r="D569" s="2">
        <v>28</v>
      </c>
    </row>
    <row r="570" spans="1:4">
      <c r="A570" s="2">
        <v>2011</v>
      </c>
      <c r="B570" s="1" t="s">
        <v>4</v>
      </c>
      <c r="C570" s="2">
        <v>21</v>
      </c>
      <c r="D570" s="2">
        <v>50</v>
      </c>
    </row>
    <row r="571" spans="1:4">
      <c r="A571" s="2">
        <v>2011</v>
      </c>
      <c r="B571" s="1" t="s">
        <v>4</v>
      </c>
      <c r="C571" s="2">
        <v>100</v>
      </c>
      <c r="D571" s="2">
        <v>4</v>
      </c>
    </row>
    <row r="572" spans="1:4">
      <c r="A572" s="2">
        <v>2011</v>
      </c>
      <c r="B572" s="1" t="s">
        <v>4</v>
      </c>
      <c r="C572" s="2">
        <v>99</v>
      </c>
      <c r="D572" s="2">
        <v>7</v>
      </c>
    </row>
    <row r="573" spans="1:4">
      <c r="A573" s="2">
        <v>2011</v>
      </c>
      <c r="B573" s="1" t="s">
        <v>4</v>
      </c>
      <c r="C573" s="2">
        <v>100</v>
      </c>
      <c r="D573" s="2">
        <v>11</v>
      </c>
    </row>
    <row r="574" spans="1:4">
      <c r="A574" s="2">
        <v>2011</v>
      </c>
      <c r="B574" s="1" t="s">
        <v>4</v>
      </c>
      <c r="C574" s="2">
        <v>7</v>
      </c>
      <c r="D574" s="2">
        <v>64</v>
      </c>
    </row>
    <row r="575" spans="1:4">
      <c r="A575" s="2">
        <v>2011</v>
      </c>
      <c r="B575" s="1" t="s">
        <v>4</v>
      </c>
      <c r="C575" s="2">
        <v>3</v>
      </c>
      <c r="D575" s="2">
        <v>42</v>
      </c>
    </row>
    <row r="576" spans="1:4">
      <c r="A576" s="2">
        <v>2011</v>
      </c>
      <c r="B576" s="1" t="s">
        <v>4</v>
      </c>
      <c r="C576" s="2">
        <v>76</v>
      </c>
      <c r="D576" s="2">
        <v>34</v>
      </c>
    </row>
    <row r="577" spans="1:4">
      <c r="A577" s="2">
        <v>2011</v>
      </c>
      <c r="B577" s="1" t="s">
        <v>4</v>
      </c>
      <c r="C577" s="2">
        <v>100</v>
      </c>
      <c r="D577" s="2">
        <v>5</v>
      </c>
    </row>
    <row r="578" spans="1:4">
      <c r="A578" s="2">
        <v>2011</v>
      </c>
      <c r="B578" s="1" t="s">
        <v>6</v>
      </c>
      <c r="C578" s="2">
        <v>8</v>
      </c>
      <c r="D578" s="2">
        <v>65</v>
      </c>
    </row>
    <row r="579" spans="1:4">
      <c r="A579" s="2">
        <v>2011</v>
      </c>
      <c r="B579" s="1" t="s">
        <v>6</v>
      </c>
      <c r="C579" s="2">
        <v>8</v>
      </c>
      <c r="D579" s="2">
        <v>49</v>
      </c>
    </row>
    <row r="580" spans="1:4">
      <c r="A580" s="2">
        <v>2011</v>
      </c>
      <c r="B580" s="1" t="s">
        <v>6</v>
      </c>
      <c r="C580" s="2">
        <v>70</v>
      </c>
      <c r="D580" s="2">
        <v>40</v>
      </c>
    </row>
    <row r="581" spans="1:4">
      <c r="A581" s="2">
        <v>2011</v>
      </c>
      <c r="B581" s="1" t="s">
        <v>6</v>
      </c>
      <c r="C581" s="2">
        <v>27</v>
      </c>
      <c r="D581" s="2">
        <v>42</v>
      </c>
    </row>
    <row r="582" spans="1:4">
      <c r="A582" s="2">
        <v>2011</v>
      </c>
      <c r="B582" s="1" t="s">
        <v>6</v>
      </c>
      <c r="C582" s="2">
        <v>100</v>
      </c>
      <c r="D582" s="2">
        <v>0</v>
      </c>
    </row>
    <row r="583" spans="1:4">
      <c r="A583" s="2">
        <v>2011</v>
      </c>
      <c r="B583" s="1" t="s">
        <v>6</v>
      </c>
      <c r="C583" s="2">
        <v>0</v>
      </c>
      <c r="D583" s="2">
        <v>68</v>
      </c>
    </row>
    <row r="584" spans="1:4">
      <c r="A584" s="2">
        <v>2011</v>
      </c>
      <c r="B584" s="1" t="s">
        <v>6</v>
      </c>
      <c r="C584" s="2">
        <v>0</v>
      </c>
      <c r="D584" s="2">
        <v>66</v>
      </c>
    </row>
    <row r="585" spans="1:4">
      <c r="A585" s="2">
        <v>2011</v>
      </c>
      <c r="B585" s="1" t="s">
        <v>6</v>
      </c>
      <c r="C585" s="2">
        <v>26</v>
      </c>
      <c r="D585" s="2">
        <v>43</v>
      </c>
    </row>
    <row r="586" spans="1:4">
      <c r="A586" s="2">
        <v>2011</v>
      </c>
      <c r="B586" s="1" t="s">
        <v>6</v>
      </c>
      <c r="C586" s="2">
        <v>28</v>
      </c>
      <c r="D586" s="2">
        <v>37</v>
      </c>
    </row>
    <row r="587" spans="1:4">
      <c r="A587" s="2">
        <v>2011</v>
      </c>
      <c r="B587" s="1" t="s">
        <v>6</v>
      </c>
      <c r="C587" s="2">
        <v>53</v>
      </c>
      <c r="D587" s="2">
        <v>31</v>
      </c>
    </row>
    <row r="588" spans="1:4">
      <c r="A588" s="2">
        <v>2011</v>
      </c>
      <c r="B588" s="1" t="s">
        <v>6</v>
      </c>
      <c r="C588" s="2">
        <v>27</v>
      </c>
      <c r="D588" s="2">
        <v>44</v>
      </c>
    </row>
    <row r="589" spans="1:4">
      <c r="A589" s="2">
        <v>2011</v>
      </c>
      <c r="B589" s="1" t="s">
        <v>6</v>
      </c>
      <c r="C589" s="2">
        <v>3</v>
      </c>
      <c r="D589" s="2">
        <v>47</v>
      </c>
    </row>
    <row r="590" spans="1:4">
      <c r="A590" s="2">
        <v>2011</v>
      </c>
      <c r="B590" s="1" t="s">
        <v>6</v>
      </c>
      <c r="C590" s="2">
        <v>17</v>
      </c>
      <c r="D590" s="2">
        <v>64</v>
      </c>
    </row>
    <row r="591" spans="1:4">
      <c r="A591" s="2">
        <v>2011</v>
      </c>
      <c r="B591" s="1" t="s">
        <v>6</v>
      </c>
      <c r="C591" s="2">
        <v>16</v>
      </c>
      <c r="D591" s="2">
        <v>54</v>
      </c>
    </row>
    <row r="592" spans="1:4">
      <c r="A592" s="2">
        <v>2011</v>
      </c>
      <c r="B592" s="1" t="s">
        <v>6</v>
      </c>
      <c r="C592" s="2">
        <v>0</v>
      </c>
      <c r="D592" s="2">
        <v>48</v>
      </c>
    </row>
    <row r="593" spans="1:4">
      <c r="A593" s="2">
        <v>2011</v>
      </c>
      <c r="B593" s="1" t="s">
        <v>6</v>
      </c>
      <c r="C593" s="2">
        <v>36</v>
      </c>
      <c r="D593" s="2">
        <v>51</v>
      </c>
    </row>
    <row r="594" spans="1:4">
      <c r="A594" s="2">
        <v>2011</v>
      </c>
      <c r="B594" s="1" t="s">
        <v>6</v>
      </c>
      <c r="C594" s="2">
        <v>29</v>
      </c>
      <c r="D594" s="2">
        <v>25</v>
      </c>
    </row>
    <row r="595" spans="1:4">
      <c r="A595" s="2">
        <v>2011</v>
      </c>
      <c r="B595" s="1" t="s">
        <v>6</v>
      </c>
      <c r="C595" s="2">
        <v>0</v>
      </c>
      <c r="D595" s="2">
        <v>68</v>
      </c>
    </row>
    <row r="596" spans="1:4">
      <c r="A596" s="2">
        <v>2011</v>
      </c>
      <c r="B596" s="1" t="s">
        <v>6</v>
      </c>
      <c r="C596" s="2">
        <v>0</v>
      </c>
      <c r="D596" s="2">
        <v>3</v>
      </c>
    </row>
    <row r="597" spans="1:4">
      <c r="A597" s="2">
        <v>2011</v>
      </c>
      <c r="B597" s="1" t="s">
        <v>6</v>
      </c>
      <c r="C597" s="2">
        <v>11</v>
      </c>
      <c r="D597" s="2">
        <v>19</v>
      </c>
    </row>
    <row r="598" spans="1:4">
      <c r="A598" s="2">
        <v>2011</v>
      </c>
      <c r="B598" s="1" t="s">
        <v>7</v>
      </c>
      <c r="C598" s="2">
        <v>96</v>
      </c>
      <c r="D598" s="2">
        <v>30</v>
      </c>
    </row>
    <row r="599" spans="1:4">
      <c r="A599" s="2">
        <v>2011</v>
      </c>
      <c r="B599" s="1" t="s">
        <v>7</v>
      </c>
      <c r="C599" s="2">
        <v>82</v>
      </c>
      <c r="D599" s="2">
        <v>32</v>
      </c>
    </row>
    <row r="600" spans="1:4">
      <c r="A600" s="2">
        <v>2011</v>
      </c>
      <c r="B600" s="1" t="s">
        <v>7</v>
      </c>
      <c r="C600" s="2">
        <v>80</v>
      </c>
      <c r="D600" s="2">
        <v>5</v>
      </c>
    </row>
    <row r="601" spans="1:4">
      <c r="A601" s="2">
        <v>2011</v>
      </c>
      <c r="B601" s="1" t="s">
        <v>7</v>
      </c>
      <c r="C601" s="2">
        <v>51</v>
      </c>
      <c r="D601" s="2">
        <v>29</v>
      </c>
    </row>
    <row r="602" spans="1:4">
      <c r="A602" s="2">
        <v>2011</v>
      </c>
      <c r="B602" s="1" t="s">
        <v>7</v>
      </c>
      <c r="C602" s="2">
        <v>75</v>
      </c>
      <c r="D602" s="2">
        <v>30</v>
      </c>
    </row>
    <row r="603" spans="1:4">
      <c r="A603" s="2">
        <v>2011</v>
      </c>
      <c r="B603" s="1" t="s">
        <v>7</v>
      </c>
      <c r="C603" s="2">
        <v>93</v>
      </c>
      <c r="D603" s="2">
        <v>27</v>
      </c>
    </row>
    <row r="604" spans="1:4">
      <c r="A604" s="2">
        <v>2011</v>
      </c>
      <c r="B604" s="1" t="s">
        <v>7</v>
      </c>
      <c r="C604" s="2">
        <v>78</v>
      </c>
      <c r="D604" s="2">
        <v>21</v>
      </c>
    </row>
    <row r="605" spans="1:4">
      <c r="A605" s="2">
        <v>2011</v>
      </c>
      <c r="B605" s="1" t="s">
        <v>7</v>
      </c>
      <c r="C605" s="2">
        <v>88</v>
      </c>
      <c r="D605" s="2">
        <v>19</v>
      </c>
    </row>
    <row r="606" spans="1:4">
      <c r="A606" s="2">
        <v>2011</v>
      </c>
      <c r="B606" s="1" t="s">
        <v>7</v>
      </c>
      <c r="C606" s="2">
        <v>22</v>
      </c>
      <c r="D606" s="2">
        <v>66</v>
      </c>
    </row>
    <row r="607" spans="1:4">
      <c r="A607" s="2">
        <v>2011</v>
      </c>
      <c r="B607" s="1" t="s">
        <v>7</v>
      </c>
      <c r="C607" s="2">
        <v>6</v>
      </c>
      <c r="D607" s="2">
        <v>10</v>
      </c>
    </row>
    <row r="608" spans="1:4">
      <c r="A608" s="2">
        <v>2011</v>
      </c>
      <c r="B608" s="1" t="s">
        <v>7</v>
      </c>
      <c r="C608" s="2">
        <v>79</v>
      </c>
      <c r="D608" s="2">
        <v>19</v>
      </c>
    </row>
    <row r="609" spans="1:4">
      <c r="A609" s="2">
        <v>2011</v>
      </c>
      <c r="B609" s="1" t="s">
        <v>7</v>
      </c>
      <c r="C609" s="2">
        <v>33</v>
      </c>
      <c r="D609" s="2">
        <v>52</v>
      </c>
    </row>
    <row r="610" spans="1:4">
      <c r="A610" s="2">
        <v>2011</v>
      </c>
      <c r="B610" s="1" t="s">
        <v>7</v>
      </c>
      <c r="C610" s="2">
        <v>33</v>
      </c>
      <c r="D610" s="2">
        <v>57</v>
      </c>
    </row>
    <row r="611" spans="1:4">
      <c r="A611" s="2">
        <v>2011</v>
      </c>
      <c r="B611" s="1" t="s">
        <v>7</v>
      </c>
      <c r="C611" s="2">
        <v>60</v>
      </c>
      <c r="D611" s="2">
        <v>74</v>
      </c>
    </row>
    <row r="612" spans="1:4">
      <c r="A612" s="2">
        <v>2011</v>
      </c>
      <c r="B612" s="1" t="s">
        <v>7</v>
      </c>
      <c r="C612" s="2">
        <v>20</v>
      </c>
      <c r="D612" s="2">
        <v>11</v>
      </c>
    </row>
    <row r="613" spans="1:4">
      <c r="A613" s="2">
        <v>2011</v>
      </c>
      <c r="B613" s="1" t="s">
        <v>7</v>
      </c>
      <c r="C613" s="2">
        <v>97</v>
      </c>
      <c r="D613" s="2">
        <v>58</v>
      </c>
    </row>
    <row r="614" spans="1:4">
      <c r="A614" s="2">
        <v>2011</v>
      </c>
      <c r="B614" s="1" t="s">
        <v>7</v>
      </c>
      <c r="C614" s="2">
        <v>91</v>
      </c>
      <c r="D614" s="2">
        <v>7</v>
      </c>
    </row>
    <row r="615" spans="1:4">
      <c r="A615" s="2">
        <v>2011</v>
      </c>
      <c r="B615" s="1" t="s">
        <v>7</v>
      </c>
      <c r="C615" s="2">
        <v>35</v>
      </c>
      <c r="D615" s="2">
        <v>45</v>
      </c>
    </row>
    <row r="616" spans="1:4">
      <c r="A616" s="2">
        <v>2011</v>
      </c>
      <c r="B616" s="1" t="s">
        <v>7</v>
      </c>
      <c r="C616" s="2">
        <v>53</v>
      </c>
      <c r="D616" s="2">
        <v>45</v>
      </c>
    </row>
    <row r="617" spans="1:4">
      <c r="A617" s="2">
        <v>2011</v>
      </c>
      <c r="B617" s="1" t="s">
        <v>7</v>
      </c>
      <c r="C617" s="2">
        <v>88</v>
      </c>
      <c r="D617" s="2">
        <v>38</v>
      </c>
    </row>
    <row r="618" spans="1:4">
      <c r="A618" s="2">
        <v>2011</v>
      </c>
      <c r="B618" s="1" t="s">
        <v>7</v>
      </c>
      <c r="C618" s="2">
        <v>63</v>
      </c>
      <c r="D618" s="2">
        <v>8</v>
      </c>
    </row>
    <row r="619" spans="1:4">
      <c r="A619" s="2">
        <v>2011</v>
      </c>
      <c r="B619" s="1" t="s">
        <v>5</v>
      </c>
      <c r="C619" s="2">
        <v>64</v>
      </c>
      <c r="D619" s="2">
        <v>2</v>
      </c>
    </row>
    <row r="620" spans="1:4">
      <c r="A620" s="2">
        <v>2011</v>
      </c>
      <c r="B620" s="1" t="s">
        <v>5</v>
      </c>
      <c r="C620" s="2">
        <v>79</v>
      </c>
      <c r="D620" s="2">
        <v>19</v>
      </c>
    </row>
    <row r="621" spans="1:4">
      <c r="A621" s="2">
        <v>2011</v>
      </c>
      <c r="B621" s="1" t="s">
        <v>5</v>
      </c>
      <c r="C621" s="2">
        <v>41</v>
      </c>
      <c r="D621" s="2">
        <v>56</v>
      </c>
    </row>
    <row r="622" spans="1:4">
      <c r="A622" s="2">
        <v>2011</v>
      </c>
      <c r="B622" s="1" t="s">
        <v>5</v>
      </c>
      <c r="C622" s="2">
        <v>74</v>
      </c>
      <c r="D622" s="2">
        <v>30</v>
      </c>
    </row>
    <row r="623" spans="1:4">
      <c r="A623" s="2">
        <v>2011</v>
      </c>
      <c r="B623" s="1" t="s">
        <v>5</v>
      </c>
      <c r="C623" s="2">
        <v>40</v>
      </c>
      <c r="D623" s="2">
        <v>28</v>
      </c>
    </row>
    <row r="624" spans="1:4">
      <c r="A624" s="2">
        <v>2011</v>
      </c>
      <c r="B624" s="1" t="s">
        <v>5</v>
      </c>
      <c r="C624" s="2">
        <v>21</v>
      </c>
      <c r="D624" s="2">
        <v>54</v>
      </c>
    </row>
    <row r="625" spans="1:4">
      <c r="A625" s="2">
        <v>2011</v>
      </c>
      <c r="B625" s="1" t="s">
        <v>5</v>
      </c>
      <c r="C625" s="2">
        <v>83</v>
      </c>
      <c r="D625" s="2">
        <v>31</v>
      </c>
    </row>
    <row r="626" spans="1:4">
      <c r="A626" s="2">
        <v>2011</v>
      </c>
      <c r="B626" s="1" t="s">
        <v>5</v>
      </c>
      <c r="C626" s="2">
        <v>26</v>
      </c>
      <c r="D626" s="2">
        <v>26</v>
      </c>
    </row>
    <row r="627" spans="1:4">
      <c r="A627" s="2">
        <v>2011</v>
      </c>
      <c r="B627" s="1" t="s">
        <v>5</v>
      </c>
      <c r="C627" s="2">
        <v>80</v>
      </c>
      <c r="D627" s="2">
        <v>24</v>
      </c>
    </row>
    <row r="628" spans="1:4">
      <c r="A628" s="2">
        <v>2011</v>
      </c>
      <c r="B628" s="1" t="s">
        <v>5</v>
      </c>
      <c r="C628" s="2">
        <v>12</v>
      </c>
      <c r="D628" s="2">
        <v>48</v>
      </c>
    </row>
    <row r="629" spans="1:4">
      <c r="A629" s="2">
        <v>2011</v>
      </c>
      <c r="B629" s="1" t="s">
        <v>5</v>
      </c>
      <c r="C629" s="2">
        <v>34</v>
      </c>
      <c r="D629" s="2">
        <v>47</v>
      </c>
    </row>
    <row r="630" spans="1:4">
      <c r="A630" s="2">
        <v>2011</v>
      </c>
      <c r="B630" s="1" t="s">
        <v>5</v>
      </c>
      <c r="C630" s="2">
        <v>27</v>
      </c>
      <c r="D630" s="2">
        <v>57</v>
      </c>
    </row>
    <row r="631" spans="1:4">
      <c r="A631" s="2">
        <v>2011</v>
      </c>
      <c r="B631" s="1" t="s">
        <v>5</v>
      </c>
      <c r="C631" s="2">
        <v>9</v>
      </c>
      <c r="D631" s="2">
        <v>73</v>
      </c>
    </row>
    <row r="632" spans="1:4">
      <c r="A632" s="2">
        <v>2011</v>
      </c>
      <c r="B632" s="1" t="s">
        <v>5</v>
      </c>
      <c r="C632" s="2">
        <v>20</v>
      </c>
      <c r="D632" s="2">
        <v>65</v>
      </c>
    </row>
    <row r="633" spans="1:4">
      <c r="A633" s="2">
        <v>2011</v>
      </c>
      <c r="B633" s="1" t="s">
        <v>5</v>
      </c>
      <c r="C633" s="2">
        <v>96</v>
      </c>
      <c r="D633" s="2">
        <v>18</v>
      </c>
    </row>
    <row r="634" spans="1:4">
      <c r="A634" s="2">
        <v>2011</v>
      </c>
      <c r="B634" s="1" t="s">
        <v>5</v>
      </c>
      <c r="C634" s="2">
        <v>78</v>
      </c>
      <c r="D634" s="2">
        <v>33</v>
      </c>
    </row>
    <row r="635" spans="1:4">
      <c r="A635" s="2">
        <v>2011</v>
      </c>
      <c r="B635" s="1" t="s">
        <v>5</v>
      </c>
      <c r="C635" s="2">
        <v>70</v>
      </c>
      <c r="D635" s="2">
        <v>36</v>
      </c>
    </row>
    <row r="636" spans="1:4">
      <c r="A636" s="2">
        <v>2011</v>
      </c>
      <c r="B636" s="1" t="s">
        <v>5</v>
      </c>
      <c r="C636" s="2">
        <v>15</v>
      </c>
      <c r="D636" s="2">
        <v>58</v>
      </c>
    </row>
    <row r="637" spans="1:4">
      <c r="A637" s="2">
        <v>2011</v>
      </c>
      <c r="B637" s="1" t="s">
        <v>5</v>
      </c>
      <c r="C637" s="2">
        <v>24</v>
      </c>
      <c r="D637" s="2">
        <v>42</v>
      </c>
    </row>
    <row r="638" spans="1:4">
      <c r="A638" s="2">
        <v>2012</v>
      </c>
      <c r="B638" s="1" t="s">
        <v>8</v>
      </c>
      <c r="C638" s="2">
        <v>54</v>
      </c>
      <c r="D638" s="2">
        <v>28</v>
      </c>
    </row>
    <row r="639" spans="1:4">
      <c r="A639" s="2">
        <v>2012</v>
      </c>
      <c r="B639" s="1" t="s">
        <v>8</v>
      </c>
      <c r="C639" s="2">
        <v>14</v>
      </c>
      <c r="D639" s="2">
        <v>59</v>
      </c>
    </row>
    <row r="640" spans="1:4">
      <c r="A640" s="2">
        <v>2012</v>
      </c>
      <c r="B640" s="1" t="s">
        <v>8</v>
      </c>
      <c r="C640" s="2">
        <v>80</v>
      </c>
      <c r="D640" s="2">
        <v>38</v>
      </c>
    </row>
    <row r="641" spans="1:4">
      <c r="A641" s="2">
        <v>2012</v>
      </c>
      <c r="B641" s="1" t="s">
        <v>8</v>
      </c>
      <c r="C641" s="2">
        <v>50</v>
      </c>
      <c r="D641" s="2">
        <v>13</v>
      </c>
    </row>
    <row r="642" spans="1:4">
      <c r="A642" s="2">
        <v>2012</v>
      </c>
      <c r="B642" s="1" t="s">
        <v>8</v>
      </c>
      <c r="C642" s="2">
        <v>98</v>
      </c>
      <c r="D642" s="2">
        <v>3</v>
      </c>
    </row>
    <row r="643" spans="1:4">
      <c r="A643" s="2">
        <v>2012</v>
      </c>
      <c r="B643" s="1" t="s">
        <v>8</v>
      </c>
      <c r="C643" s="2">
        <v>84</v>
      </c>
      <c r="D643" s="2">
        <v>17</v>
      </c>
    </row>
    <row r="644" spans="1:4">
      <c r="A644" s="2">
        <v>2012</v>
      </c>
      <c r="B644" s="1" t="s">
        <v>8</v>
      </c>
      <c r="C644" s="2">
        <v>14</v>
      </c>
      <c r="D644" s="2">
        <v>56</v>
      </c>
    </row>
    <row r="645" spans="1:4">
      <c r="A645" s="2">
        <v>2012</v>
      </c>
      <c r="B645" s="1" t="s">
        <v>8</v>
      </c>
      <c r="C645" s="2">
        <v>68</v>
      </c>
      <c r="D645" s="2">
        <v>1</v>
      </c>
    </row>
    <row r="646" spans="1:4">
      <c r="A646" s="2">
        <v>2012</v>
      </c>
      <c r="B646" s="1" t="s">
        <v>8</v>
      </c>
      <c r="C646" s="2">
        <v>97</v>
      </c>
      <c r="D646" s="2">
        <v>12</v>
      </c>
    </row>
    <row r="647" spans="1:4">
      <c r="A647" s="2">
        <v>2012</v>
      </c>
      <c r="B647" s="1" t="s">
        <v>8</v>
      </c>
      <c r="C647" s="2">
        <v>95</v>
      </c>
      <c r="D647" s="2">
        <v>6</v>
      </c>
    </row>
    <row r="648" spans="1:4">
      <c r="A648" s="2">
        <v>2012</v>
      </c>
      <c r="B648" s="1" t="s">
        <v>8</v>
      </c>
      <c r="C648" s="2">
        <v>15</v>
      </c>
      <c r="D648" s="2">
        <v>66</v>
      </c>
    </row>
    <row r="649" spans="1:4">
      <c r="A649" s="2">
        <v>2012</v>
      </c>
      <c r="B649" s="1" t="s">
        <v>8</v>
      </c>
      <c r="C649" s="2">
        <v>74</v>
      </c>
      <c r="D649" s="2">
        <v>9</v>
      </c>
    </row>
    <row r="650" spans="1:4">
      <c r="A650" s="2">
        <v>2012</v>
      </c>
      <c r="B650" s="1" t="s">
        <v>8</v>
      </c>
      <c r="C650" s="2">
        <v>26</v>
      </c>
      <c r="D650" s="2">
        <v>56</v>
      </c>
    </row>
    <row r="651" spans="1:4">
      <c r="A651" s="2">
        <v>2012</v>
      </c>
      <c r="B651" s="1" t="s">
        <v>8</v>
      </c>
      <c r="C651" s="2">
        <v>87</v>
      </c>
      <c r="D651" s="2">
        <v>11</v>
      </c>
    </row>
    <row r="652" spans="1:4">
      <c r="A652" s="2">
        <v>2012</v>
      </c>
      <c r="B652" s="1" t="s">
        <v>8</v>
      </c>
      <c r="C652" s="2">
        <v>13</v>
      </c>
      <c r="D652" s="2">
        <v>39</v>
      </c>
    </row>
    <row r="653" spans="1:4">
      <c r="A653" s="2">
        <v>2012</v>
      </c>
      <c r="B653" s="1" t="s">
        <v>8</v>
      </c>
      <c r="C653" s="2">
        <v>16</v>
      </c>
      <c r="D653" s="2">
        <v>49</v>
      </c>
    </row>
    <row r="654" spans="1:4">
      <c r="A654" s="2">
        <v>2012</v>
      </c>
      <c r="B654" s="1" t="s">
        <v>8</v>
      </c>
      <c r="C654" s="2">
        <v>100</v>
      </c>
      <c r="D654" s="2">
        <v>1</v>
      </c>
    </row>
    <row r="655" spans="1:4">
      <c r="A655" s="2">
        <v>2012</v>
      </c>
      <c r="B655" s="1" t="s">
        <v>8</v>
      </c>
      <c r="C655" s="2">
        <v>96</v>
      </c>
      <c r="D655" s="2">
        <v>5</v>
      </c>
    </row>
    <row r="656" spans="1:4">
      <c r="A656" s="2">
        <v>2012</v>
      </c>
      <c r="B656" s="1" t="s">
        <v>8</v>
      </c>
      <c r="C656" s="2">
        <v>2</v>
      </c>
      <c r="D656" s="2">
        <v>67</v>
      </c>
    </row>
    <row r="657" spans="1:4">
      <c r="A657" s="2">
        <v>2012</v>
      </c>
      <c r="B657" s="1" t="s">
        <v>8</v>
      </c>
      <c r="C657" s="2">
        <v>8</v>
      </c>
      <c r="D657" s="2">
        <v>48</v>
      </c>
    </row>
    <row r="658" spans="1:4">
      <c r="A658" s="2">
        <v>2012</v>
      </c>
      <c r="B658" s="1" t="s">
        <v>4</v>
      </c>
      <c r="C658" s="2">
        <v>100</v>
      </c>
      <c r="D658" s="2">
        <v>8</v>
      </c>
    </row>
    <row r="659" spans="1:4">
      <c r="A659" s="2">
        <v>2012</v>
      </c>
      <c r="B659" s="1" t="s">
        <v>4</v>
      </c>
      <c r="C659" s="2">
        <v>65</v>
      </c>
      <c r="D659" s="2">
        <v>38</v>
      </c>
    </row>
    <row r="660" spans="1:4">
      <c r="A660" s="2">
        <v>2012</v>
      </c>
      <c r="B660" s="1" t="s">
        <v>4</v>
      </c>
      <c r="C660" s="2">
        <v>93</v>
      </c>
      <c r="D660" s="2">
        <v>11</v>
      </c>
    </row>
    <row r="661" spans="1:4">
      <c r="A661" s="2">
        <v>2012</v>
      </c>
      <c r="B661" s="1" t="s">
        <v>4</v>
      </c>
      <c r="C661" s="2">
        <v>99</v>
      </c>
      <c r="D661" s="2">
        <v>14</v>
      </c>
    </row>
    <row r="662" spans="1:4">
      <c r="A662" s="2">
        <v>2012</v>
      </c>
      <c r="B662" s="1" t="s">
        <v>4</v>
      </c>
      <c r="C662" s="2">
        <v>85</v>
      </c>
      <c r="D662" s="2">
        <v>20</v>
      </c>
    </row>
    <row r="663" spans="1:4">
      <c r="A663" s="2">
        <v>2012</v>
      </c>
      <c r="B663" s="1" t="s">
        <v>4</v>
      </c>
      <c r="C663" s="2">
        <v>100</v>
      </c>
      <c r="D663" s="2">
        <v>22</v>
      </c>
    </row>
    <row r="664" spans="1:4">
      <c r="A664" s="2">
        <v>2012</v>
      </c>
      <c r="B664" s="1" t="s">
        <v>4</v>
      </c>
      <c r="C664" s="2">
        <v>100</v>
      </c>
      <c r="D664" s="2">
        <v>21</v>
      </c>
    </row>
    <row r="665" spans="1:4">
      <c r="A665" s="2">
        <v>2012</v>
      </c>
      <c r="B665" s="1" t="s">
        <v>4</v>
      </c>
      <c r="C665" s="2">
        <v>30</v>
      </c>
      <c r="D665" s="2">
        <v>34</v>
      </c>
    </row>
    <row r="666" spans="1:4">
      <c r="A666" s="2">
        <v>2012</v>
      </c>
      <c r="B666" s="1" t="s">
        <v>4</v>
      </c>
      <c r="C666" s="2">
        <v>1</v>
      </c>
      <c r="D666" s="2">
        <v>72</v>
      </c>
    </row>
    <row r="667" spans="1:4">
      <c r="A667" s="2">
        <v>2012</v>
      </c>
      <c r="B667" s="1" t="s">
        <v>4</v>
      </c>
      <c r="C667" s="2">
        <v>93</v>
      </c>
      <c r="D667" s="2">
        <v>5</v>
      </c>
    </row>
    <row r="668" spans="1:4">
      <c r="A668" s="2">
        <v>2012</v>
      </c>
      <c r="B668" s="1" t="s">
        <v>4</v>
      </c>
      <c r="C668" s="2">
        <v>0</v>
      </c>
      <c r="D668" s="2">
        <v>60</v>
      </c>
    </row>
    <row r="669" spans="1:4">
      <c r="A669" s="2">
        <v>2012</v>
      </c>
      <c r="B669" s="1" t="s">
        <v>4</v>
      </c>
      <c r="C669" s="2">
        <v>27</v>
      </c>
      <c r="D669" s="2">
        <v>24</v>
      </c>
    </row>
    <row r="670" spans="1:4">
      <c r="A670" s="2">
        <v>2012</v>
      </c>
      <c r="B670" s="1" t="s">
        <v>4</v>
      </c>
      <c r="C670" s="2">
        <v>89</v>
      </c>
      <c r="D670" s="2">
        <v>20</v>
      </c>
    </row>
    <row r="671" spans="1:4">
      <c r="A671" s="2">
        <v>2012</v>
      </c>
      <c r="B671" s="1" t="s">
        <v>4</v>
      </c>
      <c r="C671" s="2">
        <v>97</v>
      </c>
      <c r="D671" s="2">
        <v>33</v>
      </c>
    </row>
    <row r="672" spans="1:4">
      <c r="A672" s="2">
        <v>2012</v>
      </c>
      <c r="B672" s="1" t="s">
        <v>4</v>
      </c>
      <c r="C672" s="2">
        <v>98</v>
      </c>
      <c r="D672" s="2">
        <v>12</v>
      </c>
    </row>
    <row r="673" spans="1:4">
      <c r="A673" s="2">
        <v>2012</v>
      </c>
      <c r="B673" s="1" t="s">
        <v>4</v>
      </c>
      <c r="C673" s="2">
        <v>29</v>
      </c>
      <c r="D673" s="2">
        <v>53</v>
      </c>
    </row>
    <row r="674" spans="1:4">
      <c r="A674" s="2">
        <v>2012</v>
      </c>
      <c r="B674" s="1" t="s">
        <v>4</v>
      </c>
      <c r="C674" s="2">
        <v>71</v>
      </c>
      <c r="D674" s="2">
        <v>25</v>
      </c>
    </row>
    <row r="675" spans="1:4">
      <c r="A675" s="2">
        <v>2012</v>
      </c>
      <c r="B675" s="1" t="s">
        <v>4</v>
      </c>
      <c r="C675" s="2">
        <v>64</v>
      </c>
      <c r="D675" s="2">
        <v>3</v>
      </c>
    </row>
    <row r="676" spans="1:4">
      <c r="A676" s="2">
        <v>2012</v>
      </c>
      <c r="B676" s="1" t="s">
        <v>4</v>
      </c>
      <c r="C676" s="2">
        <v>91</v>
      </c>
      <c r="D676" s="2">
        <v>46</v>
      </c>
    </row>
    <row r="677" spans="1:4">
      <c r="A677" s="2">
        <v>2012</v>
      </c>
      <c r="B677" s="1" t="s">
        <v>4</v>
      </c>
      <c r="C677" s="2">
        <v>45</v>
      </c>
      <c r="D677" s="2">
        <v>45</v>
      </c>
    </row>
    <row r="678" spans="1:4">
      <c r="A678" s="2">
        <v>2012</v>
      </c>
      <c r="B678" s="1" t="s">
        <v>6</v>
      </c>
      <c r="C678" s="2">
        <v>84</v>
      </c>
      <c r="D678" s="2">
        <v>44</v>
      </c>
    </row>
    <row r="679" spans="1:4">
      <c r="A679" s="2">
        <v>2012</v>
      </c>
      <c r="B679" s="1" t="s">
        <v>6</v>
      </c>
      <c r="C679" s="2">
        <v>79</v>
      </c>
      <c r="D679" s="2">
        <v>27</v>
      </c>
    </row>
    <row r="680" spans="1:4">
      <c r="A680" s="2">
        <v>2012</v>
      </c>
      <c r="B680" s="1" t="s">
        <v>6</v>
      </c>
      <c r="C680" s="2">
        <v>50</v>
      </c>
      <c r="D680" s="2">
        <v>26</v>
      </c>
    </row>
    <row r="681" spans="1:4">
      <c r="A681" s="2">
        <v>2012</v>
      </c>
      <c r="B681" s="1" t="s">
        <v>6</v>
      </c>
      <c r="C681" s="2">
        <v>99</v>
      </c>
      <c r="D681" s="2">
        <v>10</v>
      </c>
    </row>
    <row r="682" spans="1:4">
      <c r="A682" s="2">
        <v>2012</v>
      </c>
      <c r="B682" s="1" t="s">
        <v>6</v>
      </c>
      <c r="C682" s="2">
        <v>35</v>
      </c>
      <c r="D682" s="2">
        <v>28</v>
      </c>
    </row>
    <row r="683" spans="1:4">
      <c r="A683" s="2">
        <v>2012</v>
      </c>
      <c r="B683" s="1" t="s">
        <v>6</v>
      </c>
      <c r="C683" s="2">
        <v>20</v>
      </c>
      <c r="D683" s="2">
        <v>54</v>
      </c>
    </row>
    <row r="684" spans="1:4">
      <c r="A684" s="2">
        <v>2012</v>
      </c>
      <c r="B684" s="1" t="s">
        <v>6</v>
      </c>
      <c r="C684" s="2">
        <v>44</v>
      </c>
      <c r="D684" s="2">
        <v>29</v>
      </c>
    </row>
    <row r="685" spans="1:4">
      <c r="A685" s="2">
        <v>2012</v>
      </c>
      <c r="B685" s="1" t="s">
        <v>6</v>
      </c>
      <c r="C685" s="2">
        <v>2</v>
      </c>
      <c r="D685" s="2">
        <v>52</v>
      </c>
    </row>
    <row r="686" spans="1:4">
      <c r="A686" s="2">
        <v>2012</v>
      </c>
      <c r="B686" s="1" t="s">
        <v>6</v>
      </c>
      <c r="C686" s="2">
        <v>20</v>
      </c>
      <c r="D686" s="2">
        <v>50</v>
      </c>
    </row>
    <row r="687" spans="1:4">
      <c r="A687" s="2">
        <v>2012</v>
      </c>
      <c r="B687" s="1" t="s">
        <v>6</v>
      </c>
      <c r="C687" s="2">
        <v>88</v>
      </c>
      <c r="D687" s="2">
        <v>29</v>
      </c>
    </row>
    <row r="688" spans="1:4">
      <c r="A688" s="2">
        <v>2012</v>
      </c>
      <c r="B688" s="1" t="s">
        <v>6</v>
      </c>
      <c r="C688" s="2">
        <v>77</v>
      </c>
      <c r="D688" s="2">
        <v>35</v>
      </c>
    </row>
    <row r="689" spans="1:4">
      <c r="A689" s="2">
        <v>2012</v>
      </c>
      <c r="B689" s="1" t="s">
        <v>6</v>
      </c>
      <c r="C689" s="2">
        <v>68</v>
      </c>
      <c r="D689" s="2">
        <v>62</v>
      </c>
    </row>
    <row r="690" spans="1:4">
      <c r="A690" s="2">
        <v>2012</v>
      </c>
      <c r="B690" s="1" t="s">
        <v>6</v>
      </c>
      <c r="C690" s="2">
        <v>79</v>
      </c>
      <c r="D690" s="2">
        <v>55</v>
      </c>
    </row>
    <row r="691" spans="1:4">
      <c r="A691" s="2">
        <v>2012</v>
      </c>
      <c r="B691" s="1" t="s">
        <v>6</v>
      </c>
      <c r="C691" s="2">
        <v>2</v>
      </c>
      <c r="D691" s="2">
        <v>65</v>
      </c>
    </row>
    <row r="692" spans="1:4">
      <c r="A692" s="2">
        <v>2012</v>
      </c>
      <c r="B692" s="1" t="s">
        <v>6</v>
      </c>
      <c r="C692" s="2">
        <v>8</v>
      </c>
      <c r="D692" s="2">
        <v>33</v>
      </c>
    </row>
    <row r="693" spans="1:4">
      <c r="A693" s="2">
        <v>2012</v>
      </c>
      <c r="B693" s="1" t="s">
        <v>6</v>
      </c>
      <c r="C693" s="2">
        <v>8</v>
      </c>
      <c r="D693" s="2">
        <v>71</v>
      </c>
    </row>
    <row r="694" spans="1:4">
      <c r="A694" s="2">
        <v>2012</v>
      </c>
      <c r="B694" s="1" t="s">
        <v>6</v>
      </c>
      <c r="C694" s="2">
        <v>25</v>
      </c>
      <c r="D694" s="2">
        <v>52</v>
      </c>
    </row>
    <row r="695" spans="1:4">
      <c r="A695" s="2">
        <v>2012</v>
      </c>
      <c r="B695" s="1" t="s">
        <v>6</v>
      </c>
      <c r="C695" s="2">
        <v>65</v>
      </c>
      <c r="D695" s="2">
        <v>13</v>
      </c>
    </row>
    <row r="696" spans="1:4">
      <c r="A696" s="2">
        <v>2012</v>
      </c>
      <c r="B696" s="1" t="s">
        <v>6</v>
      </c>
      <c r="C696" s="2">
        <v>15</v>
      </c>
      <c r="D696" s="2">
        <v>47</v>
      </c>
    </row>
    <row r="697" spans="1:4">
      <c r="A697" s="2">
        <v>2012</v>
      </c>
      <c r="B697" s="1" t="s">
        <v>6</v>
      </c>
      <c r="C697" s="2">
        <v>17</v>
      </c>
      <c r="D697" s="2">
        <v>40</v>
      </c>
    </row>
    <row r="698" spans="1:4">
      <c r="A698" s="2">
        <v>2012</v>
      </c>
      <c r="B698" s="1" t="s">
        <v>7</v>
      </c>
      <c r="C698" s="2">
        <v>16</v>
      </c>
      <c r="D698" s="2">
        <v>24</v>
      </c>
    </row>
    <row r="699" spans="1:4">
      <c r="A699" s="2">
        <v>2012</v>
      </c>
      <c r="B699" s="1" t="s">
        <v>7</v>
      </c>
      <c r="C699" s="2">
        <v>18</v>
      </c>
      <c r="D699" s="2">
        <v>30</v>
      </c>
    </row>
    <row r="700" spans="1:4">
      <c r="A700" s="2">
        <v>2012</v>
      </c>
      <c r="B700" s="1" t="s">
        <v>7</v>
      </c>
      <c r="C700" s="2">
        <v>60</v>
      </c>
      <c r="D700" s="2">
        <v>22</v>
      </c>
    </row>
    <row r="701" spans="1:4">
      <c r="A701" s="2">
        <v>2012</v>
      </c>
      <c r="B701" s="1" t="s">
        <v>7</v>
      </c>
      <c r="C701" s="2">
        <v>8</v>
      </c>
      <c r="D701" s="2">
        <v>15</v>
      </c>
    </row>
    <row r="702" spans="1:4">
      <c r="A702" s="2">
        <v>2012</v>
      </c>
      <c r="B702" s="1" t="s">
        <v>7</v>
      </c>
      <c r="C702" s="2">
        <v>32</v>
      </c>
      <c r="D702" s="2">
        <v>20</v>
      </c>
    </row>
    <row r="703" spans="1:4">
      <c r="A703" s="2">
        <v>2012</v>
      </c>
      <c r="B703" s="1" t="s">
        <v>7</v>
      </c>
      <c r="C703" s="2">
        <v>25</v>
      </c>
      <c r="D703" s="2">
        <v>32</v>
      </c>
    </row>
    <row r="704" spans="1:4">
      <c r="A704" s="2">
        <v>2012</v>
      </c>
      <c r="B704" s="1" t="s">
        <v>7</v>
      </c>
      <c r="C704" s="2">
        <v>75</v>
      </c>
      <c r="D704" s="2">
        <v>21</v>
      </c>
    </row>
    <row r="705" spans="1:4">
      <c r="A705" s="2">
        <v>2012</v>
      </c>
      <c r="B705" s="1" t="s">
        <v>7</v>
      </c>
      <c r="C705" s="2">
        <v>52</v>
      </c>
      <c r="D705" s="2">
        <v>27</v>
      </c>
    </row>
    <row r="706" spans="1:4">
      <c r="A706" s="2">
        <v>2012</v>
      </c>
      <c r="B706" s="1" t="s">
        <v>7</v>
      </c>
      <c r="C706" s="2">
        <v>62</v>
      </c>
      <c r="D706" s="2">
        <v>22</v>
      </c>
    </row>
    <row r="707" spans="1:4">
      <c r="A707" s="2">
        <v>2012</v>
      </c>
      <c r="B707" s="1" t="s">
        <v>7</v>
      </c>
      <c r="C707" s="2">
        <v>66</v>
      </c>
      <c r="D707" s="2">
        <v>24</v>
      </c>
    </row>
    <row r="708" spans="1:4">
      <c r="A708" s="2">
        <v>2012</v>
      </c>
      <c r="B708" s="1" t="s">
        <v>7</v>
      </c>
      <c r="C708" s="2">
        <v>83</v>
      </c>
      <c r="D708" s="2">
        <v>14</v>
      </c>
    </row>
    <row r="709" spans="1:4">
      <c r="A709" s="2">
        <v>2012</v>
      </c>
      <c r="B709" s="1" t="s">
        <v>7</v>
      </c>
      <c r="C709" s="2">
        <v>88</v>
      </c>
      <c r="D709" s="2">
        <v>11</v>
      </c>
    </row>
    <row r="710" spans="1:4">
      <c r="A710" s="2">
        <v>2012</v>
      </c>
      <c r="B710" s="1" t="s">
        <v>7</v>
      </c>
      <c r="C710" s="2">
        <v>77</v>
      </c>
      <c r="D710" s="2">
        <v>21</v>
      </c>
    </row>
    <row r="711" spans="1:4">
      <c r="A711" s="2">
        <v>2012</v>
      </c>
      <c r="B711" s="1" t="s">
        <v>7</v>
      </c>
      <c r="C711" s="2">
        <v>100</v>
      </c>
      <c r="D711" s="2">
        <v>15</v>
      </c>
    </row>
    <row r="712" spans="1:4">
      <c r="A712" s="2">
        <v>2012</v>
      </c>
      <c r="B712" s="1" t="s">
        <v>7</v>
      </c>
      <c r="C712" s="2">
        <v>84</v>
      </c>
      <c r="D712" s="2">
        <v>2</v>
      </c>
    </row>
    <row r="713" spans="1:4">
      <c r="A713" s="2">
        <v>2012</v>
      </c>
      <c r="B713" s="1" t="s">
        <v>7</v>
      </c>
      <c r="C713" s="2">
        <v>73</v>
      </c>
      <c r="D713" s="2">
        <v>18</v>
      </c>
    </row>
    <row r="714" spans="1:4">
      <c r="A714" s="2">
        <v>2012</v>
      </c>
      <c r="B714" s="1" t="s">
        <v>7</v>
      </c>
      <c r="C714" s="2">
        <v>63</v>
      </c>
      <c r="D714" s="2">
        <v>13</v>
      </c>
    </row>
    <row r="715" spans="1:4">
      <c r="A715" s="2">
        <v>2012</v>
      </c>
      <c r="B715" s="1" t="s">
        <v>7</v>
      </c>
      <c r="C715" s="2">
        <v>66</v>
      </c>
      <c r="D715" s="2">
        <v>15</v>
      </c>
    </row>
    <row r="716" spans="1:4">
      <c r="A716" s="2">
        <v>2012</v>
      </c>
      <c r="B716" s="1" t="s">
        <v>7</v>
      </c>
      <c r="C716" s="2">
        <v>95</v>
      </c>
      <c r="D716" s="2">
        <v>35</v>
      </c>
    </row>
    <row r="717" spans="1:4">
      <c r="A717" s="2">
        <v>2012</v>
      </c>
      <c r="B717" s="1" t="s">
        <v>7</v>
      </c>
      <c r="C717" s="2">
        <v>34</v>
      </c>
      <c r="D717" s="2">
        <v>59</v>
      </c>
    </row>
    <row r="718" spans="1:4">
      <c r="A718" s="2">
        <v>2012</v>
      </c>
      <c r="B718" s="1" t="s">
        <v>5</v>
      </c>
      <c r="C718" s="2">
        <v>89</v>
      </c>
      <c r="D718" s="2">
        <v>19</v>
      </c>
    </row>
    <row r="719" spans="1:4">
      <c r="A719" s="2">
        <v>2012</v>
      </c>
      <c r="B719" s="1" t="s">
        <v>5</v>
      </c>
      <c r="C719" s="2">
        <v>92</v>
      </c>
      <c r="D719" s="2">
        <v>25</v>
      </c>
    </row>
    <row r="720" spans="1:4">
      <c r="A720" s="2">
        <v>2012</v>
      </c>
      <c r="B720" s="1" t="s">
        <v>5</v>
      </c>
      <c r="C720" s="2">
        <v>77</v>
      </c>
      <c r="D720" s="2">
        <v>13</v>
      </c>
    </row>
    <row r="721" spans="1:4">
      <c r="A721" s="2">
        <v>2012</v>
      </c>
      <c r="B721" s="1" t="s">
        <v>5</v>
      </c>
      <c r="C721" s="2">
        <v>77</v>
      </c>
      <c r="D721" s="2">
        <v>20</v>
      </c>
    </row>
    <row r="722" spans="1:4">
      <c r="A722" s="2">
        <v>2012</v>
      </c>
      <c r="B722" s="1" t="s">
        <v>5</v>
      </c>
      <c r="C722" s="2">
        <v>97</v>
      </c>
      <c r="D722" s="2">
        <v>25</v>
      </c>
    </row>
    <row r="723" spans="1:4">
      <c r="A723" s="2">
        <v>2012</v>
      </c>
      <c r="B723" s="1" t="s">
        <v>5</v>
      </c>
      <c r="C723" s="2">
        <v>51</v>
      </c>
      <c r="D723" s="2">
        <v>35</v>
      </c>
    </row>
    <row r="724" spans="1:4">
      <c r="A724" s="2">
        <v>2012</v>
      </c>
      <c r="B724" s="1" t="s">
        <v>5</v>
      </c>
      <c r="C724" s="2">
        <v>83</v>
      </c>
      <c r="D724" s="2">
        <v>27</v>
      </c>
    </row>
    <row r="725" spans="1:4">
      <c r="A725" s="2">
        <v>2012</v>
      </c>
      <c r="B725" s="1" t="s">
        <v>5</v>
      </c>
      <c r="C725" s="2">
        <v>56</v>
      </c>
      <c r="D725" s="2">
        <v>27</v>
      </c>
    </row>
    <row r="726" spans="1:4">
      <c r="A726" s="2">
        <v>2012</v>
      </c>
      <c r="B726" s="1" t="s">
        <v>5</v>
      </c>
      <c r="C726" s="2">
        <v>62</v>
      </c>
      <c r="D726" s="2">
        <v>31</v>
      </c>
    </row>
    <row r="727" spans="1:4">
      <c r="A727" s="2">
        <v>2012</v>
      </c>
      <c r="B727" s="1" t="s">
        <v>5</v>
      </c>
      <c r="C727" s="2">
        <v>68</v>
      </c>
      <c r="D727" s="2">
        <v>27</v>
      </c>
    </row>
    <row r="728" spans="1:4">
      <c r="A728" s="2">
        <v>2012</v>
      </c>
      <c r="B728" s="1" t="s">
        <v>5</v>
      </c>
      <c r="C728" s="2">
        <v>99</v>
      </c>
      <c r="D728" s="2">
        <v>4</v>
      </c>
    </row>
    <row r="729" spans="1:4">
      <c r="A729" s="2">
        <v>2012</v>
      </c>
      <c r="B729" s="1" t="s">
        <v>5</v>
      </c>
      <c r="C729" s="2">
        <v>71</v>
      </c>
      <c r="D729" s="2">
        <v>3</v>
      </c>
    </row>
    <row r="730" spans="1:4">
      <c r="A730" s="2">
        <v>2012</v>
      </c>
      <c r="B730" s="1" t="s">
        <v>5</v>
      </c>
      <c r="C730" s="2">
        <v>45</v>
      </c>
      <c r="D730" s="2">
        <v>32</v>
      </c>
    </row>
    <row r="731" spans="1:4">
      <c r="A731" s="2">
        <v>2012</v>
      </c>
      <c r="B731" s="1" t="s">
        <v>5</v>
      </c>
      <c r="C731" s="2">
        <v>97</v>
      </c>
      <c r="D731" s="2">
        <v>2</v>
      </c>
    </row>
    <row r="732" spans="1:4">
      <c r="A732" s="2">
        <v>2012</v>
      </c>
      <c r="B732" s="1" t="s">
        <v>5</v>
      </c>
      <c r="C732" s="2">
        <v>82</v>
      </c>
      <c r="D732" s="2">
        <v>31</v>
      </c>
    </row>
    <row r="733" spans="1:4">
      <c r="A733" s="2">
        <v>2012</v>
      </c>
      <c r="B733" s="1" t="s">
        <v>5</v>
      </c>
      <c r="C733" s="2">
        <v>76</v>
      </c>
      <c r="D733" s="2">
        <v>21</v>
      </c>
    </row>
    <row r="734" spans="1:4">
      <c r="A734" s="2">
        <v>2012</v>
      </c>
      <c r="B734" s="1" t="s">
        <v>5</v>
      </c>
      <c r="C734" s="2">
        <v>72</v>
      </c>
      <c r="D734" s="2">
        <v>27</v>
      </c>
    </row>
    <row r="735" spans="1:4">
      <c r="A735" s="2">
        <v>2012</v>
      </c>
      <c r="B735" s="1" t="s">
        <v>5</v>
      </c>
      <c r="C735" s="2">
        <v>89</v>
      </c>
      <c r="D735" s="2">
        <v>18</v>
      </c>
    </row>
    <row r="736" spans="1:4">
      <c r="A736" s="2">
        <v>2012</v>
      </c>
      <c r="B736" s="1" t="s">
        <v>5</v>
      </c>
      <c r="C736" s="2">
        <v>88</v>
      </c>
      <c r="D736" s="2">
        <v>35</v>
      </c>
    </row>
    <row r="737" spans="1:4">
      <c r="A737" s="2">
        <v>2012</v>
      </c>
      <c r="B737" s="1" t="s">
        <v>5</v>
      </c>
      <c r="C737" s="2">
        <v>40</v>
      </c>
      <c r="D737" s="2">
        <v>26</v>
      </c>
    </row>
    <row r="738" spans="1:4">
      <c r="A738" s="2">
        <v>2013</v>
      </c>
      <c r="B738" s="1" t="s">
        <v>8</v>
      </c>
      <c r="C738" s="2">
        <v>79</v>
      </c>
      <c r="D738" s="2">
        <v>23</v>
      </c>
    </row>
    <row r="739" spans="1:4">
      <c r="A739" s="2">
        <v>2013</v>
      </c>
      <c r="B739" s="1" t="s">
        <v>8</v>
      </c>
      <c r="C739" s="2">
        <v>5</v>
      </c>
      <c r="D739" s="2">
        <v>34</v>
      </c>
    </row>
    <row r="740" spans="1:4">
      <c r="A740" s="2">
        <v>2013</v>
      </c>
      <c r="B740" s="1" t="s">
        <v>8</v>
      </c>
      <c r="C740" s="2">
        <v>47</v>
      </c>
      <c r="D740" s="2">
        <v>15</v>
      </c>
    </row>
    <row r="741" spans="1:4">
      <c r="A741" s="2">
        <v>2013</v>
      </c>
      <c r="B741" s="1" t="s">
        <v>8</v>
      </c>
      <c r="C741" s="2">
        <v>61</v>
      </c>
      <c r="D741" s="2">
        <v>11</v>
      </c>
    </row>
    <row r="742" spans="1:4">
      <c r="A742" s="2">
        <v>2013</v>
      </c>
      <c r="B742" s="1" t="s">
        <v>8</v>
      </c>
      <c r="C742" s="2">
        <v>50</v>
      </c>
      <c r="D742" s="2">
        <v>26</v>
      </c>
    </row>
    <row r="743" spans="1:4">
      <c r="A743" s="2">
        <v>2013</v>
      </c>
      <c r="B743" s="1" t="s">
        <v>8</v>
      </c>
      <c r="C743" s="2">
        <v>92</v>
      </c>
      <c r="D743" s="2">
        <v>20</v>
      </c>
    </row>
    <row r="744" spans="1:4">
      <c r="A744" s="2">
        <v>2013</v>
      </c>
      <c r="B744" s="1" t="s">
        <v>8</v>
      </c>
      <c r="C744" s="2">
        <v>51</v>
      </c>
      <c r="D744" s="2">
        <v>23</v>
      </c>
    </row>
    <row r="745" spans="1:4">
      <c r="A745" s="2">
        <v>2013</v>
      </c>
      <c r="B745" s="1" t="s">
        <v>8</v>
      </c>
      <c r="C745" s="2">
        <v>88</v>
      </c>
      <c r="D745" s="2">
        <v>23</v>
      </c>
    </row>
    <row r="746" spans="1:4">
      <c r="A746" s="2">
        <v>2013</v>
      </c>
      <c r="B746" s="1" t="s">
        <v>8</v>
      </c>
      <c r="C746" s="2">
        <v>79</v>
      </c>
      <c r="D746" s="2">
        <v>18</v>
      </c>
    </row>
    <row r="747" spans="1:4">
      <c r="A747" s="2">
        <v>2013</v>
      </c>
      <c r="B747" s="1" t="s">
        <v>8</v>
      </c>
      <c r="C747" s="2">
        <v>48</v>
      </c>
      <c r="D747" s="2">
        <v>20</v>
      </c>
    </row>
    <row r="748" spans="1:4">
      <c r="A748" s="2">
        <v>2013</v>
      </c>
      <c r="B748" s="1" t="s">
        <v>8</v>
      </c>
      <c r="C748" s="2">
        <v>9</v>
      </c>
      <c r="D748" s="2">
        <v>56</v>
      </c>
    </row>
    <row r="749" spans="1:4">
      <c r="A749" s="2">
        <v>2013</v>
      </c>
      <c r="B749" s="1" t="s">
        <v>8</v>
      </c>
      <c r="C749" s="2">
        <v>99</v>
      </c>
      <c r="D749" s="2">
        <v>2</v>
      </c>
    </row>
    <row r="750" spans="1:4">
      <c r="A750" s="2">
        <v>2013</v>
      </c>
      <c r="B750" s="1" t="s">
        <v>8</v>
      </c>
      <c r="C750" s="2">
        <v>16</v>
      </c>
      <c r="D750" s="2">
        <v>31</v>
      </c>
    </row>
    <row r="751" spans="1:4">
      <c r="A751" s="2">
        <v>2013</v>
      </c>
      <c r="B751" s="1" t="s">
        <v>8</v>
      </c>
      <c r="C751" s="2">
        <v>10</v>
      </c>
      <c r="D751" s="2">
        <v>21</v>
      </c>
    </row>
    <row r="752" spans="1:4">
      <c r="A752" s="2">
        <v>2013</v>
      </c>
      <c r="B752" s="1" t="s">
        <v>8</v>
      </c>
      <c r="C752" s="2">
        <v>87</v>
      </c>
      <c r="D752" s="2">
        <v>23</v>
      </c>
    </row>
    <row r="753" spans="1:4">
      <c r="A753" s="2">
        <v>2013</v>
      </c>
      <c r="B753" s="1" t="s">
        <v>8</v>
      </c>
      <c r="C753" s="2">
        <v>43</v>
      </c>
      <c r="D753" s="2">
        <v>19</v>
      </c>
    </row>
    <row r="754" spans="1:4">
      <c r="A754" s="2">
        <v>2013</v>
      </c>
      <c r="B754" s="1" t="s">
        <v>8</v>
      </c>
      <c r="C754" s="2">
        <v>100</v>
      </c>
      <c r="D754" s="2">
        <v>7</v>
      </c>
    </row>
    <row r="755" spans="1:4">
      <c r="A755" s="2">
        <v>2013</v>
      </c>
      <c r="B755" s="1" t="s">
        <v>8</v>
      </c>
      <c r="C755" s="2">
        <v>68</v>
      </c>
      <c r="D755" s="2">
        <v>19</v>
      </c>
    </row>
    <row r="756" spans="1:4">
      <c r="A756" s="2">
        <v>2013</v>
      </c>
      <c r="B756" s="1" t="s">
        <v>8</v>
      </c>
      <c r="C756" s="2">
        <v>100</v>
      </c>
      <c r="D756" s="2">
        <v>7</v>
      </c>
    </row>
    <row r="757" spans="1:4">
      <c r="A757" s="2">
        <v>2013</v>
      </c>
      <c r="B757" s="1" t="s">
        <v>8</v>
      </c>
      <c r="C757" s="2">
        <v>8</v>
      </c>
      <c r="D757" s="2">
        <v>25</v>
      </c>
    </row>
    <row r="758" spans="1:4">
      <c r="A758" s="2">
        <v>2013</v>
      </c>
      <c r="B758" s="1" t="s">
        <v>4</v>
      </c>
      <c r="C758" s="2">
        <v>10</v>
      </c>
      <c r="D758" s="2">
        <v>11</v>
      </c>
    </row>
    <row r="759" spans="1:4">
      <c r="A759" s="2">
        <v>2013</v>
      </c>
      <c r="B759" s="1" t="s">
        <v>4</v>
      </c>
      <c r="C759" s="2">
        <v>36</v>
      </c>
      <c r="D759" s="2">
        <v>29</v>
      </c>
    </row>
    <row r="760" spans="1:4">
      <c r="A760" s="2">
        <v>2013</v>
      </c>
      <c r="B760" s="1" t="s">
        <v>4</v>
      </c>
      <c r="C760" s="2">
        <v>99</v>
      </c>
      <c r="D760" s="2">
        <v>30</v>
      </c>
    </row>
    <row r="761" spans="1:4">
      <c r="A761" s="2">
        <v>2013</v>
      </c>
      <c r="B761" s="1" t="s">
        <v>4</v>
      </c>
      <c r="C761" s="2">
        <v>62</v>
      </c>
      <c r="D761" s="2">
        <v>20</v>
      </c>
    </row>
    <row r="762" spans="1:4">
      <c r="A762" s="2">
        <v>2013</v>
      </c>
      <c r="B762" s="1" t="s">
        <v>4</v>
      </c>
      <c r="C762" s="2">
        <v>0</v>
      </c>
      <c r="D762" s="2">
        <v>10</v>
      </c>
    </row>
    <row r="763" spans="1:4">
      <c r="A763" s="2">
        <v>2013</v>
      </c>
      <c r="B763" s="1" t="s">
        <v>4</v>
      </c>
      <c r="C763" s="2">
        <v>21</v>
      </c>
      <c r="D763" s="2">
        <v>29</v>
      </c>
    </row>
    <row r="764" spans="1:4">
      <c r="A764" s="2">
        <v>2013</v>
      </c>
      <c r="B764" s="1" t="s">
        <v>4</v>
      </c>
      <c r="C764" s="2">
        <v>20</v>
      </c>
      <c r="D764" s="2">
        <v>26</v>
      </c>
    </row>
    <row r="765" spans="1:4">
      <c r="A765" s="2">
        <v>2013</v>
      </c>
      <c r="B765" s="1" t="s">
        <v>4</v>
      </c>
      <c r="C765" s="2">
        <v>15</v>
      </c>
      <c r="D765" s="2">
        <v>20</v>
      </c>
    </row>
    <row r="766" spans="1:4">
      <c r="A766" s="2">
        <v>2013</v>
      </c>
      <c r="B766" s="1" t="s">
        <v>4</v>
      </c>
      <c r="C766" s="2">
        <v>2</v>
      </c>
      <c r="D766" s="2">
        <v>58</v>
      </c>
    </row>
    <row r="767" spans="1:4">
      <c r="A767" s="2">
        <v>2013</v>
      </c>
      <c r="B767" s="1" t="s">
        <v>4</v>
      </c>
      <c r="C767" s="2">
        <v>7</v>
      </c>
      <c r="D767" s="2">
        <v>41</v>
      </c>
    </row>
    <row r="768" spans="1:4">
      <c r="A768" s="2">
        <v>2013</v>
      </c>
      <c r="B768" s="1" t="s">
        <v>4</v>
      </c>
      <c r="C768" s="2">
        <v>0</v>
      </c>
      <c r="D768" s="2">
        <v>29</v>
      </c>
    </row>
    <row r="769" spans="1:4">
      <c r="A769" s="2">
        <v>2013</v>
      </c>
      <c r="B769" s="1" t="s">
        <v>4</v>
      </c>
      <c r="C769" s="2">
        <v>48</v>
      </c>
      <c r="D769" s="2">
        <v>22</v>
      </c>
    </row>
    <row r="770" spans="1:4">
      <c r="A770" s="2">
        <v>2013</v>
      </c>
      <c r="B770" s="1" t="s">
        <v>4</v>
      </c>
      <c r="C770" s="2">
        <v>29</v>
      </c>
      <c r="D770" s="2">
        <v>2</v>
      </c>
    </row>
    <row r="771" spans="1:4">
      <c r="A771" s="2">
        <v>2013</v>
      </c>
      <c r="B771" s="1" t="s">
        <v>4</v>
      </c>
      <c r="C771" s="2">
        <v>95</v>
      </c>
      <c r="D771" s="2">
        <v>39</v>
      </c>
    </row>
    <row r="772" spans="1:4">
      <c r="A772" s="2">
        <v>2013</v>
      </c>
      <c r="B772" s="1" t="s">
        <v>4</v>
      </c>
      <c r="C772" s="2">
        <v>6</v>
      </c>
      <c r="D772" s="2">
        <v>15</v>
      </c>
    </row>
    <row r="773" spans="1:4">
      <c r="A773" s="2">
        <v>2013</v>
      </c>
      <c r="B773" s="1" t="s">
        <v>4</v>
      </c>
      <c r="C773" s="2">
        <v>62</v>
      </c>
      <c r="D773" s="2">
        <v>3</v>
      </c>
    </row>
    <row r="774" spans="1:4">
      <c r="A774" s="2">
        <v>2013</v>
      </c>
      <c r="B774" s="1" t="s">
        <v>4</v>
      </c>
      <c r="C774" s="2">
        <v>100</v>
      </c>
      <c r="D774" s="2">
        <v>8</v>
      </c>
    </row>
    <row r="775" spans="1:4">
      <c r="A775" s="2">
        <v>2013</v>
      </c>
      <c r="B775" s="1" t="s">
        <v>4</v>
      </c>
      <c r="C775" s="2">
        <v>81</v>
      </c>
      <c r="D775" s="2">
        <v>36</v>
      </c>
    </row>
    <row r="776" spans="1:4">
      <c r="A776" s="2">
        <v>2013</v>
      </c>
      <c r="B776" s="1" t="s">
        <v>4</v>
      </c>
      <c r="C776" s="2">
        <v>33</v>
      </c>
      <c r="D776" s="2">
        <v>24</v>
      </c>
    </row>
    <row r="777" spans="1:4">
      <c r="A777" s="2">
        <v>2013</v>
      </c>
      <c r="B777" s="1" t="s">
        <v>4</v>
      </c>
      <c r="C777" s="2">
        <v>0</v>
      </c>
      <c r="D777" s="2">
        <v>1</v>
      </c>
    </row>
    <row r="778" spans="1:4">
      <c r="A778" s="2">
        <v>2013</v>
      </c>
      <c r="B778" s="1" t="s">
        <v>6</v>
      </c>
      <c r="C778" s="2">
        <v>47</v>
      </c>
      <c r="D778" s="2">
        <v>45</v>
      </c>
    </row>
    <row r="779" spans="1:4">
      <c r="A779" s="2">
        <v>2013</v>
      </c>
      <c r="B779" s="1" t="s">
        <v>6</v>
      </c>
      <c r="C779" s="2">
        <v>47</v>
      </c>
      <c r="D779" s="2">
        <v>41</v>
      </c>
    </row>
    <row r="780" spans="1:4">
      <c r="A780" s="2">
        <v>2013</v>
      </c>
      <c r="B780" s="1" t="s">
        <v>6</v>
      </c>
      <c r="C780" s="2">
        <v>59</v>
      </c>
      <c r="D780" s="2">
        <v>33</v>
      </c>
    </row>
    <row r="781" spans="1:4">
      <c r="A781" s="2">
        <v>2013</v>
      </c>
      <c r="B781" s="1" t="s">
        <v>6</v>
      </c>
      <c r="C781" s="2">
        <v>26</v>
      </c>
      <c r="D781" s="2">
        <v>69</v>
      </c>
    </row>
    <row r="782" spans="1:4">
      <c r="A782" s="2">
        <v>2013</v>
      </c>
      <c r="B782" s="1" t="s">
        <v>6</v>
      </c>
      <c r="C782" s="2">
        <v>28</v>
      </c>
      <c r="D782" s="2">
        <v>60</v>
      </c>
    </row>
    <row r="783" spans="1:4">
      <c r="A783" s="2">
        <v>2013</v>
      </c>
      <c r="B783" s="1" t="s">
        <v>6</v>
      </c>
      <c r="C783" s="2">
        <v>0</v>
      </c>
      <c r="D783" s="2">
        <v>77</v>
      </c>
    </row>
    <row r="784" spans="1:4">
      <c r="A784" s="2">
        <v>2013</v>
      </c>
      <c r="B784" s="1" t="s">
        <v>6</v>
      </c>
      <c r="C784" s="2">
        <v>4</v>
      </c>
      <c r="D784" s="2">
        <v>73</v>
      </c>
    </row>
    <row r="785" spans="1:4">
      <c r="A785" s="2">
        <v>2013</v>
      </c>
      <c r="B785" s="1" t="s">
        <v>6</v>
      </c>
      <c r="C785" s="2">
        <v>5</v>
      </c>
      <c r="D785" s="2">
        <v>72</v>
      </c>
    </row>
    <row r="786" spans="1:4">
      <c r="A786" s="2">
        <v>2013</v>
      </c>
      <c r="B786" s="1" t="s">
        <v>6</v>
      </c>
      <c r="C786" s="2">
        <v>5</v>
      </c>
      <c r="D786" s="2">
        <v>76</v>
      </c>
    </row>
    <row r="787" spans="1:4">
      <c r="A787" s="2">
        <v>2013</v>
      </c>
      <c r="B787" s="1" t="s">
        <v>6</v>
      </c>
      <c r="C787" s="2">
        <v>11</v>
      </c>
      <c r="D787" s="2">
        <v>68</v>
      </c>
    </row>
    <row r="788" spans="1:4">
      <c r="A788" s="2">
        <v>2013</v>
      </c>
      <c r="B788" s="1" t="s">
        <v>6</v>
      </c>
      <c r="C788" s="2">
        <v>0</v>
      </c>
      <c r="D788" s="2">
        <v>72</v>
      </c>
    </row>
    <row r="789" spans="1:4">
      <c r="A789" s="2">
        <v>2013</v>
      </c>
      <c r="B789" s="1" t="s">
        <v>6</v>
      </c>
      <c r="C789" s="2">
        <v>0</v>
      </c>
      <c r="D789" s="2">
        <v>75</v>
      </c>
    </row>
    <row r="790" spans="1:4">
      <c r="A790" s="2">
        <v>2013</v>
      </c>
      <c r="B790" s="1" t="s">
        <v>6</v>
      </c>
      <c r="C790" s="2">
        <v>0</v>
      </c>
      <c r="D790" s="2">
        <v>69</v>
      </c>
    </row>
    <row r="791" spans="1:4">
      <c r="A791" s="2">
        <v>2013</v>
      </c>
      <c r="B791" s="1" t="s">
        <v>6</v>
      </c>
      <c r="C791" s="2">
        <v>1</v>
      </c>
      <c r="D791" s="2">
        <v>75</v>
      </c>
    </row>
    <row r="792" spans="1:4">
      <c r="A792" s="2">
        <v>2013</v>
      </c>
      <c r="B792" s="1" t="s">
        <v>6</v>
      </c>
      <c r="C792" s="2">
        <v>44</v>
      </c>
      <c r="D792" s="2">
        <v>29</v>
      </c>
    </row>
    <row r="793" spans="1:4">
      <c r="A793" s="2">
        <v>2013</v>
      </c>
      <c r="B793" s="1" t="s">
        <v>6</v>
      </c>
      <c r="C793" s="2">
        <v>0</v>
      </c>
      <c r="D793" s="2">
        <v>71</v>
      </c>
    </row>
    <row r="794" spans="1:4">
      <c r="A794" s="2">
        <v>2013</v>
      </c>
      <c r="B794" s="1" t="s">
        <v>6</v>
      </c>
      <c r="C794" s="2">
        <v>0</v>
      </c>
      <c r="D794" s="2">
        <v>56</v>
      </c>
    </row>
    <row r="795" spans="1:4">
      <c r="A795" s="2">
        <v>2013</v>
      </c>
      <c r="B795" s="1" t="s">
        <v>6</v>
      </c>
      <c r="C795" s="2">
        <v>14</v>
      </c>
      <c r="D795" s="2">
        <v>47</v>
      </c>
    </row>
    <row r="796" spans="1:4">
      <c r="A796" s="2">
        <v>2013</v>
      </c>
      <c r="B796" s="1" t="s">
        <v>6</v>
      </c>
      <c r="C796" s="2">
        <v>0</v>
      </c>
      <c r="D796" s="2">
        <v>55</v>
      </c>
    </row>
    <row r="797" spans="1:4">
      <c r="A797" s="2">
        <v>2013</v>
      </c>
      <c r="B797" s="1" t="s">
        <v>6</v>
      </c>
      <c r="C797" s="2">
        <v>0</v>
      </c>
      <c r="D797" s="2">
        <v>71</v>
      </c>
    </row>
    <row r="798" spans="1:4">
      <c r="A798" s="2">
        <v>2013</v>
      </c>
      <c r="B798" s="1" t="s">
        <v>7</v>
      </c>
      <c r="C798" s="2">
        <v>8</v>
      </c>
      <c r="D798" s="2">
        <v>77</v>
      </c>
    </row>
    <row r="799" spans="1:4">
      <c r="A799" s="2">
        <v>2013</v>
      </c>
      <c r="B799" s="1" t="s">
        <v>7</v>
      </c>
      <c r="C799" s="2">
        <v>0</v>
      </c>
      <c r="D799" s="2">
        <v>70</v>
      </c>
    </row>
    <row r="800" spans="1:4">
      <c r="A800" s="2">
        <v>2013</v>
      </c>
      <c r="B800" s="1" t="s">
        <v>7</v>
      </c>
      <c r="C800" s="2">
        <v>11</v>
      </c>
      <c r="D800" s="2">
        <v>32</v>
      </c>
    </row>
    <row r="801" spans="1:4">
      <c r="A801" s="2">
        <v>2013</v>
      </c>
      <c r="B801" s="1" t="s">
        <v>7</v>
      </c>
      <c r="C801" s="2">
        <v>0</v>
      </c>
      <c r="D801" s="2">
        <v>63</v>
      </c>
    </row>
    <row r="802" spans="1:4">
      <c r="A802" s="2">
        <v>2013</v>
      </c>
      <c r="B802" s="1" t="s">
        <v>7</v>
      </c>
      <c r="C802" s="2">
        <v>0</v>
      </c>
      <c r="D802" s="2">
        <v>50</v>
      </c>
    </row>
    <row r="803" spans="1:4">
      <c r="A803" s="2">
        <v>2013</v>
      </c>
      <c r="B803" s="1" t="s">
        <v>7</v>
      </c>
      <c r="C803" s="2">
        <v>0</v>
      </c>
      <c r="D803" s="2">
        <v>13</v>
      </c>
    </row>
    <row r="804" spans="1:4">
      <c r="A804" s="2">
        <v>2013</v>
      </c>
      <c r="B804" s="1" t="s">
        <v>7</v>
      </c>
      <c r="C804" s="2">
        <v>0</v>
      </c>
      <c r="D804" s="2">
        <v>75</v>
      </c>
    </row>
    <row r="805" spans="1:4">
      <c r="A805" s="2">
        <v>2013</v>
      </c>
      <c r="B805" s="1" t="s">
        <v>7</v>
      </c>
      <c r="C805" s="2">
        <v>2</v>
      </c>
      <c r="D805" s="2">
        <v>20</v>
      </c>
    </row>
    <row r="806" spans="1:4">
      <c r="A806" s="2">
        <v>2013</v>
      </c>
      <c r="B806" s="1" t="s">
        <v>7</v>
      </c>
      <c r="C806" s="2">
        <v>0</v>
      </c>
      <c r="D806" s="2">
        <v>22</v>
      </c>
    </row>
    <row r="807" spans="1:4">
      <c r="A807" s="2">
        <v>2013</v>
      </c>
      <c r="B807" s="1" t="s">
        <v>7</v>
      </c>
      <c r="C807" s="2">
        <v>4</v>
      </c>
      <c r="D807" s="2">
        <v>47</v>
      </c>
    </row>
    <row r="808" spans="1:4">
      <c r="A808" s="2">
        <v>2013</v>
      </c>
      <c r="B808" s="1" t="s">
        <v>7</v>
      </c>
      <c r="C808" s="2">
        <v>45</v>
      </c>
      <c r="D808" s="2">
        <v>40</v>
      </c>
    </row>
    <row r="809" spans="1:4">
      <c r="A809" s="2">
        <v>2013</v>
      </c>
      <c r="B809" s="1" t="s">
        <v>7</v>
      </c>
      <c r="C809" s="2">
        <v>0</v>
      </c>
      <c r="D809" s="2">
        <v>77</v>
      </c>
    </row>
    <row r="810" spans="1:4">
      <c r="A810" s="2">
        <v>2013</v>
      </c>
      <c r="B810" s="1" t="s">
        <v>7</v>
      </c>
      <c r="C810" s="2">
        <v>2</v>
      </c>
      <c r="D810" s="2">
        <v>56</v>
      </c>
    </row>
    <row r="811" spans="1:4">
      <c r="A811" s="2">
        <v>2013</v>
      </c>
      <c r="B811" s="1" t="s">
        <v>7</v>
      </c>
      <c r="C811" s="2">
        <v>0</v>
      </c>
      <c r="D811" s="2">
        <v>48</v>
      </c>
    </row>
    <row r="812" spans="1:4">
      <c r="A812" s="2">
        <v>2013</v>
      </c>
      <c r="B812" s="1" t="s">
        <v>7</v>
      </c>
      <c r="C812" s="2">
        <v>8</v>
      </c>
      <c r="D812" s="2">
        <v>55</v>
      </c>
    </row>
    <row r="813" spans="1:4">
      <c r="A813" s="2">
        <v>2013</v>
      </c>
      <c r="B813" s="1" t="s">
        <v>7</v>
      </c>
      <c r="C813" s="2">
        <v>16</v>
      </c>
      <c r="D813" s="2">
        <v>75</v>
      </c>
    </row>
    <row r="814" spans="1:4">
      <c r="A814" s="2">
        <v>2013</v>
      </c>
      <c r="B814" s="1" t="s">
        <v>7</v>
      </c>
      <c r="C814" s="2">
        <v>35</v>
      </c>
      <c r="D814" s="2">
        <v>57</v>
      </c>
    </row>
    <row r="815" spans="1:4">
      <c r="A815" s="2">
        <v>2013</v>
      </c>
      <c r="B815" s="1" t="s">
        <v>7</v>
      </c>
      <c r="C815" s="2">
        <v>11</v>
      </c>
      <c r="D815" s="2">
        <v>75</v>
      </c>
    </row>
    <row r="816" spans="1:4">
      <c r="A816" s="2">
        <v>2013</v>
      </c>
      <c r="B816" s="1" t="s">
        <v>7</v>
      </c>
      <c r="C816" s="2">
        <v>2</v>
      </c>
      <c r="D816" s="2">
        <v>76</v>
      </c>
    </row>
    <row r="817" spans="1:4">
      <c r="A817" s="2">
        <v>2013</v>
      </c>
      <c r="B817" s="1" t="s">
        <v>7</v>
      </c>
      <c r="C817" s="2">
        <v>7</v>
      </c>
      <c r="D817" s="2">
        <v>70</v>
      </c>
    </row>
    <row r="818" spans="1:4">
      <c r="A818" s="2">
        <v>2013</v>
      </c>
      <c r="B818" s="1" t="s">
        <v>5</v>
      </c>
      <c r="C818" s="2">
        <v>78</v>
      </c>
      <c r="D818" s="2">
        <v>18</v>
      </c>
    </row>
    <row r="819" spans="1:4">
      <c r="A819" s="2">
        <v>2013</v>
      </c>
      <c r="B819" s="1" t="s">
        <v>5</v>
      </c>
      <c r="C819" s="2">
        <v>89</v>
      </c>
      <c r="D819" s="2">
        <v>16</v>
      </c>
    </row>
    <row r="820" spans="1:4">
      <c r="A820" s="2">
        <v>2013</v>
      </c>
      <c r="B820" s="1" t="s">
        <v>5</v>
      </c>
      <c r="C820" s="2">
        <v>80</v>
      </c>
      <c r="D820" s="2">
        <v>14</v>
      </c>
    </row>
    <row r="821" spans="1:4">
      <c r="A821" s="2">
        <v>2013</v>
      </c>
      <c r="B821" s="1" t="s">
        <v>5</v>
      </c>
      <c r="C821" s="2">
        <v>70</v>
      </c>
      <c r="D821" s="2">
        <v>13</v>
      </c>
    </row>
    <row r="822" spans="1:4">
      <c r="A822" s="2">
        <v>2013</v>
      </c>
      <c r="B822" s="1" t="s">
        <v>5</v>
      </c>
      <c r="C822" s="2">
        <v>80</v>
      </c>
      <c r="D822" s="2">
        <v>2</v>
      </c>
    </row>
    <row r="823" spans="1:4">
      <c r="A823" s="2">
        <v>2013</v>
      </c>
      <c r="B823" s="1" t="s">
        <v>5</v>
      </c>
      <c r="C823" s="2">
        <v>92</v>
      </c>
      <c r="D823" s="2">
        <v>17</v>
      </c>
    </row>
    <row r="824" spans="1:4">
      <c r="A824" s="2">
        <v>2013</v>
      </c>
      <c r="B824" s="1" t="s">
        <v>5</v>
      </c>
      <c r="C824" s="2">
        <v>88</v>
      </c>
      <c r="D824" s="2">
        <v>19</v>
      </c>
    </row>
    <row r="825" spans="1:4">
      <c r="A825" s="2">
        <v>2013</v>
      </c>
      <c r="B825" s="1" t="s">
        <v>5</v>
      </c>
      <c r="C825" s="2">
        <v>21</v>
      </c>
      <c r="D825" s="2">
        <v>58</v>
      </c>
    </row>
    <row r="826" spans="1:4">
      <c r="A826" s="2">
        <v>2013</v>
      </c>
      <c r="B826" s="1" t="s">
        <v>5</v>
      </c>
      <c r="C826" s="2">
        <v>28</v>
      </c>
      <c r="D826" s="2">
        <v>39</v>
      </c>
    </row>
    <row r="827" spans="1:4">
      <c r="A827" s="2">
        <v>2013</v>
      </c>
      <c r="B827" s="1" t="s">
        <v>5</v>
      </c>
      <c r="C827" s="2">
        <v>10</v>
      </c>
      <c r="D827" s="2">
        <v>28</v>
      </c>
    </row>
    <row r="828" spans="1:4">
      <c r="A828" s="2">
        <v>2013</v>
      </c>
      <c r="B828" s="1" t="s">
        <v>5</v>
      </c>
      <c r="C828" s="2">
        <v>41</v>
      </c>
      <c r="D828" s="2">
        <v>17</v>
      </c>
    </row>
    <row r="829" spans="1:4">
      <c r="A829" s="2">
        <v>2013</v>
      </c>
      <c r="B829" s="1" t="s">
        <v>5</v>
      </c>
      <c r="C829" s="2">
        <v>87</v>
      </c>
      <c r="D829" s="2">
        <v>10</v>
      </c>
    </row>
    <row r="830" spans="1:4">
      <c r="A830" s="2">
        <v>2013</v>
      </c>
      <c r="B830" s="1" t="s">
        <v>5</v>
      </c>
      <c r="C830" s="2">
        <v>85</v>
      </c>
      <c r="D830" s="2">
        <v>15</v>
      </c>
    </row>
    <row r="831" spans="1:4">
      <c r="A831" s="2">
        <v>2013</v>
      </c>
      <c r="B831" s="1" t="s">
        <v>5</v>
      </c>
      <c r="C831" s="2">
        <v>82</v>
      </c>
      <c r="D831" s="2">
        <v>22</v>
      </c>
    </row>
    <row r="832" spans="1:4">
      <c r="A832" s="2">
        <v>2013</v>
      </c>
      <c r="B832" s="1" t="s">
        <v>5</v>
      </c>
      <c r="C832" s="2">
        <v>65</v>
      </c>
      <c r="D832" s="2">
        <v>14</v>
      </c>
    </row>
    <row r="833" spans="1:4">
      <c r="A833" s="2">
        <v>2013</v>
      </c>
      <c r="B833" s="1" t="s">
        <v>5</v>
      </c>
      <c r="C833" s="2">
        <v>66</v>
      </c>
      <c r="D833" s="2">
        <v>26</v>
      </c>
    </row>
    <row r="834" spans="1:4">
      <c r="A834" s="2">
        <v>2013</v>
      </c>
      <c r="B834" s="1" t="s">
        <v>5</v>
      </c>
      <c r="C834" s="2">
        <v>77</v>
      </c>
      <c r="D834" s="2">
        <v>7</v>
      </c>
    </row>
    <row r="835" spans="1:4">
      <c r="A835" s="2">
        <v>2013</v>
      </c>
      <c r="B835" s="1" t="s">
        <v>5</v>
      </c>
      <c r="C835" s="2">
        <v>25</v>
      </c>
      <c r="D835" s="2">
        <v>24</v>
      </c>
    </row>
    <row r="836" spans="1:4">
      <c r="A836" s="2">
        <v>2013</v>
      </c>
      <c r="B836" s="1" t="s">
        <v>5</v>
      </c>
      <c r="C836" s="2">
        <v>7</v>
      </c>
      <c r="D836" s="2">
        <v>30</v>
      </c>
    </row>
    <row r="837" spans="1:4">
      <c r="A837" s="2">
        <v>2013</v>
      </c>
      <c r="B837" s="1" t="s">
        <v>5</v>
      </c>
      <c r="C837" s="2">
        <v>14</v>
      </c>
      <c r="D837" s="2">
        <v>20</v>
      </c>
    </row>
    <row r="838" spans="1:4">
      <c r="A838" s="2">
        <v>2014</v>
      </c>
      <c r="B838" s="1" t="s">
        <v>8</v>
      </c>
      <c r="C838" s="2">
        <v>17</v>
      </c>
      <c r="D838" s="2">
        <v>16</v>
      </c>
    </row>
    <row r="839" spans="1:4">
      <c r="A839" s="2">
        <v>2014</v>
      </c>
      <c r="B839" s="1" t="s">
        <v>8</v>
      </c>
      <c r="C839" s="2">
        <v>0</v>
      </c>
      <c r="D839" s="2">
        <v>75</v>
      </c>
    </row>
    <row r="840" spans="1:4">
      <c r="A840" s="2">
        <v>2014</v>
      </c>
      <c r="B840" s="1" t="s">
        <v>8</v>
      </c>
      <c r="C840" s="2">
        <v>26</v>
      </c>
      <c r="D840" s="2">
        <v>82</v>
      </c>
    </row>
    <row r="841" spans="1:4">
      <c r="A841" s="2">
        <v>2014</v>
      </c>
      <c r="B841" s="1" t="s">
        <v>8</v>
      </c>
      <c r="C841" s="2">
        <v>9</v>
      </c>
      <c r="D841" s="2">
        <v>83</v>
      </c>
    </row>
    <row r="842" spans="1:4">
      <c r="A842" s="2">
        <v>2014</v>
      </c>
      <c r="B842" s="1" t="s">
        <v>8</v>
      </c>
      <c r="C842" s="2">
        <v>1</v>
      </c>
      <c r="D842" s="2">
        <v>88</v>
      </c>
    </row>
    <row r="843" spans="1:4">
      <c r="A843" s="2">
        <v>2014</v>
      </c>
      <c r="B843" s="1" t="s">
        <v>8</v>
      </c>
      <c r="C843" s="2">
        <v>47</v>
      </c>
      <c r="D843" s="2">
        <v>50</v>
      </c>
    </row>
    <row r="844" spans="1:4">
      <c r="A844" s="2">
        <v>2014</v>
      </c>
      <c r="B844" s="1" t="s">
        <v>8</v>
      </c>
      <c r="C844" s="2">
        <v>20</v>
      </c>
      <c r="D844" s="2">
        <v>43</v>
      </c>
    </row>
    <row r="845" spans="1:4">
      <c r="A845" s="2">
        <v>2014</v>
      </c>
      <c r="B845" s="1" t="s">
        <v>8</v>
      </c>
      <c r="C845" s="2">
        <v>76</v>
      </c>
      <c r="D845" s="2">
        <v>79</v>
      </c>
    </row>
    <row r="846" spans="1:4">
      <c r="A846" s="2">
        <v>2014</v>
      </c>
      <c r="B846" s="1" t="s">
        <v>8</v>
      </c>
      <c r="C846" s="2">
        <v>17</v>
      </c>
      <c r="D846" s="2">
        <v>11</v>
      </c>
    </row>
    <row r="847" spans="1:4">
      <c r="A847" s="2">
        <v>2014</v>
      </c>
      <c r="B847" s="1" t="s">
        <v>8</v>
      </c>
      <c r="C847" s="2">
        <v>82</v>
      </c>
      <c r="D847" s="2">
        <v>77</v>
      </c>
    </row>
    <row r="848" spans="1:4">
      <c r="A848" s="2">
        <v>2014</v>
      </c>
      <c r="B848" s="1" t="s">
        <v>8</v>
      </c>
      <c r="C848" s="2">
        <v>5</v>
      </c>
      <c r="D848" s="2">
        <v>14</v>
      </c>
    </row>
    <row r="849" spans="1:4">
      <c r="A849" s="2">
        <v>2014</v>
      </c>
      <c r="B849" s="1" t="s">
        <v>8</v>
      </c>
      <c r="C849" s="2">
        <v>97</v>
      </c>
      <c r="D849" s="2">
        <v>22</v>
      </c>
    </row>
    <row r="850" spans="1:4">
      <c r="A850" s="2">
        <v>2014</v>
      </c>
      <c r="B850" s="1" t="s">
        <v>8</v>
      </c>
      <c r="C850" s="2">
        <v>14</v>
      </c>
      <c r="D850" s="2">
        <v>2</v>
      </c>
    </row>
    <row r="851" spans="1:4">
      <c r="A851" s="2">
        <v>2014</v>
      </c>
      <c r="B851" s="1" t="s">
        <v>8</v>
      </c>
      <c r="C851" s="2">
        <v>34</v>
      </c>
      <c r="D851" s="2">
        <v>72</v>
      </c>
    </row>
    <row r="852" spans="1:4">
      <c r="A852" s="2">
        <v>2014</v>
      </c>
      <c r="B852" s="1" t="s">
        <v>8</v>
      </c>
      <c r="C852" s="2">
        <v>93</v>
      </c>
      <c r="D852" s="2">
        <v>54</v>
      </c>
    </row>
    <row r="853" spans="1:4">
      <c r="A853" s="2">
        <v>2014</v>
      </c>
      <c r="B853" s="1" t="s">
        <v>8</v>
      </c>
      <c r="C853" s="2">
        <v>58</v>
      </c>
      <c r="D853" s="2">
        <v>8</v>
      </c>
    </row>
    <row r="854" spans="1:4">
      <c r="A854" s="2">
        <v>2014</v>
      </c>
      <c r="B854" s="1" t="s">
        <v>8</v>
      </c>
      <c r="C854" s="2">
        <v>71</v>
      </c>
      <c r="D854" s="2">
        <v>15</v>
      </c>
    </row>
    <row r="855" spans="1:4">
      <c r="A855" s="2">
        <v>2014</v>
      </c>
      <c r="B855" s="1" t="s">
        <v>8</v>
      </c>
      <c r="C855" s="2">
        <v>20</v>
      </c>
      <c r="D855" s="2">
        <v>28</v>
      </c>
    </row>
    <row r="856" spans="1:4">
      <c r="A856" s="2">
        <v>2014</v>
      </c>
      <c r="B856" s="1" t="s">
        <v>8</v>
      </c>
      <c r="C856" s="2">
        <v>78</v>
      </c>
      <c r="D856" s="2">
        <v>91</v>
      </c>
    </row>
    <row r="857" spans="1:4">
      <c r="A857" s="2">
        <v>2014</v>
      </c>
      <c r="B857" s="1" t="s">
        <v>8</v>
      </c>
      <c r="C857" s="2">
        <v>80</v>
      </c>
      <c r="D857" s="2">
        <v>23</v>
      </c>
    </row>
    <row r="858" spans="1:4">
      <c r="A858" s="2">
        <v>2014</v>
      </c>
      <c r="B858" s="1" t="s">
        <v>4</v>
      </c>
      <c r="C858" s="2">
        <v>1</v>
      </c>
      <c r="D858" s="2">
        <v>91</v>
      </c>
    </row>
    <row r="859" spans="1:4">
      <c r="A859" s="2">
        <v>2014</v>
      </c>
      <c r="B859" s="1" t="s">
        <v>4</v>
      </c>
      <c r="C859" s="2">
        <v>11</v>
      </c>
      <c r="D859" s="2">
        <v>85</v>
      </c>
    </row>
    <row r="860" spans="1:4">
      <c r="A860" s="2">
        <v>2014</v>
      </c>
      <c r="B860" s="1" t="s">
        <v>4</v>
      </c>
      <c r="C860" s="2">
        <v>54</v>
      </c>
      <c r="D860" s="2">
        <v>15</v>
      </c>
    </row>
    <row r="861" spans="1:4">
      <c r="A861" s="2">
        <v>2014</v>
      </c>
      <c r="B861" s="1" t="s">
        <v>4</v>
      </c>
      <c r="C861" s="2">
        <v>15</v>
      </c>
      <c r="D861" s="2">
        <v>76</v>
      </c>
    </row>
    <row r="862" spans="1:4">
      <c r="A862" s="2">
        <v>2014</v>
      </c>
      <c r="B862" s="1" t="s">
        <v>4</v>
      </c>
      <c r="C862" s="2">
        <v>97</v>
      </c>
      <c r="D862" s="2">
        <v>14</v>
      </c>
    </row>
    <row r="863" spans="1:4">
      <c r="A863" s="2">
        <v>2014</v>
      </c>
      <c r="B863" s="1" t="s">
        <v>4</v>
      </c>
      <c r="C863" s="2">
        <v>75</v>
      </c>
      <c r="D863" s="2">
        <v>12</v>
      </c>
    </row>
    <row r="864" spans="1:4">
      <c r="A864" s="2">
        <v>2014</v>
      </c>
      <c r="B864" s="1" t="s">
        <v>4</v>
      </c>
      <c r="C864" s="2">
        <v>9</v>
      </c>
      <c r="D864" s="2">
        <v>86</v>
      </c>
    </row>
    <row r="865" spans="1:4">
      <c r="A865" s="2">
        <v>2014</v>
      </c>
      <c r="B865" s="1" t="s">
        <v>4</v>
      </c>
      <c r="C865" s="2">
        <v>75</v>
      </c>
      <c r="D865" s="2">
        <v>32</v>
      </c>
    </row>
    <row r="866" spans="1:4">
      <c r="A866" s="2">
        <v>2014</v>
      </c>
      <c r="B866" s="1" t="s">
        <v>4</v>
      </c>
      <c r="C866" s="2">
        <v>0</v>
      </c>
      <c r="D866" s="2">
        <v>72</v>
      </c>
    </row>
    <row r="867" spans="1:4">
      <c r="A867" s="2">
        <v>2014</v>
      </c>
      <c r="B867" s="1" t="s">
        <v>4</v>
      </c>
      <c r="C867" s="2">
        <v>7</v>
      </c>
      <c r="D867" s="2">
        <v>64</v>
      </c>
    </row>
    <row r="868" spans="1:4">
      <c r="A868" s="2">
        <v>2014</v>
      </c>
      <c r="B868" s="1" t="s">
        <v>4</v>
      </c>
      <c r="C868" s="2">
        <v>4</v>
      </c>
      <c r="D868" s="2">
        <v>53</v>
      </c>
    </row>
    <row r="869" spans="1:4">
      <c r="A869" s="2">
        <v>2014</v>
      </c>
      <c r="B869" s="1" t="s">
        <v>4</v>
      </c>
      <c r="C869" s="2">
        <v>2</v>
      </c>
      <c r="D869" s="2">
        <v>39</v>
      </c>
    </row>
    <row r="870" spans="1:4">
      <c r="A870" s="2">
        <v>2014</v>
      </c>
      <c r="B870" s="1" t="s">
        <v>4</v>
      </c>
      <c r="C870" s="2">
        <v>10</v>
      </c>
      <c r="D870" s="2">
        <v>81</v>
      </c>
    </row>
    <row r="871" spans="1:4">
      <c r="A871" s="2">
        <v>2014</v>
      </c>
      <c r="B871" s="1" t="s">
        <v>4</v>
      </c>
      <c r="C871" s="2">
        <v>12</v>
      </c>
      <c r="D871" s="2">
        <v>60</v>
      </c>
    </row>
    <row r="872" spans="1:4">
      <c r="A872" s="2">
        <v>2014</v>
      </c>
      <c r="B872" s="1" t="s">
        <v>4</v>
      </c>
      <c r="C872" s="2">
        <v>8</v>
      </c>
      <c r="D872" s="2">
        <v>34</v>
      </c>
    </row>
    <row r="873" spans="1:4">
      <c r="A873" s="2">
        <v>2014</v>
      </c>
      <c r="B873" s="1" t="s">
        <v>4</v>
      </c>
      <c r="C873" s="2">
        <v>17</v>
      </c>
      <c r="D873" s="2">
        <v>66</v>
      </c>
    </row>
    <row r="874" spans="1:4">
      <c r="A874" s="2">
        <v>2014</v>
      </c>
      <c r="B874" s="1" t="s">
        <v>4</v>
      </c>
      <c r="C874" s="2">
        <v>36</v>
      </c>
      <c r="D874" s="2">
        <v>71</v>
      </c>
    </row>
    <row r="875" spans="1:4">
      <c r="A875" s="2">
        <v>2014</v>
      </c>
      <c r="B875" s="1" t="s">
        <v>4</v>
      </c>
      <c r="C875" s="2">
        <v>82</v>
      </c>
      <c r="D875" s="2">
        <v>30</v>
      </c>
    </row>
    <row r="876" spans="1:4">
      <c r="A876" s="2">
        <v>2014</v>
      </c>
      <c r="B876" s="1" t="s">
        <v>4</v>
      </c>
      <c r="C876" s="2">
        <v>15</v>
      </c>
      <c r="D876" s="2">
        <v>70</v>
      </c>
    </row>
    <row r="877" spans="1:4">
      <c r="A877" s="2">
        <v>2014</v>
      </c>
      <c r="B877" s="1" t="s">
        <v>4</v>
      </c>
      <c r="C877" s="2">
        <v>51</v>
      </c>
      <c r="D877" s="2">
        <v>57</v>
      </c>
    </row>
    <row r="878" spans="1:4">
      <c r="A878" s="2">
        <v>2014</v>
      </c>
      <c r="B878" s="1" t="s">
        <v>6</v>
      </c>
      <c r="C878" s="2">
        <v>18</v>
      </c>
      <c r="D878" s="2">
        <v>43</v>
      </c>
    </row>
    <row r="879" spans="1:4">
      <c r="A879" s="2">
        <v>2014</v>
      </c>
      <c r="B879" s="1" t="s">
        <v>6</v>
      </c>
      <c r="C879" s="2">
        <v>32</v>
      </c>
      <c r="D879" s="2">
        <v>35</v>
      </c>
    </row>
    <row r="880" spans="1:4">
      <c r="A880" s="2">
        <v>2014</v>
      </c>
      <c r="B880" s="1" t="s">
        <v>6</v>
      </c>
      <c r="C880" s="2">
        <v>28</v>
      </c>
      <c r="D880" s="2">
        <v>45</v>
      </c>
    </row>
    <row r="881" spans="1:4">
      <c r="A881" s="2">
        <v>2014</v>
      </c>
      <c r="B881" s="1" t="s">
        <v>6</v>
      </c>
      <c r="C881" s="2">
        <v>29</v>
      </c>
      <c r="D881" s="2">
        <v>40</v>
      </c>
    </row>
    <row r="882" spans="1:4">
      <c r="A882" s="2">
        <v>2014</v>
      </c>
      <c r="B882" s="1" t="s">
        <v>6</v>
      </c>
      <c r="C882" s="2">
        <v>65</v>
      </c>
      <c r="D882" s="2">
        <v>11</v>
      </c>
    </row>
    <row r="883" spans="1:4">
      <c r="A883" s="2">
        <v>2014</v>
      </c>
      <c r="B883" s="1" t="s">
        <v>6</v>
      </c>
      <c r="C883" s="2">
        <v>25</v>
      </c>
      <c r="D883" s="2">
        <v>60</v>
      </c>
    </row>
    <row r="884" spans="1:4">
      <c r="A884" s="2">
        <v>2014</v>
      </c>
      <c r="B884" s="1" t="s">
        <v>6</v>
      </c>
      <c r="C884" s="2">
        <v>16</v>
      </c>
      <c r="D884" s="2">
        <v>66</v>
      </c>
    </row>
    <row r="885" spans="1:4">
      <c r="A885" s="2">
        <v>2014</v>
      </c>
      <c r="B885" s="1" t="s">
        <v>6</v>
      </c>
      <c r="C885" s="2">
        <v>24</v>
      </c>
      <c r="D885" s="2">
        <v>60</v>
      </c>
    </row>
    <row r="886" spans="1:4">
      <c r="A886" s="2">
        <v>2014</v>
      </c>
      <c r="B886" s="1" t="s">
        <v>6</v>
      </c>
      <c r="C886" s="2">
        <v>69</v>
      </c>
      <c r="D886" s="2">
        <v>77</v>
      </c>
    </row>
    <row r="887" spans="1:4">
      <c r="A887" s="2">
        <v>2014</v>
      </c>
      <c r="B887" s="1" t="s">
        <v>6</v>
      </c>
      <c r="C887" s="2">
        <v>9</v>
      </c>
      <c r="D887" s="2">
        <v>59</v>
      </c>
    </row>
    <row r="888" spans="1:4">
      <c r="A888" s="2">
        <v>2014</v>
      </c>
      <c r="B888" s="1" t="s">
        <v>6</v>
      </c>
      <c r="C888" s="2">
        <v>13</v>
      </c>
      <c r="D888" s="2">
        <v>68</v>
      </c>
    </row>
    <row r="889" spans="1:4">
      <c r="A889" s="2">
        <v>2014</v>
      </c>
      <c r="B889" s="1" t="s">
        <v>6</v>
      </c>
      <c r="C889" s="2">
        <v>44</v>
      </c>
      <c r="D889" s="2">
        <v>6</v>
      </c>
    </row>
    <row r="890" spans="1:4">
      <c r="A890" s="2">
        <v>2014</v>
      </c>
      <c r="B890" s="1" t="s">
        <v>6</v>
      </c>
      <c r="C890" s="2">
        <v>31</v>
      </c>
      <c r="D890" s="2">
        <v>39</v>
      </c>
    </row>
    <row r="891" spans="1:4">
      <c r="A891" s="2">
        <v>2014</v>
      </c>
      <c r="B891" s="1" t="s">
        <v>6</v>
      </c>
      <c r="C891" s="2">
        <v>5</v>
      </c>
      <c r="D891" s="2">
        <v>77</v>
      </c>
    </row>
    <row r="892" spans="1:4">
      <c r="A892" s="2">
        <v>2014</v>
      </c>
      <c r="B892" s="1" t="s">
        <v>6</v>
      </c>
      <c r="C892" s="2">
        <v>6</v>
      </c>
      <c r="D892" s="2">
        <v>78</v>
      </c>
    </row>
    <row r="893" spans="1:4">
      <c r="A893" s="2">
        <v>2014</v>
      </c>
      <c r="B893" s="1" t="s">
        <v>6</v>
      </c>
      <c r="C893" s="2">
        <v>5</v>
      </c>
      <c r="D893" s="2">
        <v>74</v>
      </c>
    </row>
    <row r="894" spans="1:4">
      <c r="A894" s="2">
        <v>2014</v>
      </c>
      <c r="B894" s="1" t="s">
        <v>6</v>
      </c>
      <c r="C894" s="2">
        <v>7</v>
      </c>
      <c r="D894" s="2">
        <v>71</v>
      </c>
    </row>
    <row r="895" spans="1:4">
      <c r="A895" s="2">
        <v>2014</v>
      </c>
      <c r="B895" s="1" t="s">
        <v>6</v>
      </c>
      <c r="C895" s="2">
        <v>3</v>
      </c>
      <c r="D895" s="2">
        <v>2</v>
      </c>
    </row>
    <row r="896" spans="1:4">
      <c r="A896" s="2">
        <v>2014</v>
      </c>
      <c r="B896" s="1" t="s">
        <v>6</v>
      </c>
      <c r="C896" s="2">
        <v>5</v>
      </c>
      <c r="D896" s="2">
        <v>2</v>
      </c>
    </row>
    <row r="897" spans="1:4">
      <c r="A897" s="2">
        <v>2014</v>
      </c>
      <c r="B897" s="1" t="s">
        <v>6</v>
      </c>
      <c r="C897" s="2">
        <v>21</v>
      </c>
      <c r="D897" s="2">
        <v>54</v>
      </c>
    </row>
    <row r="898" spans="1:4">
      <c r="A898" s="2">
        <v>2014</v>
      </c>
      <c r="B898" s="1" t="s">
        <v>7</v>
      </c>
      <c r="C898" s="2">
        <v>14</v>
      </c>
      <c r="D898" s="2">
        <v>6</v>
      </c>
    </row>
    <row r="899" spans="1:4">
      <c r="A899" s="2">
        <v>2014</v>
      </c>
      <c r="B899" s="1" t="s">
        <v>7</v>
      </c>
      <c r="C899" s="2">
        <v>10</v>
      </c>
      <c r="D899" s="2">
        <v>58</v>
      </c>
    </row>
    <row r="900" spans="1:4">
      <c r="A900" s="2">
        <v>2014</v>
      </c>
      <c r="B900" s="1" t="s">
        <v>7</v>
      </c>
      <c r="C900" s="2">
        <v>26</v>
      </c>
      <c r="D900" s="2">
        <v>51</v>
      </c>
    </row>
    <row r="901" spans="1:4">
      <c r="A901" s="2">
        <v>2014</v>
      </c>
      <c r="B901" s="1" t="s">
        <v>7</v>
      </c>
      <c r="C901" s="2">
        <v>21</v>
      </c>
      <c r="D901" s="2">
        <v>52</v>
      </c>
    </row>
    <row r="902" spans="1:4">
      <c r="A902" s="2">
        <v>2014</v>
      </c>
      <c r="B902" s="1" t="s">
        <v>7</v>
      </c>
      <c r="C902" s="2">
        <v>66</v>
      </c>
      <c r="D902" s="2">
        <v>4</v>
      </c>
    </row>
    <row r="903" spans="1:4">
      <c r="A903" s="2">
        <v>2014</v>
      </c>
      <c r="B903" s="1" t="s">
        <v>7</v>
      </c>
      <c r="C903" s="2">
        <v>53</v>
      </c>
      <c r="D903" s="2">
        <v>33</v>
      </c>
    </row>
    <row r="904" spans="1:4">
      <c r="A904" s="2">
        <v>2014</v>
      </c>
      <c r="B904" s="1" t="s">
        <v>7</v>
      </c>
      <c r="C904" s="2">
        <v>55</v>
      </c>
      <c r="D904" s="2">
        <v>35</v>
      </c>
    </row>
    <row r="905" spans="1:4">
      <c r="A905" s="2">
        <v>2014</v>
      </c>
      <c r="B905" s="1" t="s">
        <v>7</v>
      </c>
      <c r="C905" s="2">
        <v>35</v>
      </c>
      <c r="D905" s="2">
        <v>19</v>
      </c>
    </row>
    <row r="906" spans="1:4">
      <c r="A906" s="2">
        <v>2014</v>
      </c>
      <c r="B906" s="1" t="s">
        <v>7</v>
      </c>
      <c r="C906" s="2">
        <v>46</v>
      </c>
      <c r="D906" s="2">
        <v>8</v>
      </c>
    </row>
    <row r="907" spans="1:4">
      <c r="A907" s="2">
        <v>2014</v>
      </c>
      <c r="B907" s="1" t="s">
        <v>7</v>
      </c>
      <c r="C907" s="2">
        <v>11</v>
      </c>
      <c r="D907" s="2">
        <v>40</v>
      </c>
    </row>
    <row r="908" spans="1:4">
      <c r="A908" s="2">
        <v>2014</v>
      </c>
      <c r="B908" s="1" t="s">
        <v>7</v>
      </c>
      <c r="C908" s="2">
        <v>88</v>
      </c>
      <c r="D908" s="2">
        <v>3</v>
      </c>
    </row>
    <row r="909" spans="1:4">
      <c r="A909" s="2">
        <v>2014</v>
      </c>
      <c r="B909" s="1" t="s">
        <v>7</v>
      </c>
      <c r="C909" s="2">
        <v>20</v>
      </c>
      <c r="D909" s="2">
        <v>41</v>
      </c>
    </row>
    <row r="910" spans="1:4">
      <c r="A910" s="2">
        <v>2014</v>
      </c>
      <c r="B910" s="1" t="s">
        <v>7</v>
      </c>
      <c r="C910" s="2">
        <v>21</v>
      </c>
      <c r="D910" s="2">
        <v>59</v>
      </c>
    </row>
    <row r="911" spans="1:4">
      <c r="A911" s="2">
        <v>2014</v>
      </c>
      <c r="B911" s="1" t="s">
        <v>7</v>
      </c>
      <c r="C911" s="2">
        <v>35</v>
      </c>
      <c r="D911" s="2">
        <v>48</v>
      </c>
    </row>
    <row r="912" spans="1:4">
      <c r="A912" s="2">
        <v>2014</v>
      </c>
      <c r="B912" s="1" t="s">
        <v>7</v>
      </c>
      <c r="C912" s="2">
        <v>50</v>
      </c>
      <c r="D912" s="2">
        <v>12</v>
      </c>
    </row>
    <row r="913" spans="1:4">
      <c r="A913" s="2">
        <v>2014</v>
      </c>
      <c r="B913" s="1" t="s">
        <v>7</v>
      </c>
      <c r="C913" s="2">
        <v>42</v>
      </c>
      <c r="D913" s="2">
        <v>42</v>
      </c>
    </row>
    <row r="914" spans="1:4">
      <c r="A914" s="2">
        <v>2014</v>
      </c>
      <c r="B914" s="1" t="s">
        <v>7</v>
      </c>
      <c r="C914" s="2">
        <v>26</v>
      </c>
      <c r="D914" s="2">
        <v>48</v>
      </c>
    </row>
    <row r="915" spans="1:4">
      <c r="A915" s="2">
        <v>2014</v>
      </c>
      <c r="B915" s="1" t="s">
        <v>7</v>
      </c>
      <c r="C915" s="2">
        <v>15</v>
      </c>
      <c r="D915" s="2">
        <v>28</v>
      </c>
    </row>
    <row r="916" spans="1:4">
      <c r="A916" s="2">
        <v>2014</v>
      </c>
      <c r="B916" s="1" t="s">
        <v>7</v>
      </c>
      <c r="C916" s="2">
        <v>23</v>
      </c>
      <c r="D916" s="2">
        <v>61</v>
      </c>
    </row>
    <row r="917" spans="1:4">
      <c r="A917" s="2">
        <v>2014</v>
      </c>
      <c r="B917" s="1" t="s">
        <v>7</v>
      </c>
      <c r="C917" s="2">
        <v>51</v>
      </c>
      <c r="D917" s="2">
        <v>37</v>
      </c>
    </row>
    <row r="918" spans="1:4">
      <c r="A918" s="2">
        <v>2014</v>
      </c>
      <c r="B918" s="1" t="s">
        <v>5</v>
      </c>
      <c r="C918" s="2">
        <v>27</v>
      </c>
      <c r="D918" s="2">
        <v>73</v>
      </c>
    </row>
    <row r="919" spans="1:4">
      <c r="A919" s="2">
        <v>2014</v>
      </c>
      <c r="B919" s="1" t="s">
        <v>5</v>
      </c>
      <c r="C919" s="2">
        <v>39</v>
      </c>
      <c r="D919" s="2">
        <v>76</v>
      </c>
    </row>
    <row r="920" spans="1:4">
      <c r="A920" s="2">
        <v>2014</v>
      </c>
      <c r="B920" s="1" t="s">
        <v>5</v>
      </c>
      <c r="C920" s="2">
        <v>47</v>
      </c>
      <c r="D920" s="2">
        <v>59</v>
      </c>
    </row>
    <row r="921" spans="1:4">
      <c r="A921" s="2">
        <v>2014</v>
      </c>
      <c r="B921" s="1" t="s">
        <v>5</v>
      </c>
      <c r="C921" s="2">
        <v>72</v>
      </c>
      <c r="D921" s="2">
        <v>15</v>
      </c>
    </row>
    <row r="922" spans="1:4">
      <c r="A922" s="2">
        <v>2014</v>
      </c>
      <c r="B922" s="1" t="s">
        <v>5</v>
      </c>
      <c r="C922" s="2">
        <v>62</v>
      </c>
      <c r="D922" s="2">
        <v>29</v>
      </c>
    </row>
    <row r="923" spans="1:4">
      <c r="A923" s="2">
        <v>2014</v>
      </c>
      <c r="B923" s="1" t="s">
        <v>5</v>
      </c>
      <c r="C923" s="2">
        <v>92</v>
      </c>
      <c r="D923" s="2">
        <v>12</v>
      </c>
    </row>
    <row r="924" spans="1:4">
      <c r="A924" s="2">
        <v>2014</v>
      </c>
      <c r="B924" s="1" t="s">
        <v>5</v>
      </c>
      <c r="C924" s="2">
        <v>37</v>
      </c>
      <c r="D924" s="2">
        <v>54</v>
      </c>
    </row>
    <row r="925" spans="1:4">
      <c r="A925" s="2">
        <v>2014</v>
      </c>
      <c r="B925" s="1" t="s">
        <v>5</v>
      </c>
      <c r="C925" s="2">
        <v>64</v>
      </c>
      <c r="D925" s="2">
        <v>65</v>
      </c>
    </row>
    <row r="926" spans="1:4">
      <c r="A926" s="2">
        <v>2014</v>
      </c>
      <c r="B926" s="1" t="s">
        <v>5</v>
      </c>
      <c r="C926" s="2">
        <v>23</v>
      </c>
      <c r="D926" s="2">
        <v>74</v>
      </c>
    </row>
    <row r="927" spans="1:4">
      <c r="A927" s="2">
        <v>2014</v>
      </c>
      <c r="B927" s="1" t="s">
        <v>5</v>
      </c>
      <c r="C927" s="2">
        <v>53</v>
      </c>
      <c r="D927" s="2">
        <v>62</v>
      </c>
    </row>
    <row r="928" spans="1:4">
      <c r="A928" s="2">
        <v>2014</v>
      </c>
      <c r="B928" s="1" t="s">
        <v>5</v>
      </c>
      <c r="C928" s="2">
        <v>23</v>
      </c>
      <c r="D928" s="2">
        <v>72</v>
      </c>
    </row>
    <row r="929" spans="1:4">
      <c r="A929" s="2">
        <v>2014</v>
      </c>
      <c r="B929" s="1" t="s">
        <v>5</v>
      </c>
      <c r="C929" s="2">
        <v>65</v>
      </c>
      <c r="D929" s="2">
        <v>29</v>
      </c>
    </row>
    <row r="930" spans="1:4">
      <c r="A930" s="2">
        <v>2014</v>
      </c>
      <c r="B930" s="1" t="s">
        <v>5</v>
      </c>
      <c r="C930" s="2">
        <v>46</v>
      </c>
      <c r="D930" s="2">
        <v>55</v>
      </c>
    </row>
    <row r="931" spans="1:4">
      <c r="A931" s="2">
        <v>2014</v>
      </c>
      <c r="B931" s="1" t="s">
        <v>5</v>
      </c>
      <c r="C931" s="2">
        <v>18</v>
      </c>
      <c r="D931" s="2">
        <v>44</v>
      </c>
    </row>
    <row r="932" spans="1:4">
      <c r="A932" s="2">
        <v>2014</v>
      </c>
      <c r="B932" s="1" t="s">
        <v>5</v>
      </c>
      <c r="C932" s="2">
        <v>90</v>
      </c>
      <c r="D932" s="2">
        <v>81</v>
      </c>
    </row>
    <row r="933" spans="1:4">
      <c r="A933" s="2">
        <v>2014</v>
      </c>
      <c r="B933" s="1" t="s">
        <v>5</v>
      </c>
      <c r="C933" s="2">
        <v>52</v>
      </c>
      <c r="D933" s="2">
        <v>7</v>
      </c>
    </row>
    <row r="934" spans="1:4">
      <c r="A934" s="2">
        <v>2014</v>
      </c>
      <c r="B934" s="1" t="s">
        <v>5</v>
      </c>
      <c r="C934" s="2">
        <v>38</v>
      </c>
      <c r="D934" s="2">
        <v>78</v>
      </c>
    </row>
    <row r="935" spans="1:4">
      <c r="A935" s="2">
        <v>2015</v>
      </c>
      <c r="B935" s="1" t="s">
        <v>5</v>
      </c>
      <c r="C935" s="2">
        <v>54</v>
      </c>
      <c r="D935" s="2">
        <v>66</v>
      </c>
    </row>
    <row r="936" spans="1:4">
      <c r="A936" s="2">
        <v>2015</v>
      </c>
      <c r="B936" s="1" t="s">
        <v>5</v>
      </c>
      <c r="C936" s="2">
        <v>47</v>
      </c>
      <c r="D936" s="2">
        <v>58</v>
      </c>
    </row>
    <row r="937" spans="1:4">
      <c r="A937" s="2">
        <v>2015</v>
      </c>
      <c r="B937" s="1" t="s">
        <v>5</v>
      </c>
      <c r="C937" s="2">
        <v>38</v>
      </c>
      <c r="D937" s="2">
        <v>64</v>
      </c>
    </row>
    <row r="938" spans="1:4">
      <c r="A938" s="2">
        <v>2015</v>
      </c>
      <c r="B938" s="1" t="s">
        <v>8</v>
      </c>
      <c r="C938" s="2">
        <v>88</v>
      </c>
      <c r="D938" s="2">
        <v>14</v>
      </c>
    </row>
    <row r="939" spans="1:4">
      <c r="A939" s="2">
        <v>2015</v>
      </c>
      <c r="B939" s="1" t="s">
        <v>8</v>
      </c>
      <c r="C939" s="2">
        <v>72</v>
      </c>
      <c r="D939" s="2">
        <v>73</v>
      </c>
    </row>
    <row r="940" spans="1:4">
      <c r="A940" s="2">
        <v>2015</v>
      </c>
      <c r="B940" s="1" t="s">
        <v>8</v>
      </c>
      <c r="C940" s="2">
        <v>0</v>
      </c>
      <c r="D940" s="2">
        <v>34</v>
      </c>
    </row>
    <row r="941" spans="1:4">
      <c r="A941" s="2">
        <v>2015</v>
      </c>
      <c r="B941" s="1" t="s">
        <v>8</v>
      </c>
      <c r="C941" s="2">
        <v>65</v>
      </c>
      <c r="D941" s="2">
        <v>49</v>
      </c>
    </row>
    <row r="942" spans="1:4">
      <c r="A942" s="2">
        <v>2015</v>
      </c>
      <c r="B942" s="1" t="s">
        <v>8</v>
      </c>
      <c r="C942" s="2">
        <v>32</v>
      </c>
      <c r="D942" s="2">
        <v>52</v>
      </c>
    </row>
    <row r="943" spans="1:4">
      <c r="A943" s="2">
        <v>2015</v>
      </c>
      <c r="B943" s="1" t="s">
        <v>8</v>
      </c>
      <c r="C943" s="2">
        <v>9</v>
      </c>
      <c r="D943" s="2">
        <v>49</v>
      </c>
    </row>
    <row r="944" spans="1:4">
      <c r="A944" s="2">
        <v>2015</v>
      </c>
      <c r="B944" s="1" t="s">
        <v>8</v>
      </c>
      <c r="C944" s="2">
        <v>100</v>
      </c>
      <c r="D944" s="2">
        <v>0</v>
      </c>
    </row>
    <row r="945" spans="1:4">
      <c r="A945" s="2">
        <v>2015</v>
      </c>
      <c r="B945" s="1" t="s">
        <v>8</v>
      </c>
      <c r="C945" s="2">
        <v>96</v>
      </c>
      <c r="D945" s="2">
        <v>18</v>
      </c>
    </row>
    <row r="946" spans="1:4">
      <c r="A946" s="2">
        <v>2015</v>
      </c>
      <c r="B946" s="1" t="s">
        <v>8</v>
      </c>
      <c r="C946" s="2">
        <v>4</v>
      </c>
      <c r="D946" s="2">
        <v>20</v>
      </c>
    </row>
    <row r="947" spans="1:4">
      <c r="A947" s="2">
        <v>2015</v>
      </c>
      <c r="B947" s="1" t="s">
        <v>8</v>
      </c>
      <c r="C947" s="2">
        <v>96</v>
      </c>
      <c r="D947" s="2">
        <v>5</v>
      </c>
    </row>
    <row r="948" spans="1:4">
      <c r="A948" s="2">
        <v>2015</v>
      </c>
      <c r="B948" s="1" t="s">
        <v>8</v>
      </c>
      <c r="C948" s="2">
        <v>67</v>
      </c>
      <c r="D948" s="2">
        <v>20</v>
      </c>
    </row>
    <row r="949" spans="1:4">
      <c r="A949" s="2">
        <v>2015</v>
      </c>
      <c r="B949" s="1" t="s">
        <v>8</v>
      </c>
      <c r="C949" s="2">
        <v>84</v>
      </c>
      <c r="D949" s="2">
        <v>5</v>
      </c>
    </row>
    <row r="950" spans="1:4">
      <c r="A950" s="2">
        <v>2015</v>
      </c>
      <c r="B950" s="1" t="s">
        <v>8</v>
      </c>
      <c r="C950" s="2">
        <v>3</v>
      </c>
      <c r="D950" s="2">
        <v>27</v>
      </c>
    </row>
    <row r="951" spans="1:4">
      <c r="A951" s="2">
        <v>2015</v>
      </c>
      <c r="B951" s="1" t="s">
        <v>8</v>
      </c>
      <c r="C951" s="2">
        <v>82</v>
      </c>
      <c r="D951" s="2">
        <v>21</v>
      </c>
    </row>
    <row r="952" spans="1:4">
      <c r="A952" s="2">
        <v>2015</v>
      </c>
      <c r="B952" s="1" t="s">
        <v>8</v>
      </c>
      <c r="C952" s="2">
        <v>87</v>
      </c>
      <c r="D952" s="2">
        <v>93</v>
      </c>
    </row>
    <row r="953" spans="1:4">
      <c r="A953" s="2">
        <v>2015</v>
      </c>
      <c r="B953" s="1" t="s">
        <v>8</v>
      </c>
      <c r="C953" s="2">
        <v>16</v>
      </c>
      <c r="D953" s="2">
        <v>90</v>
      </c>
    </row>
    <row r="954" spans="1:4">
      <c r="A954" s="2">
        <v>2015</v>
      </c>
      <c r="B954" s="1" t="s">
        <v>8</v>
      </c>
      <c r="C954" s="2">
        <v>4</v>
      </c>
      <c r="D954" s="2">
        <v>34</v>
      </c>
    </row>
    <row r="955" spans="1:4">
      <c r="A955" s="2">
        <v>2015</v>
      </c>
      <c r="B955" s="1" t="s">
        <v>8</v>
      </c>
      <c r="C955" s="2">
        <v>77</v>
      </c>
      <c r="D955" s="2">
        <v>61</v>
      </c>
    </row>
    <row r="956" spans="1:4">
      <c r="A956" s="2">
        <v>2015</v>
      </c>
      <c r="B956" s="1" t="s">
        <v>8</v>
      </c>
      <c r="C956" s="2">
        <v>0</v>
      </c>
      <c r="D956" s="2">
        <v>1</v>
      </c>
    </row>
    <row r="957" spans="1:4">
      <c r="A957" s="2">
        <v>2015</v>
      </c>
      <c r="B957" s="1" t="s">
        <v>8</v>
      </c>
      <c r="C957" s="2">
        <v>3</v>
      </c>
      <c r="D957" s="2">
        <v>44</v>
      </c>
    </row>
    <row r="958" spans="1:4">
      <c r="A958" s="2">
        <v>2015</v>
      </c>
      <c r="B958" s="1" t="s">
        <v>4</v>
      </c>
      <c r="C958" s="2">
        <v>100</v>
      </c>
      <c r="D958" s="2">
        <v>0</v>
      </c>
    </row>
    <row r="959" spans="1:4">
      <c r="A959" s="2">
        <v>2015</v>
      </c>
      <c r="B959" s="1" t="s">
        <v>4</v>
      </c>
      <c r="C959" s="2">
        <v>63</v>
      </c>
      <c r="D959" s="2">
        <v>18</v>
      </c>
    </row>
    <row r="960" spans="1:4">
      <c r="A960" s="2">
        <v>2015</v>
      </c>
      <c r="B960" s="1" t="s">
        <v>4</v>
      </c>
      <c r="C960" s="2">
        <v>1</v>
      </c>
      <c r="D960" s="2">
        <v>7</v>
      </c>
    </row>
    <row r="961" spans="1:4">
      <c r="A961" s="2">
        <v>2015</v>
      </c>
      <c r="B961" s="1" t="s">
        <v>4</v>
      </c>
      <c r="C961" s="2">
        <v>13</v>
      </c>
      <c r="D961" s="2">
        <v>16</v>
      </c>
    </row>
    <row r="962" spans="1:4">
      <c r="A962" s="2">
        <v>2015</v>
      </c>
      <c r="B962" s="1" t="s">
        <v>4</v>
      </c>
      <c r="C962" s="2">
        <v>94</v>
      </c>
      <c r="D962" s="2">
        <v>10</v>
      </c>
    </row>
    <row r="963" spans="1:4">
      <c r="A963" s="2">
        <v>2015</v>
      </c>
      <c r="B963" s="1" t="s">
        <v>4</v>
      </c>
      <c r="C963" s="2">
        <v>18</v>
      </c>
      <c r="D963" s="2">
        <v>43</v>
      </c>
    </row>
    <row r="964" spans="1:4">
      <c r="A964" s="2">
        <v>2015</v>
      </c>
      <c r="B964" s="1" t="s">
        <v>4</v>
      </c>
      <c r="C964" s="2">
        <v>92</v>
      </c>
      <c r="D964" s="2">
        <v>19</v>
      </c>
    </row>
    <row r="965" spans="1:4">
      <c r="A965" s="2">
        <v>2015</v>
      </c>
      <c r="B965" s="1" t="s">
        <v>4</v>
      </c>
      <c r="C965" s="2">
        <v>84</v>
      </c>
      <c r="D965" s="2">
        <v>30</v>
      </c>
    </row>
    <row r="966" spans="1:4">
      <c r="A966" s="2">
        <v>2015</v>
      </c>
      <c r="B966" s="1" t="s">
        <v>4</v>
      </c>
      <c r="C966" s="2">
        <v>88</v>
      </c>
      <c r="D966" s="2">
        <v>5</v>
      </c>
    </row>
    <row r="967" spans="1:4">
      <c r="A967" s="2">
        <v>2015</v>
      </c>
      <c r="B967" s="1" t="s">
        <v>4</v>
      </c>
      <c r="C967" s="2">
        <v>67</v>
      </c>
      <c r="D967" s="2">
        <v>27</v>
      </c>
    </row>
    <row r="968" spans="1:4">
      <c r="A968" s="2">
        <v>2015</v>
      </c>
      <c r="B968" s="1" t="s">
        <v>4</v>
      </c>
      <c r="C968" s="2">
        <v>78</v>
      </c>
      <c r="D968" s="2">
        <v>28</v>
      </c>
    </row>
    <row r="969" spans="1:4">
      <c r="A969" s="2">
        <v>2015</v>
      </c>
      <c r="B969" s="1" t="s">
        <v>4</v>
      </c>
      <c r="C969" s="2">
        <v>16</v>
      </c>
      <c r="D969" s="2">
        <v>37</v>
      </c>
    </row>
    <row r="970" spans="1:4">
      <c r="A970" s="2">
        <v>2015</v>
      </c>
      <c r="B970" s="1" t="s">
        <v>4</v>
      </c>
      <c r="C970" s="2">
        <v>29</v>
      </c>
      <c r="D970" s="2">
        <v>70</v>
      </c>
    </row>
    <row r="971" spans="1:4">
      <c r="A971" s="2">
        <v>2015</v>
      </c>
      <c r="B971" s="1" t="s">
        <v>4</v>
      </c>
      <c r="C971" s="2">
        <v>65</v>
      </c>
      <c r="D971" s="2">
        <v>66</v>
      </c>
    </row>
    <row r="972" spans="1:4">
      <c r="A972" s="2">
        <v>2015</v>
      </c>
      <c r="B972" s="1" t="s">
        <v>4</v>
      </c>
      <c r="C972" s="2">
        <v>5</v>
      </c>
      <c r="D972" s="2">
        <v>47</v>
      </c>
    </row>
    <row r="973" spans="1:4">
      <c r="A973" s="2">
        <v>2015</v>
      </c>
      <c r="B973" s="1" t="s">
        <v>4</v>
      </c>
      <c r="C973" s="2">
        <v>9</v>
      </c>
      <c r="D973" s="2">
        <v>1</v>
      </c>
    </row>
    <row r="974" spans="1:4">
      <c r="A974" s="2">
        <v>2015</v>
      </c>
      <c r="B974" s="1" t="s">
        <v>4</v>
      </c>
      <c r="C974" s="2">
        <v>91</v>
      </c>
      <c r="D974" s="2">
        <v>5</v>
      </c>
    </row>
    <row r="975" spans="1:4">
      <c r="A975" s="2">
        <v>2015</v>
      </c>
      <c r="B975" s="1" t="s">
        <v>4</v>
      </c>
      <c r="C975" s="2">
        <v>100</v>
      </c>
      <c r="D975" s="2">
        <v>0</v>
      </c>
    </row>
    <row r="976" spans="1:4">
      <c r="A976" s="2">
        <v>2015</v>
      </c>
      <c r="B976" s="1" t="s">
        <v>4</v>
      </c>
      <c r="C976" s="2">
        <v>53</v>
      </c>
      <c r="D976" s="2">
        <v>83</v>
      </c>
    </row>
    <row r="977" spans="1:4">
      <c r="A977" s="2">
        <v>2015</v>
      </c>
      <c r="B977" s="1" t="s">
        <v>4</v>
      </c>
      <c r="C977" s="2">
        <v>91</v>
      </c>
      <c r="D977" s="2">
        <v>13</v>
      </c>
    </row>
    <row r="978" spans="1:4">
      <c r="A978" s="2">
        <v>2015</v>
      </c>
      <c r="B978" s="1" t="s">
        <v>6</v>
      </c>
      <c r="C978" s="2">
        <v>11</v>
      </c>
      <c r="D978" s="2">
        <v>50</v>
      </c>
    </row>
    <row r="979" spans="1:4">
      <c r="A979" s="2">
        <v>2015</v>
      </c>
      <c r="B979" s="1" t="s">
        <v>6</v>
      </c>
      <c r="C979" s="2">
        <v>0</v>
      </c>
      <c r="D979" s="2">
        <v>31</v>
      </c>
    </row>
    <row r="980" spans="1:4">
      <c r="A980" s="2">
        <v>2015</v>
      </c>
      <c r="B980" s="1" t="s">
        <v>6</v>
      </c>
      <c r="C980" s="2">
        <v>79</v>
      </c>
      <c r="D980" s="2">
        <v>28</v>
      </c>
    </row>
    <row r="981" spans="1:4">
      <c r="A981" s="2">
        <v>2015</v>
      </c>
      <c r="B981" s="1" t="s">
        <v>6</v>
      </c>
      <c r="C981" s="2">
        <v>77</v>
      </c>
      <c r="D981" s="2">
        <v>27</v>
      </c>
    </row>
    <row r="982" spans="1:4">
      <c r="A982" s="2">
        <v>2015</v>
      </c>
      <c r="B982" s="1" t="s">
        <v>6</v>
      </c>
      <c r="C982" s="2">
        <v>34</v>
      </c>
      <c r="D982" s="2">
        <v>42</v>
      </c>
    </row>
    <row r="983" spans="1:4">
      <c r="A983" s="2">
        <v>2015</v>
      </c>
      <c r="B983" s="1" t="s">
        <v>6</v>
      </c>
      <c r="C983" s="2">
        <v>39</v>
      </c>
      <c r="D983" s="2">
        <v>55</v>
      </c>
    </row>
    <row r="984" spans="1:4">
      <c r="A984" s="2">
        <v>2015</v>
      </c>
      <c r="B984" s="1" t="s">
        <v>6</v>
      </c>
      <c r="C984" s="2">
        <v>89</v>
      </c>
      <c r="D984" s="2">
        <v>22</v>
      </c>
    </row>
    <row r="985" spans="1:4">
      <c r="A985" s="2">
        <v>2015</v>
      </c>
      <c r="B985" s="1" t="s">
        <v>6</v>
      </c>
      <c r="C985" s="2">
        <v>25</v>
      </c>
      <c r="D985" s="2">
        <v>47</v>
      </c>
    </row>
    <row r="986" spans="1:4">
      <c r="A986" s="2">
        <v>2015</v>
      </c>
      <c r="B986" s="1" t="s">
        <v>6</v>
      </c>
      <c r="C986" s="2">
        <v>0</v>
      </c>
      <c r="D986" s="2">
        <v>67</v>
      </c>
    </row>
    <row r="987" spans="1:4">
      <c r="A987" s="2">
        <v>2015</v>
      </c>
      <c r="B987" s="1" t="s">
        <v>6</v>
      </c>
      <c r="C987" s="2">
        <v>56</v>
      </c>
      <c r="D987" s="2">
        <v>55</v>
      </c>
    </row>
    <row r="988" spans="1:4">
      <c r="A988" s="2">
        <v>2015</v>
      </c>
      <c r="B988" s="1" t="s">
        <v>6</v>
      </c>
      <c r="C988" s="2">
        <v>29</v>
      </c>
      <c r="D988" s="2">
        <v>47</v>
      </c>
    </row>
    <row r="989" spans="1:4">
      <c r="A989" s="2">
        <v>2015</v>
      </c>
      <c r="B989" s="1" t="s">
        <v>6</v>
      </c>
      <c r="C989" s="2">
        <v>4</v>
      </c>
      <c r="D989" s="2">
        <v>80</v>
      </c>
    </row>
    <row r="990" spans="1:4">
      <c r="A990" s="2">
        <v>2015</v>
      </c>
      <c r="B990" s="1" t="s">
        <v>6</v>
      </c>
      <c r="C990" s="2">
        <v>3</v>
      </c>
      <c r="D990" s="2">
        <v>72</v>
      </c>
    </row>
    <row r="991" spans="1:4">
      <c r="A991" s="2">
        <v>2015</v>
      </c>
      <c r="B991" s="1" t="s">
        <v>6</v>
      </c>
      <c r="C991" s="2">
        <v>18</v>
      </c>
      <c r="D991" s="2">
        <v>56</v>
      </c>
    </row>
    <row r="992" spans="1:4">
      <c r="A992" s="2">
        <v>2015</v>
      </c>
      <c r="B992" s="1" t="s">
        <v>6</v>
      </c>
      <c r="C992" s="2">
        <v>20</v>
      </c>
      <c r="D992" s="2">
        <v>65</v>
      </c>
    </row>
    <row r="993" spans="1:4">
      <c r="A993" s="2">
        <v>2015</v>
      </c>
      <c r="B993" s="1" t="s">
        <v>6</v>
      </c>
      <c r="C993" s="2">
        <v>0</v>
      </c>
      <c r="D993" s="2">
        <v>53</v>
      </c>
    </row>
    <row r="994" spans="1:4">
      <c r="A994" s="2">
        <v>2015</v>
      </c>
      <c r="B994" s="1" t="s">
        <v>6</v>
      </c>
      <c r="C994" s="2">
        <v>4</v>
      </c>
      <c r="D994" s="2">
        <v>51</v>
      </c>
    </row>
    <row r="995" spans="1:4">
      <c r="A995" s="2">
        <v>2015</v>
      </c>
      <c r="B995" s="1" t="s">
        <v>6</v>
      </c>
      <c r="C995" s="2">
        <v>12</v>
      </c>
      <c r="D995" s="2">
        <v>48</v>
      </c>
    </row>
    <row r="996" spans="1:4">
      <c r="A996" s="2">
        <v>2015</v>
      </c>
      <c r="B996" s="1" t="s">
        <v>6</v>
      </c>
      <c r="C996" s="2">
        <v>4</v>
      </c>
      <c r="D996" s="2">
        <v>52</v>
      </c>
    </row>
    <row r="997" spans="1:4">
      <c r="A997" s="2">
        <v>2015</v>
      </c>
      <c r="B997" s="1" t="s">
        <v>6</v>
      </c>
      <c r="C997" s="2">
        <v>12</v>
      </c>
      <c r="D997" s="2">
        <v>36</v>
      </c>
    </row>
    <row r="998" spans="1:4">
      <c r="A998" s="2">
        <v>2015</v>
      </c>
      <c r="B998" s="1" t="s">
        <v>7</v>
      </c>
      <c r="C998" s="2">
        <v>19</v>
      </c>
      <c r="D998" s="2">
        <v>6</v>
      </c>
    </row>
    <row r="999" spans="1:4">
      <c r="A999" s="2">
        <v>2015</v>
      </c>
      <c r="B999" s="1" t="s">
        <v>7</v>
      </c>
      <c r="C999" s="2">
        <v>44</v>
      </c>
      <c r="D999" s="2">
        <v>58</v>
      </c>
    </row>
    <row r="1000" spans="1:4">
      <c r="A1000" s="2">
        <v>2015</v>
      </c>
      <c r="B1000" s="1" t="s">
        <v>7</v>
      </c>
      <c r="C1000" s="2">
        <v>38</v>
      </c>
      <c r="D1000" s="2">
        <v>51</v>
      </c>
    </row>
    <row r="1001" spans="1:4">
      <c r="A1001" s="2">
        <v>2015</v>
      </c>
      <c r="B1001" s="1" t="s">
        <v>7</v>
      </c>
      <c r="C1001" s="2">
        <v>19</v>
      </c>
      <c r="D1001" s="2">
        <v>52</v>
      </c>
    </row>
    <row r="1002" spans="1:4">
      <c r="A1002" s="2">
        <v>2015</v>
      </c>
      <c r="B1002" s="1" t="s">
        <v>7</v>
      </c>
      <c r="C1002" s="2">
        <v>67</v>
      </c>
      <c r="D1002" s="2">
        <v>4</v>
      </c>
    </row>
    <row r="1003" spans="1:4">
      <c r="A1003" s="2">
        <v>2015</v>
      </c>
      <c r="B1003" s="1" t="s">
        <v>7</v>
      </c>
      <c r="C1003" s="2">
        <v>49</v>
      </c>
      <c r="D1003" s="2">
        <v>67</v>
      </c>
    </row>
    <row r="1004" spans="1:4">
      <c r="A1004" s="2">
        <v>2015</v>
      </c>
      <c r="B1004" s="1" t="s">
        <v>7</v>
      </c>
      <c r="C1004" s="2">
        <v>84</v>
      </c>
      <c r="D1004" s="2">
        <v>35</v>
      </c>
    </row>
    <row r="1005" spans="1:4">
      <c r="A1005" s="2">
        <v>2015</v>
      </c>
      <c r="B1005" s="1" t="s">
        <v>7</v>
      </c>
      <c r="C1005" s="2">
        <v>68</v>
      </c>
      <c r="D1005" s="2">
        <v>19</v>
      </c>
    </row>
    <row r="1006" spans="1:4">
      <c r="A1006" s="2">
        <v>2015</v>
      </c>
      <c r="B1006" s="1" t="s">
        <v>7</v>
      </c>
      <c r="C1006" s="2">
        <v>22</v>
      </c>
      <c r="D1006" s="2">
        <v>8</v>
      </c>
    </row>
    <row r="1007" spans="1:4">
      <c r="A1007" s="2">
        <v>2015</v>
      </c>
      <c r="B1007" s="1" t="s">
        <v>7</v>
      </c>
      <c r="C1007" s="2">
        <v>80</v>
      </c>
      <c r="D1007" s="2">
        <v>40</v>
      </c>
    </row>
    <row r="1008" spans="1:4">
      <c r="A1008" s="2">
        <v>2015</v>
      </c>
      <c r="B1008" s="1" t="s">
        <v>7</v>
      </c>
      <c r="C1008" s="2">
        <v>98</v>
      </c>
      <c r="D1008" s="2">
        <v>3</v>
      </c>
    </row>
    <row r="1009" spans="1:4">
      <c r="A1009" s="2">
        <v>2015</v>
      </c>
      <c r="B1009" s="1" t="s">
        <v>7</v>
      </c>
      <c r="C1009" s="2">
        <v>63</v>
      </c>
      <c r="D1009" s="2">
        <v>41</v>
      </c>
    </row>
    <row r="1010" spans="1:4">
      <c r="A1010" s="2">
        <v>2015</v>
      </c>
      <c r="B1010" s="1" t="s">
        <v>7</v>
      </c>
      <c r="C1010" s="2">
        <v>53</v>
      </c>
      <c r="D1010" s="2">
        <v>59</v>
      </c>
    </row>
    <row r="1011" spans="1:4">
      <c r="A1011" s="2">
        <v>2015</v>
      </c>
      <c r="B1011" s="1" t="s">
        <v>7</v>
      </c>
      <c r="C1011" s="2">
        <v>97</v>
      </c>
      <c r="D1011" s="2">
        <v>48</v>
      </c>
    </row>
    <row r="1012" spans="1:4">
      <c r="A1012" s="2">
        <v>2015</v>
      </c>
      <c r="B1012" s="1" t="s">
        <v>7</v>
      </c>
      <c r="C1012" s="2">
        <v>87</v>
      </c>
      <c r="D1012" s="2">
        <v>12</v>
      </c>
    </row>
    <row r="1013" spans="1:4">
      <c r="A1013" s="2">
        <v>2015</v>
      </c>
      <c r="B1013" s="1" t="s">
        <v>7</v>
      </c>
      <c r="C1013" s="2">
        <v>50</v>
      </c>
      <c r="D1013" s="2">
        <v>42</v>
      </c>
    </row>
    <row r="1014" spans="1:4">
      <c r="A1014" s="2">
        <v>2015</v>
      </c>
      <c r="B1014" s="1" t="s">
        <v>7</v>
      </c>
      <c r="C1014" s="2">
        <v>69</v>
      </c>
      <c r="D1014" s="2">
        <v>48</v>
      </c>
    </row>
    <row r="1015" spans="1:4">
      <c r="A1015" s="2">
        <v>2015</v>
      </c>
      <c r="B1015" s="1" t="s">
        <v>7</v>
      </c>
      <c r="C1015" s="2">
        <v>36</v>
      </c>
      <c r="D1015" s="2">
        <v>28</v>
      </c>
    </row>
    <row r="1016" spans="1:4">
      <c r="A1016" s="2">
        <v>2015</v>
      </c>
      <c r="B1016" s="1" t="s">
        <v>7</v>
      </c>
      <c r="C1016" s="2">
        <v>22</v>
      </c>
      <c r="D1016" s="2">
        <v>61</v>
      </c>
    </row>
    <row r="1017" spans="1:4">
      <c r="A1017" s="2">
        <v>2015</v>
      </c>
      <c r="B1017" s="1" t="s">
        <v>7</v>
      </c>
      <c r="C1017" s="2">
        <v>14</v>
      </c>
      <c r="D1017" s="2">
        <v>37</v>
      </c>
    </row>
    <row r="1018" spans="1:4">
      <c r="A1018" s="2">
        <v>2015</v>
      </c>
      <c r="B1018" s="1" t="s">
        <v>5</v>
      </c>
      <c r="C1018" s="2">
        <v>66</v>
      </c>
      <c r="D1018" s="2">
        <v>36</v>
      </c>
    </row>
    <row r="1019" spans="1:4">
      <c r="A1019" s="2">
        <v>2015</v>
      </c>
      <c r="B1019" s="1" t="s">
        <v>5</v>
      </c>
      <c r="C1019" s="2">
        <v>57</v>
      </c>
      <c r="D1019" s="2">
        <v>24</v>
      </c>
    </row>
    <row r="1020" spans="1:4">
      <c r="A1020" s="2">
        <v>2015</v>
      </c>
      <c r="B1020" s="1" t="s">
        <v>5</v>
      </c>
      <c r="C1020" s="2">
        <v>33</v>
      </c>
      <c r="D1020" s="2">
        <v>20</v>
      </c>
    </row>
    <row r="1021" spans="1:4">
      <c r="A1021" s="2">
        <v>2015</v>
      </c>
      <c r="B1021" s="1" t="s">
        <v>5</v>
      </c>
      <c r="C1021" s="2">
        <v>85</v>
      </c>
      <c r="D1021" s="2">
        <v>68</v>
      </c>
    </row>
    <row r="1022" spans="1:4">
      <c r="A1022" s="2">
        <v>2015</v>
      </c>
      <c r="B1022" s="1" t="s">
        <v>5</v>
      </c>
      <c r="C1022" s="2">
        <v>96</v>
      </c>
      <c r="D1022" s="2">
        <v>6</v>
      </c>
    </row>
    <row r="1023" spans="1:4">
      <c r="A1023" s="2">
        <v>2015</v>
      </c>
      <c r="B1023" s="1" t="s">
        <v>5</v>
      </c>
      <c r="C1023" s="2">
        <v>35</v>
      </c>
      <c r="D1023" s="2">
        <v>71</v>
      </c>
    </row>
    <row r="1024" spans="1:4">
      <c r="A1024" s="2">
        <v>2015</v>
      </c>
      <c r="B1024" s="1" t="s">
        <v>5</v>
      </c>
      <c r="C1024" s="2">
        <v>82</v>
      </c>
      <c r="D1024" s="2">
        <v>6</v>
      </c>
    </row>
    <row r="1025" spans="1:4">
      <c r="A1025" s="2">
        <v>2015</v>
      </c>
      <c r="B1025" s="1" t="s">
        <v>5</v>
      </c>
      <c r="C1025" s="2">
        <v>89</v>
      </c>
      <c r="D1025" s="2">
        <v>15</v>
      </c>
    </row>
    <row r="1026" spans="1:4">
      <c r="A1026" s="2">
        <v>2015</v>
      </c>
      <c r="B1026" s="1" t="s">
        <v>5</v>
      </c>
      <c r="C1026" s="2">
        <v>58</v>
      </c>
      <c r="D1026" s="2">
        <v>4</v>
      </c>
    </row>
    <row r="1027" spans="1:4">
      <c r="A1027" s="2">
        <v>2015</v>
      </c>
      <c r="B1027" s="1" t="s">
        <v>5</v>
      </c>
      <c r="C1027" s="2">
        <v>69</v>
      </c>
      <c r="D1027" s="2">
        <v>20</v>
      </c>
    </row>
    <row r="1028" spans="1:4">
      <c r="A1028" s="2">
        <v>2015</v>
      </c>
      <c r="B1028" s="1" t="s">
        <v>5</v>
      </c>
      <c r="C1028" s="2">
        <v>84</v>
      </c>
      <c r="D1028" s="2">
        <v>2</v>
      </c>
    </row>
    <row r="1029" spans="1:4">
      <c r="A1029" s="2">
        <v>2015</v>
      </c>
      <c r="B1029" s="1" t="s">
        <v>5</v>
      </c>
      <c r="C1029" s="2">
        <v>77</v>
      </c>
      <c r="D1029" s="2">
        <v>6</v>
      </c>
    </row>
    <row r="1030" spans="1:4">
      <c r="A1030" s="2">
        <v>2015</v>
      </c>
      <c r="B1030" s="1" t="s">
        <v>5</v>
      </c>
      <c r="C1030" s="2">
        <v>93</v>
      </c>
      <c r="D1030" s="2">
        <v>2</v>
      </c>
    </row>
    <row r="1031" spans="1:4">
      <c r="A1031" s="2">
        <v>2015</v>
      </c>
      <c r="B1031" s="1" t="s">
        <v>5</v>
      </c>
      <c r="C1031" s="2">
        <v>100</v>
      </c>
      <c r="D1031" s="2">
        <v>1</v>
      </c>
    </row>
    <row r="1032" spans="1:4">
      <c r="A1032" s="2">
        <v>2015</v>
      </c>
      <c r="B1032" s="1" t="s">
        <v>5</v>
      </c>
      <c r="C1032" s="2">
        <v>94</v>
      </c>
      <c r="D1032" s="2">
        <v>0</v>
      </c>
    </row>
    <row r="1033" spans="1:4">
      <c r="A1033" s="2">
        <v>2015</v>
      </c>
      <c r="B1033" s="1" t="s">
        <v>5</v>
      </c>
      <c r="C1033" s="2">
        <v>87</v>
      </c>
      <c r="D1033" s="2">
        <v>3</v>
      </c>
    </row>
    <row r="1034" spans="1:4">
      <c r="A1034" s="2">
        <v>2015</v>
      </c>
      <c r="B1034" s="1" t="s">
        <v>5</v>
      </c>
      <c r="C1034" s="2">
        <v>40</v>
      </c>
      <c r="D1034" s="2">
        <v>6</v>
      </c>
    </row>
    <row r="1035" spans="1:4">
      <c r="A1035" s="2">
        <v>2015</v>
      </c>
      <c r="B1035" s="1" t="s">
        <v>5</v>
      </c>
      <c r="C1035" s="2">
        <v>24</v>
      </c>
      <c r="D1035" s="2">
        <v>38</v>
      </c>
    </row>
    <row r="1036" spans="1:4">
      <c r="A1036" s="2">
        <v>2015</v>
      </c>
      <c r="B1036" s="1" t="s">
        <v>5</v>
      </c>
      <c r="C1036" s="2">
        <v>99</v>
      </c>
      <c r="D1036" s="2">
        <v>1</v>
      </c>
    </row>
    <row r="1037" spans="1:4">
      <c r="A1037" s="2">
        <v>2015</v>
      </c>
      <c r="B1037" s="1" t="s">
        <v>5</v>
      </c>
      <c r="C1037" s="2">
        <v>41</v>
      </c>
      <c r="D1037" s="2">
        <v>3</v>
      </c>
    </row>
    <row r="1038" spans="1:4">
      <c r="A1038" s="2">
        <v>2016</v>
      </c>
      <c r="B1038" s="1" t="s">
        <v>8</v>
      </c>
      <c r="C1038" s="2">
        <v>0</v>
      </c>
      <c r="D1038" s="2">
        <v>65</v>
      </c>
    </row>
    <row r="1039" spans="1:4">
      <c r="A1039" s="2">
        <v>2016</v>
      </c>
      <c r="B1039" s="1" t="s">
        <v>8</v>
      </c>
      <c r="C1039" s="2">
        <v>15</v>
      </c>
      <c r="D1039" s="2">
        <v>56</v>
      </c>
    </row>
    <row r="1040" spans="1:4">
      <c r="A1040" s="2">
        <v>2016</v>
      </c>
      <c r="B1040" s="1" t="s">
        <v>8</v>
      </c>
      <c r="C1040" s="2">
        <v>55</v>
      </c>
      <c r="D1040" s="2">
        <v>45</v>
      </c>
    </row>
    <row r="1041" spans="1:4">
      <c r="A1041" s="2">
        <v>2016</v>
      </c>
      <c r="B1041" s="1" t="s">
        <v>8</v>
      </c>
      <c r="C1041" s="2">
        <v>9</v>
      </c>
      <c r="D1041" s="2">
        <v>64</v>
      </c>
    </row>
    <row r="1042" spans="1:4">
      <c r="A1042" s="2">
        <v>2016</v>
      </c>
      <c r="B1042" s="1" t="s">
        <v>8</v>
      </c>
      <c r="C1042" s="2">
        <v>72</v>
      </c>
      <c r="D1042" s="2">
        <v>32</v>
      </c>
    </row>
    <row r="1043" spans="1:4">
      <c r="A1043" s="2">
        <v>2016</v>
      </c>
      <c r="B1043" s="1" t="s">
        <v>8</v>
      </c>
      <c r="C1043" s="2">
        <v>41</v>
      </c>
      <c r="D1043" s="2">
        <v>17</v>
      </c>
    </row>
    <row r="1044" spans="1:4">
      <c r="A1044" s="2">
        <v>2016</v>
      </c>
      <c r="B1044" s="1" t="s">
        <v>8</v>
      </c>
      <c r="C1044" s="2">
        <v>50</v>
      </c>
      <c r="D1044" s="2">
        <v>34</v>
      </c>
    </row>
    <row r="1045" spans="1:4">
      <c r="A1045" s="2">
        <v>2016</v>
      </c>
      <c r="B1045" s="1" t="s">
        <v>8</v>
      </c>
      <c r="C1045" s="2">
        <v>12</v>
      </c>
      <c r="D1045" s="2">
        <v>66</v>
      </c>
    </row>
    <row r="1046" spans="1:4">
      <c r="A1046" s="2">
        <v>2016</v>
      </c>
      <c r="B1046" s="1" t="s">
        <v>8</v>
      </c>
      <c r="C1046" s="2">
        <v>36</v>
      </c>
      <c r="D1046" s="2">
        <v>50</v>
      </c>
    </row>
    <row r="1047" spans="1:4">
      <c r="A1047" s="2">
        <v>2016</v>
      </c>
      <c r="B1047" s="1" t="s">
        <v>8</v>
      </c>
      <c r="C1047" s="2">
        <v>1</v>
      </c>
      <c r="D1047" s="2">
        <v>65</v>
      </c>
    </row>
    <row r="1048" spans="1:4">
      <c r="A1048" s="2">
        <v>2016</v>
      </c>
      <c r="B1048" s="1" t="s">
        <v>8</v>
      </c>
      <c r="C1048" s="2">
        <v>23</v>
      </c>
      <c r="D1048" s="2">
        <v>12</v>
      </c>
    </row>
    <row r="1049" spans="1:4">
      <c r="A1049" s="2">
        <v>2016</v>
      </c>
      <c r="B1049" s="1" t="s">
        <v>8</v>
      </c>
      <c r="C1049" s="2">
        <v>0</v>
      </c>
      <c r="D1049" s="2">
        <v>58</v>
      </c>
    </row>
    <row r="1050" spans="1:4">
      <c r="A1050" s="2">
        <v>2016</v>
      </c>
      <c r="B1050" s="1" t="s">
        <v>8</v>
      </c>
      <c r="C1050" s="2">
        <v>15</v>
      </c>
      <c r="D1050" s="2">
        <v>62</v>
      </c>
    </row>
    <row r="1051" spans="1:4">
      <c r="A1051" s="2">
        <v>2016</v>
      </c>
      <c r="B1051" s="1" t="s">
        <v>8</v>
      </c>
      <c r="C1051" s="2">
        <v>12</v>
      </c>
      <c r="D1051" s="2">
        <v>59</v>
      </c>
    </row>
    <row r="1052" spans="1:4">
      <c r="A1052" s="2">
        <v>2016</v>
      </c>
      <c r="B1052" s="1" t="s">
        <v>8</v>
      </c>
      <c r="C1052" s="2">
        <v>10</v>
      </c>
      <c r="D1052" s="2">
        <v>44</v>
      </c>
    </row>
    <row r="1053" spans="1:4">
      <c r="A1053" s="2">
        <v>2016</v>
      </c>
      <c r="B1053" s="1" t="s">
        <v>8</v>
      </c>
      <c r="C1053" s="2">
        <v>93</v>
      </c>
      <c r="D1053" s="2">
        <v>8</v>
      </c>
    </row>
    <row r="1054" spans="1:4">
      <c r="A1054" s="2">
        <v>2016</v>
      </c>
      <c r="B1054" s="1" t="s">
        <v>8</v>
      </c>
      <c r="C1054" s="2">
        <v>23</v>
      </c>
      <c r="D1054" s="2">
        <v>27</v>
      </c>
    </row>
    <row r="1055" spans="1:4">
      <c r="A1055" s="2">
        <v>2016</v>
      </c>
      <c r="B1055" s="1" t="s">
        <v>8</v>
      </c>
      <c r="C1055" s="2">
        <v>3</v>
      </c>
      <c r="D1055" s="2">
        <v>45</v>
      </c>
    </row>
    <row r="1056" spans="1:4">
      <c r="A1056" s="2">
        <v>2016</v>
      </c>
      <c r="B1056" s="1" t="s">
        <v>8</v>
      </c>
      <c r="C1056" s="2">
        <v>14</v>
      </c>
      <c r="D1056" s="2">
        <v>47</v>
      </c>
    </row>
    <row r="1057" spans="1:4">
      <c r="A1057" s="2">
        <v>2016</v>
      </c>
      <c r="B1057" s="1" t="s">
        <v>8</v>
      </c>
      <c r="C1057" s="2">
        <v>9</v>
      </c>
      <c r="D1057" s="2">
        <v>55</v>
      </c>
    </row>
    <row r="1058" spans="1:4">
      <c r="A1058" s="2">
        <v>2016</v>
      </c>
      <c r="B1058" s="1" t="s">
        <v>8</v>
      </c>
      <c r="C1058" s="2">
        <v>0</v>
      </c>
      <c r="D1058" s="2">
        <v>12</v>
      </c>
    </row>
    <row r="1059" spans="1:4">
      <c r="A1059" s="2">
        <v>2016</v>
      </c>
      <c r="B1059" s="1" t="s">
        <v>8</v>
      </c>
      <c r="C1059" s="2">
        <v>9</v>
      </c>
      <c r="D1059" s="2">
        <v>52</v>
      </c>
    </row>
    <row r="1060" spans="1:4">
      <c r="A1060" s="2">
        <v>2016</v>
      </c>
      <c r="B1060" s="1" t="s">
        <v>8</v>
      </c>
      <c r="C1060" s="2">
        <v>37</v>
      </c>
      <c r="D1060" s="2">
        <v>18</v>
      </c>
    </row>
    <row r="1061" spans="1:4">
      <c r="A1061" s="2">
        <v>2016</v>
      </c>
      <c r="B1061" s="1" t="s">
        <v>8</v>
      </c>
      <c r="C1061" s="2">
        <v>25</v>
      </c>
      <c r="D1061" s="2">
        <v>60</v>
      </c>
    </row>
    <row r="1062" spans="1:4">
      <c r="A1062" s="2">
        <v>2016</v>
      </c>
      <c r="B1062" s="1" t="s">
        <v>4</v>
      </c>
      <c r="C1062" s="2">
        <v>0</v>
      </c>
      <c r="D1062" s="2">
        <v>37</v>
      </c>
    </row>
    <row r="1063" spans="1:4">
      <c r="A1063" s="2">
        <v>2016</v>
      </c>
      <c r="B1063" s="1" t="s">
        <v>4</v>
      </c>
      <c r="C1063" s="2">
        <v>69</v>
      </c>
      <c r="D1063" s="2">
        <v>33</v>
      </c>
    </row>
    <row r="1064" spans="1:4">
      <c r="A1064" s="2">
        <v>2016</v>
      </c>
      <c r="B1064" s="1" t="s">
        <v>4</v>
      </c>
      <c r="C1064" s="2">
        <v>67</v>
      </c>
      <c r="D1064" s="2">
        <v>27</v>
      </c>
    </row>
    <row r="1065" spans="1:4">
      <c r="A1065" s="2">
        <v>2016</v>
      </c>
      <c r="B1065" s="1" t="s">
        <v>4</v>
      </c>
      <c r="C1065" s="2">
        <v>17</v>
      </c>
      <c r="D1065" s="2">
        <v>38</v>
      </c>
    </row>
    <row r="1066" spans="1:4">
      <c r="A1066" s="2">
        <v>2016</v>
      </c>
      <c r="B1066" s="1" t="s">
        <v>4</v>
      </c>
      <c r="C1066" s="2">
        <v>80</v>
      </c>
      <c r="D1066" s="2">
        <v>13</v>
      </c>
    </row>
    <row r="1067" spans="1:4">
      <c r="A1067" s="2">
        <v>2016</v>
      </c>
      <c r="B1067" s="1" t="s">
        <v>4</v>
      </c>
      <c r="C1067" s="2">
        <v>13</v>
      </c>
      <c r="D1067" s="2">
        <v>62</v>
      </c>
    </row>
    <row r="1068" spans="1:4">
      <c r="A1068" s="2">
        <v>2016</v>
      </c>
      <c r="B1068" s="1" t="s">
        <v>4</v>
      </c>
      <c r="C1068" s="2">
        <v>54</v>
      </c>
      <c r="D1068" s="2">
        <v>16</v>
      </c>
    </row>
    <row r="1069" spans="1:4">
      <c r="A1069" s="2">
        <v>2016</v>
      </c>
      <c r="B1069" s="1" t="s">
        <v>4</v>
      </c>
      <c r="C1069" s="2">
        <v>8</v>
      </c>
      <c r="D1069" s="2">
        <v>14</v>
      </c>
    </row>
    <row r="1070" spans="1:4">
      <c r="A1070" s="2">
        <v>2016</v>
      </c>
      <c r="B1070" s="1" t="s">
        <v>4</v>
      </c>
      <c r="C1070" s="2">
        <v>28</v>
      </c>
      <c r="D1070" s="2">
        <v>52</v>
      </c>
    </row>
    <row r="1071" spans="1:4">
      <c r="A1071" s="2">
        <v>2016</v>
      </c>
      <c r="B1071" s="1" t="s">
        <v>4</v>
      </c>
      <c r="C1071" s="2">
        <v>16</v>
      </c>
      <c r="D1071" s="2">
        <v>31</v>
      </c>
    </row>
    <row r="1072" spans="1:4">
      <c r="A1072" s="2">
        <v>2016</v>
      </c>
      <c r="B1072" s="1" t="s">
        <v>4</v>
      </c>
      <c r="C1072" s="2">
        <v>23</v>
      </c>
      <c r="D1072" s="2">
        <v>58</v>
      </c>
    </row>
    <row r="1073" spans="1:4">
      <c r="A1073" s="2">
        <v>2016</v>
      </c>
      <c r="B1073" s="1" t="s">
        <v>4</v>
      </c>
      <c r="C1073" s="2">
        <v>74</v>
      </c>
      <c r="D1073" s="2">
        <v>8</v>
      </c>
    </row>
    <row r="1074" spans="1:4">
      <c r="A1074" s="2">
        <v>2016</v>
      </c>
      <c r="B1074" s="1" t="s">
        <v>4</v>
      </c>
      <c r="C1074" s="2">
        <v>0</v>
      </c>
      <c r="D1074" s="2">
        <v>60</v>
      </c>
    </row>
    <row r="1075" spans="1:4">
      <c r="A1075" s="2">
        <v>2016</v>
      </c>
      <c r="B1075" s="1" t="s">
        <v>4</v>
      </c>
      <c r="C1075" s="2">
        <v>56</v>
      </c>
      <c r="D1075" s="2">
        <v>43</v>
      </c>
    </row>
    <row r="1076" spans="1:4">
      <c r="A1076" s="2">
        <v>2016</v>
      </c>
      <c r="B1076" s="1" t="s">
        <v>4</v>
      </c>
      <c r="C1076" s="2">
        <v>0</v>
      </c>
      <c r="D1076" s="2">
        <v>66</v>
      </c>
    </row>
    <row r="1077" spans="1:4">
      <c r="A1077" s="2">
        <v>2016</v>
      </c>
      <c r="B1077" s="1" t="s">
        <v>4</v>
      </c>
      <c r="C1077" s="2">
        <v>17</v>
      </c>
      <c r="D1077" s="2">
        <v>57</v>
      </c>
    </row>
    <row r="1078" spans="1:4">
      <c r="A1078" s="2">
        <v>2016</v>
      </c>
      <c r="B1078" s="1" t="s">
        <v>4</v>
      </c>
      <c r="C1078" s="2">
        <v>0</v>
      </c>
      <c r="D1078" s="2">
        <v>60</v>
      </c>
    </row>
    <row r="1079" spans="1:4">
      <c r="A1079" s="2">
        <v>2016</v>
      </c>
      <c r="B1079" s="1" t="s">
        <v>4</v>
      </c>
      <c r="C1079" s="2">
        <v>53</v>
      </c>
      <c r="D1079" s="2">
        <v>30</v>
      </c>
    </row>
    <row r="1080" spans="1:4">
      <c r="A1080" s="2">
        <v>2016</v>
      </c>
      <c r="B1080" s="1" t="s">
        <v>4</v>
      </c>
      <c r="C1080" s="2">
        <v>88</v>
      </c>
      <c r="D1080" s="2">
        <v>20</v>
      </c>
    </row>
    <row r="1081" spans="1:4">
      <c r="A1081" s="2">
        <v>2016</v>
      </c>
      <c r="B1081" s="1" t="s">
        <v>4</v>
      </c>
      <c r="C1081" s="2">
        <v>23</v>
      </c>
      <c r="D1081" s="2">
        <v>91</v>
      </c>
    </row>
    <row r="1082" spans="1:4">
      <c r="A1082" s="2">
        <v>2016</v>
      </c>
      <c r="B1082" s="1" t="s">
        <v>6</v>
      </c>
      <c r="C1082" s="2">
        <v>5</v>
      </c>
      <c r="D1082" s="2">
        <v>68</v>
      </c>
    </row>
    <row r="1083" spans="1:4">
      <c r="A1083" s="2">
        <v>2016</v>
      </c>
      <c r="B1083" s="1" t="s">
        <v>6</v>
      </c>
      <c r="C1083" s="2">
        <v>96</v>
      </c>
      <c r="D1083" s="2">
        <v>2</v>
      </c>
    </row>
    <row r="1084" spans="1:4">
      <c r="A1084" s="2">
        <v>2016</v>
      </c>
      <c r="B1084" s="1" t="s">
        <v>6</v>
      </c>
      <c r="C1084" s="2">
        <v>36</v>
      </c>
      <c r="D1084" s="2">
        <v>59</v>
      </c>
    </row>
    <row r="1085" spans="1:4">
      <c r="A1085" s="2">
        <v>2016</v>
      </c>
      <c r="B1085" s="1" t="s">
        <v>6</v>
      </c>
      <c r="C1085" s="2">
        <v>19</v>
      </c>
      <c r="D1085" s="2">
        <v>57</v>
      </c>
    </row>
    <row r="1086" spans="1:4">
      <c r="A1086" s="2">
        <v>2016</v>
      </c>
      <c r="B1086" s="1" t="s">
        <v>6</v>
      </c>
      <c r="C1086" s="2">
        <v>38</v>
      </c>
      <c r="D1086" s="2">
        <v>57</v>
      </c>
    </row>
    <row r="1087" spans="1:4">
      <c r="A1087" s="2">
        <v>2016</v>
      </c>
      <c r="B1087" s="1" t="s">
        <v>6</v>
      </c>
      <c r="C1087" s="2">
        <v>15</v>
      </c>
      <c r="D1087" s="2">
        <v>78</v>
      </c>
    </row>
    <row r="1088" spans="1:4">
      <c r="A1088" s="2">
        <v>2016</v>
      </c>
      <c r="B1088" s="1" t="s">
        <v>6</v>
      </c>
      <c r="C1088" s="2">
        <v>54</v>
      </c>
      <c r="D1088" s="2">
        <v>34</v>
      </c>
    </row>
    <row r="1089" spans="1:4">
      <c r="A1089" s="2">
        <v>2016</v>
      </c>
      <c r="B1089" s="1" t="s">
        <v>6</v>
      </c>
      <c r="C1089" s="2">
        <v>41</v>
      </c>
      <c r="D1089" s="2">
        <v>18</v>
      </c>
    </row>
    <row r="1090" spans="1:4">
      <c r="A1090" s="2">
        <v>2016</v>
      </c>
      <c r="B1090" s="1" t="s">
        <v>6</v>
      </c>
      <c r="C1090" s="2">
        <v>19</v>
      </c>
      <c r="D1090" s="2">
        <v>64</v>
      </c>
    </row>
    <row r="1091" spans="1:4">
      <c r="A1091" s="2">
        <v>2016</v>
      </c>
      <c r="B1091" s="1" t="s">
        <v>6</v>
      </c>
      <c r="C1091" s="2">
        <v>39</v>
      </c>
      <c r="D1091" s="2">
        <v>53</v>
      </c>
    </row>
    <row r="1092" spans="1:4">
      <c r="A1092" s="2">
        <v>2016</v>
      </c>
      <c r="B1092" s="1" t="s">
        <v>6</v>
      </c>
      <c r="C1092" s="2">
        <v>53</v>
      </c>
      <c r="D1092" s="2">
        <v>25</v>
      </c>
    </row>
    <row r="1093" spans="1:4">
      <c r="A1093" s="2">
        <v>2016</v>
      </c>
      <c r="B1093" s="1" t="s">
        <v>6</v>
      </c>
      <c r="C1093" s="2">
        <v>44</v>
      </c>
      <c r="D1093" s="2">
        <v>39</v>
      </c>
    </row>
    <row r="1094" spans="1:4">
      <c r="A1094" s="2">
        <v>2016</v>
      </c>
      <c r="B1094" s="1" t="s">
        <v>6</v>
      </c>
      <c r="C1094" s="2">
        <v>4</v>
      </c>
      <c r="D1094" s="2">
        <v>73</v>
      </c>
    </row>
    <row r="1095" spans="1:4">
      <c r="A1095" s="2">
        <v>2016</v>
      </c>
      <c r="B1095" s="1" t="s">
        <v>6</v>
      </c>
      <c r="C1095" s="2">
        <v>36</v>
      </c>
      <c r="D1095" s="2">
        <v>47</v>
      </c>
    </row>
    <row r="1096" spans="1:4">
      <c r="A1096" s="2">
        <v>2016</v>
      </c>
      <c r="B1096" s="1" t="s">
        <v>6</v>
      </c>
      <c r="C1096" s="2">
        <v>27</v>
      </c>
      <c r="D1096" s="2">
        <v>56</v>
      </c>
    </row>
    <row r="1097" spans="1:4">
      <c r="A1097" s="2">
        <v>2016</v>
      </c>
      <c r="B1097" s="1" t="s">
        <v>6</v>
      </c>
      <c r="C1097" s="2">
        <v>5</v>
      </c>
      <c r="D1097" s="2">
        <v>60</v>
      </c>
    </row>
    <row r="1098" spans="1:4">
      <c r="A1098" s="2">
        <v>2016</v>
      </c>
      <c r="B1098" s="1" t="s">
        <v>6</v>
      </c>
      <c r="C1098" s="2">
        <v>0</v>
      </c>
      <c r="D1098" s="2">
        <v>71</v>
      </c>
    </row>
    <row r="1099" spans="1:4">
      <c r="A1099" s="2">
        <v>2016</v>
      </c>
      <c r="B1099" s="1" t="s">
        <v>6</v>
      </c>
      <c r="C1099" s="2">
        <v>3</v>
      </c>
      <c r="D1099" s="2">
        <v>69</v>
      </c>
    </row>
    <row r="1100" spans="1:4">
      <c r="A1100" s="2">
        <v>2016</v>
      </c>
      <c r="B1100" s="1" t="s">
        <v>6</v>
      </c>
      <c r="C1100" s="2">
        <v>18</v>
      </c>
      <c r="D1100" s="2">
        <v>62</v>
      </c>
    </row>
    <row r="1101" spans="1:4">
      <c r="A1101" s="2">
        <v>2016</v>
      </c>
      <c r="B1101" s="1" t="s">
        <v>6</v>
      </c>
      <c r="C1101" s="2">
        <v>49</v>
      </c>
      <c r="D1101" s="2">
        <v>55</v>
      </c>
    </row>
    <row r="1102" spans="1:4">
      <c r="A1102" s="2">
        <v>2016</v>
      </c>
      <c r="B1102" s="1" t="s">
        <v>7</v>
      </c>
      <c r="C1102" s="2">
        <v>100</v>
      </c>
      <c r="D1102" s="2">
        <v>0</v>
      </c>
    </row>
    <row r="1103" spans="1:4">
      <c r="A1103" s="2">
        <v>2016</v>
      </c>
      <c r="B1103" s="1" t="s">
        <v>7</v>
      </c>
      <c r="C1103" s="2">
        <v>100</v>
      </c>
      <c r="D1103" s="2">
        <v>40</v>
      </c>
    </row>
    <row r="1104" spans="1:4">
      <c r="A1104" s="2">
        <v>2016</v>
      </c>
      <c r="B1104" s="1" t="s">
        <v>7</v>
      </c>
      <c r="C1104" s="2">
        <v>91</v>
      </c>
      <c r="D1104" s="2">
        <v>33</v>
      </c>
    </row>
    <row r="1105" spans="1:4">
      <c r="A1105" s="2">
        <v>2016</v>
      </c>
      <c r="B1105" s="1" t="s">
        <v>7</v>
      </c>
      <c r="C1105" s="2">
        <v>79</v>
      </c>
      <c r="D1105" s="2">
        <v>8</v>
      </c>
    </row>
    <row r="1106" spans="1:4">
      <c r="A1106" s="2">
        <v>2016</v>
      </c>
      <c r="B1106" s="1" t="s">
        <v>7</v>
      </c>
      <c r="C1106" s="2">
        <v>92</v>
      </c>
      <c r="D1106" s="2">
        <v>25</v>
      </c>
    </row>
    <row r="1107" spans="1:4">
      <c r="A1107" s="2">
        <v>2016</v>
      </c>
      <c r="B1107" s="1" t="s">
        <v>7</v>
      </c>
      <c r="C1107" s="2">
        <v>93</v>
      </c>
      <c r="D1107" s="2">
        <v>39</v>
      </c>
    </row>
    <row r="1108" spans="1:4">
      <c r="A1108" s="2">
        <v>2016</v>
      </c>
      <c r="B1108" s="1" t="s">
        <v>7</v>
      </c>
      <c r="C1108" s="2">
        <v>70</v>
      </c>
      <c r="D1108" s="2">
        <v>20</v>
      </c>
    </row>
    <row r="1109" spans="1:4">
      <c r="A1109" s="2">
        <v>2016</v>
      </c>
      <c r="B1109" s="1" t="s">
        <v>7</v>
      </c>
      <c r="C1109" s="2">
        <v>100</v>
      </c>
      <c r="D1109" s="2">
        <v>39</v>
      </c>
    </row>
    <row r="1110" spans="1:4">
      <c r="A1110" s="2">
        <v>2016</v>
      </c>
      <c r="B1110" s="1" t="s">
        <v>7</v>
      </c>
      <c r="C1110" s="2">
        <v>39</v>
      </c>
      <c r="D1110" s="2">
        <v>44</v>
      </c>
    </row>
    <row r="1111" spans="1:4">
      <c r="A1111" s="2">
        <v>2016</v>
      </c>
      <c r="B1111" s="1" t="s">
        <v>7</v>
      </c>
      <c r="C1111" s="2">
        <v>34</v>
      </c>
      <c r="D1111" s="2">
        <v>0</v>
      </c>
    </row>
    <row r="1112" spans="1:4">
      <c r="A1112" s="2">
        <v>2016</v>
      </c>
      <c r="B1112" s="1" t="s">
        <v>7</v>
      </c>
      <c r="C1112" s="2">
        <v>43</v>
      </c>
      <c r="D1112" s="2">
        <v>48</v>
      </c>
    </row>
    <row r="1113" spans="1:4">
      <c r="A1113" s="2">
        <v>2016</v>
      </c>
      <c r="B1113" s="1" t="s">
        <v>7</v>
      </c>
      <c r="C1113" s="2">
        <v>100</v>
      </c>
      <c r="D1113" s="2">
        <v>25</v>
      </c>
    </row>
    <row r="1114" spans="1:4">
      <c r="A1114" s="2">
        <v>2016</v>
      </c>
      <c r="B1114" s="1" t="s">
        <v>7</v>
      </c>
      <c r="C1114" s="2">
        <v>78</v>
      </c>
      <c r="D1114" s="2">
        <v>18</v>
      </c>
    </row>
    <row r="1115" spans="1:4">
      <c r="A1115" s="2">
        <v>2016</v>
      </c>
      <c r="B1115" s="1" t="s">
        <v>7</v>
      </c>
      <c r="C1115" s="2">
        <v>5</v>
      </c>
      <c r="D1115" s="2">
        <v>78</v>
      </c>
    </row>
    <row r="1116" spans="1:4">
      <c r="A1116" s="2">
        <v>2016</v>
      </c>
      <c r="B1116" s="1" t="s">
        <v>7</v>
      </c>
      <c r="C1116" s="2">
        <v>82</v>
      </c>
      <c r="D1116" s="2">
        <v>17</v>
      </c>
    </row>
    <row r="1117" spans="1:4">
      <c r="A1117" s="2">
        <v>2016</v>
      </c>
      <c r="B1117" s="1" t="s">
        <v>7</v>
      </c>
      <c r="C1117" s="2">
        <v>97</v>
      </c>
      <c r="D1117" s="2">
        <v>5</v>
      </c>
    </row>
    <row r="1118" spans="1:4">
      <c r="A1118" s="2">
        <v>2016</v>
      </c>
      <c r="B1118" s="1" t="s">
        <v>7</v>
      </c>
      <c r="C1118" s="2">
        <v>15</v>
      </c>
      <c r="D1118" s="2">
        <v>64</v>
      </c>
    </row>
    <row r="1119" spans="1:4">
      <c r="A1119" s="2">
        <v>2016</v>
      </c>
      <c r="B1119" s="1" t="s">
        <v>7</v>
      </c>
      <c r="C1119" s="2">
        <v>27</v>
      </c>
      <c r="D1119" s="2">
        <v>42</v>
      </c>
    </row>
    <row r="1120" spans="1:4">
      <c r="A1120" s="2">
        <v>2016</v>
      </c>
      <c r="B1120" s="1" t="s">
        <v>7</v>
      </c>
      <c r="C1120" s="2">
        <v>65</v>
      </c>
      <c r="D1120" s="2">
        <v>23</v>
      </c>
    </row>
    <row r="1121" spans="1:4">
      <c r="A1121" s="2">
        <v>2016</v>
      </c>
      <c r="B1121" s="1" t="s">
        <v>7</v>
      </c>
      <c r="C1121" s="2">
        <v>100</v>
      </c>
      <c r="D1121" s="2">
        <v>7</v>
      </c>
    </row>
    <row r="1122" spans="1:4">
      <c r="A1122" s="2">
        <v>2016</v>
      </c>
      <c r="B1122" s="1" t="s">
        <v>5</v>
      </c>
      <c r="C1122" s="2">
        <v>61</v>
      </c>
      <c r="D1122" s="2">
        <v>31</v>
      </c>
    </row>
    <row r="1123" spans="1:4">
      <c r="A1123" s="2">
        <v>2016</v>
      </c>
      <c r="B1123" s="1" t="s">
        <v>5</v>
      </c>
      <c r="C1123" s="2">
        <v>25</v>
      </c>
      <c r="D1123" s="2">
        <v>27</v>
      </c>
    </row>
    <row r="1124" spans="1:4">
      <c r="A1124" s="2">
        <v>2016</v>
      </c>
      <c r="B1124" s="1" t="s">
        <v>5</v>
      </c>
      <c r="C1124" s="2">
        <v>69</v>
      </c>
      <c r="D1124" s="2">
        <v>0</v>
      </c>
    </row>
    <row r="1125" spans="1:4">
      <c r="A1125" s="2">
        <v>2016</v>
      </c>
      <c r="B1125" s="1" t="s">
        <v>5</v>
      </c>
      <c r="C1125" s="2">
        <v>99</v>
      </c>
      <c r="D1125" s="2">
        <v>0</v>
      </c>
    </row>
    <row r="1126" spans="1:4">
      <c r="A1126" s="2">
        <v>2016</v>
      </c>
      <c r="B1126" s="1" t="s">
        <v>5</v>
      </c>
      <c r="C1126" s="2">
        <v>82</v>
      </c>
      <c r="D1126" s="2">
        <v>29</v>
      </c>
    </row>
    <row r="1127" spans="1:4">
      <c r="A1127" s="2">
        <v>2016</v>
      </c>
      <c r="B1127" s="1" t="s">
        <v>5</v>
      </c>
      <c r="C1127" s="2">
        <v>78</v>
      </c>
      <c r="D1127" s="2">
        <v>22</v>
      </c>
    </row>
    <row r="1128" spans="1:4">
      <c r="A1128" s="2">
        <v>2016</v>
      </c>
      <c r="B1128" s="1" t="s">
        <v>5</v>
      </c>
      <c r="C1128" s="2">
        <v>95</v>
      </c>
      <c r="D1128" s="2">
        <v>25</v>
      </c>
    </row>
    <row r="1129" spans="1:4">
      <c r="A1129" s="2">
        <v>2016</v>
      </c>
      <c r="B1129" s="1" t="s">
        <v>5</v>
      </c>
      <c r="C1129" s="2">
        <v>96</v>
      </c>
      <c r="D1129" s="2">
        <v>19</v>
      </c>
    </row>
    <row r="1130" spans="1:4">
      <c r="A1130" s="2">
        <v>2016</v>
      </c>
      <c r="B1130" s="1" t="s">
        <v>5</v>
      </c>
      <c r="C1130" s="2">
        <v>56</v>
      </c>
      <c r="D1130" s="2">
        <v>44</v>
      </c>
    </row>
    <row r="1131" spans="1:4">
      <c r="A1131" s="2">
        <v>2016</v>
      </c>
      <c r="B1131" s="1" t="s">
        <v>5</v>
      </c>
      <c r="C1131" s="2">
        <v>80</v>
      </c>
      <c r="D1131" s="2">
        <v>25</v>
      </c>
    </row>
    <row r="1132" spans="1:4">
      <c r="A1132" s="2">
        <v>2016</v>
      </c>
      <c r="B1132" s="1" t="s">
        <v>5</v>
      </c>
      <c r="C1132" s="2">
        <v>88</v>
      </c>
      <c r="D1132" s="2">
        <v>0</v>
      </c>
    </row>
    <row r="1133" spans="1:4">
      <c r="A1133" s="2">
        <v>2016</v>
      </c>
      <c r="B1133" s="1" t="s">
        <v>5</v>
      </c>
      <c r="C1133" s="2">
        <v>100</v>
      </c>
      <c r="D1133" s="2">
        <v>0</v>
      </c>
    </row>
    <row r="1134" spans="1:4">
      <c r="A1134" s="2">
        <v>2016</v>
      </c>
      <c r="B1134" s="1" t="s">
        <v>5</v>
      </c>
      <c r="C1134" s="2">
        <v>100</v>
      </c>
      <c r="D1134" s="2">
        <v>1</v>
      </c>
    </row>
    <row r="1135" spans="1:4">
      <c r="A1135" s="2">
        <v>2016</v>
      </c>
      <c r="B1135" s="1" t="s">
        <v>5</v>
      </c>
      <c r="C1135" s="2">
        <v>64</v>
      </c>
      <c r="D1135" s="2">
        <v>50</v>
      </c>
    </row>
    <row r="1136" spans="1:4">
      <c r="A1136" s="2">
        <v>2016</v>
      </c>
      <c r="B1136" s="1" t="s">
        <v>5</v>
      </c>
      <c r="C1136" s="2">
        <v>64</v>
      </c>
      <c r="D1136" s="2">
        <v>53</v>
      </c>
    </row>
    <row r="1137" spans="1:4">
      <c r="A1137" s="2">
        <v>2016</v>
      </c>
      <c r="B1137" s="1" t="s">
        <v>5</v>
      </c>
      <c r="C1137" s="2">
        <v>99</v>
      </c>
      <c r="D1137" s="2">
        <v>3</v>
      </c>
    </row>
    <row r="1138" spans="1:4">
      <c r="A1138" s="2">
        <v>2016</v>
      </c>
      <c r="B1138" s="1" t="s">
        <v>5</v>
      </c>
      <c r="C1138" s="2">
        <v>85</v>
      </c>
      <c r="D1138" s="2">
        <v>23</v>
      </c>
    </row>
    <row r="1139" spans="1:4">
      <c r="A1139" s="2">
        <v>2016</v>
      </c>
      <c r="B1139" s="1" t="s">
        <v>5</v>
      </c>
      <c r="C1139" s="2">
        <v>23</v>
      </c>
      <c r="D1139" s="2">
        <v>66</v>
      </c>
    </row>
    <row r="1140" spans="1:4">
      <c r="A1140" s="2">
        <v>2016</v>
      </c>
      <c r="B1140" s="1" t="s">
        <v>5</v>
      </c>
      <c r="C1140" s="2">
        <v>74</v>
      </c>
      <c r="D1140" s="2">
        <v>26</v>
      </c>
    </row>
    <row r="1141" spans="1:4">
      <c r="A1141" s="2">
        <v>2016</v>
      </c>
      <c r="B1141" s="1" t="s">
        <v>5</v>
      </c>
      <c r="C1141" s="2">
        <v>25</v>
      </c>
      <c r="D1141" s="2">
        <v>71</v>
      </c>
    </row>
    <row r="1142" spans="1:4">
      <c r="A1142" s="2">
        <v>2017</v>
      </c>
      <c r="B1142" s="1" t="s">
        <v>8</v>
      </c>
      <c r="C1142" s="2">
        <v>2</v>
      </c>
      <c r="D1142" s="2">
        <v>57</v>
      </c>
    </row>
    <row r="1143" spans="1:4">
      <c r="A1143" s="2">
        <v>2017</v>
      </c>
      <c r="B1143" s="1" t="s">
        <v>8</v>
      </c>
      <c r="C1143" s="2">
        <v>9</v>
      </c>
      <c r="D1143" s="2">
        <v>77</v>
      </c>
    </row>
    <row r="1144" spans="1:4">
      <c r="A1144" s="2">
        <v>2017</v>
      </c>
      <c r="B1144" s="1" t="s">
        <v>8</v>
      </c>
      <c r="C1144" s="2">
        <v>36</v>
      </c>
      <c r="D1144" s="2">
        <v>37</v>
      </c>
    </row>
    <row r="1145" spans="1:4">
      <c r="A1145" s="2">
        <v>2017</v>
      </c>
      <c r="B1145" s="1" t="s">
        <v>8</v>
      </c>
      <c r="C1145" s="2">
        <v>84</v>
      </c>
      <c r="D1145" s="2">
        <v>24</v>
      </c>
    </row>
    <row r="1146" spans="1:4">
      <c r="A1146" s="2">
        <v>2017</v>
      </c>
      <c r="B1146" s="1" t="s">
        <v>8</v>
      </c>
      <c r="C1146" s="2">
        <v>35</v>
      </c>
      <c r="D1146" s="2">
        <v>1</v>
      </c>
    </row>
    <row r="1147" spans="1:4">
      <c r="A1147" s="2">
        <v>2017</v>
      </c>
      <c r="B1147" s="1" t="s">
        <v>8</v>
      </c>
      <c r="C1147" s="2">
        <v>30</v>
      </c>
      <c r="D1147" s="2">
        <v>7</v>
      </c>
    </row>
    <row r="1148" spans="1:4">
      <c r="A1148" s="2">
        <v>2017</v>
      </c>
      <c r="B1148" s="1" t="s">
        <v>8</v>
      </c>
      <c r="C1148" s="2">
        <v>73</v>
      </c>
      <c r="D1148" s="2">
        <v>33</v>
      </c>
    </row>
    <row r="1149" spans="1:4">
      <c r="A1149" s="2">
        <v>2017</v>
      </c>
      <c r="B1149" s="1" t="s">
        <v>8</v>
      </c>
      <c r="C1149" s="2">
        <v>18</v>
      </c>
      <c r="D1149" s="2">
        <v>4</v>
      </c>
    </row>
    <row r="1150" spans="1:4">
      <c r="A1150" s="2">
        <v>2017</v>
      </c>
      <c r="B1150" s="1" t="s">
        <v>8</v>
      </c>
      <c r="C1150" s="2">
        <v>0</v>
      </c>
      <c r="D1150" s="2">
        <v>4</v>
      </c>
    </row>
    <row r="1151" spans="1:4">
      <c r="A1151" s="2">
        <v>2017</v>
      </c>
      <c r="B1151" s="1" t="s">
        <v>8</v>
      </c>
      <c r="C1151" s="2">
        <v>57</v>
      </c>
      <c r="D1151" s="2">
        <v>18</v>
      </c>
    </row>
    <row r="1152" spans="1:4">
      <c r="A1152" s="2">
        <v>2017</v>
      </c>
      <c r="B1152" s="1" t="s">
        <v>8</v>
      </c>
      <c r="C1152" s="2">
        <v>81</v>
      </c>
      <c r="D1152" s="2">
        <v>2</v>
      </c>
    </row>
    <row r="1153" spans="1:4">
      <c r="A1153" s="2">
        <v>2017</v>
      </c>
      <c r="B1153" s="1" t="s">
        <v>8</v>
      </c>
      <c r="C1153" s="2">
        <v>42</v>
      </c>
      <c r="D1153" s="2">
        <v>9</v>
      </c>
    </row>
    <row r="1154" spans="1:4">
      <c r="A1154" s="2">
        <v>2017</v>
      </c>
      <c r="B1154" s="1" t="s">
        <v>8</v>
      </c>
      <c r="C1154" s="2">
        <v>80</v>
      </c>
      <c r="D1154" s="2">
        <v>2</v>
      </c>
    </row>
    <row r="1155" spans="1:4">
      <c r="A1155" s="2">
        <v>2017</v>
      </c>
      <c r="B1155" s="1" t="s">
        <v>8</v>
      </c>
      <c r="C1155" s="2">
        <v>0</v>
      </c>
      <c r="D1155" s="2">
        <v>3</v>
      </c>
    </row>
    <row r="1156" spans="1:4">
      <c r="A1156" s="2">
        <v>2017</v>
      </c>
      <c r="B1156" s="1" t="s">
        <v>8</v>
      </c>
      <c r="C1156" s="2">
        <v>45</v>
      </c>
      <c r="D1156" s="2">
        <v>0</v>
      </c>
    </row>
    <row r="1157" spans="1:4">
      <c r="A1157" s="2">
        <v>2017</v>
      </c>
      <c r="B1157" s="1" t="s">
        <v>8</v>
      </c>
      <c r="C1157" s="2">
        <v>57</v>
      </c>
      <c r="D1157" s="2">
        <v>42</v>
      </c>
    </row>
    <row r="1158" spans="1:4">
      <c r="A1158" s="2">
        <v>2017</v>
      </c>
      <c r="B1158" s="1" t="s">
        <v>8</v>
      </c>
      <c r="C1158" s="2">
        <v>30</v>
      </c>
      <c r="D1158" s="2">
        <v>72</v>
      </c>
    </row>
    <row r="1159" spans="1:4">
      <c r="A1159" s="2">
        <v>2017</v>
      </c>
      <c r="B1159" s="1" t="s">
        <v>8</v>
      </c>
      <c r="C1159" s="2">
        <v>54</v>
      </c>
      <c r="D1159" s="2">
        <v>19</v>
      </c>
    </row>
    <row r="1160" spans="1:4">
      <c r="A1160" s="2">
        <v>2017</v>
      </c>
      <c r="B1160" s="1" t="s">
        <v>8</v>
      </c>
      <c r="C1160" s="2">
        <v>32</v>
      </c>
      <c r="D1160" s="2">
        <v>21</v>
      </c>
    </row>
    <row r="1161" spans="1:4">
      <c r="A1161" s="2">
        <v>2017</v>
      </c>
      <c r="B1161" s="1" t="s">
        <v>8</v>
      </c>
      <c r="C1161" s="2">
        <v>13</v>
      </c>
      <c r="D1161" s="2">
        <v>39</v>
      </c>
    </row>
    <row r="1162" spans="1:4">
      <c r="A1162" s="2">
        <v>2017</v>
      </c>
      <c r="B1162" s="1" t="s">
        <v>4</v>
      </c>
      <c r="C1162" s="2">
        <v>7</v>
      </c>
      <c r="D1162" s="2">
        <v>51</v>
      </c>
    </row>
    <row r="1163" spans="1:4">
      <c r="A1163" s="2">
        <v>2017</v>
      </c>
      <c r="B1163" s="1" t="s">
        <v>4</v>
      </c>
      <c r="C1163" s="2">
        <v>47</v>
      </c>
      <c r="D1163" s="2">
        <v>41</v>
      </c>
    </row>
    <row r="1164" spans="1:4">
      <c r="A1164" s="2">
        <v>2017</v>
      </c>
      <c r="B1164" s="1" t="s">
        <v>4</v>
      </c>
      <c r="C1164" s="2">
        <v>29</v>
      </c>
      <c r="D1164" s="2">
        <v>66</v>
      </c>
    </row>
    <row r="1165" spans="1:4">
      <c r="A1165" s="2">
        <v>2017</v>
      </c>
      <c r="B1165" s="1" t="s">
        <v>4</v>
      </c>
      <c r="C1165" s="2">
        <v>43</v>
      </c>
      <c r="D1165" s="2">
        <v>52</v>
      </c>
    </row>
    <row r="1166" spans="1:4">
      <c r="A1166" s="2">
        <v>2017</v>
      </c>
      <c r="B1166" s="1" t="s">
        <v>4</v>
      </c>
      <c r="C1166" s="2">
        <v>27</v>
      </c>
      <c r="D1166" s="2">
        <v>48</v>
      </c>
    </row>
    <row r="1167" spans="1:4">
      <c r="A1167" s="2">
        <v>2017</v>
      </c>
      <c r="B1167" s="1" t="s">
        <v>4</v>
      </c>
      <c r="C1167" s="2">
        <v>87</v>
      </c>
      <c r="D1167" s="2">
        <v>14</v>
      </c>
    </row>
    <row r="1168" spans="1:4">
      <c r="A1168" s="2">
        <v>2017</v>
      </c>
      <c r="B1168" s="1" t="s">
        <v>4</v>
      </c>
      <c r="C1168" s="2">
        <v>34</v>
      </c>
      <c r="D1168" s="2">
        <v>53</v>
      </c>
    </row>
    <row r="1169" spans="1:4">
      <c r="A1169" s="2">
        <v>2017</v>
      </c>
      <c r="B1169" s="1" t="s">
        <v>4</v>
      </c>
      <c r="C1169" s="2">
        <v>41</v>
      </c>
      <c r="D1169" s="2">
        <v>30</v>
      </c>
    </row>
    <row r="1170" spans="1:4">
      <c r="A1170" s="2">
        <v>2017</v>
      </c>
      <c r="B1170" s="1" t="s">
        <v>4</v>
      </c>
      <c r="C1170" s="2">
        <v>20</v>
      </c>
      <c r="D1170" s="2">
        <v>52</v>
      </c>
    </row>
    <row r="1171" spans="1:4">
      <c r="A1171" s="2">
        <v>2017</v>
      </c>
      <c r="B1171" s="1" t="s">
        <v>4</v>
      </c>
      <c r="C1171" s="2">
        <v>33</v>
      </c>
      <c r="D1171" s="2">
        <v>43</v>
      </c>
    </row>
    <row r="1172" spans="1:4">
      <c r="A1172" s="2">
        <v>2017</v>
      </c>
      <c r="B1172" s="1" t="s">
        <v>4</v>
      </c>
      <c r="C1172" s="2">
        <v>8</v>
      </c>
      <c r="D1172" s="2">
        <v>79</v>
      </c>
    </row>
    <row r="1173" spans="1:4">
      <c r="A1173" s="2">
        <v>2017</v>
      </c>
      <c r="B1173" s="1" t="s">
        <v>4</v>
      </c>
      <c r="C1173" s="2">
        <v>13</v>
      </c>
      <c r="D1173" s="2">
        <v>69</v>
      </c>
    </row>
    <row r="1174" spans="1:4">
      <c r="A1174" s="2">
        <v>2017</v>
      </c>
      <c r="B1174" s="1" t="s">
        <v>4</v>
      </c>
      <c r="C1174" s="2">
        <v>47</v>
      </c>
      <c r="D1174" s="2">
        <v>44</v>
      </c>
    </row>
    <row r="1175" spans="1:4">
      <c r="A1175" s="2">
        <v>2017</v>
      </c>
      <c r="B1175" s="1" t="s">
        <v>4</v>
      </c>
      <c r="C1175" s="2">
        <v>96</v>
      </c>
      <c r="D1175" s="2">
        <v>4</v>
      </c>
    </row>
    <row r="1176" spans="1:4">
      <c r="A1176" s="2">
        <v>2017</v>
      </c>
      <c r="B1176" s="1" t="s">
        <v>4</v>
      </c>
      <c r="C1176" s="2">
        <v>57</v>
      </c>
      <c r="D1176" s="2">
        <v>19</v>
      </c>
    </row>
    <row r="1177" spans="1:4">
      <c r="A1177" s="2">
        <v>2017</v>
      </c>
      <c r="B1177" s="1" t="s">
        <v>4</v>
      </c>
      <c r="C1177" s="2">
        <v>11</v>
      </c>
      <c r="D1177" s="2">
        <v>58</v>
      </c>
    </row>
    <row r="1178" spans="1:4">
      <c r="A1178" s="2">
        <v>2017</v>
      </c>
      <c r="B1178" s="1" t="s">
        <v>4</v>
      </c>
      <c r="C1178" s="2">
        <v>4</v>
      </c>
      <c r="D1178" s="2">
        <v>82</v>
      </c>
    </row>
    <row r="1179" spans="1:4">
      <c r="A1179" s="2">
        <v>2017</v>
      </c>
      <c r="B1179" s="1" t="s">
        <v>4</v>
      </c>
      <c r="C1179" s="2">
        <v>1</v>
      </c>
      <c r="D1179" s="2">
        <v>67</v>
      </c>
    </row>
    <row r="1180" spans="1:4">
      <c r="A1180" s="2">
        <v>2017</v>
      </c>
      <c r="B1180" s="1" t="s">
        <v>4</v>
      </c>
      <c r="C1180" s="2">
        <v>17</v>
      </c>
      <c r="D1180" s="2">
        <v>48</v>
      </c>
    </row>
    <row r="1181" spans="1:4">
      <c r="A1181" s="2">
        <v>2017</v>
      </c>
      <c r="B1181" s="1" t="s">
        <v>4</v>
      </c>
      <c r="C1181" s="2">
        <v>96</v>
      </c>
      <c r="D1181" s="2">
        <v>7</v>
      </c>
    </row>
    <row r="1182" spans="1:4">
      <c r="A1182" s="2">
        <v>2017</v>
      </c>
      <c r="B1182" s="1" t="s">
        <v>6</v>
      </c>
      <c r="C1182" s="2">
        <v>7</v>
      </c>
      <c r="D1182" s="2">
        <v>69</v>
      </c>
    </row>
    <row r="1183" spans="1:4">
      <c r="A1183" s="2">
        <v>2017</v>
      </c>
      <c r="B1183" s="1" t="s">
        <v>6</v>
      </c>
      <c r="C1183" s="2">
        <v>3</v>
      </c>
      <c r="D1183" s="2">
        <v>70</v>
      </c>
    </row>
    <row r="1184" spans="1:4">
      <c r="A1184" s="2">
        <v>2017</v>
      </c>
      <c r="B1184" s="1" t="s">
        <v>6</v>
      </c>
      <c r="C1184" s="2">
        <v>4</v>
      </c>
      <c r="D1184" s="2">
        <v>58</v>
      </c>
    </row>
    <row r="1185" spans="1:4">
      <c r="A1185" s="2">
        <v>2017</v>
      </c>
      <c r="B1185" s="1" t="s">
        <v>6</v>
      </c>
      <c r="C1185" s="2">
        <v>16</v>
      </c>
      <c r="D1185" s="2">
        <v>63</v>
      </c>
    </row>
    <row r="1186" spans="1:4">
      <c r="A1186" s="2">
        <v>2017</v>
      </c>
      <c r="B1186" s="1" t="s">
        <v>6</v>
      </c>
      <c r="C1186" s="2">
        <v>18</v>
      </c>
      <c r="D1186" s="2">
        <v>38</v>
      </c>
    </row>
    <row r="1187" spans="1:4">
      <c r="A1187" s="2">
        <v>2017</v>
      </c>
      <c r="B1187" s="1" t="s">
        <v>6</v>
      </c>
      <c r="C1187" s="2">
        <v>29</v>
      </c>
      <c r="D1187" s="2">
        <v>50</v>
      </c>
    </row>
    <row r="1188" spans="1:4">
      <c r="A1188" s="2">
        <v>2017</v>
      </c>
      <c r="B1188" s="1" t="s">
        <v>6</v>
      </c>
      <c r="C1188" s="2">
        <v>4</v>
      </c>
      <c r="D1188" s="2">
        <v>58</v>
      </c>
    </row>
    <row r="1189" spans="1:4">
      <c r="A1189" s="2">
        <v>2017</v>
      </c>
      <c r="B1189" s="1" t="s">
        <v>6</v>
      </c>
      <c r="C1189" s="2">
        <v>20</v>
      </c>
      <c r="D1189" s="2">
        <v>22</v>
      </c>
    </row>
    <row r="1190" spans="1:4">
      <c r="A1190" s="2">
        <v>2017</v>
      </c>
      <c r="B1190" s="1" t="s">
        <v>6</v>
      </c>
      <c r="C1190" s="2">
        <v>54</v>
      </c>
      <c r="D1190" s="2">
        <v>26</v>
      </c>
    </row>
    <row r="1191" spans="1:4">
      <c r="A1191" s="2">
        <v>2017</v>
      </c>
      <c r="B1191" s="1" t="s">
        <v>6</v>
      </c>
      <c r="C1191" s="2">
        <v>40</v>
      </c>
      <c r="D1191" s="2">
        <v>37</v>
      </c>
    </row>
    <row r="1192" spans="1:4">
      <c r="A1192" s="2">
        <v>2017</v>
      </c>
      <c r="B1192" s="1" t="s">
        <v>6</v>
      </c>
      <c r="C1192" s="2">
        <v>38</v>
      </c>
      <c r="D1192" s="2">
        <v>43</v>
      </c>
    </row>
    <row r="1193" spans="1:4">
      <c r="A1193" s="2">
        <v>2017</v>
      </c>
      <c r="B1193" s="1" t="s">
        <v>6</v>
      </c>
      <c r="C1193" s="2">
        <v>2</v>
      </c>
      <c r="D1193" s="2">
        <v>25</v>
      </c>
    </row>
    <row r="1194" spans="1:4">
      <c r="A1194" s="2">
        <v>2017</v>
      </c>
      <c r="B1194" s="1" t="s">
        <v>6</v>
      </c>
      <c r="C1194" s="2">
        <v>26</v>
      </c>
      <c r="D1194" s="2">
        <v>19</v>
      </c>
    </row>
    <row r="1195" spans="1:4">
      <c r="A1195" s="2">
        <v>2017</v>
      </c>
      <c r="B1195" s="1" t="s">
        <v>6</v>
      </c>
      <c r="C1195" s="2">
        <v>39</v>
      </c>
      <c r="D1195" s="2">
        <v>35</v>
      </c>
    </row>
    <row r="1196" spans="1:4">
      <c r="A1196" s="2">
        <v>2017</v>
      </c>
      <c r="B1196" s="1" t="s">
        <v>6</v>
      </c>
      <c r="C1196" s="2">
        <v>10</v>
      </c>
      <c r="D1196" s="2">
        <v>49</v>
      </c>
    </row>
    <row r="1197" spans="1:4">
      <c r="A1197" s="2">
        <v>2017</v>
      </c>
      <c r="B1197" s="1" t="s">
        <v>6</v>
      </c>
      <c r="C1197" s="2">
        <v>3</v>
      </c>
      <c r="D1197" s="2">
        <v>37</v>
      </c>
    </row>
    <row r="1198" spans="1:4">
      <c r="A1198" s="2">
        <v>2017</v>
      </c>
      <c r="B1198" s="1" t="s">
        <v>6</v>
      </c>
      <c r="C1198" s="2">
        <v>5</v>
      </c>
      <c r="D1198" s="2">
        <v>44</v>
      </c>
    </row>
    <row r="1199" spans="1:4">
      <c r="A1199" s="2">
        <v>2017</v>
      </c>
      <c r="B1199" s="1" t="s">
        <v>6</v>
      </c>
      <c r="C1199" s="2">
        <v>2</v>
      </c>
      <c r="D1199" s="2">
        <v>39</v>
      </c>
    </row>
    <row r="1200" spans="1:4">
      <c r="A1200" s="2">
        <v>2017</v>
      </c>
      <c r="B1200" s="1" t="s">
        <v>6</v>
      </c>
      <c r="C1200" s="2">
        <v>3</v>
      </c>
      <c r="D1200" s="2">
        <v>16</v>
      </c>
    </row>
    <row r="1201" spans="1:4">
      <c r="A1201" s="2">
        <v>2017</v>
      </c>
      <c r="B1201" s="1" t="s">
        <v>6</v>
      </c>
      <c r="C1201" s="2">
        <v>16</v>
      </c>
      <c r="D1201" s="2">
        <v>44</v>
      </c>
    </row>
    <row r="1202" spans="1:4">
      <c r="A1202" s="2">
        <v>2017</v>
      </c>
      <c r="B1202" s="1" t="s">
        <v>7</v>
      </c>
      <c r="C1202" s="2">
        <v>35</v>
      </c>
      <c r="D1202" s="2">
        <v>11</v>
      </c>
    </row>
    <row r="1203" spans="1:4">
      <c r="A1203" s="2">
        <v>2017</v>
      </c>
      <c r="B1203" s="1" t="s">
        <v>7</v>
      </c>
      <c r="C1203" s="2">
        <v>31</v>
      </c>
      <c r="D1203" s="2">
        <v>38</v>
      </c>
    </row>
    <row r="1204" spans="1:4">
      <c r="A1204" s="2">
        <v>2017</v>
      </c>
      <c r="B1204" s="1" t="s">
        <v>7</v>
      </c>
      <c r="C1204" s="2">
        <v>33</v>
      </c>
      <c r="D1204" s="2">
        <v>39</v>
      </c>
    </row>
    <row r="1205" spans="1:4">
      <c r="A1205" s="2">
        <v>2017</v>
      </c>
      <c r="B1205" s="1" t="s">
        <v>7</v>
      </c>
      <c r="C1205" s="2">
        <v>32</v>
      </c>
      <c r="D1205" s="2">
        <v>40</v>
      </c>
    </row>
    <row r="1206" spans="1:4">
      <c r="A1206" s="2">
        <v>2017</v>
      </c>
      <c r="B1206" s="1" t="s">
        <v>7</v>
      </c>
      <c r="C1206" s="2">
        <v>34</v>
      </c>
      <c r="D1206" s="2">
        <v>65</v>
      </c>
    </row>
    <row r="1207" spans="1:4">
      <c r="A1207" s="2">
        <v>2017</v>
      </c>
      <c r="B1207" s="1" t="s">
        <v>7</v>
      </c>
      <c r="C1207" s="2">
        <v>49</v>
      </c>
      <c r="D1207" s="2">
        <v>39</v>
      </c>
    </row>
    <row r="1208" spans="1:4">
      <c r="A1208" s="2">
        <v>2017</v>
      </c>
      <c r="B1208" s="1" t="s">
        <v>7</v>
      </c>
      <c r="C1208" s="2">
        <v>59</v>
      </c>
      <c r="D1208" s="2">
        <v>26</v>
      </c>
    </row>
    <row r="1209" spans="1:4">
      <c r="A1209" s="2">
        <v>2017</v>
      </c>
      <c r="B1209" s="1" t="s">
        <v>7</v>
      </c>
      <c r="C1209" s="2">
        <v>35</v>
      </c>
      <c r="D1209" s="2">
        <v>63</v>
      </c>
    </row>
    <row r="1210" spans="1:4">
      <c r="A1210" s="2">
        <v>2017</v>
      </c>
      <c r="B1210" s="1" t="s">
        <v>7</v>
      </c>
      <c r="C1210" s="2">
        <v>54</v>
      </c>
      <c r="D1210" s="2">
        <v>56</v>
      </c>
    </row>
    <row r="1211" spans="1:4">
      <c r="A1211" s="2">
        <v>2017</v>
      </c>
      <c r="B1211" s="1" t="s">
        <v>7</v>
      </c>
      <c r="C1211" s="2">
        <v>73</v>
      </c>
      <c r="D1211" s="2">
        <v>19</v>
      </c>
    </row>
    <row r="1212" spans="1:4">
      <c r="A1212" s="2">
        <v>2017</v>
      </c>
      <c r="B1212" s="1" t="s">
        <v>7</v>
      </c>
      <c r="C1212" s="2">
        <v>79</v>
      </c>
      <c r="D1212" s="2">
        <v>40</v>
      </c>
    </row>
    <row r="1213" spans="1:4">
      <c r="A1213" s="2">
        <v>2017</v>
      </c>
      <c r="B1213" s="1" t="s">
        <v>7</v>
      </c>
      <c r="C1213" s="2">
        <v>76</v>
      </c>
      <c r="D1213" s="2">
        <v>47</v>
      </c>
    </row>
    <row r="1214" spans="1:4">
      <c r="A1214" s="2">
        <v>2017</v>
      </c>
      <c r="B1214" s="1" t="s">
        <v>7</v>
      </c>
      <c r="C1214" s="2">
        <v>75</v>
      </c>
      <c r="D1214" s="2">
        <v>18</v>
      </c>
    </row>
    <row r="1215" spans="1:4">
      <c r="A1215" s="2">
        <v>2017</v>
      </c>
      <c r="B1215" s="1" t="s">
        <v>7</v>
      </c>
      <c r="C1215" s="2">
        <v>52</v>
      </c>
      <c r="D1215" s="2">
        <v>61</v>
      </c>
    </row>
    <row r="1216" spans="1:4">
      <c r="A1216" s="2">
        <v>2017</v>
      </c>
      <c r="B1216" s="1" t="s">
        <v>7</v>
      </c>
      <c r="C1216" s="2">
        <v>74</v>
      </c>
      <c r="D1216" s="2">
        <v>28</v>
      </c>
    </row>
    <row r="1217" spans="1:4">
      <c r="A1217" s="2">
        <v>2017</v>
      </c>
      <c r="B1217" s="1" t="s">
        <v>7</v>
      </c>
      <c r="C1217" s="2">
        <v>36</v>
      </c>
      <c r="D1217" s="2">
        <v>42</v>
      </c>
    </row>
    <row r="1218" spans="1:4">
      <c r="A1218" s="2">
        <v>2017</v>
      </c>
      <c r="B1218" s="1" t="s">
        <v>7</v>
      </c>
      <c r="C1218" s="2">
        <v>81</v>
      </c>
      <c r="D1218" s="2">
        <v>60</v>
      </c>
    </row>
    <row r="1219" spans="1:4">
      <c r="A1219" s="2">
        <v>2017</v>
      </c>
      <c r="B1219" s="1" t="s">
        <v>7</v>
      </c>
      <c r="C1219" s="2">
        <v>85</v>
      </c>
      <c r="D1219" s="2">
        <v>33</v>
      </c>
    </row>
    <row r="1220" spans="1:4">
      <c r="A1220" s="2">
        <v>2017</v>
      </c>
      <c r="B1220" s="1" t="s">
        <v>7</v>
      </c>
      <c r="C1220" s="2">
        <v>57</v>
      </c>
      <c r="D1220" s="2">
        <v>14</v>
      </c>
    </row>
    <row r="1221" spans="1:4">
      <c r="A1221" s="2">
        <v>2017</v>
      </c>
      <c r="B1221" s="1" t="s">
        <v>5</v>
      </c>
      <c r="C1221" s="2">
        <v>56</v>
      </c>
      <c r="D1221" s="2">
        <v>34</v>
      </c>
    </row>
    <row r="1222" spans="1:4">
      <c r="A1222" s="2">
        <v>2017</v>
      </c>
      <c r="B1222" s="1" t="s">
        <v>5</v>
      </c>
      <c r="C1222" s="2">
        <v>100</v>
      </c>
      <c r="D1222" s="2">
        <v>0</v>
      </c>
    </row>
    <row r="1223" spans="1:4">
      <c r="A1223" s="2">
        <v>2017</v>
      </c>
      <c r="B1223" s="1" t="s">
        <v>5</v>
      </c>
      <c r="C1223" s="2">
        <v>88</v>
      </c>
      <c r="D1223" s="2">
        <v>2</v>
      </c>
    </row>
    <row r="1224" spans="1:4">
      <c r="A1224" s="2">
        <v>2017</v>
      </c>
      <c r="B1224" s="1" t="s">
        <v>5</v>
      </c>
      <c r="C1224" s="2">
        <v>100</v>
      </c>
      <c r="D1224" s="2">
        <v>20</v>
      </c>
    </row>
    <row r="1225" spans="1:4">
      <c r="A1225" s="2">
        <v>2017</v>
      </c>
      <c r="B1225" s="1" t="s">
        <v>5</v>
      </c>
      <c r="C1225" s="2">
        <v>93</v>
      </c>
      <c r="D1225" s="2">
        <v>12</v>
      </c>
    </row>
    <row r="1226" spans="1:4">
      <c r="A1226" s="2">
        <v>2017</v>
      </c>
      <c r="B1226" s="1" t="s">
        <v>5</v>
      </c>
      <c r="C1226" s="2">
        <v>62</v>
      </c>
      <c r="D1226" s="2">
        <v>40</v>
      </c>
    </row>
    <row r="1227" spans="1:4">
      <c r="A1227" s="2">
        <v>2017</v>
      </c>
      <c r="B1227" s="1" t="s">
        <v>5</v>
      </c>
      <c r="C1227" s="2">
        <v>82</v>
      </c>
      <c r="D1227" s="2">
        <v>10</v>
      </c>
    </row>
    <row r="1228" spans="1:4">
      <c r="A1228" s="2">
        <v>2017</v>
      </c>
      <c r="B1228" s="1" t="s">
        <v>5</v>
      </c>
      <c r="C1228" s="2">
        <v>95</v>
      </c>
      <c r="D1228" s="2">
        <v>8</v>
      </c>
    </row>
    <row r="1229" spans="1:4">
      <c r="A1229" s="2">
        <v>2017</v>
      </c>
      <c r="B1229" s="1" t="s">
        <v>5</v>
      </c>
      <c r="C1229" s="2">
        <v>93</v>
      </c>
      <c r="D1229" s="2">
        <v>2</v>
      </c>
    </row>
    <row r="1230" spans="1:4">
      <c r="A1230" s="2">
        <v>2017</v>
      </c>
      <c r="B1230" s="1" t="s">
        <v>5</v>
      </c>
      <c r="C1230" s="2">
        <v>100</v>
      </c>
      <c r="D1230" s="2">
        <v>1</v>
      </c>
    </row>
    <row r="1231" spans="1:4">
      <c r="A1231" s="2">
        <v>2017</v>
      </c>
      <c r="B1231" s="1" t="s">
        <v>5</v>
      </c>
      <c r="C1231" s="2">
        <v>100</v>
      </c>
      <c r="D1231" s="2">
        <v>2</v>
      </c>
    </row>
    <row r="1232" spans="1:4">
      <c r="A1232" s="2">
        <v>2017</v>
      </c>
      <c r="B1232" s="1" t="s">
        <v>5</v>
      </c>
      <c r="C1232" s="2">
        <v>51</v>
      </c>
      <c r="D1232" s="2">
        <v>22</v>
      </c>
    </row>
    <row r="1233" spans="1:4">
      <c r="A1233" s="2">
        <v>2017</v>
      </c>
      <c r="B1233" s="1" t="s">
        <v>5</v>
      </c>
      <c r="C1233" s="2">
        <v>70</v>
      </c>
      <c r="D1233" s="2">
        <v>31</v>
      </c>
    </row>
    <row r="1234" spans="1:4">
      <c r="A1234" s="2">
        <v>2017</v>
      </c>
      <c r="B1234" s="1" t="s">
        <v>5</v>
      </c>
      <c r="C1234" s="2">
        <v>70</v>
      </c>
      <c r="D1234" s="2">
        <v>27</v>
      </c>
    </row>
    <row r="1235" spans="1:4">
      <c r="A1235" s="2">
        <v>2017</v>
      </c>
      <c r="B1235" s="1" t="s">
        <v>5</v>
      </c>
      <c r="C1235" s="2">
        <v>46</v>
      </c>
      <c r="D1235" s="2">
        <v>34</v>
      </c>
    </row>
    <row r="1236" spans="1:4">
      <c r="A1236" s="2">
        <v>2017</v>
      </c>
      <c r="B1236" s="1" t="s">
        <v>5</v>
      </c>
      <c r="C1236" s="2">
        <v>23</v>
      </c>
      <c r="D1236" s="2">
        <v>56</v>
      </c>
    </row>
    <row r="1237" spans="1:4">
      <c r="A1237" s="2">
        <v>2017</v>
      </c>
      <c r="B1237" s="1" t="s">
        <v>5</v>
      </c>
      <c r="C1237" s="2">
        <v>86</v>
      </c>
      <c r="D1237" s="2">
        <v>21</v>
      </c>
    </row>
    <row r="1238" spans="1:4">
      <c r="A1238" s="2">
        <v>2017</v>
      </c>
      <c r="B1238" s="1" t="s">
        <v>5</v>
      </c>
      <c r="C1238" s="2">
        <v>95</v>
      </c>
      <c r="D1238" s="2">
        <v>10</v>
      </c>
    </row>
    <row r="1239" spans="1:4">
      <c r="A1239" s="2">
        <v>2017</v>
      </c>
      <c r="B1239" s="1" t="s">
        <v>5</v>
      </c>
      <c r="C1239" s="2">
        <v>5</v>
      </c>
      <c r="D1239" s="2">
        <v>73</v>
      </c>
    </row>
    <row r="1240" spans="1:4">
      <c r="A1240" s="2">
        <v>2017</v>
      </c>
      <c r="B1240" s="1" t="s">
        <v>5</v>
      </c>
      <c r="C1240" s="2">
        <v>11</v>
      </c>
      <c r="D1240" s="2">
        <v>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Mussel algae biomass 2018 2020</vt:lpstr>
      <vt:lpstr>Mussel biomass 1996-2016</vt:lpstr>
      <vt:lpstr>Algae biomass 1997 2016</vt:lpstr>
      <vt:lpstr>Mussel algae cover 2004 2017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Khaitov</dc:creator>
  <cp:lastModifiedBy>Vadim Khaitov</cp:lastModifiedBy>
  <dcterms:created xsi:type="dcterms:W3CDTF">2021-04-03T08:48:00Z</dcterms:created>
  <dcterms:modified xsi:type="dcterms:W3CDTF">2021-05-10T18:09:51Z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1049-11.2.0.10132</vt:lpwstr>
  </property>
</Properties>
</file>