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<sst xmlns="http://schemas.openxmlformats.org/spreadsheetml/2006/main" count="240" uniqueCount="47">
  <si>
    <t>Date_text</t>
  </si>
  <si>
    <t>Depth</t>
  </si>
  <si>
    <t>Microsetella_Adult</t>
  </si>
  <si>
    <t xml:space="preserve"> Microsetella_Nauplii</t>
  </si>
  <si>
    <t>Microsetella_Juv.</t>
  </si>
  <si>
    <t>Microsetella_Cop.</t>
  </si>
  <si>
    <t>Oithona_Male</t>
  </si>
  <si>
    <t>Oithona_Female</t>
  </si>
  <si>
    <t>Oithona_Nauplii</t>
  </si>
  <si>
    <t>Oithona_Juv.</t>
  </si>
  <si>
    <t>Oithona_Cop.</t>
  </si>
  <si>
    <t>Chl</t>
  </si>
  <si>
    <t>Sal</t>
  </si>
  <si>
    <t>Temp</t>
  </si>
  <si>
    <t>Depth2</t>
  </si>
  <si>
    <t>0-25</t>
  </si>
  <si>
    <t>0-10</t>
  </si>
  <si>
    <t>NA</t>
  </si>
  <si>
    <t>0-8</t>
  </si>
  <si>
    <t>17.5</t>
  </si>
  <si>
    <t>15-30</t>
  </si>
  <si>
    <t>10-25</t>
  </si>
  <si>
    <t>25-60</t>
  </si>
  <si>
    <t>25-50</t>
  </si>
  <si>
    <t>26-50</t>
  </si>
  <si>
    <t>21-41</t>
  </si>
  <si>
    <t>23-47</t>
  </si>
  <si>
    <t>51-110</t>
  </si>
  <si>
    <t>50-100</t>
  </si>
  <si>
    <t>54-100</t>
  </si>
  <si>
    <t>41-82</t>
  </si>
  <si>
    <t>47-100</t>
  </si>
  <si>
    <t>47-94</t>
  </si>
  <si>
    <t>104-180</t>
  </si>
  <si>
    <t>100-170</t>
  </si>
  <si>
    <t>101-165</t>
  </si>
  <si>
    <t>100-190</t>
  </si>
  <si>
    <t>100-180</t>
  </si>
  <si>
    <t>100-165</t>
  </si>
  <si>
    <t>100-135</t>
  </si>
  <si>
    <t>100-130</t>
  </si>
  <si>
    <t>82-123</t>
  </si>
  <si>
    <t>100-140</t>
  </si>
  <si>
    <t>100-145</t>
  </si>
  <si>
    <t>100-150</t>
  </si>
  <si>
    <t>105-180</t>
  </si>
  <si>
    <t>94-160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</si>
</sst>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1" formatCode="_-* #,##0_-;\-* #,##0_-;_-* &quot;-&quot;_-;_-@_-"/>
    <numFmt numFmtId="176" formatCode="dd\.mm\.yyyy"/>
    <numFmt numFmtId="177" formatCode="_-* #,##0.00\ &quot;₽&quot;_-;\-* #,##0.00\ &quot;₽&quot;_-;_-* \-??\ &quot;₽&quot;_-;_-@_-"/>
    <numFmt numFmtId="178" formatCode="_-* #,##0\ &quot;₽&quot;_-;\-* #,##0\ &quot;₽&quot;_-;_-* &quot;-&quot;\ &quot;₽&quot;_-;_-@_-"/>
    <numFmt numFmtId="179" formatCode="d\ mmm\ yy"/>
    <numFmt numFmtId="180" formatCode="mmm\.yy"/>
    <numFmt numFmtId="181" formatCode="0.000"/>
  </numFmts>
  <fonts count="24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sz val="10"/>
      <name val="Baltica"/>
      <charset val="20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37" borderId="3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0" borderId="0"/>
  </cellStyleXfs>
  <cellXfs count="24">
    <xf numFmtId="0" fontId="0" fillId="0" borderId="0" xfId="0">
      <alignment vertical="center"/>
    </xf>
    <xf numFmtId="179" fontId="1" fillId="2" borderId="1" xfId="49" applyNumberFormat="1" applyFont="1" applyFill="1" applyBorder="1" applyAlignment="1">
      <alignment horizontal="center"/>
    </xf>
    <xf numFmtId="176" fontId="1" fillId="2" borderId="1" xfId="49" applyNumberFormat="1" applyFont="1" applyFill="1" applyBorder="1" applyAlignment="1"/>
    <xf numFmtId="0" fontId="1" fillId="3" borderId="1" xfId="49" applyNumberFormat="1" applyFont="1" applyFill="1" applyBorder="1" applyAlignment="1"/>
    <xf numFmtId="1" fontId="1" fillId="0" borderId="2" xfId="49" applyNumberFormat="1" applyFont="1" applyFill="1" applyBorder="1"/>
    <xf numFmtId="1" fontId="1" fillId="0" borderId="0" xfId="49" applyNumberFormat="1" applyFont="1" applyFill="1" applyBorder="1"/>
    <xf numFmtId="176" fontId="2" fillId="2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2" borderId="1" xfId="0" applyFont="1" applyFill="1" applyBorder="1" applyAlignment="1"/>
    <xf numFmtId="0" fontId="2" fillId="0" borderId="0" xfId="0" applyFont="1" applyFill="1" applyAlignment="1"/>
    <xf numFmtId="176" fontId="2" fillId="4" borderId="0" xfId="0" applyNumberFormat="1" applyFont="1" applyFill="1" applyAlignment="1"/>
    <xf numFmtId="0" fontId="2" fillId="4" borderId="0" xfId="0" applyFont="1" applyFill="1" applyAlignment="1"/>
    <xf numFmtId="0" fontId="2" fillId="2" borderId="0" xfId="0" applyFont="1" applyFill="1" applyBorder="1" applyAlignment="1"/>
    <xf numFmtId="1" fontId="2" fillId="0" borderId="2" xfId="0" applyNumberFormat="1" applyFont="1" applyFill="1" applyBorder="1" applyAlignment="1"/>
    <xf numFmtId="1" fontId="2" fillId="0" borderId="0" xfId="0" applyNumberFormat="1" applyFont="1" applyFill="1" applyBorder="1" applyAlignment="1"/>
    <xf numFmtId="180" fontId="2" fillId="2" borderId="1" xfId="0" applyNumberFormat="1" applyFont="1" applyFill="1" applyBorder="1" applyAlignment="1"/>
    <xf numFmtId="0" fontId="2" fillId="5" borderId="1" xfId="0" applyFont="1" applyFill="1" applyBorder="1" applyAlignment="1"/>
    <xf numFmtId="1" fontId="2" fillId="0" borderId="0" xfId="0" applyNumberFormat="1" applyFont="1" applyFill="1" applyAlignment="1"/>
    <xf numFmtId="181" fontId="3" fillId="6" borderId="0" xfId="0" applyNumberFormat="1" applyFont="1" applyFill="1" applyAlignment="1"/>
    <xf numFmtId="2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1" xfId="49" applyNumberFormat="1" applyFont="1" applyFill="1" applyBorder="1" applyAlignment="1"/>
    <xf numFmtId="0" fontId="2" fillId="5" borderId="0" xfId="0" applyFont="1" applyFill="1" applyBorder="1" applyAlignment="1"/>
  </cellXfs>
  <cellStyles count="50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Сеть 6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abSelected="1" workbookViewId="0">
      <pane xSplit="2" ySplit="1" topLeftCell="C2" activePane="bottomRight" state="frozenSplit"/>
      <selection/>
      <selection pane="topRight"/>
      <selection pane="bottomLeft"/>
      <selection pane="bottomRight" activeCell="B139" sqref="B139"/>
    </sheetView>
  </sheetViews>
  <sheetFormatPr defaultColWidth="8.88888888888889" defaultRowHeight="14.4"/>
  <cols>
    <col min="1" max="1" width="10.8888888888889" customWidth="1"/>
    <col min="2" max="2" width="11.2222222222222" customWidth="1"/>
    <col min="3" max="3" width="17.8888888888889" customWidth="1"/>
    <col min="4" max="4" width="20" customWidth="1"/>
    <col min="5" max="5" width="16.6666666666667" customWidth="1"/>
    <col min="6" max="6" width="17.4444444444444" customWidth="1"/>
    <col min="7" max="7" width="13.7777777777778" customWidth="1"/>
    <col min="8" max="8" width="15.7777777777778" customWidth="1"/>
    <col min="9" max="9" width="15.5555555555556" customWidth="1"/>
    <col min="10" max="10" width="12.6666666666667" customWidth="1"/>
    <col min="11" max="11" width="13.4444444444444" customWidth="1"/>
  </cols>
  <sheetData>
    <row r="1" spans="1:1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>
        <v>41108</v>
      </c>
      <c r="B2" s="3" t="s">
        <v>15</v>
      </c>
      <c r="C2" s="4">
        <v>8000</v>
      </c>
      <c r="D2" s="5">
        <v>20000</v>
      </c>
      <c r="E2" s="5">
        <v>18000</v>
      </c>
      <c r="F2" s="5">
        <v>6000</v>
      </c>
      <c r="G2" s="5">
        <v>1200</v>
      </c>
      <c r="H2" s="4">
        <v>4800</v>
      </c>
      <c r="I2" s="5">
        <v>17200</v>
      </c>
      <c r="J2" s="5">
        <v>14000</v>
      </c>
      <c r="K2" s="5">
        <v>22000</v>
      </c>
      <c r="L2" s="19">
        <v>1.33563962764</v>
      </c>
      <c r="M2" s="19">
        <v>25.2721111111111</v>
      </c>
      <c r="N2" s="19">
        <v>12.9351666666667</v>
      </c>
      <c r="O2" s="20">
        <v>5</v>
      </c>
    </row>
    <row r="3" spans="1:15">
      <c r="A3" s="6">
        <v>41141</v>
      </c>
      <c r="B3" s="6" t="s">
        <v>16</v>
      </c>
      <c r="C3" s="7">
        <v>0</v>
      </c>
      <c r="D3" s="8">
        <v>0</v>
      </c>
      <c r="E3" s="8">
        <v>0</v>
      </c>
      <c r="F3" s="8">
        <v>62000</v>
      </c>
      <c r="G3" s="8">
        <v>400</v>
      </c>
      <c r="H3" s="7">
        <v>6900</v>
      </c>
      <c r="I3" s="8">
        <v>10400</v>
      </c>
      <c r="J3" s="8">
        <v>6000</v>
      </c>
      <c r="K3" s="8">
        <v>6100</v>
      </c>
      <c r="L3" s="19">
        <v>0.916834102252444</v>
      </c>
      <c r="M3" s="19">
        <v>25.2922777777778</v>
      </c>
      <c r="N3" s="19">
        <v>12.3821111111111</v>
      </c>
      <c r="O3" s="20">
        <v>5</v>
      </c>
    </row>
    <row r="4" spans="1:15">
      <c r="A4" s="6">
        <v>41171</v>
      </c>
      <c r="B4" s="9" t="s">
        <v>16</v>
      </c>
      <c r="C4" s="7">
        <v>0</v>
      </c>
      <c r="D4" s="8">
        <v>0</v>
      </c>
      <c r="E4" s="8">
        <v>0</v>
      </c>
      <c r="F4" s="8">
        <v>5000</v>
      </c>
      <c r="G4" s="10">
        <v>0</v>
      </c>
      <c r="H4" s="7">
        <v>1100</v>
      </c>
      <c r="I4" s="10">
        <v>16000</v>
      </c>
      <c r="J4" s="10">
        <v>13000</v>
      </c>
      <c r="K4" s="10">
        <v>17500</v>
      </c>
      <c r="L4" s="19">
        <v>1.14834718747467</v>
      </c>
      <c r="M4" s="19">
        <v>25.5076666666667</v>
      </c>
      <c r="N4" s="19">
        <v>10.6431111111111</v>
      </c>
      <c r="O4" s="20">
        <v>5</v>
      </c>
    </row>
    <row r="5" spans="1:15">
      <c r="A5" s="6">
        <v>41192</v>
      </c>
      <c r="B5" s="9" t="s">
        <v>16</v>
      </c>
      <c r="C5" s="7">
        <v>0</v>
      </c>
      <c r="D5" s="8">
        <v>0</v>
      </c>
      <c r="E5" s="8">
        <v>0</v>
      </c>
      <c r="F5" s="8">
        <v>300</v>
      </c>
      <c r="G5" s="8">
        <v>0</v>
      </c>
      <c r="H5" s="7">
        <v>300</v>
      </c>
      <c r="I5" s="8">
        <v>5400</v>
      </c>
      <c r="J5" s="8">
        <v>5700</v>
      </c>
      <c r="K5" s="8">
        <v>8100</v>
      </c>
      <c r="L5" s="19">
        <v>0.689521743550222</v>
      </c>
      <c r="M5" s="19">
        <v>25.2036666666667</v>
      </c>
      <c r="N5" s="19">
        <v>8.39772222222222</v>
      </c>
      <c r="O5" s="20">
        <v>5</v>
      </c>
    </row>
    <row r="6" spans="1:15">
      <c r="A6" s="6">
        <v>41444</v>
      </c>
      <c r="B6" s="9" t="s">
        <v>16</v>
      </c>
      <c r="C6" s="7">
        <v>21100</v>
      </c>
      <c r="D6" s="8">
        <v>300</v>
      </c>
      <c r="E6" s="8">
        <v>0</v>
      </c>
      <c r="F6" s="8">
        <v>9000</v>
      </c>
      <c r="G6" s="8">
        <v>200</v>
      </c>
      <c r="H6" s="7">
        <v>1000</v>
      </c>
      <c r="I6" s="8">
        <v>4600</v>
      </c>
      <c r="J6" s="8">
        <v>3000</v>
      </c>
      <c r="K6" s="8">
        <v>2800</v>
      </c>
      <c r="L6" s="19">
        <v>1.16625225056533</v>
      </c>
      <c r="M6" s="19">
        <v>24.1664444444444</v>
      </c>
      <c r="N6" s="19">
        <v>11.3673333333333</v>
      </c>
      <c r="O6" s="20">
        <v>5</v>
      </c>
    </row>
    <row r="7" spans="1:15">
      <c r="A7" s="6">
        <v>41587</v>
      </c>
      <c r="B7" s="9" t="s">
        <v>16</v>
      </c>
      <c r="C7" s="7">
        <v>0</v>
      </c>
      <c r="D7" s="8">
        <v>0</v>
      </c>
      <c r="E7" s="8">
        <v>0</v>
      </c>
      <c r="F7" s="8">
        <v>1000</v>
      </c>
      <c r="G7" s="8">
        <v>2</v>
      </c>
      <c r="H7" s="7">
        <v>100</v>
      </c>
      <c r="I7" s="8">
        <v>100</v>
      </c>
      <c r="J7" s="8">
        <v>700</v>
      </c>
      <c r="K7" s="8">
        <v>3500</v>
      </c>
      <c r="L7" s="19">
        <v>0.359895032408</v>
      </c>
      <c r="M7" s="19">
        <v>27.1456666666667</v>
      </c>
      <c r="N7" s="19">
        <v>3.21116666666667</v>
      </c>
      <c r="O7" s="20">
        <v>5</v>
      </c>
    </row>
    <row r="8" spans="1:15">
      <c r="A8" s="6">
        <v>41872</v>
      </c>
      <c r="B8" s="9" t="s">
        <v>16</v>
      </c>
      <c r="C8" s="7">
        <v>0</v>
      </c>
      <c r="D8" s="8">
        <v>0</v>
      </c>
      <c r="E8" s="8">
        <v>0</v>
      </c>
      <c r="F8" s="8">
        <v>36000</v>
      </c>
      <c r="G8" s="8">
        <v>300</v>
      </c>
      <c r="H8" s="7">
        <v>5400</v>
      </c>
      <c r="I8" s="8">
        <v>30400</v>
      </c>
      <c r="J8" s="8">
        <v>12000</v>
      </c>
      <c r="K8" s="8">
        <v>9000</v>
      </c>
      <c r="L8" s="19">
        <v>0.96182427382</v>
      </c>
      <c r="M8" s="19">
        <v>24.4496666666667</v>
      </c>
      <c r="N8" s="19">
        <v>13.9918333333333</v>
      </c>
      <c r="O8" s="20">
        <v>5</v>
      </c>
    </row>
    <row r="9" spans="1:15">
      <c r="A9" s="6">
        <v>41930</v>
      </c>
      <c r="B9" s="9" t="s">
        <v>16</v>
      </c>
      <c r="C9" s="7">
        <v>0</v>
      </c>
      <c r="D9" s="8">
        <v>0</v>
      </c>
      <c r="E9" s="8">
        <v>0</v>
      </c>
      <c r="F9" s="8">
        <v>1000</v>
      </c>
      <c r="G9" s="8">
        <v>5</v>
      </c>
      <c r="H9" s="7">
        <v>200</v>
      </c>
      <c r="I9" s="8">
        <v>1600</v>
      </c>
      <c r="J9" s="8">
        <v>1500</v>
      </c>
      <c r="K9" s="8">
        <v>6400</v>
      </c>
      <c r="L9" s="19">
        <v>0.509904533825333</v>
      </c>
      <c r="M9" s="19">
        <v>26.1216666666667</v>
      </c>
      <c r="N9" s="19">
        <v>4.9135</v>
      </c>
      <c r="O9" s="20">
        <v>5</v>
      </c>
    </row>
    <row r="10" spans="1:15">
      <c r="A10" s="6">
        <v>41960</v>
      </c>
      <c r="B10" s="9" t="s">
        <v>16</v>
      </c>
      <c r="C10" s="7">
        <v>0</v>
      </c>
      <c r="D10" s="8">
        <v>0</v>
      </c>
      <c r="E10" s="8">
        <v>0</v>
      </c>
      <c r="F10" s="8">
        <v>100</v>
      </c>
      <c r="G10" s="8">
        <v>7</v>
      </c>
      <c r="H10" s="7">
        <v>50</v>
      </c>
      <c r="I10" s="8">
        <v>150</v>
      </c>
      <c r="J10" s="8">
        <v>400</v>
      </c>
      <c r="K10" s="8">
        <v>1500</v>
      </c>
      <c r="L10" s="19">
        <v>0.280471969644444</v>
      </c>
      <c r="M10" s="19">
        <v>26.5068333333333</v>
      </c>
      <c r="N10" s="19">
        <v>0.570777777777778</v>
      </c>
      <c r="O10" s="20">
        <v>5</v>
      </c>
    </row>
    <row r="11" spans="1:15">
      <c r="A11" s="6">
        <v>42175</v>
      </c>
      <c r="B11" s="9" t="s">
        <v>16</v>
      </c>
      <c r="C11" s="7">
        <v>6500</v>
      </c>
      <c r="D11" s="8">
        <v>100</v>
      </c>
      <c r="E11" s="8">
        <v>0</v>
      </c>
      <c r="F11" s="8">
        <v>8400</v>
      </c>
      <c r="G11" s="8">
        <v>20</v>
      </c>
      <c r="H11" s="7">
        <v>2500</v>
      </c>
      <c r="I11" s="8">
        <v>16600</v>
      </c>
      <c r="J11" s="8">
        <v>5700</v>
      </c>
      <c r="K11" s="8">
        <v>900</v>
      </c>
      <c r="L11" s="19">
        <v>1.17254964094133</v>
      </c>
      <c r="M11" s="19">
        <v>25.0385833333333</v>
      </c>
      <c r="N11" s="19">
        <v>7.775</v>
      </c>
      <c r="O11" s="20">
        <v>5</v>
      </c>
    </row>
    <row r="12" spans="1:15">
      <c r="A12" s="6">
        <v>42205</v>
      </c>
      <c r="B12" s="9" t="s">
        <v>17</v>
      </c>
      <c r="C12" s="7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7" t="s">
        <v>17</v>
      </c>
      <c r="I12" s="8" t="s">
        <v>17</v>
      </c>
      <c r="J12" s="8" t="s">
        <v>17</v>
      </c>
      <c r="K12" s="8" t="s">
        <v>17</v>
      </c>
      <c r="L12" s="19">
        <v>0.456870585032</v>
      </c>
      <c r="M12" s="19">
        <v>25.6876666666667</v>
      </c>
      <c r="N12" s="19">
        <v>12.6575</v>
      </c>
      <c r="O12" s="20">
        <v>5</v>
      </c>
    </row>
    <row r="13" spans="1:15">
      <c r="A13" s="6">
        <v>42235</v>
      </c>
      <c r="B13" s="9" t="s">
        <v>16</v>
      </c>
      <c r="C13" s="7">
        <v>0</v>
      </c>
      <c r="D13" s="8">
        <v>2400</v>
      </c>
      <c r="E13" s="8">
        <v>28600</v>
      </c>
      <c r="F13" s="8">
        <v>7800</v>
      </c>
      <c r="G13" s="8">
        <v>10</v>
      </c>
      <c r="H13" s="7">
        <v>400</v>
      </c>
      <c r="I13" s="8">
        <v>16000</v>
      </c>
      <c r="J13" s="8">
        <v>4400</v>
      </c>
      <c r="K13" s="8">
        <v>1600</v>
      </c>
      <c r="L13" s="19">
        <v>0.7466336895728</v>
      </c>
      <c r="M13" s="19">
        <v>25.4466</v>
      </c>
      <c r="N13" s="19">
        <v>12.587</v>
      </c>
      <c r="O13" s="20">
        <v>5</v>
      </c>
    </row>
    <row r="14" spans="1:15">
      <c r="A14" s="6">
        <v>42268</v>
      </c>
      <c r="B14" s="9" t="s">
        <v>16</v>
      </c>
      <c r="C14" s="7">
        <v>0</v>
      </c>
      <c r="D14" s="8">
        <v>0</v>
      </c>
      <c r="E14" s="8">
        <v>0</v>
      </c>
      <c r="F14" s="8">
        <v>1600</v>
      </c>
      <c r="G14" s="8">
        <v>0</v>
      </c>
      <c r="H14" s="7">
        <v>100</v>
      </c>
      <c r="I14" s="8">
        <v>2800</v>
      </c>
      <c r="J14" s="8">
        <v>800</v>
      </c>
      <c r="K14" s="8">
        <v>3600</v>
      </c>
      <c r="L14" s="19">
        <v>0.797490657348267</v>
      </c>
      <c r="M14" s="19">
        <v>25.7036666666667</v>
      </c>
      <c r="N14" s="19">
        <v>11.3157333333333</v>
      </c>
      <c r="O14" s="20">
        <v>5</v>
      </c>
    </row>
    <row r="15" spans="1:15">
      <c r="A15" s="6">
        <v>42297</v>
      </c>
      <c r="B15" s="9" t="s">
        <v>16</v>
      </c>
      <c r="C15" s="7">
        <v>0</v>
      </c>
      <c r="D15" s="8">
        <v>0</v>
      </c>
      <c r="E15" s="8">
        <v>0</v>
      </c>
      <c r="F15" s="8">
        <v>5</v>
      </c>
      <c r="G15" s="8">
        <v>0</v>
      </c>
      <c r="H15" s="7">
        <v>10</v>
      </c>
      <c r="I15" s="8">
        <v>400</v>
      </c>
      <c r="J15" s="8">
        <v>100</v>
      </c>
      <c r="K15" s="8">
        <v>100</v>
      </c>
      <c r="L15" s="19">
        <v>0.870950409550933</v>
      </c>
      <c r="M15" s="19">
        <v>25.3333333333333</v>
      </c>
      <c r="N15" s="19">
        <v>5.58683333333333</v>
      </c>
      <c r="O15" s="20">
        <v>5</v>
      </c>
    </row>
    <row r="16" spans="1:15">
      <c r="A16" s="6">
        <v>42596</v>
      </c>
      <c r="B16" s="9" t="s">
        <v>18</v>
      </c>
      <c r="C16" s="7">
        <v>0</v>
      </c>
      <c r="D16" s="8">
        <v>0</v>
      </c>
      <c r="E16" s="8">
        <v>3200</v>
      </c>
      <c r="F16" s="8">
        <v>600</v>
      </c>
      <c r="G16" s="8">
        <v>300</v>
      </c>
      <c r="H16" s="7">
        <v>6300</v>
      </c>
      <c r="I16" s="8">
        <v>1400</v>
      </c>
      <c r="J16" s="8">
        <v>5000</v>
      </c>
      <c r="K16" s="8">
        <v>10100</v>
      </c>
      <c r="L16" s="19">
        <v>1.03253853570507</v>
      </c>
      <c r="M16" s="19">
        <v>24.984</v>
      </c>
      <c r="N16" s="19">
        <v>14.6113333333333</v>
      </c>
      <c r="O16" s="20">
        <v>5</v>
      </c>
    </row>
    <row r="17" spans="1:15">
      <c r="A17" s="6">
        <v>42633</v>
      </c>
      <c r="B17" s="9" t="s">
        <v>16</v>
      </c>
      <c r="C17" s="7">
        <v>0</v>
      </c>
      <c r="D17" s="8">
        <v>0</v>
      </c>
      <c r="E17" s="8">
        <v>0</v>
      </c>
      <c r="F17" s="8">
        <v>5200</v>
      </c>
      <c r="G17" s="8">
        <v>30</v>
      </c>
      <c r="H17" s="7">
        <v>2000</v>
      </c>
      <c r="I17" s="8">
        <v>4200</v>
      </c>
      <c r="J17" s="8">
        <v>4200</v>
      </c>
      <c r="K17" s="8">
        <v>11800</v>
      </c>
      <c r="L17" s="19">
        <v>1.1513436762272</v>
      </c>
      <c r="M17" s="19">
        <v>25.7726666666667</v>
      </c>
      <c r="N17" s="19">
        <v>8.854</v>
      </c>
      <c r="O17" s="20">
        <v>5</v>
      </c>
    </row>
    <row r="18" spans="1:15">
      <c r="A18" s="6">
        <v>42687</v>
      </c>
      <c r="B18" s="9" t="s">
        <v>16</v>
      </c>
      <c r="C18" s="7">
        <v>0</v>
      </c>
      <c r="D18" s="10">
        <v>0</v>
      </c>
      <c r="E18" s="10">
        <v>0</v>
      </c>
      <c r="F18" s="10">
        <v>200</v>
      </c>
      <c r="G18" s="10">
        <v>3</v>
      </c>
      <c r="H18" s="7">
        <v>30</v>
      </c>
      <c r="I18" s="10">
        <v>98</v>
      </c>
      <c r="J18" s="10">
        <v>700</v>
      </c>
      <c r="K18" s="10">
        <v>2000</v>
      </c>
      <c r="L18" s="19">
        <v>0.379104126534222</v>
      </c>
      <c r="M18" s="19">
        <v>26.0955</v>
      </c>
      <c r="N18" s="19">
        <v>3.35783333333333</v>
      </c>
      <c r="O18" s="20">
        <v>5</v>
      </c>
    </row>
    <row r="19" spans="1:15">
      <c r="A19" s="6">
        <v>42875</v>
      </c>
      <c r="B19" s="9" t="s">
        <v>16</v>
      </c>
      <c r="C19" s="7">
        <v>0</v>
      </c>
      <c r="D19" s="10">
        <v>0</v>
      </c>
      <c r="E19" s="10">
        <v>0</v>
      </c>
      <c r="F19" s="10">
        <v>5600</v>
      </c>
      <c r="G19" s="10">
        <v>700</v>
      </c>
      <c r="H19" s="7">
        <v>2900</v>
      </c>
      <c r="I19" s="10">
        <v>5</v>
      </c>
      <c r="J19" s="10">
        <v>0</v>
      </c>
      <c r="K19" s="10">
        <v>7800</v>
      </c>
      <c r="L19" s="19">
        <v>1.76807354057107</v>
      </c>
      <c r="M19" s="19">
        <v>27.0313484848485</v>
      </c>
      <c r="N19" s="19">
        <v>2.09831818181818</v>
      </c>
      <c r="O19" s="20">
        <v>5</v>
      </c>
    </row>
    <row r="20" spans="1:15">
      <c r="A20" s="6">
        <v>42907</v>
      </c>
      <c r="B20" s="9" t="s">
        <v>16</v>
      </c>
      <c r="C20" s="7">
        <v>9300</v>
      </c>
      <c r="D20" s="8">
        <v>0</v>
      </c>
      <c r="E20" s="8">
        <v>0</v>
      </c>
      <c r="F20" s="8">
        <v>18900</v>
      </c>
      <c r="G20" s="8">
        <v>1050</v>
      </c>
      <c r="H20" s="7">
        <v>10500</v>
      </c>
      <c r="I20" s="8">
        <v>1050</v>
      </c>
      <c r="J20" s="8">
        <v>0</v>
      </c>
      <c r="K20" s="8">
        <v>900</v>
      </c>
      <c r="L20" s="19">
        <v>1.31824956957413</v>
      </c>
      <c r="M20" s="19">
        <v>23.3217777777778</v>
      </c>
      <c r="N20" s="19">
        <v>7.82741111111111</v>
      </c>
      <c r="O20" s="20">
        <v>5</v>
      </c>
    </row>
    <row r="21" spans="1:15">
      <c r="A21" s="6">
        <v>42934</v>
      </c>
      <c r="B21" s="9" t="s">
        <v>16</v>
      </c>
      <c r="C21" s="7">
        <v>8000</v>
      </c>
      <c r="D21" s="10">
        <v>300</v>
      </c>
      <c r="E21" s="10">
        <v>0</v>
      </c>
      <c r="F21" s="10">
        <v>20000</v>
      </c>
      <c r="G21" s="10">
        <v>100</v>
      </c>
      <c r="H21" s="7">
        <v>500</v>
      </c>
      <c r="I21" s="10">
        <v>10800</v>
      </c>
      <c r="J21" s="10">
        <v>22600</v>
      </c>
      <c r="K21" s="10">
        <v>6800</v>
      </c>
      <c r="L21" s="19">
        <v>0.96</v>
      </c>
      <c r="M21" s="19">
        <v>23.6029333333333</v>
      </c>
      <c r="N21" s="19">
        <v>13.1672</v>
      </c>
      <c r="O21" s="20">
        <v>5</v>
      </c>
    </row>
    <row r="22" spans="1:15">
      <c r="A22" s="6">
        <v>42969</v>
      </c>
      <c r="B22" s="9" t="s">
        <v>16</v>
      </c>
      <c r="C22" s="7">
        <v>0</v>
      </c>
      <c r="D22" s="10">
        <v>40</v>
      </c>
      <c r="E22" s="10">
        <v>100</v>
      </c>
      <c r="F22" s="10">
        <v>500</v>
      </c>
      <c r="G22" s="10">
        <v>900</v>
      </c>
      <c r="H22" s="7">
        <v>2600</v>
      </c>
      <c r="I22" s="10">
        <v>14300</v>
      </c>
      <c r="J22" s="10">
        <v>9400</v>
      </c>
      <c r="K22" s="10">
        <v>9200</v>
      </c>
      <c r="L22" s="19">
        <v>0.93</v>
      </c>
      <c r="M22" s="19">
        <v>24.4292105263158</v>
      </c>
      <c r="N22" s="19">
        <v>14.5112456140351</v>
      </c>
      <c r="O22" s="20">
        <v>5</v>
      </c>
    </row>
    <row r="23" spans="1:15">
      <c r="A23" s="6">
        <v>42998</v>
      </c>
      <c r="B23" s="9" t="s">
        <v>16</v>
      </c>
      <c r="C23" s="7">
        <v>0</v>
      </c>
      <c r="D23" s="8">
        <v>0</v>
      </c>
      <c r="E23" s="8">
        <v>2700</v>
      </c>
      <c r="F23" s="8">
        <v>4300</v>
      </c>
      <c r="G23" s="8">
        <v>5</v>
      </c>
      <c r="H23" s="7">
        <v>2200</v>
      </c>
      <c r="I23" s="8">
        <v>10000</v>
      </c>
      <c r="J23" s="8">
        <v>11900</v>
      </c>
      <c r="K23" s="8">
        <v>7800</v>
      </c>
      <c r="L23" s="19">
        <v>0.663617638386933</v>
      </c>
      <c r="M23" s="19">
        <v>25.1785</v>
      </c>
      <c r="N23" s="19">
        <v>8.63633333333333</v>
      </c>
      <c r="O23" s="20">
        <v>5</v>
      </c>
    </row>
    <row r="24" spans="1:15">
      <c r="A24" s="6">
        <v>43030</v>
      </c>
      <c r="B24" s="9" t="s">
        <v>16</v>
      </c>
      <c r="C24" s="7">
        <v>0</v>
      </c>
      <c r="D24" s="10">
        <v>0</v>
      </c>
      <c r="E24" s="10">
        <v>2100</v>
      </c>
      <c r="F24" s="10">
        <v>2100</v>
      </c>
      <c r="G24" s="10">
        <v>0</v>
      </c>
      <c r="H24" s="7">
        <v>1000</v>
      </c>
      <c r="I24" s="10">
        <v>1400</v>
      </c>
      <c r="J24" s="10">
        <v>6600</v>
      </c>
      <c r="K24" s="10">
        <v>9000</v>
      </c>
      <c r="L24" s="19">
        <v>0.620293330536</v>
      </c>
      <c r="M24" s="19">
        <v>23.6326666666667</v>
      </c>
      <c r="N24" s="19">
        <v>5.86480952380952</v>
      </c>
      <c r="O24" s="20">
        <v>5</v>
      </c>
    </row>
    <row r="25" spans="1:15">
      <c r="A25" s="6">
        <v>43053</v>
      </c>
      <c r="B25" s="9" t="s">
        <v>16</v>
      </c>
      <c r="C25" s="7">
        <v>0</v>
      </c>
      <c r="D25" s="8">
        <v>0</v>
      </c>
      <c r="E25" s="8">
        <v>200</v>
      </c>
      <c r="F25" s="8">
        <v>500</v>
      </c>
      <c r="G25" s="8">
        <v>0</v>
      </c>
      <c r="H25" s="7">
        <v>50</v>
      </c>
      <c r="I25" s="8">
        <v>2500</v>
      </c>
      <c r="J25" s="8">
        <v>1000</v>
      </c>
      <c r="K25" s="8">
        <v>6600</v>
      </c>
      <c r="L25" s="19">
        <v>0.312013428549867</v>
      </c>
      <c r="M25" s="19">
        <v>24.961961038961</v>
      </c>
      <c r="N25" s="19">
        <v>3.40914069264069</v>
      </c>
      <c r="O25" s="20">
        <v>5</v>
      </c>
    </row>
    <row r="26" spans="1:15">
      <c r="A26" s="6">
        <v>43245</v>
      </c>
      <c r="B26" s="9" t="s">
        <v>16</v>
      </c>
      <c r="C26" s="7">
        <v>12600</v>
      </c>
      <c r="D26" s="8">
        <v>0</v>
      </c>
      <c r="E26" s="8">
        <v>0</v>
      </c>
      <c r="F26" s="8">
        <v>3000</v>
      </c>
      <c r="G26" s="8">
        <v>800</v>
      </c>
      <c r="H26" s="7">
        <v>5400</v>
      </c>
      <c r="I26" s="8">
        <v>400</v>
      </c>
      <c r="J26" s="8">
        <v>400</v>
      </c>
      <c r="K26" s="8">
        <v>2600</v>
      </c>
      <c r="L26" s="19">
        <v>0.920105395083556</v>
      </c>
      <c r="M26" s="19">
        <v>23.0246380952381</v>
      </c>
      <c r="N26" s="19">
        <v>7.8796</v>
      </c>
      <c r="O26" s="20">
        <v>5</v>
      </c>
    </row>
    <row r="27" spans="1:15">
      <c r="A27" s="6">
        <v>43277</v>
      </c>
      <c r="B27" s="9" t="s">
        <v>16</v>
      </c>
      <c r="C27" s="7">
        <v>1400</v>
      </c>
      <c r="D27" s="8">
        <v>0</v>
      </c>
      <c r="E27" s="8">
        <v>0</v>
      </c>
      <c r="F27" s="8">
        <v>1900</v>
      </c>
      <c r="G27" s="8">
        <v>100</v>
      </c>
      <c r="H27" s="7">
        <v>4800</v>
      </c>
      <c r="I27" s="8">
        <v>32100</v>
      </c>
      <c r="J27" s="8">
        <v>1400</v>
      </c>
      <c r="K27" s="8">
        <v>1700</v>
      </c>
      <c r="L27" s="19">
        <v>0.685363005824178</v>
      </c>
      <c r="M27" s="19">
        <v>25.9232818828681</v>
      </c>
      <c r="N27" s="19">
        <v>8.66228954570334</v>
      </c>
      <c r="O27" s="20">
        <v>5</v>
      </c>
    </row>
    <row r="28" spans="1:15">
      <c r="A28" s="6">
        <v>43299</v>
      </c>
      <c r="B28" s="9" t="s">
        <v>16</v>
      </c>
      <c r="C28" s="7">
        <v>2500</v>
      </c>
      <c r="D28" s="8">
        <v>600</v>
      </c>
      <c r="E28" s="8">
        <v>3600</v>
      </c>
      <c r="F28" s="8">
        <v>5100</v>
      </c>
      <c r="G28" s="8">
        <v>500</v>
      </c>
      <c r="H28" s="7">
        <v>1600</v>
      </c>
      <c r="I28" s="8">
        <v>20000</v>
      </c>
      <c r="J28" s="8">
        <v>35500</v>
      </c>
      <c r="K28" s="8">
        <v>10300</v>
      </c>
      <c r="L28" s="19">
        <v>1.08183424722359</v>
      </c>
      <c r="M28" s="19">
        <v>25.4445972222222</v>
      </c>
      <c r="N28" s="19">
        <v>15.7859583333333</v>
      </c>
      <c r="O28" s="20">
        <v>5</v>
      </c>
    </row>
    <row r="29" spans="1:15">
      <c r="A29" s="6">
        <v>43333</v>
      </c>
      <c r="B29" s="9" t="s">
        <v>16</v>
      </c>
      <c r="C29" s="7">
        <v>0</v>
      </c>
      <c r="D29" s="8">
        <v>0</v>
      </c>
      <c r="E29" s="8">
        <v>1200</v>
      </c>
      <c r="F29" s="8">
        <v>900</v>
      </c>
      <c r="G29" s="8">
        <v>100</v>
      </c>
      <c r="H29" s="7">
        <v>700</v>
      </c>
      <c r="I29" s="8">
        <v>5500</v>
      </c>
      <c r="J29" s="8">
        <v>2700</v>
      </c>
      <c r="K29" s="8">
        <v>4300</v>
      </c>
      <c r="L29" s="19">
        <v>0.93</v>
      </c>
      <c r="M29" s="19">
        <v>24.653</v>
      </c>
      <c r="N29" s="19">
        <v>15.46775</v>
      </c>
      <c r="O29" s="20">
        <v>5</v>
      </c>
    </row>
    <row r="30" spans="1:15">
      <c r="A30" s="11">
        <v>43362</v>
      </c>
      <c r="B30" s="12" t="s">
        <v>16</v>
      </c>
      <c r="C30" s="7">
        <v>0</v>
      </c>
      <c r="D30" s="8">
        <v>0</v>
      </c>
      <c r="E30" s="8">
        <v>0</v>
      </c>
      <c r="F30" s="8">
        <v>600</v>
      </c>
      <c r="G30" s="8">
        <v>10</v>
      </c>
      <c r="H30" s="7">
        <v>400</v>
      </c>
      <c r="I30" s="8">
        <v>62000</v>
      </c>
      <c r="J30" s="8">
        <v>12400</v>
      </c>
      <c r="K30" s="8">
        <v>1200</v>
      </c>
      <c r="L30" s="19">
        <v>0.94</v>
      </c>
      <c r="M30" s="19">
        <v>25.01165</v>
      </c>
      <c r="N30" s="19">
        <v>12.2642333333333</v>
      </c>
      <c r="O30" s="20">
        <v>5</v>
      </c>
    </row>
    <row r="31" spans="1:15">
      <c r="A31" s="11">
        <v>43407</v>
      </c>
      <c r="B31" s="12" t="s">
        <v>16</v>
      </c>
      <c r="C31" s="7">
        <v>0</v>
      </c>
      <c r="D31" s="8">
        <v>0</v>
      </c>
      <c r="E31" s="8">
        <v>0</v>
      </c>
      <c r="F31" s="8">
        <v>300</v>
      </c>
      <c r="G31" s="8">
        <v>1</v>
      </c>
      <c r="H31" s="7">
        <v>10</v>
      </c>
      <c r="I31" s="8">
        <v>700</v>
      </c>
      <c r="J31" s="8">
        <v>200</v>
      </c>
      <c r="K31" s="8">
        <v>2100</v>
      </c>
      <c r="L31" s="19">
        <v>0.521184586534919</v>
      </c>
      <c r="M31" s="19">
        <v>26.0883535353535</v>
      </c>
      <c r="N31" s="19">
        <v>3.5328851010101</v>
      </c>
      <c r="O31" s="20">
        <v>5</v>
      </c>
    </row>
    <row r="32" spans="1:15">
      <c r="A32" s="11">
        <v>43634</v>
      </c>
      <c r="B32" s="13" t="s">
        <v>16</v>
      </c>
      <c r="C32" s="7">
        <v>34000</v>
      </c>
      <c r="D32" s="8">
        <v>0</v>
      </c>
      <c r="E32" s="8">
        <v>0</v>
      </c>
      <c r="F32" s="8">
        <v>4000</v>
      </c>
      <c r="G32" s="8">
        <v>20</v>
      </c>
      <c r="H32" s="7">
        <v>900</v>
      </c>
      <c r="I32" s="8">
        <v>15400</v>
      </c>
      <c r="J32" s="8">
        <v>8400</v>
      </c>
      <c r="K32" s="8">
        <v>1000</v>
      </c>
      <c r="L32" s="19">
        <v>0.7278954539192</v>
      </c>
      <c r="M32" s="19">
        <v>25.1338888888889</v>
      </c>
      <c r="N32" s="19">
        <v>9.83688888888889</v>
      </c>
      <c r="O32" s="20">
        <v>5</v>
      </c>
    </row>
    <row r="33" spans="1:15">
      <c r="A33" s="11">
        <v>43702</v>
      </c>
      <c r="B33" s="13" t="s">
        <v>16</v>
      </c>
      <c r="C33" s="7">
        <v>0</v>
      </c>
      <c r="D33" s="8">
        <v>0</v>
      </c>
      <c r="E33" s="8">
        <v>3000</v>
      </c>
      <c r="F33" s="8">
        <v>20000</v>
      </c>
      <c r="G33" s="8">
        <v>800</v>
      </c>
      <c r="H33" s="7">
        <v>4400</v>
      </c>
      <c r="I33" s="8">
        <v>4500</v>
      </c>
      <c r="J33" s="8">
        <v>11700</v>
      </c>
      <c r="K33" s="8">
        <v>10800</v>
      </c>
      <c r="L33" s="19">
        <v>0.992535781393867</v>
      </c>
      <c r="M33" s="19">
        <v>25.2691388888889</v>
      </c>
      <c r="N33" s="19">
        <v>11.2420555555556</v>
      </c>
      <c r="O33" s="20">
        <v>5</v>
      </c>
    </row>
    <row r="34" spans="1:15">
      <c r="A34" s="11">
        <v>43755</v>
      </c>
      <c r="B34" s="13" t="s">
        <v>16</v>
      </c>
      <c r="C34" s="7">
        <v>0</v>
      </c>
      <c r="D34" s="8">
        <v>0</v>
      </c>
      <c r="E34" s="8">
        <v>0</v>
      </c>
      <c r="F34" s="8">
        <v>3000</v>
      </c>
      <c r="G34" s="8">
        <v>0</v>
      </c>
      <c r="H34" s="7">
        <v>200</v>
      </c>
      <c r="I34" s="8">
        <v>11000</v>
      </c>
      <c r="J34" s="8">
        <v>11500</v>
      </c>
      <c r="K34" s="8">
        <v>10000</v>
      </c>
      <c r="L34" s="19">
        <v>0.5709711394984</v>
      </c>
      <c r="M34" s="19">
        <v>25.7245833333333</v>
      </c>
      <c r="N34" s="19">
        <v>5.35266666666667</v>
      </c>
      <c r="O34" s="20">
        <v>5</v>
      </c>
    </row>
    <row r="35" spans="1:15">
      <c r="A35" s="2">
        <v>41108</v>
      </c>
      <c r="B35" s="3" t="s">
        <v>15</v>
      </c>
      <c r="C35" s="4">
        <v>8000</v>
      </c>
      <c r="D35" s="5">
        <v>20000</v>
      </c>
      <c r="E35" s="5">
        <v>18000</v>
      </c>
      <c r="F35" s="5">
        <v>6000</v>
      </c>
      <c r="G35" s="5">
        <v>1200</v>
      </c>
      <c r="H35" s="4">
        <v>4800</v>
      </c>
      <c r="I35" s="5">
        <v>17200</v>
      </c>
      <c r="J35" s="5">
        <v>14000</v>
      </c>
      <c r="K35" s="5">
        <v>22000</v>
      </c>
      <c r="L35" s="19">
        <v>1.15327632249956</v>
      </c>
      <c r="M35" s="19">
        <v>26.4898888888889</v>
      </c>
      <c r="N35" s="19">
        <v>8.418</v>
      </c>
      <c r="O35" s="21" t="s">
        <v>19</v>
      </c>
    </row>
    <row r="36" spans="1:15">
      <c r="A36" s="6">
        <v>41141</v>
      </c>
      <c r="B36" s="6" t="s">
        <v>20</v>
      </c>
      <c r="C36" s="7">
        <v>0</v>
      </c>
      <c r="D36" s="8">
        <v>21</v>
      </c>
      <c r="E36" s="8">
        <v>0</v>
      </c>
      <c r="F36" s="8">
        <v>4620</v>
      </c>
      <c r="G36" s="8">
        <v>21</v>
      </c>
      <c r="H36" s="7">
        <v>210</v>
      </c>
      <c r="I36" s="8">
        <v>3080</v>
      </c>
      <c r="J36" s="8">
        <v>1820</v>
      </c>
      <c r="K36" s="8">
        <v>1540</v>
      </c>
      <c r="L36" s="19">
        <v>0.681223253329778</v>
      </c>
      <c r="M36" s="19">
        <v>26.4533333333333</v>
      </c>
      <c r="N36" s="19">
        <v>10.5407777777778</v>
      </c>
      <c r="O36" s="21" t="s">
        <v>19</v>
      </c>
    </row>
    <row r="37" spans="1:15">
      <c r="A37" s="6">
        <v>41171</v>
      </c>
      <c r="B37" s="9" t="s">
        <v>21</v>
      </c>
      <c r="C37" s="7">
        <v>0</v>
      </c>
      <c r="D37" s="8">
        <v>0</v>
      </c>
      <c r="E37" s="8">
        <v>0</v>
      </c>
      <c r="F37" s="8">
        <v>1050</v>
      </c>
      <c r="G37" s="8">
        <v>0</v>
      </c>
      <c r="H37" s="7">
        <v>280</v>
      </c>
      <c r="I37" s="8">
        <v>700</v>
      </c>
      <c r="J37" s="8">
        <v>1190</v>
      </c>
      <c r="K37" s="8">
        <v>2730</v>
      </c>
      <c r="L37" s="19">
        <v>0.620500673290667</v>
      </c>
      <c r="M37" s="19">
        <v>26.1278888888889</v>
      </c>
      <c r="N37" s="19">
        <v>10.1424444444444</v>
      </c>
      <c r="O37" s="21" t="s">
        <v>19</v>
      </c>
    </row>
    <row r="38" spans="1:15">
      <c r="A38" s="6">
        <v>41192</v>
      </c>
      <c r="B38" s="9" t="s">
        <v>21</v>
      </c>
      <c r="C38" s="7">
        <v>0</v>
      </c>
      <c r="D38" s="8">
        <v>0</v>
      </c>
      <c r="E38" s="8">
        <v>0</v>
      </c>
      <c r="F38" s="8">
        <v>140</v>
      </c>
      <c r="G38" s="8">
        <v>0</v>
      </c>
      <c r="H38" s="7">
        <v>350</v>
      </c>
      <c r="I38" s="8">
        <v>700</v>
      </c>
      <c r="J38" s="8">
        <v>350</v>
      </c>
      <c r="K38" s="8">
        <v>3500</v>
      </c>
      <c r="L38" s="19">
        <v>0.530503063429333</v>
      </c>
      <c r="M38" s="19">
        <v>26.2408888888889</v>
      </c>
      <c r="N38" s="19">
        <v>9.03794444444444</v>
      </c>
      <c r="O38" s="21" t="s">
        <v>19</v>
      </c>
    </row>
    <row r="39" spans="1:15">
      <c r="A39" s="6">
        <v>41444</v>
      </c>
      <c r="B39" s="9" t="s">
        <v>21</v>
      </c>
      <c r="C39" s="14">
        <v>700</v>
      </c>
      <c r="D39" s="15">
        <v>0</v>
      </c>
      <c r="E39" s="15">
        <v>0</v>
      </c>
      <c r="F39" s="15">
        <v>8680</v>
      </c>
      <c r="G39" s="15">
        <v>70</v>
      </c>
      <c r="H39" s="14">
        <v>2030</v>
      </c>
      <c r="I39" s="15">
        <v>2310</v>
      </c>
      <c r="J39" s="15">
        <v>2100</v>
      </c>
      <c r="K39" s="15">
        <v>840</v>
      </c>
      <c r="L39" s="19">
        <v>0.607968964341926</v>
      </c>
      <c r="M39" s="19">
        <v>25.4995555555556</v>
      </c>
      <c r="N39" s="19">
        <v>8.25944444444445</v>
      </c>
      <c r="O39" s="21" t="s">
        <v>19</v>
      </c>
    </row>
    <row r="40" spans="1:15">
      <c r="A40" s="6">
        <v>41587</v>
      </c>
      <c r="B40" s="9" t="s">
        <v>21</v>
      </c>
      <c r="C40" s="7">
        <v>0</v>
      </c>
      <c r="D40" s="15">
        <v>0</v>
      </c>
      <c r="E40" s="15">
        <v>0</v>
      </c>
      <c r="F40" s="15">
        <v>1050</v>
      </c>
      <c r="G40" s="15">
        <v>4</v>
      </c>
      <c r="H40" s="7">
        <v>70</v>
      </c>
      <c r="I40" s="15">
        <v>280</v>
      </c>
      <c r="J40" s="15">
        <v>840</v>
      </c>
      <c r="K40" s="15">
        <v>6020</v>
      </c>
      <c r="L40" s="19">
        <v>0.346770071318667</v>
      </c>
      <c r="M40" s="19">
        <v>27.2695</v>
      </c>
      <c r="N40" s="19">
        <v>3.20883333333333</v>
      </c>
      <c r="O40" s="21" t="s">
        <v>19</v>
      </c>
    </row>
    <row r="41" spans="1:15">
      <c r="A41" s="6">
        <v>41872</v>
      </c>
      <c r="B41" s="9" t="s">
        <v>21</v>
      </c>
      <c r="C41" s="7">
        <v>0</v>
      </c>
      <c r="D41" s="15">
        <v>0</v>
      </c>
      <c r="E41" s="15">
        <v>0</v>
      </c>
      <c r="F41" s="15">
        <v>8400</v>
      </c>
      <c r="G41" s="15">
        <v>21</v>
      </c>
      <c r="H41" s="7">
        <v>210</v>
      </c>
      <c r="I41" s="15">
        <v>1400</v>
      </c>
      <c r="J41" s="15">
        <v>420</v>
      </c>
      <c r="K41" s="15">
        <v>6580</v>
      </c>
      <c r="L41" s="19">
        <v>0.404256351822667</v>
      </c>
      <c r="M41" s="19">
        <v>26.157</v>
      </c>
      <c r="N41" s="19">
        <v>8.85316666666667</v>
      </c>
      <c r="O41" s="21" t="s">
        <v>19</v>
      </c>
    </row>
    <row r="42" spans="1:15">
      <c r="A42" s="6">
        <v>41930</v>
      </c>
      <c r="B42" s="9" t="s">
        <v>21</v>
      </c>
      <c r="C42" s="7">
        <v>0</v>
      </c>
      <c r="D42" s="15">
        <v>0</v>
      </c>
      <c r="E42" s="15">
        <v>0</v>
      </c>
      <c r="F42" s="15">
        <v>700</v>
      </c>
      <c r="G42" s="15">
        <v>0</v>
      </c>
      <c r="H42" s="7">
        <v>700</v>
      </c>
      <c r="I42" s="15">
        <v>1500</v>
      </c>
      <c r="J42" s="15">
        <v>1700</v>
      </c>
      <c r="K42" s="15">
        <v>5600</v>
      </c>
      <c r="L42" s="19">
        <v>0.556378049021333</v>
      </c>
      <c r="M42" s="19">
        <v>26.4278333333333</v>
      </c>
      <c r="N42" s="19">
        <v>5.499</v>
      </c>
      <c r="O42" s="21" t="s">
        <v>19</v>
      </c>
    </row>
    <row r="43" spans="1:15">
      <c r="A43" s="6">
        <v>41960</v>
      </c>
      <c r="B43" s="9" t="s">
        <v>21</v>
      </c>
      <c r="C43" s="7">
        <v>0</v>
      </c>
      <c r="D43" s="15">
        <v>0</v>
      </c>
      <c r="E43" s="15">
        <v>0</v>
      </c>
      <c r="F43" s="15">
        <v>175</v>
      </c>
      <c r="G43" s="15">
        <v>70</v>
      </c>
      <c r="H43" s="7">
        <v>175</v>
      </c>
      <c r="I43" s="15">
        <v>70</v>
      </c>
      <c r="J43" s="15">
        <v>980</v>
      </c>
      <c r="K43" s="15">
        <v>3640</v>
      </c>
      <c r="L43" s="19">
        <v>0.34483755978</v>
      </c>
      <c r="M43" s="19">
        <v>26.6405</v>
      </c>
      <c r="N43" s="19">
        <v>1.2275</v>
      </c>
      <c r="O43" s="21" t="s">
        <v>19</v>
      </c>
    </row>
    <row r="44" spans="1:15">
      <c r="A44" s="6">
        <v>42175</v>
      </c>
      <c r="B44" s="16" t="s">
        <v>21</v>
      </c>
      <c r="C44" s="7">
        <v>280</v>
      </c>
      <c r="D44" s="15">
        <v>0</v>
      </c>
      <c r="E44" s="15">
        <v>0</v>
      </c>
      <c r="F44" s="15">
        <v>2520</v>
      </c>
      <c r="G44" s="15">
        <v>21</v>
      </c>
      <c r="H44" s="7">
        <v>560</v>
      </c>
      <c r="I44" s="15">
        <v>4200</v>
      </c>
      <c r="J44" s="15">
        <v>0</v>
      </c>
      <c r="K44" s="15">
        <v>210</v>
      </c>
      <c r="L44" s="19">
        <v>0.702183380149333</v>
      </c>
      <c r="M44" s="19">
        <v>27.1171666666667</v>
      </c>
      <c r="N44" s="19">
        <v>4.392</v>
      </c>
      <c r="O44" s="21" t="s">
        <v>19</v>
      </c>
    </row>
    <row r="45" spans="1:15">
      <c r="A45" s="6">
        <v>42205</v>
      </c>
      <c r="B45" s="16" t="s">
        <v>21</v>
      </c>
      <c r="C45" s="7">
        <v>0</v>
      </c>
      <c r="D45" s="10">
        <v>70</v>
      </c>
      <c r="E45" s="10">
        <v>140</v>
      </c>
      <c r="F45" s="10">
        <v>3220</v>
      </c>
      <c r="G45" s="10">
        <v>560</v>
      </c>
      <c r="H45" s="7">
        <v>2800</v>
      </c>
      <c r="I45" s="10">
        <v>4200</v>
      </c>
      <c r="J45" s="10">
        <v>6300</v>
      </c>
      <c r="K45" s="10">
        <v>9170</v>
      </c>
      <c r="L45" s="19">
        <v>0.381357848676</v>
      </c>
      <c r="M45" s="19">
        <v>26.9391666666667</v>
      </c>
      <c r="N45" s="19">
        <v>7.05466666666667</v>
      </c>
      <c r="O45" s="21" t="s">
        <v>19</v>
      </c>
    </row>
    <row r="46" spans="1:15">
      <c r="A46" s="6">
        <v>42235</v>
      </c>
      <c r="B46" s="9" t="s">
        <v>21</v>
      </c>
      <c r="C46" s="7">
        <v>0</v>
      </c>
      <c r="D46" s="15">
        <v>35</v>
      </c>
      <c r="E46" s="15">
        <v>1680</v>
      </c>
      <c r="F46" s="15">
        <v>1120</v>
      </c>
      <c r="G46" s="15">
        <v>7</v>
      </c>
      <c r="H46" s="7">
        <v>670</v>
      </c>
      <c r="I46" s="15">
        <v>525</v>
      </c>
      <c r="J46" s="15">
        <v>560</v>
      </c>
      <c r="K46" s="15">
        <v>490</v>
      </c>
      <c r="L46" s="19">
        <v>0.504405125466667</v>
      </c>
      <c r="M46" s="19">
        <v>26.9784666666667</v>
      </c>
      <c r="N46" s="19">
        <v>8.71666666666667</v>
      </c>
      <c r="O46" s="21" t="s">
        <v>19</v>
      </c>
    </row>
    <row r="47" spans="1:15">
      <c r="A47" s="6">
        <v>42268</v>
      </c>
      <c r="B47" s="9" t="s">
        <v>21</v>
      </c>
      <c r="C47" s="7">
        <v>0</v>
      </c>
      <c r="D47" s="15">
        <v>0</v>
      </c>
      <c r="E47" s="15">
        <v>140</v>
      </c>
      <c r="F47" s="15">
        <v>770</v>
      </c>
      <c r="G47" s="15">
        <v>1</v>
      </c>
      <c r="H47" s="7">
        <v>455</v>
      </c>
      <c r="I47" s="15">
        <v>280</v>
      </c>
      <c r="J47" s="15">
        <v>350</v>
      </c>
      <c r="K47" s="15">
        <v>3710</v>
      </c>
      <c r="L47" s="19">
        <v>0.442138325908267</v>
      </c>
      <c r="M47" s="19">
        <v>26.3826666666667</v>
      </c>
      <c r="N47" s="19">
        <v>9.63773333333333</v>
      </c>
      <c r="O47" s="21" t="s">
        <v>19</v>
      </c>
    </row>
    <row r="48" spans="1:15">
      <c r="A48" s="6">
        <v>42297</v>
      </c>
      <c r="B48" s="9" t="s">
        <v>21</v>
      </c>
      <c r="C48" s="7">
        <v>0</v>
      </c>
      <c r="D48" s="15">
        <v>0</v>
      </c>
      <c r="E48" s="15">
        <v>0</v>
      </c>
      <c r="F48" s="15">
        <v>7</v>
      </c>
      <c r="G48" s="15">
        <v>7</v>
      </c>
      <c r="H48" s="7">
        <v>135</v>
      </c>
      <c r="I48" s="15">
        <v>200</v>
      </c>
      <c r="J48" s="15">
        <v>270</v>
      </c>
      <c r="K48" s="15">
        <v>4360</v>
      </c>
      <c r="L48" s="19">
        <v>0.406890488601867</v>
      </c>
      <c r="M48" s="19">
        <v>26.5178333333333</v>
      </c>
      <c r="N48" s="19">
        <v>4.55544444444444</v>
      </c>
      <c r="O48" s="21" t="s">
        <v>19</v>
      </c>
    </row>
    <row r="49" spans="1:15">
      <c r="A49" s="6">
        <v>42596</v>
      </c>
      <c r="B49" s="16" t="s">
        <v>21</v>
      </c>
      <c r="C49" s="7">
        <v>0</v>
      </c>
      <c r="D49" s="5">
        <v>0</v>
      </c>
      <c r="E49" s="5">
        <v>0</v>
      </c>
      <c r="F49" s="5">
        <v>2450</v>
      </c>
      <c r="G49" s="15">
        <v>14</v>
      </c>
      <c r="H49" s="7">
        <v>1330</v>
      </c>
      <c r="I49" s="15">
        <v>210</v>
      </c>
      <c r="J49" s="15">
        <v>1330</v>
      </c>
      <c r="K49" s="15">
        <v>15600</v>
      </c>
      <c r="L49" s="19">
        <v>0.275678042134213</v>
      </c>
      <c r="M49" s="19">
        <v>26.3096666666667</v>
      </c>
      <c r="N49" s="19">
        <v>7.45016666666667</v>
      </c>
      <c r="O49" s="21" t="s">
        <v>19</v>
      </c>
    </row>
    <row r="50" spans="1:15">
      <c r="A50" s="6">
        <v>42633</v>
      </c>
      <c r="B50" s="9" t="s">
        <v>21</v>
      </c>
      <c r="C50" s="7">
        <v>0</v>
      </c>
      <c r="D50" s="5">
        <v>0</v>
      </c>
      <c r="E50" s="5">
        <v>0</v>
      </c>
      <c r="F50" s="5">
        <v>910</v>
      </c>
      <c r="G50" s="15">
        <v>0</v>
      </c>
      <c r="H50" s="7">
        <v>280</v>
      </c>
      <c r="I50" s="15">
        <v>350</v>
      </c>
      <c r="J50" s="15">
        <v>1820</v>
      </c>
      <c r="K50" s="15">
        <v>4060</v>
      </c>
      <c r="L50" s="19">
        <v>0.470489039717333</v>
      </c>
      <c r="M50" s="19">
        <v>27.0391666666667</v>
      </c>
      <c r="N50" s="19">
        <v>8.36744444444444</v>
      </c>
      <c r="O50" s="21" t="s">
        <v>19</v>
      </c>
    </row>
    <row r="51" spans="1:15">
      <c r="A51" s="6">
        <v>42687</v>
      </c>
      <c r="B51" s="9" t="s">
        <v>21</v>
      </c>
      <c r="C51" s="7">
        <v>0</v>
      </c>
      <c r="D51" s="10">
        <v>0</v>
      </c>
      <c r="E51" s="10">
        <v>0</v>
      </c>
      <c r="F51" s="10">
        <v>210</v>
      </c>
      <c r="G51" s="10">
        <v>1</v>
      </c>
      <c r="H51" s="7">
        <v>7</v>
      </c>
      <c r="I51" s="10">
        <v>140</v>
      </c>
      <c r="J51" s="10">
        <v>770</v>
      </c>
      <c r="K51" s="10">
        <v>5110</v>
      </c>
      <c r="L51" s="19">
        <v>0.257277835539467</v>
      </c>
      <c r="M51" s="19">
        <v>26.4339444444444</v>
      </c>
      <c r="N51" s="19">
        <v>4.20272222222222</v>
      </c>
      <c r="O51" s="21" t="s">
        <v>19</v>
      </c>
    </row>
    <row r="52" spans="1:15">
      <c r="A52" s="6">
        <v>42875</v>
      </c>
      <c r="B52" s="9" t="s">
        <v>21</v>
      </c>
      <c r="C52" s="7">
        <v>0</v>
      </c>
      <c r="D52" s="10">
        <v>0</v>
      </c>
      <c r="E52" s="10">
        <v>0</v>
      </c>
      <c r="F52" s="10">
        <v>6930</v>
      </c>
      <c r="G52" s="10">
        <v>560</v>
      </c>
      <c r="H52" s="7">
        <v>2940</v>
      </c>
      <c r="I52" s="10">
        <v>0</v>
      </c>
      <c r="J52" s="10">
        <v>0</v>
      </c>
      <c r="K52" s="10">
        <v>9170</v>
      </c>
      <c r="L52" s="19">
        <v>1.4983464598046</v>
      </c>
      <c r="M52" s="19">
        <v>27.5186666666667</v>
      </c>
      <c r="N52" s="19">
        <v>0.522416666666667</v>
      </c>
      <c r="O52" s="21" t="s">
        <v>19</v>
      </c>
    </row>
    <row r="53" spans="1:15">
      <c r="A53" s="6">
        <v>42907</v>
      </c>
      <c r="B53" s="9" t="s">
        <v>21</v>
      </c>
      <c r="C53" s="7">
        <v>140</v>
      </c>
      <c r="D53" s="5">
        <v>0</v>
      </c>
      <c r="E53" s="5">
        <v>0</v>
      </c>
      <c r="F53" s="5">
        <v>980</v>
      </c>
      <c r="G53" s="15">
        <v>70</v>
      </c>
      <c r="H53" s="7">
        <v>840</v>
      </c>
      <c r="I53" s="15">
        <v>0</v>
      </c>
      <c r="J53" s="15">
        <v>0</v>
      </c>
      <c r="K53" s="15">
        <v>280</v>
      </c>
      <c r="L53" s="19">
        <v>0.942901264121867</v>
      </c>
      <c r="M53" s="19">
        <v>26.708</v>
      </c>
      <c r="N53" s="19">
        <v>5.48383333333333</v>
      </c>
      <c r="O53" s="21" t="s">
        <v>19</v>
      </c>
    </row>
    <row r="54" spans="1:15">
      <c r="A54" s="6">
        <v>42934</v>
      </c>
      <c r="B54" s="9" t="s">
        <v>21</v>
      </c>
      <c r="C54" s="7">
        <v>280</v>
      </c>
      <c r="D54" s="8">
        <v>140</v>
      </c>
      <c r="E54" s="8">
        <v>5180</v>
      </c>
      <c r="F54" s="8">
        <v>0</v>
      </c>
      <c r="G54" s="8">
        <v>350</v>
      </c>
      <c r="H54" s="7">
        <v>3010</v>
      </c>
      <c r="I54" s="8">
        <v>7700</v>
      </c>
      <c r="J54" s="8">
        <v>17290</v>
      </c>
      <c r="K54" s="8">
        <v>18060</v>
      </c>
      <c r="L54" s="19">
        <v>0.74</v>
      </c>
      <c r="M54" s="19">
        <v>25.434</v>
      </c>
      <c r="N54" s="19">
        <v>7.28683333333333</v>
      </c>
      <c r="O54" s="21" t="s">
        <v>19</v>
      </c>
    </row>
    <row r="55" spans="1:15">
      <c r="A55" s="6">
        <v>42969</v>
      </c>
      <c r="B55" s="9" t="s">
        <v>21</v>
      </c>
      <c r="C55" s="7">
        <v>0</v>
      </c>
      <c r="D55" s="10">
        <v>140</v>
      </c>
      <c r="E55" s="10">
        <v>140</v>
      </c>
      <c r="F55" s="10">
        <v>1330</v>
      </c>
      <c r="G55" s="10">
        <v>0</v>
      </c>
      <c r="H55" s="7">
        <v>420</v>
      </c>
      <c r="I55" s="10">
        <v>140</v>
      </c>
      <c r="J55" s="10">
        <v>1750</v>
      </c>
      <c r="K55" s="10">
        <v>16240</v>
      </c>
      <c r="L55" s="19">
        <v>0.47</v>
      </c>
      <c r="M55" s="19">
        <v>25.5033333333333</v>
      </c>
      <c r="N55" s="19">
        <v>9.49266666666667</v>
      </c>
      <c r="O55" s="21" t="s">
        <v>19</v>
      </c>
    </row>
    <row r="56" spans="1:15">
      <c r="A56" s="6">
        <v>42998</v>
      </c>
      <c r="B56" s="9" t="s">
        <v>21</v>
      </c>
      <c r="C56" s="7">
        <v>0</v>
      </c>
      <c r="D56" s="8">
        <v>0</v>
      </c>
      <c r="E56" s="8">
        <v>1470</v>
      </c>
      <c r="F56" s="8">
        <v>3570</v>
      </c>
      <c r="G56" s="8">
        <v>4</v>
      </c>
      <c r="H56" s="7">
        <v>5740</v>
      </c>
      <c r="I56" s="8">
        <v>700</v>
      </c>
      <c r="J56" s="8">
        <v>21000</v>
      </c>
      <c r="K56" s="8">
        <v>13720</v>
      </c>
      <c r="L56" s="19">
        <v>0.682198949789333</v>
      </c>
      <c r="M56" s="19">
        <v>25.2938333333333</v>
      </c>
      <c r="N56" s="19">
        <v>8.801</v>
      </c>
      <c r="O56" s="21" t="s">
        <v>19</v>
      </c>
    </row>
    <row r="57" spans="1:15">
      <c r="A57" s="6">
        <v>43030</v>
      </c>
      <c r="B57" s="17" t="s">
        <v>21</v>
      </c>
      <c r="C57" s="10">
        <v>0</v>
      </c>
      <c r="D57" s="10">
        <v>0</v>
      </c>
      <c r="E57" s="10">
        <v>0</v>
      </c>
      <c r="F57" s="10">
        <v>67</v>
      </c>
      <c r="G57" s="10">
        <v>0</v>
      </c>
      <c r="H57" s="10">
        <v>0</v>
      </c>
      <c r="I57" s="10">
        <v>0</v>
      </c>
      <c r="J57" s="10">
        <v>4154</v>
      </c>
      <c r="K57" s="10">
        <v>0</v>
      </c>
      <c r="L57" s="19">
        <v>0.470485264022133</v>
      </c>
      <c r="M57" s="19">
        <v>24.0200833333333</v>
      </c>
      <c r="N57" s="19">
        <v>6.08616666666667</v>
      </c>
      <c r="O57" s="21" t="s">
        <v>19</v>
      </c>
    </row>
    <row r="58" spans="1:15">
      <c r="A58" s="6">
        <v>43053</v>
      </c>
      <c r="B58" s="9" t="s">
        <v>21</v>
      </c>
      <c r="C58" s="18">
        <v>0</v>
      </c>
      <c r="D58" s="18">
        <v>0</v>
      </c>
      <c r="E58" s="18">
        <v>0</v>
      </c>
      <c r="F58" s="18">
        <v>420</v>
      </c>
      <c r="G58" s="18">
        <v>0</v>
      </c>
      <c r="H58" s="18">
        <v>0</v>
      </c>
      <c r="I58" s="18">
        <v>700</v>
      </c>
      <c r="J58" s="18">
        <v>700</v>
      </c>
      <c r="K58" s="18">
        <v>23100</v>
      </c>
      <c r="L58" s="19">
        <v>0.249411956674133</v>
      </c>
      <c r="M58" s="19">
        <v>26.0048333333333</v>
      </c>
      <c r="N58" s="19">
        <v>3.67616666666667</v>
      </c>
      <c r="O58" s="21" t="s">
        <v>19</v>
      </c>
    </row>
    <row r="59" spans="1:15">
      <c r="A59" s="6">
        <v>43245</v>
      </c>
      <c r="B59" s="9" t="s">
        <v>21</v>
      </c>
      <c r="C59" s="7">
        <v>560</v>
      </c>
      <c r="D59" s="15">
        <v>0</v>
      </c>
      <c r="E59" s="15">
        <v>0</v>
      </c>
      <c r="F59" s="15">
        <v>1400</v>
      </c>
      <c r="G59" s="15">
        <v>210</v>
      </c>
      <c r="H59" s="7">
        <v>1540</v>
      </c>
      <c r="I59" s="15">
        <v>7</v>
      </c>
      <c r="J59" s="15">
        <v>210</v>
      </c>
      <c r="K59" s="15">
        <v>980</v>
      </c>
      <c r="L59" s="19">
        <v>0.845125128175467</v>
      </c>
      <c r="M59" s="19">
        <v>25.7871904761905</v>
      </c>
      <c r="N59" s="19">
        <v>3.3572380952381</v>
      </c>
      <c r="O59" s="21" t="s">
        <v>19</v>
      </c>
    </row>
    <row r="60" spans="1:15">
      <c r="A60" s="6">
        <v>43277</v>
      </c>
      <c r="B60" s="9" t="s">
        <v>21</v>
      </c>
      <c r="C60" s="7">
        <v>0</v>
      </c>
      <c r="D60" s="8">
        <v>0</v>
      </c>
      <c r="E60" s="8">
        <v>4</v>
      </c>
      <c r="F60" s="8">
        <v>140</v>
      </c>
      <c r="G60" s="8">
        <v>70</v>
      </c>
      <c r="H60" s="7">
        <v>140</v>
      </c>
      <c r="I60" s="8">
        <v>420</v>
      </c>
      <c r="J60" s="8">
        <v>1</v>
      </c>
      <c r="K60" s="8">
        <v>4</v>
      </c>
      <c r="L60" s="19">
        <v>1.0220208309528</v>
      </c>
      <c r="M60" s="19">
        <v>26.4289047619048</v>
      </c>
      <c r="N60" s="19">
        <v>5.34804761904762</v>
      </c>
      <c r="O60" s="21" t="s">
        <v>19</v>
      </c>
    </row>
    <row r="61" spans="1:15">
      <c r="A61" s="6">
        <v>43299</v>
      </c>
      <c r="B61" s="9" t="s">
        <v>21</v>
      </c>
      <c r="C61" s="7">
        <v>280</v>
      </c>
      <c r="D61" s="8">
        <v>140</v>
      </c>
      <c r="E61" s="8">
        <v>210</v>
      </c>
      <c r="F61" s="8">
        <v>1190</v>
      </c>
      <c r="G61" s="8">
        <v>420</v>
      </c>
      <c r="H61" s="7">
        <v>1470</v>
      </c>
      <c r="I61" s="8">
        <v>4340</v>
      </c>
      <c r="J61" s="8">
        <v>23450</v>
      </c>
      <c r="K61" s="8">
        <v>11270</v>
      </c>
      <c r="L61" s="19">
        <v>0.693594239972978</v>
      </c>
      <c r="M61" s="19">
        <v>25.947375</v>
      </c>
      <c r="N61" s="19">
        <v>9.57479166666667</v>
      </c>
      <c r="O61" s="21" t="s">
        <v>19</v>
      </c>
    </row>
    <row r="62" spans="1:15">
      <c r="A62" s="6">
        <v>43333</v>
      </c>
      <c r="B62" s="9" t="s">
        <v>21</v>
      </c>
      <c r="C62" s="8">
        <v>0</v>
      </c>
      <c r="D62" s="8">
        <v>0</v>
      </c>
      <c r="E62" s="8">
        <v>4130</v>
      </c>
      <c r="F62" s="8">
        <v>1540</v>
      </c>
      <c r="G62" s="8">
        <v>140</v>
      </c>
      <c r="H62" s="8">
        <v>1540</v>
      </c>
      <c r="I62" s="8">
        <v>420</v>
      </c>
      <c r="J62" s="8">
        <v>1680</v>
      </c>
      <c r="K62" s="8">
        <v>4760</v>
      </c>
      <c r="L62" s="19">
        <v>0.47</v>
      </c>
      <c r="M62" s="19">
        <v>25.873</v>
      </c>
      <c r="N62" s="19">
        <v>8.9665</v>
      </c>
      <c r="O62" s="21" t="s">
        <v>19</v>
      </c>
    </row>
    <row r="63" spans="1:15">
      <c r="A63" s="11">
        <v>43362</v>
      </c>
      <c r="B63" s="9" t="s">
        <v>21</v>
      </c>
      <c r="C63" s="8">
        <v>0</v>
      </c>
      <c r="D63" s="8">
        <v>0</v>
      </c>
      <c r="E63" s="8">
        <v>0</v>
      </c>
      <c r="F63" s="8">
        <v>560</v>
      </c>
      <c r="G63" s="8">
        <v>70</v>
      </c>
      <c r="H63" s="8">
        <v>2590</v>
      </c>
      <c r="I63" s="8">
        <v>7210</v>
      </c>
      <c r="J63" s="8">
        <v>7770</v>
      </c>
      <c r="K63" s="8">
        <v>15750</v>
      </c>
      <c r="L63" s="19">
        <v>0.55</v>
      </c>
      <c r="M63" s="19">
        <v>25.3418333333333</v>
      </c>
      <c r="N63" s="19">
        <v>10.2359166666667</v>
      </c>
      <c r="O63" s="21" t="s">
        <v>19</v>
      </c>
    </row>
    <row r="64" spans="1:15">
      <c r="A64" s="11">
        <v>43407</v>
      </c>
      <c r="B64" s="9" t="s">
        <v>21</v>
      </c>
      <c r="C64" s="8">
        <v>0</v>
      </c>
      <c r="D64" s="8">
        <v>0</v>
      </c>
      <c r="E64" s="8">
        <v>0</v>
      </c>
      <c r="F64" s="8">
        <v>140</v>
      </c>
      <c r="G64" s="8">
        <v>1</v>
      </c>
      <c r="H64" s="8">
        <v>105</v>
      </c>
      <c r="I64" s="8">
        <v>70</v>
      </c>
      <c r="J64" s="8">
        <v>280</v>
      </c>
      <c r="K64" s="8">
        <v>4550</v>
      </c>
      <c r="L64" s="19">
        <v>0.375888662504533</v>
      </c>
      <c r="M64" s="19">
        <v>26.5358333333333</v>
      </c>
      <c r="N64" s="19">
        <v>3.76105555555556</v>
      </c>
      <c r="O64" s="21" t="s">
        <v>19</v>
      </c>
    </row>
    <row r="65" spans="1:15">
      <c r="A65" s="11">
        <v>43634</v>
      </c>
      <c r="B65" s="9" t="s">
        <v>21</v>
      </c>
      <c r="C65" s="8">
        <v>0</v>
      </c>
      <c r="D65" s="8">
        <v>0</v>
      </c>
      <c r="E65" s="8">
        <v>0</v>
      </c>
      <c r="F65" s="8">
        <v>630</v>
      </c>
      <c r="G65" s="8">
        <v>1</v>
      </c>
      <c r="H65" s="8">
        <v>2100</v>
      </c>
      <c r="I65" s="8">
        <v>910</v>
      </c>
      <c r="J65" s="8">
        <v>0</v>
      </c>
      <c r="K65" s="8">
        <v>0</v>
      </c>
      <c r="L65" s="19">
        <v>0.5358829672864</v>
      </c>
      <c r="M65" s="19">
        <v>26.3186666666667</v>
      </c>
      <c r="N65" s="19">
        <v>4.84988888888889</v>
      </c>
      <c r="O65" s="21" t="s">
        <v>19</v>
      </c>
    </row>
    <row r="66" spans="1:15">
      <c r="A66" s="11">
        <v>43702</v>
      </c>
      <c r="B66" s="9" t="s">
        <v>21</v>
      </c>
      <c r="C66" s="5">
        <v>0</v>
      </c>
      <c r="D66" s="5">
        <v>0</v>
      </c>
      <c r="E66" s="5">
        <v>0</v>
      </c>
      <c r="F66" s="5">
        <v>910</v>
      </c>
      <c r="G66" s="8">
        <v>140</v>
      </c>
      <c r="H66" s="8">
        <v>2380</v>
      </c>
      <c r="I66" s="8">
        <v>490</v>
      </c>
      <c r="J66" s="8">
        <v>1260</v>
      </c>
      <c r="K66" s="8">
        <v>9940</v>
      </c>
      <c r="L66" s="19">
        <v>0.4720524766872</v>
      </c>
      <c r="M66" s="19">
        <v>25.9274166666667</v>
      </c>
      <c r="N66" s="19">
        <v>7.91608333333333</v>
      </c>
      <c r="O66" s="21" t="s">
        <v>19</v>
      </c>
    </row>
    <row r="67" spans="1:15">
      <c r="A67" s="11">
        <v>43755</v>
      </c>
      <c r="B67" s="9" t="s">
        <v>21</v>
      </c>
      <c r="C67" s="5">
        <v>0</v>
      </c>
      <c r="D67" s="5">
        <v>0</v>
      </c>
      <c r="E67" s="5">
        <v>0</v>
      </c>
      <c r="F67" s="5">
        <v>770</v>
      </c>
      <c r="G67" s="8">
        <v>0</v>
      </c>
      <c r="H67" s="8">
        <v>280</v>
      </c>
      <c r="I67" s="8">
        <v>2520</v>
      </c>
      <c r="J67" s="8">
        <v>5040</v>
      </c>
      <c r="K67" s="8">
        <v>5670</v>
      </c>
      <c r="L67" s="19">
        <v>0.4632190444742</v>
      </c>
      <c r="M67" s="19">
        <v>25.94975</v>
      </c>
      <c r="N67" s="19">
        <v>5.82916666666667</v>
      </c>
      <c r="O67" s="21" t="s">
        <v>19</v>
      </c>
    </row>
    <row r="68" spans="1:15">
      <c r="A68" s="2">
        <v>41108</v>
      </c>
      <c r="B68" s="22" t="s">
        <v>22</v>
      </c>
      <c r="C68" s="4">
        <v>90</v>
      </c>
      <c r="D68" s="5">
        <v>810</v>
      </c>
      <c r="E68" s="5">
        <v>450</v>
      </c>
      <c r="F68" s="5">
        <v>1440</v>
      </c>
      <c r="G68" s="5">
        <v>90</v>
      </c>
      <c r="H68" s="4">
        <v>990</v>
      </c>
      <c r="I68" s="5">
        <v>2610</v>
      </c>
      <c r="J68" s="5">
        <v>0</v>
      </c>
      <c r="K68" s="5">
        <v>1620</v>
      </c>
      <c r="L68" s="19">
        <v>0.332494006410667</v>
      </c>
      <c r="M68" s="19">
        <v>27.6950416666667</v>
      </c>
      <c r="N68" s="19">
        <v>2.67008333333333</v>
      </c>
      <c r="O68" s="20">
        <f>85/2</f>
        <v>42.5</v>
      </c>
    </row>
    <row r="69" spans="1:15">
      <c r="A69" s="6">
        <v>41141</v>
      </c>
      <c r="B69" s="6" t="s">
        <v>23</v>
      </c>
      <c r="C69" s="7">
        <v>0</v>
      </c>
      <c r="D69" s="8">
        <v>0</v>
      </c>
      <c r="E69" s="8">
        <v>0</v>
      </c>
      <c r="F69" s="8">
        <v>4480</v>
      </c>
      <c r="G69" s="8">
        <v>2</v>
      </c>
      <c r="H69" s="7">
        <v>40</v>
      </c>
      <c r="I69" s="8">
        <v>40</v>
      </c>
      <c r="J69" s="8">
        <v>160</v>
      </c>
      <c r="K69" s="8">
        <v>680</v>
      </c>
      <c r="L69" s="19">
        <v>0.317780708688</v>
      </c>
      <c r="M69" s="19">
        <v>27.5551666666667</v>
      </c>
      <c r="N69" s="19">
        <v>4.8275</v>
      </c>
      <c r="O69" s="20">
        <f t="shared" ref="O69:O81" si="0">75/2</f>
        <v>37.5</v>
      </c>
    </row>
    <row r="70" spans="1:15">
      <c r="A70" s="6">
        <v>41171</v>
      </c>
      <c r="B70" s="9" t="s">
        <v>24</v>
      </c>
      <c r="C70" s="7">
        <v>0</v>
      </c>
      <c r="D70" s="8">
        <v>0</v>
      </c>
      <c r="E70" s="8">
        <v>0</v>
      </c>
      <c r="F70" s="8">
        <v>800</v>
      </c>
      <c r="G70" s="8">
        <v>0</v>
      </c>
      <c r="H70" s="7">
        <v>1</v>
      </c>
      <c r="I70" s="8">
        <v>360</v>
      </c>
      <c r="J70" s="8">
        <v>4</v>
      </c>
      <c r="K70" s="8">
        <v>2640</v>
      </c>
      <c r="L70" s="19">
        <v>0.294340394144</v>
      </c>
      <c r="M70" s="19">
        <v>27.4335</v>
      </c>
      <c r="N70" s="19">
        <v>5.71933333333333</v>
      </c>
      <c r="O70" s="20">
        <f t="shared" si="0"/>
        <v>37.5</v>
      </c>
    </row>
    <row r="71" spans="1:15">
      <c r="A71" s="6">
        <v>41192</v>
      </c>
      <c r="B71" s="9" t="s">
        <v>23</v>
      </c>
      <c r="C71" s="7">
        <v>0</v>
      </c>
      <c r="D71" s="8">
        <v>0</v>
      </c>
      <c r="E71" s="8">
        <v>0</v>
      </c>
      <c r="F71" s="8">
        <v>280</v>
      </c>
      <c r="G71" s="8">
        <v>1</v>
      </c>
      <c r="H71" s="7">
        <v>240</v>
      </c>
      <c r="I71" s="8">
        <v>80</v>
      </c>
      <c r="J71" s="8">
        <v>200</v>
      </c>
      <c r="K71" s="8">
        <v>4360</v>
      </c>
      <c r="L71" s="19">
        <v>0.325569471074667</v>
      </c>
      <c r="M71" s="19">
        <v>27.2288333333333</v>
      </c>
      <c r="N71" s="19">
        <v>6.7235</v>
      </c>
      <c r="O71" s="20">
        <f t="shared" si="0"/>
        <v>37.5</v>
      </c>
    </row>
    <row r="72" spans="1:15">
      <c r="A72" s="6">
        <v>41444</v>
      </c>
      <c r="B72" s="9" t="s">
        <v>17</v>
      </c>
      <c r="C72" s="7" t="s">
        <v>17</v>
      </c>
      <c r="D72" s="8" t="s">
        <v>17</v>
      </c>
      <c r="E72" s="8" t="s">
        <v>17</v>
      </c>
      <c r="F72" s="8" t="s">
        <v>17</v>
      </c>
      <c r="G72" s="8" t="s">
        <v>17</v>
      </c>
      <c r="H72" s="7" t="s">
        <v>17</v>
      </c>
      <c r="I72" s="8" t="s">
        <v>17</v>
      </c>
      <c r="J72" s="8" t="s">
        <v>17</v>
      </c>
      <c r="K72" s="8" t="s">
        <v>17</v>
      </c>
      <c r="L72" s="19">
        <v>0.303882754402667</v>
      </c>
      <c r="M72" s="19">
        <v>27.5968333333333</v>
      </c>
      <c r="N72" s="19">
        <v>2.5165</v>
      </c>
      <c r="O72" s="20">
        <f t="shared" si="0"/>
        <v>37.5</v>
      </c>
    </row>
    <row r="73" spans="1:15">
      <c r="A73" s="6">
        <v>41587</v>
      </c>
      <c r="B73" s="9" t="s">
        <v>23</v>
      </c>
      <c r="C73" s="7">
        <v>0</v>
      </c>
      <c r="D73" s="8">
        <v>0</v>
      </c>
      <c r="E73" s="8">
        <v>0</v>
      </c>
      <c r="F73" s="8">
        <v>1360</v>
      </c>
      <c r="G73" s="8">
        <v>0</v>
      </c>
      <c r="H73" s="7">
        <v>320</v>
      </c>
      <c r="I73" s="8">
        <v>0</v>
      </c>
      <c r="J73" s="8">
        <v>280</v>
      </c>
      <c r="K73" s="8">
        <v>8160</v>
      </c>
      <c r="L73" s="19">
        <v>0.318158118956</v>
      </c>
      <c r="M73" s="19">
        <v>27.49075</v>
      </c>
      <c r="N73" s="19">
        <v>3.3615</v>
      </c>
      <c r="O73" s="20">
        <f t="shared" si="0"/>
        <v>37.5</v>
      </c>
    </row>
    <row r="74" spans="1:15">
      <c r="A74" s="6">
        <v>41872</v>
      </c>
      <c r="B74" s="9" t="s">
        <v>23</v>
      </c>
      <c r="C74" s="7">
        <v>0</v>
      </c>
      <c r="D74" s="8">
        <v>0</v>
      </c>
      <c r="E74" s="8">
        <v>0</v>
      </c>
      <c r="F74" s="8">
        <v>2680</v>
      </c>
      <c r="G74" s="8">
        <v>1</v>
      </c>
      <c r="H74" s="7">
        <v>4</v>
      </c>
      <c r="I74" s="8">
        <v>1280</v>
      </c>
      <c r="J74" s="8">
        <v>4</v>
      </c>
      <c r="K74" s="8">
        <v>1200</v>
      </c>
      <c r="L74" s="19">
        <v>0.29311354678</v>
      </c>
      <c r="M74" s="19">
        <v>27.52675</v>
      </c>
      <c r="N74" s="19">
        <v>3.24075</v>
      </c>
      <c r="O74" s="20">
        <f t="shared" si="0"/>
        <v>37.5</v>
      </c>
    </row>
    <row r="75" spans="1:15">
      <c r="A75" s="6">
        <v>41930</v>
      </c>
      <c r="B75" s="9" t="s">
        <v>23</v>
      </c>
      <c r="C75" s="7">
        <v>0</v>
      </c>
      <c r="D75" s="8">
        <v>0</v>
      </c>
      <c r="E75" s="8">
        <v>0</v>
      </c>
      <c r="F75" s="8">
        <v>2800</v>
      </c>
      <c r="G75" s="8">
        <v>0</v>
      </c>
      <c r="H75" s="7">
        <v>280</v>
      </c>
      <c r="I75" s="8">
        <v>240</v>
      </c>
      <c r="J75" s="8">
        <v>160</v>
      </c>
      <c r="K75" s="8">
        <v>9600</v>
      </c>
      <c r="L75" s="19">
        <v>0.351311358986</v>
      </c>
      <c r="M75" s="19">
        <v>27.535</v>
      </c>
      <c r="N75" s="19">
        <v>4.35075</v>
      </c>
      <c r="O75" s="20">
        <f t="shared" si="0"/>
        <v>37.5</v>
      </c>
    </row>
    <row r="76" spans="1:15">
      <c r="A76" s="6">
        <v>41960</v>
      </c>
      <c r="B76" s="9" t="s">
        <v>23</v>
      </c>
      <c r="C76" s="7">
        <v>0</v>
      </c>
      <c r="D76" s="8">
        <v>0</v>
      </c>
      <c r="E76" s="8">
        <v>0</v>
      </c>
      <c r="F76" s="8">
        <v>400</v>
      </c>
      <c r="G76" s="8">
        <v>1</v>
      </c>
      <c r="H76" s="7">
        <v>80</v>
      </c>
      <c r="I76" s="8">
        <v>40</v>
      </c>
      <c r="J76" s="8">
        <v>160</v>
      </c>
      <c r="K76" s="8">
        <v>5120</v>
      </c>
      <c r="L76" s="19">
        <v>0.311918908904</v>
      </c>
      <c r="M76" s="19">
        <v>27.58975</v>
      </c>
      <c r="N76" s="19">
        <v>1.2945</v>
      </c>
      <c r="O76" s="20">
        <f t="shared" si="0"/>
        <v>37.5</v>
      </c>
    </row>
    <row r="77" spans="1:15">
      <c r="A77" s="6">
        <v>42175</v>
      </c>
      <c r="B77" s="9" t="s">
        <v>23</v>
      </c>
      <c r="C77" s="7">
        <v>0</v>
      </c>
      <c r="D77" s="8">
        <v>1</v>
      </c>
      <c r="E77" s="8">
        <v>0</v>
      </c>
      <c r="F77" s="8">
        <v>120</v>
      </c>
      <c r="G77" s="8">
        <v>0</v>
      </c>
      <c r="H77" s="7">
        <v>0</v>
      </c>
      <c r="I77" s="8">
        <v>0</v>
      </c>
      <c r="J77" s="8">
        <v>0</v>
      </c>
      <c r="K77" s="8">
        <v>24</v>
      </c>
      <c r="L77" s="19">
        <v>0.383832215608</v>
      </c>
      <c r="M77" s="19">
        <v>27.95475</v>
      </c>
      <c r="N77" s="19">
        <v>0.24975</v>
      </c>
      <c r="O77" s="20">
        <f t="shared" si="0"/>
        <v>37.5</v>
      </c>
    </row>
    <row r="78" spans="1:15">
      <c r="A78" s="6">
        <v>42205</v>
      </c>
      <c r="B78" s="9" t="s">
        <v>23</v>
      </c>
      <c r="C78" s="7">
        <v>0</v>
      </c>
      <c r="D78" s="8">
        <v>120</v>
      </c>
      <c r="E78" s="8">
        <v>0</v>
      </c>
      <c r="F78" s="8">
        <v>960</v>
      </c>
      <c r="G78" s="8">
        <v>1</v>
      </c>
      <c r="H78" s="7">
        <v>280</v>
      </c>
      <c r="I78" s="8">
        <v>0</v>
      </c>
      <c r="J78" s="8">
        <v>0</v>
      </c>
      <c r="K78" s="8">
        <v>1080</v>
      </c>
      <c r="L78" s="19">
        <v>0.305720849040667</v>
      </c>
      <c r="M78" s="19">
        <v>27.6975</v>
      </c>
      <c r="N78" s="19">
        <v>1.97775</v>
      </c>
      <c r="O78" s="20">
        <f t="shared" si="0"/>
        <v>37.5</v>
      </c>
    </row>
    <row r="79" spans="1:15">
      <c r="A79" s="6">
        <v>42235</v>
      </c>
      <c r="B79" s="9" t="s">
        <v>23</v>
      </c>
      <c r="C79" s="7">
        <v>0</v>
      </c>
      <c r="D79" s="8">
        <v>0</v>
      </c>
      <c r="E79" s="8">
        <v>260</v>
      </c>
      <c r="F79" s="8">
        <v>240</v>
      </c>
      <c r="G79" s="8">
        <v>0</v>
      </c>
      <c r="H79" s="7">
        <v>2</v>
      </c>
      <c r="I79" s="8">
        <v>60</v>
      </c>
      <c r="J79" s="8">
        <v>1</v>
      </c>
      <c r="K79" s="8">
        <v>280</v>
      </c>
      <c r="L79" s="19">
        <v>0.2630358946688</v>
      </c>
      <c r="M79" s="19">
        <v>27.8021</v>
      </c>
      <c r="N79" s="19">
        <v>2.6438</v>
      </c>
      <c r="O79" s="20">
        <f t="shared" si="0"/>
        <v>37.5</v>
      </c>
    </row>
    <row r="80" spans="1:15">
      <c r="A80" s="6">
        <v>42268</v>
      </c>
      <c r="B80" s="9" t="s">
        <v>23</v>
      </c>
      <c r="C80" s="7">
        <v>1280</v>
      </c>
      <c r="D80" s="8">
        <v>0</v>
      </c>
      <c r="E80" s="8">
        <v>0</v>
      </c>
      <c r="F80" s="8">
        <v>0</v>
      </c>
      <c r="G80" s="8">
        <v>0</v>
      </c>
      <c r="H80" s="7">
        <v>4</v>
      </c>
      <c r="I80" s="8">
        <v>0</v>
      </c>
      <c r="J80" s="8">
        <v>0</v>
      </c>
      <c r="K80" s="8">
        <v>2720</v>
      </c>
      <c r="L80" s="19">
        <v>0.285498391879467</v>
      </c>
      <c r="M80" s="19">
        <v>27.3883</v>
      </c>
      <c r="N80" s="19">
        <v>5.4866</v>
      </c>
      <c r="O80" s="20">
        <f t="shared" si="0"/>
        <v>37.5</v>
      </c>
    </row>
    <row r="81" spans="1:15">
      <c r="A81" s="6">
        <v>42297</v>
      </c>
      <c r="B81" s="9" t="s">
        <v>23</v>
      </c>
      <c r="C81" s="7">
        <v>0</v>
      </c>
      <c r="D81" s="8">
        <v>0</v>
      </c>
      <c r="E81" s="8">
        <v>0</v>
      </c>
      <c r="F81" s="8">
        <v>120</v>
      </c>
      <c r="G81" s="8">
        <v>2</v>
      </c>
      <c r="H81" s="7">
        <v>160</v>
      </c>
      <c r="I81" s="8">
        <v>1</v>
      </c>
      <c r="J81" s="8">
        <v>0</v>
      </c>
      <c r="K81" s="8">
        <v>3600</v>
      </c>
      <c r="L81" s="19">
        <v>0.1089779358512</v>
      </c>
      <c r="M81" s="19">
        <v>27.7695</v>
      </c>
      <c r="N81" s="19">
        <v>2.4985</v>
      </c>
      <c r="O81" s="20">
        <f t="shared" si="0"/>
        <v>37.5</v>
      </c>
    </row>
    <row r="82" spans="1:15">
      <c r="A82" s="6">
        <v>42596</v>
      </c>
      <c r="B82" s="9" t="s">
        <v>25</v>
      </c>
      <c r="C82" s="7">
        <v>0</v>
      </c>
      <c r="D82" s="8">
        <v>0</v>
      </c>
      <c r="E82" s="8">
        <v>0</v>
      </c>
      <c r="F82" s="8">
        <v>1600</v>
      </c>
      <c r="G82" s="8">
        <v>4</v>
      </c>
      <c r="H82" s="7">
        <v>1240</v>
      </c>
      <c r="I82" s="8">
        <v>120</v>
      </c>
      <c r="J82" s="8">
        <v>2000</v>
      </c>
      <c r="K82" s="8">
        <v>17200</v>
      </c>
      <c r="L82" s="19">
        <v>0.12173372002468</v>
      </c>
      <c r="M82" s="19">
        <v>27.556</v>
      </c>
      <c r="N82" s="19">
        <v>1.58625</v>
      </c>
      <c r="O82" s="20">
        <f>62/2</f>
        <v>31</v>
      </c>
    </row>
    <row r="83" spans="1:15">
      <c r="A83" s="6">
        <v>42633</v>
      </c>
      <c r="B83" s="9" t="s">
        <v>23</v>
      </c>
      <c r="C83" s="7">
        <v>0</v>
      </c>
      <c r="D83" s="8">
        <v>0</v>
      </c>
      <c r="E83" s="8">
        <v>0</v>
      </c>
      <c r="F83" s="8">
        <v>240</v>
      </c>
      <c r="G83" s="8">
        <v>1</v>
      </c>
      <c r="H83" s="7">
        <v>2</v>
      </c>
      <c r="I83" s="8">
        <v>12</v>
      </c>
      <c r="J83" s="8">
        <v>0</v>
      </c>
      <c r="K83" s="8">
        <v>4640</v>
      </c>
      <c r="L83" s="19">
        <v>0.1945625729912</v>
      </c>
      <c r="M83" s="19">
        <v>27.65675</v>
      </c>
      <c r="N83" s="19">
        <v>4.91216666666667</v>
      </c>
      <c r="O83" s="20">
        <f t="shared" ref="O83:O96" si="1">75/2</f>
        <v>37.5</v>
      </c>
    </row>
    <row r="84" spans="1:15">
      <c r="A84" s="6">
        <v>42687</v>
      </c>
      <c r="B84" s="9" t="s">
        <v>23</v>
      </c>
      <c r="C84" s="7">
        <v>0</v>
      </c>
      <c r="D84" s="10">
        <v>0</v>
      </c>
      <c r="E84" s="10">
        <v>0</v>
      </c>
      <c r="F84" s="10">
        <v>160</v>
      </c>
      <c r="G84" s="10">
        <v>1</v>
      </c>
      <c r="H84" s="7">
        <v>160</v>
      </c>
      <c r="I84" s="10">
        <v>0</v>
      </c>
      <c r="J84" s="10">
        <v>280</v>
      </c>
      <c r="K84" s="10">
        <v>5160</v>
      </c>
      <c r="L84" s="19">
        <v>0.2211290406992</v>
      </c>
      <c r="M84" s="19">
        <v>27.0054166666667</v>
      </c>
      <c r="N84" s="19">
        <v>5.31733333333333</v>
      </c>
      <c r="O84" s="20">
        <f t="shared" si="1"/>
        <v>37.5</v>
      </c>
    </row>
    <row r="85" spans="1:15">
      <c r="A85" s="6">
        <v>42875</v>
      </c>
      <c r="B85" s="9" t="s">
        <v>23</v>
      </c>
      <c r="C85" s="7">
        <v>0</v>
      </c>
      <c r="D85" s="10">
        <v>0</v>
      </c>
      <c r="E85" s="10">
        <v>0</v>
      </c>
      <c r="F85" s="10">
        <v>1680</v>
      </c>
      <c r="G85" s="10">
        <v>4</v>
      </c>
      <c r="H85" s="7">
        <v>1120</v>
      </c>
      <c r="I85" s="10">
        <v>0</v>
      </c>
      <c r="J85" s="10">
        <v>0</v>
      </c>
      <c r="K85" s="10">
        <v>6480</v>
      </c>
      <c r="L85" s="19">
        <v>0.2200430607918</v>
      </c>
      <c r="M85" s="19">
        <v>27.986625</v>
      </c>
      <c r="N85" s="19">
        <v>-0.238</v>
      </c>
      <c r="O85" s="20">
        <f t="shared" si="1"/>
        <v>37.5</v>
      </c>
    </row>
    <row r="86" spans="1:15">
      <c r="A86" s="6">
        <v>42907</v>
      </c>
      <c r="B86" s="9" t="s">
        <v>23</v>
      </c>
      <c r="C86" s="7">
        <v>0</v>
      </c>
      <c r="D86" s="8">
        <v>0</v>
      </c>
      <c r="E86" s="8">
        <v>0</v>
      </c>
      <c r="F86" s="8">
        <v>560</v>
      </c>
      <c r="G86" s="8">
        <v>0</v>
      </c>
      <c r="H86" s="7">
        <v>2</v>
      </c>
      <c r="I86" s="8">
        <v>0</v>
      </c>
      <c r="J86" s="8">
        <v>0</v>
      </c>
      <c r="K86" s="8">
        <v>0</v>
      </c>
      <c r="L86" s="19">
        <v>0.6116487568636</v>
      </c>
      <c r="M86" s="19">
        <v>27.59675</v>
      </c>
      <c r="N86" s="19">
        <v>0.96825</v>
      </c>
      <c r="O86" s="20">
        <f t="shared" si="1"/>
        <v>37.5</v>
      </c>
    </row>
    <row r="87" spans="1:15">
      <c r="A87" s="6">
        <v>42934</v>
      </c>
      <c r="B87" s="9" t="s">
        <v>23</v>
      </c>
      <c r="C87" s="7">
        <v>0</v>
      </c>
      <c r="D87" s="8">
        <v>8</v>
      </c>
      <c r="E87" s="8">
        <v>320</v>
      </c>
      <c r="F87" s="8">
        <v>160</v>
      </c>
      <c r="G87" s="8">
        <v>1</v>
      </c>
      <c r="H87" s="7">
        <v>560</v>
      </c>
      <c r="I87" s="8">
        <v>320</v>
      </c>
      <c r="J87" s="8">
        <v>440</v>
      </c>
      <c r="K87" s="8">
        <v>200</v>
      </c>
      <c r="L87" s="19">
        <v>0.29</v>
      </c>
      <c r="M87" s="19">
        <v>27.0415</v>
      </c>
      <c r="N87" s="19">
        <v>2.85</v>
      </c>
      <c r="O87" s="20">
        <f t="shared" si="1"/>
        <v>37.5</v>
      </c>
    </row>
    <row r="88" spans="1:15">
      <c r="A88" s="6">
        <v>42969</v>
      </c>
      <c r="B88" s="9" t="s">
        <v>23</v>
      </c>
      <c r="C88" s="7">
        <v>0</v>
      </c>
      <c r="D88" s="8">
        <v>80</v>
      </c>
      <c r="E88" s="8">
        <v>80</v>
      </c>
      <c r="F88" s="8">
        <v>520</v>
      </c>
      <c r="G88" s="8">
        <v>0</v>
      </c>
      <c r="H88" s="7">
        <v>40</v>
      </c>
      <c r="I88" s="8">
        <v>400</v>
      </c>
      <c r="J88" s="8">
        <v>400</v>
      </c>
      <c r="K88" s="8">
        <v>8400</v>
      </c>
      <c r="L88" s="19">
        <v>0.25</v>
      </c>
      <c r="M88" s="19">
        <v>27.1645</v>
      </c>
      <c r="N88" s="19">
        <v>2.213</v>
      </c>
      <c r="O88" s="20">
        <f t="shared" si="1"/>
        <v>37.5</v>
      </c>
    </row>
    <row r="89" spans="1:15">
      <c r="A89" s="6">
        <v>42998</v>
      </c>
      <c r="B89" s="9" t="s">
        <v>23</v>
      </c>
      <c r="C89" s="7">
        <v>0</v>
      </c>
      <c r="D89" s="8">
        <v>0</v>
      </c>
      <c r="E89" s="8">
        <v>0</v>
      </c>
      <c r="F89" s="8">
        <v>2000</v>
      </c>
      <c r="G89" s="8">
        <v>80</v>
      </c>
      <c r="H89" s="7">
        <v>7200</v>
      </c>
      <c r="I89" s="8">
        <v>1080</v>
      </c>
      <c r="J89" s="8">
        <v>10720</v>
      </c>
      <c r="K89" s="8">
        <v>13920</v>
      </c>
      <c r="L89" s="19">
        <v>0.4733852121224</v>
      </c>
      <c r="M89" s="19">
        <v>25.982</v>
      </c>
      <c r="N89" s="19">
        <v>6.57675</v>
      </c>
      <c r="O89" s="20">
        <f t="shared" si="1"/>
        <v>37.5</v>
      </c>
    </row>
    <row r="90" spans="1:15">
      <c r="A90" s="6">
        <v>43030</v>
      </c>
      <c r="B90" s="17" t="s">
        <v>23</v>
      </c>
      <c r="C90" s="7">
        <v>0</v>
      </c>
      <c r="D90" s="8">
        <v>0</v>
      </c>
      <c r="E90" s="8">
        <v>0</v>
      </c>
      <c r="F90" s="8">
        <v>800</v>
      </c>
      <c r="G90" s="8">
        <v>0</v>
      </c>
      <c r="H90" s="7">
        <v>5200</v>
      </c>
      <c r="I90" s="8">
        <v>500</v>
      </c>
      <c r="J90" s="8">
        <v>29200</v>
      </c>
      <c r="K90" s="8">
        <v>22400</v>
      </c>
      <c r="L90" s="19">
        <v>0.2873323493128</v>
      </c>
      <c r="M90" s="19">
        <v>25.92975</v>
      </c>
      <c r="N90" s="19">
        <v>3.42725</v>
      </c>
      <c r="O90" s="20">
        <f t="shared" si="1"/>
        <v>37.5</v>
      </c>
    </row>
    <row r="91" spans="1:15">
      <c r="A91" s="6">
        <v>43053</v>
      </c>
      <c r="B91" s="9" t="s">
        <v>23</v>
      </c>
      <c r="C91" s="7">
        <v>0</v>
      </c>
      <c r="D91" s="8">
        <v>0</v>
      </c>
      <c r="E91" s="8">
        <v>0</v>
      </c>
      <c r="F91" s="8">
        <v>560</v>
      </c>
      <c r="G91" s="8">
        <v>0</v>
      </c>
      <c r="H91" s="7">
        <v>0</v>
      </c>
      <c r="I91" s="8">
        <v>480</v>
      </c>
      <c r="J91" s="8">
        <v>40</v>
      </c>
      <c r="K91" s="8">
        <v>7960</v>
      </c>
      <c r="L91" s="19">
        <v>0.1883938508452</v>
      </c>
      <c r="M91" s="19">
        <v>27.25025</v>
      </c>
      <c r="N91" s="19">
        <v>2.91875</v>
      </c>
      <c r="O91" s="20">
        <f t="shared" si="1"/>
        <v>37.5</v>
      </c>
    </row>
    <row r="92" spans="1:15">
      <c r="A92" s="6">
        <v>43245</v>
      </c>
      <c r="B92" s="9" t="s">
        <v>23</v>
      </c>
      <c r="C92" s="7">
        <v>0</v>
      </c>
      <c r="D92" s="8">
        <v>0</v>
      </c>
      <c r="E92" s="8">
        <v>0</v>
      </c>
      <c r="F92" s="8">
        <v>160</v>
      </c>
      <c r="G92" s="8">
        <v>0</v>
      </c>
      <c r="H92" s="7">
        <v>0</v>
      </c>
      <c r="I92" s="8">
        <v>0</v>
      </c>
      <c r="J92" s="8">
        <v>0</v>
      </c>
      <c r="K92" s="8">
        <v>2</v>
      </c>
      <c r="L92" s="19">
        <v>0.2392659791616</v>
      </c>
      <c r="M92" s="19">
        <v>27.4766428571429</v>
      </c>
      <c r="N92" s="19">
        <v>0.205428571428571</v>
      </c>
      <c r="O92" s="20">
        <f t="shared" si="1"/>
        <v>37.5</v>
      </c>
    </row>
    <row r="93" spans="1:15">
      <c r="A93" s="6">
        <v>43277</v>
      </c>
      <c r="B93" s="9" t="s">
        <v>23</v>
      </c>
      <c r="C93" s="7">
        <v>0</v>
      </c>
      <c r="D93" s="8">
        <v>0</v>
      </c>
      <c r="E93" s="8">
        <v>1</v>
      </c>
      <c r="F93" s="8">
        <v>80</v>
      </c>
      <c r="G93" s="8">
        <v>0</v>
      </c>
      <c r="H93" s="7">
        <v>80</v>
      </c>
      <c r="I93" s="8">
        <v>80</v>
      </c>
      <c r="J93" s="8">
        <v>0</v>
      </c>
      <c r="K93" s="8">
        <v>2</v>
      </c>
      <c r="L93" s="19">
        <v>0.85511508798</v>
      </c>
      <c r="M93" s="19">
        <v>27.1255</v>
      </c>
      <c r="N93" s="19">
        <v>1.43557142857143</v>
      </c>
      <c r="O93" s="20">
        <f t="shared" si="1"/>
        <v>37.5</v>
      </c>
    </row>
    <row r="94" spans="1:15">
      <c r="A94" s="6">
        <v>43299</v>
      </c>
      <c r="B94" s="9" t="s">
        <v>23</v>
      </c>
      <c r="C94" s="7">
        <v>4</v>
      </c>
      <c r="D94" s="8">
        <v>200</v>
      </c>
      <c r="E94" s="8">
        <v>240</v>
      </c>
      <c r="F94" s="8">
        <v>120</v>
      </c>
      <c r="G94" s="8">
        <v>0</v>
      </c>
      <c r="H94" s="7">
        <v>320</v>
      </c>
      <c r="I94" s="8">
        <v>840</v>
      </c>
      <c r="J94" s="8">
        <v>760</v>
      </c>
      <c r="K94" s="8">
        <v>1360</v>
      </c>
      <c r="L94" s="19">
        <v>0.220230594997333</v>
      </c>
      <c r="M94" s="19">
        <v>27.0284375</v>
      </c>
      <c r="N94" s="19">
        <v>2.7455</v>
      </c>
      <c r="O94" s="20">
        <f t="shared" si="1"/>
        <v>37.5</v>
      </c>
    </row>
    <row r="95" spans="1:15">
      <c r="A95" s="6">
        <v>43333</v>
      </c>
      <c r="B95" s="9" t="s">
        <v>23</v>
      </c>
      <c r="C95" s="7">
        <v>1</v>
      </c>
      <c r="D95" s="8">
        <v>0</v>
      </c>
      <c r="E95" s="8">
        <v>40</v>
      </c>
      <c r="F95" s="8">
        <v>360</v>
      </c>
      <c r="G95" s="8">
        <v>0</v>
      </c>
      <c r="H95" s="7">
        <v>1</v>
      </c>
      <c r="I95" s="8">
        <v>200</v>
      </c>
      <c r="J95" s="8">
        <v>400</v>
      </c>
      <c r="K95" s="8">
        <v>1800</v>
      </c>
      <c r="L95" s="19">
        <v>0.25</v>
      </c>
      <c r="M95" s="19">
        <v>27.023875</v>
      </c>
      <c r="N95" s="19">
        <v>1.653625</v>
      </c>
      <c r="O95" s="20">
        <f t="shared" si="1"/>
        <v>37.5</v>
      </c>
    </row>
    <row r="96" spans="1:15">
      <c r="A96" s="11">
        <v>43362</v>
      </c>
      <c r="B96" s="9" t="s">
        <v>23</v>
      </c>
      <c r="C96" s="7">
        <v>0</v>
      </c>
      <c r="D96" s="8">
        <v>0</v>
      </c>
      <c r="E96" s="8">
        <v>480</v>
      </c>
      <c r="F96" s="8">
        <v>600</v>
      </c>
      <c r="G96" s="8">
        <v>4</v>
      </c>
      <c r="H96" s="7">
        <v>320</v>
      </c>
      <c r="I96" s="8">
        <v>600</v>
      </c>
      <c r="J96" s="8">
        <v>280</v>
      </c>
      <c r="K96" s="8">
        <v>6280</v>
      </c>
      <c r="L96" s="19">
        <v>0.31</v>
      </c>
      <c r="M96" s="19">
        <v>26.74725</v>
      </c>
      <c r="N96" s="19">
        <v>4.095625</v>
      </c>
      <c r="O96" s="20">
        <f t="shared" si="1"/>
        <v>37.5</v>
      </c>
    </row>
    <row r="97" spans="1:15">
      <c r="A97" s="11">
        <v>43407</v>
      </c>
      <c r="B97" s="9" t="s">
        <v>26</v>
      </c>
      <c r="C97" s="7">
        <v>0</v>
      </c>
      <c r="D97" s="8">
        <v>0</v>
      </c>
      <c r="E97" s="8">
        <v>0</v>
      </c>
      <c r="F97" s="8">
        <v>80</v>
      </c>
      <c r="G97" s="8">
        <v>0</v>
      </c>
      <c r="H97" s="7">
        <v>0</v>
      </c>
      <c r="I97" s="8">
        <v>0</v>
      </c>
      <c r="J97" s="8">
        <v>0</v>
      </c>
      <c r="K97" s="8">
        <v>1920</v>
      </c>
      <c r="L97" s="19">
        <v>0.2538427035564</v>
      </c>
      <c r="M97" s="19">
        <v>27.4954166666667</v>
      </c>
      <c r="N97" s="19">
        <v>2.51208333333333</v>
      </c>
      <c r="O97" s="20">
        <f>70/2</f>
        <v>35</v>
      </c>
    </row>
    <row r="98" spans="1:15">
      <c r="A98" s="11">
        <v>43634</v>
      </c>
      <c r="B98" s="9" t="s">
        <v>23</v>
      </c>
      <c r="C98" s="7">
        <v>2</v>
      </c>
      <c r="D98" s="8">
        <v>0</v>
      </c>
      <c r="E98" s="8">
        <v>0</v>
      </c>
      <c r="F98" s="8">
        <v>160</v>
      </c>
      <c r="G98" s="8">
        <v>0</v>
      </c>
      <c r="H98" s="7">
        <v>0</v>
      </c>
      <c r="I98" s="8">
        <v>160</v>
      </c>
      <c r="J98" s="8">
        <v>0</v>
      </c>
      <c r="K98" s="8">
        <v>0</v>
      </c>
      <c r="L98" s="19">
        <v>0.2985403752672</v>
      </c>
      <c r="M98" s="19">
        <v>27.4381666666667</v>
      </c>
      <c r="N98" s="19">
        <v>0.4975</v>
      </c>
      <c r="O98" s="20">
        <f t="shared" ref="O98:O100" si="2">75/2</f>
        <v>37.5</v>
      </c>
    </row>
    <row r="99" spans="1:15">
      <c r="A99" s="11">
        <v>43702</v>
      </c>
      <c r="B99" s="9" t="s">
        <v>23</v>
      </c>
      <c r="C99" s="7">
        <v>0</v>
      </c>
      <c r="D99" s="8">
        <v>0</v>
      </c>
      <c r="E99" s="8">
        <v>0</v>
      </c>
      <c r="F99" s="8">
        <v>800</v>
      </c>
      <c r="G99" s="8">
        <v>1</v>
      </c>
      <c r="H99" s="7">
        <v>80</v>
      </c>
      <c r="I99" s="8">
        <v>0</v>
      </c>
      <c r="J99" s="8">
        <v>0</v>
      </c>
      <c r="K99" s="8">
        <v>8760</v>
      </c>
      <c r="L99" s="19">
        <v>0.2732655772552</v>
      </c>
      <c r="M99" s="19">
        <v>26.832125</v>
      </c>
      <c r="N99" s="19">
        <v>3.367</v>
      </c>
      <c r="O99" s="20">
        <f t="shared" si="2"/>
        <v>37.5</v>
      </c>
    </row>
    <row r="100" spans="1:15">
      <c r="A100" s="11">
        <v>43755</v>
      </c>
      <c r="B100" s="9" t="s">
        <v>23</v>
      </c>
      <c r="C100" s="7">
        <v>0</v>
      </c>
      <c r="D100" s="8">
        <v>0</v>
      </c>
      <c r="E100" s="8">
        <v>0</v>
      </c>
      <c r="F100" s="8">
        <v>960</v>
      </c>
      <c r="G100" s="8">
        <v>1</v>
      </c>
      <c r="H100" s="7">
        <v>80</v>
      </c>
      <c r="I100" s="8">
        <v>520</v>
      </c>
      <c r="J100" s="8">
        <v>800</v>
      </c>
      <c r="K100" s="8">
        <v>3680</v>
      </c>
      <c r="L100" s="19">
        <v>0.275474524016</v>
      </c>
      <c r="M100" s="19">
        <v>26.738875</v>
      </c>
      <c r="N100" s="19">
        <v>4.221875</v>
      </c>
      <c r="O100" s="20">
        <f t="shared" si="2"/>
        <v>37.5</v>
      </c>
    </row>
    <row r="101" spans="1:15">
      <c r="A101" s="2">
        <v>41108</v>
      </c>
      <c r="B101" s="22" t="s">
        <v>27</v>
      </c>
      <c r="C101" s="4">
        <v>0</v>
      </c>
      <c r="D101" s="5">
        <v>340</v>
      </c>
      <c r="E101" s="5">
        <v>170</v>
      </c>
      <c r="F101" s="5">
        <v>85</v>
      </c>
      <c r="G101" s="5">
        <v>0</v>
      </c>
      <c r="H101" s="4">
        <v>85</v>
      </c>
      <c r="I101" s="5">
        <v>850</v>
      </c>
      <c r="J101" s="5">
        <v>0</v>
      </c>
      <c r="K101" s="5">
        <v>17</v>
      </c>
      <c r="L101" s="19">
        <v>0.273304529649778</v>
      </c>
      <c r="M101" s="19">
        <v>28.65025</v>
      </c>
      <c r="N101" s="19">
        <v>0.161166666666667</v>
      </c>
      <c r="O101" s="20">
        <f>(51+110)/2</f>
        <v>80.5</v>
      </c>
    </row>
    <row r="102" spans="1:15">
      <c r="A102" s="6">
        <v>41141</v>
      </c>
      <c r="B102" s="6" t="s">
        <v>28</v>
      </c>
      <c r="C102" s="7">
        <v>0</v>
      </c>
      <c r="D102" s="8">
        <v>0</v>
      </c>
      <c r="E102" s="8">
        <v>0</v>
      </c>
      <c r="F102" s="8">
        <v>1620</v>
      </c>
      <c r="G102" s="8">
        <v>0</v>
      </c>
      <c r="H102" s="7">
        <v>2</v>
      </c>
      <c r="I102" s="8">
        <v>60</v>
      </c>
      <c r="J102" s="8">
        <v>0</v>
      </c>
      <c r="K102" s="8">
        <v>40</v>
      </c>
      <c r="L102" s="19">
        <v>0.259486438085333</v>
      </c>
      <c r="M102" s="19">
        <v>28.6594444444444</v>
      </c>
      <c r="N102" s="19">
        <v>0.478333333333333</v>
      </c>
      <c r="O102" s="20">
        <f t="shared" ref="O102:O114" si="3">(50+100)/2</f>
        <v>75</v>
      </c>
    </row>
    <row r="103" spans="1:15">
      <c r="A103" s="6">
        <v>41171</v>
      </c>
      <c r="B103" s="9" t="s">
        <v>29</v>
      </c>
      <c r="C103" s="7">
        <v>0</v>
      </c>
      <c r="D103" s="8">
        <v>0</v>
      </c>
      <c r="E103" s="8">
        <v>0</v>
      </c>
      <c r="F103" s="8">
        <v>1140</v>
      </c>
      <c r="G103" s="8">
        <v>0</v>
      </c>
      <c r="H103" s="7">
        <v>0</v>
      </c>
      <c r="I103" s="8">
        <v>180</v>
      </c>
      <c r="J103" s="8">
        <v>44</v>
      </c>
      <c r="K103" s="8">
        <v>2330</v>
      </c>
      <c r="L103" s="19">
        <v>0.251368579559111</v>
      </c>
      <c r="M103" s="19">
        <v>28.7774444444444</v>
      </c>
      <c r="N103" s="19">
        <v>0.62</v>
      </c>
      <c r="O103" s="20">
        <f>(54+100)/2</f>
        <v>77</v>
      </c>
    </row>
    <row r="104" spans="1:15">
      <c r="A104" s="6">
        <v>41192</v>
      </c>
      <c r="B104" s="9" t="s">
        <v>29</v>
      </c>
      <c r="C104" s="7">
        <v>0</v>
      </c>
      <c r="D104" s="8">
        <v>0</v>
      </c>
      <c r="E104" s="8">
        <v>0</v>
      </c>
      <c r="F104" s="8">
        <v>790</v>
      </c>
      <c r="G104" s="8">
        <v>0</v>
      </c>
      <c r="H104" s="7">
        <v>1</v>
      </c>
      <c r="I104" s="8">
        <v>110</v>
      </c>
      <c r="J104" s="8">
        <v>1</v>
      </c>
      <c r="K104" s="8">
        <v>2750</v>
      </c>
      <c r="L104" s="19">
        <v>0.261375110583111</v>
      </c>
      <c r="M104" s="19">
        <v>28.5047777777778</v>
      </c>
      <c r="N104" s="19">
        <v>1.631</v>
      </c>
      <c r="O104" s="20">
        <f>(54+100)/2</f>
        <v>77</v>
      </c>
    </row>
    <row r="105" spans="1:15">
      <c r="A105" s="6">
        <v>41444</v>
      </c>
      <c r="B105" s="9" t="s">
        <v>28</v>
      </c>
      <c r="C105" s="7">
        <v>1</v>
      </c>
      <c r="D105" s="8">
        <v>0</v>
      </c>
      <c r="E105" s="8">
        <v>0</v>
      </c>
      <c r="F105" s="8">
        <v>640</v>
      </c>
      <c r="G105" s="8">
        <v>0</v>
      </c>
      <c r="H105" s="7">
        <v>0</v>
      </c>
      <c r="I105" s="8">
        <v>0</v>
      </c>
      <c r="J105" s="8">
        <v>0</v>
      </c>
      <c r="K105" s="8">
        <v>0</v>
      </c>
      <c r="L105" s="19">
        <v>0.287641883020741</v>
      </c>
      <c r="M105" s="19">
        <v>28.9085277777778</v>
      </c>
      <c r="N105" s="19">
        <v>-0.969694444444444</v>
      </c>
      <c r="O105" s="20">
        <f t="shared" si="3"/>
        <v>75</v>
      </c>
    </row>
    <row r="106" spans="1:15">
      <c r="A106" s="6">
        <v>41587</v>
      </c>
      <c r="B106" s="9" t="s">
        <v>28</v>
      </c>
      <c r="C106" s="7">
        <v>0</v>
      </c>
      <c r="D106" s="8">
        <v>0</v>
      </c>
      <c r="E106" s="8">
        <v>0</v>
      </c>
      <c r="F106" s="8">
        <v>1640</v>
      </c>
      <c r="G106" s="8">
        <v>0</v>
      </c>
      <c r="H106" s="7">
        <v>2</v>
      </c>
      <c r="I106" s="8">
        <v>240</v>
      </c>
      <c r="J106" s="8">
        <v>200</v>
      </c>
      <c r="K106" s="23">
        <v>14000</v>
      </c>
      <c r="L106" s="19">
        <v>0.288366689978667</v>
      </c>
      <c r="M106" s="19">
        <v>28.2578333333333</v>
      </c>
      <c r="N106" s="19">
        <v>1.72516666666667</v>
      </c>
      <c r="O106" s="20">
        <f t="shared" si="3"/>
        <v>75</v>
      </c>
    </row>
    <row r="107" spans="1:15">
      <c r="A107" s="6">
        <v>41872</v>
      </c>
      <c r="B107" s="9" t="s">
        <v>28</v>
      </c>
      <c r="C107" s="7">
        <v>0</v>
      </c>
      <c r="D107" s="8">
        <v>0</v>
      </c>
      <c r="E107" s="8">
        <v>0</v>
      </c>
      <c r="F107" s="8">
        <v>760</v>
      </c>
      <c r="G107" s="8">
        <v>0</v>
      </c>
      <c r="H107" s="7">
        <v>1</v>
      </c>
      <c r="I107" s="8">
        <v>440</v>
      </c>
      <c r="J107" s="8">
        <v>1</v>
      </c>
      <c r="K107" s="8">
        <v>240</v>
      </c>
      <c r="L107" s="19">
        <v>0.276442262814667</v>
      </c>
      <c r="M107" s="19">
        <v>28.3945</v>
      </c>
      <c r="N107" s="19">
        <v>0.321333333333333</v>
      </c>
      <c r="O107" s="20">
        <f t="shared" si="3"/>
        <v>75</v>
      </c>
    </row>
    <row r="108" spans="1:15">
      <c r="A108" s="6">
        <v>41930</v>
      </c>
      <c r="B108" s="9" t="s">
        <v>28</v>
      </c>
      <c r="C108" s="7">
        <v>0</v>
      </c>
      <c r="D108" s="8">
        <v>0</v>
      </c>
      <c r="E108" s="8">
        <v>0</v>
      </c>
      <c r="F108" s="8">
        <v>1040</v>
      </c>
      <c r="G108" s="8">
        <v>0</v>
      </c>
      <c r="H108" s="7">
        <v>80</v>
      </c>
      <c r="I108" s="8">
        <v>100</v>
      </c>
      <c r="J108" s="8">
        <v>80</v>
      </c>
      <c r="K108" s="8">
        <v>7600</v>
      </c>
      <c r="L108" s="19">
        <v>0.290393305319556</v>
      </c>
      <c r="M108" s="19">
        <v>28.6018333333333</v>
      </c>
      <c r="N108" s="19">
        <v>0.5245</v>
      </c>
      <c r="O108" s="20">
        <f t="shared" si="3"/>
        <v>75</v>
      </c>
    </row>
    <row r="109" spans="1:15">
      <c r="A109" s="6">
        <v>41960</v>
      </c>
      <c r="B109" s="9" t="s">
        <v>28</v>
      </c>
      <c r="C109" s="7">
        <v>0</v>
      </c>
      <c r="D109" s="8">
        <v>0</v>
      </c>
      <c r="E109" s="8">
        <v>0</v>
      </c>
      <c r="F109" s="8">
        <v>400</v>
      </c>
      <c r="G109" s="8">
        <v>0</v>
      </c>
      <c r="H109" s="7">
        <v>80</v>
      </c>
      <c r="I109" s="8">
        <v>40</v>
      </c>
      <c r="J109" s="8">
        <v>0</v>
      </c>
      <c r="K109" s="8">
        <v>4520</v>
      </c>
      <c r="L109" s="19">
        <v>0.290647104590667</v>
      </c>
      <c r="M109" s="19">
        <v>28.7926666666667</v>
      </c>
      <c r="N109" s="19">
        <v>0.1035</v>
      </c>
      <c r="O109" s="20">
        <f t="shared" si="3"/>
        <v>75</v>
      </c>
    </row>
    <row r="110" spans="1:15">
      <c r="A110" s="6">
        <v>42175</v>
      </c>
      <c r="B110" s="9" t="s">
        <v>28</v>
      </c>
      <c r="C110" s="7">
        <v>0</v>
      </c>
      <c r="D110" s="8">
        <v>0</v>
      </c>
      <c r="E110" s="8">
        <v>0</v>
      </c>
      <c r="F110" s="8">
        <v>0</v>
      </c>
      <c r="G110" s="8">
        <v>0</v>
      </c>
      <c r="H110" s="7">
        <v>0</v>
      </c>
      <c r="I110" s="8">
        <v>360</v>
      </c>
      <c r="J110" s="8">
        <v>0</v>
      </c>
      <c r="K110" s="8">
        <v>0</v>
      </c>
      <c r="L110" s="19">
        <v>0.299949890309333</v>
      </c>
      <c r="M110" s="19">
        <v>28.4901666666667</v>
      </c>
      <c r="N110" s="19">
        <v>-0.322833333333333</v>
      </c>
      <c r="O110" s="20">
        <f t="shared" si="3"/>
        <v>75</v>
      </c>
    </row>
    <row r="111" spans="1:15">
      <c r="A111" s="6">
        <v>42205</v>
      </c>
      <c r="B111" s="9" t="s">
        <v>28</v>
      </c>
      <c r="C111" s="7">
        <v>0</v>
      </c>
      <c r="D111" s="8">
        <v>0</v>
      </c>
      <c r="E111" s="8">
        <v>0</v>
      </c>
      <c r="F111" s="8">
        <v>60</v>
      </c>
      <c r="G111" s="8">
        <v>0</v>
      </c>
      <c r="H111" s="7">
        <v>0</v>
      </c>
      <c r="I111" s="8">
        <v>0</v>
      </c>
      <c r="J111" s="8">
        <v>0</v>
      </c>
      <c r="K111" s="8">
        <v>0</v>
      </c>
      <c r="L111" s="19">
        <v>0.291182530893778</v>
      </c>
      <c r="M111" s="19">
        <v>28.2966666666667</v>
      </c>
      <c r="N111" s="19">
        <v>0.272</v>
      </c>
      <c r="O111" s="20">
        <f t="shared" si="3"/>
        <v>75</v>
      </c>
    </row>
    <row r="112" spans="1:15">
      <c r="A112" s="6">
        <v>42235</v>
      </c>
      <c r="B112" s="9" t="s">
        <v>28</v>
      </c>
      <c r="C112" s="7">
        <v>0</v>
      </c>
      <c r="D112" s="8">
        <v>0</v>
      </c>
      <c r="E112" s="8">
        <v>80</v>
      </c>
      <c r="F112" s="8">
        <v>600</v>
      </c>
      <c r="G112" s="8">
        <v>0</v>
      </c>
      <c r="H112" s="7">
        <v>0</v>
      </c>
      <c r="I112" s="8">
        <v>80</v>
      </c>
      <c r="J112" s="8">
        <v>0</v>
      </c>
      <c r="K112" s="8">
        <v>20</v>
      </c>
      <c r="L112" s="19">
        <v>0.267270100484089</v>
      </c>
      <c r="M112" s="19">
        <v>28.4109777777778</v>
      </c>
      <c r="N112" s="19">
        <v>0.130555555555556</v>
      </c>
      <c r="O112" s="20">
        <f t="shared" si="3"/>
        <v>75</v>
      </c>
    </row>
    <row r="113" spans="1:15">
      <c r="A113" s="6">
        <v>42268</v>
      </c>
      <c r="B113" s="9" t="s">
        <v>28</v>
      </c>
      <c r="C113" s="7">
        <v>0</v>
      </c>
      <c r="D113" s="8">
        <v>0</v>
      </c>
      <c r="E113" s="8">
        <v>0</v>
      </c>
      <c r="F113" s="8">
        <v>700</v>
      </c>
      <c r="G113" s="8">
        <v>0</v>
      </c>
      <c r="H113" s="7">
        <v>1</v>
      </c>
      <c r="I113" s="8">
        <v>0</v>
      </c>
      <c r="J113" s="8">
        <v>0</v>
      </c>
      <c r="K113" s="8">
        <v>820</v>
      </c>
      <c r="L113" s="19">
        <v>0.271274815438578</v>
      </c>
      <c r="M113" s="19">
        <v>28.2336</v>
      </c>
      <c r="N113" s="19">
        <v>1.2814</v>
      </c>
      <c r="O113" s="20">
        <f t="shared" si="3"/>
        <v>75</v>
      </c>
    </row>
    <row r="114" spans="1:15">
      <c r="A114" s="6">
        <v>42297</v>
      </c>
      <c r="B114" s="9" t="s">
        <v>28</v>
      </c>
      <c r="C114" s="7">
        <v>0</v>
      </c>
      <c r="D114" s="8">
        <v>0</v>
      </c>
      <c r="E114" s="8">
        <v>0</v>
      </c>
      <c r="F114" s="8">
        <v>1660</v>
      </c>
      <c r="G114" s="8">
        <v>0</v>
      </c>
      <c r="H114" s="7">
        <v>80</v>
      </c>
      <c r="I114" s="8">
        <v>0</v>
      </c>
      <c r="J114" s="8">
        <v>0</v>
      </c>
      <c r="K114" s="8">
        <v>5740</v>
      </c>
      <c r="L114" s="19">
        <v>0.0845064755178667</v>
      </c>
      <c r="M114" s="19">
        <v>28.4270555555556</v>
      </c>
      <c r="N114" s="19">
        <v>0.233833333333333</v>
      </c>
      <c r="O114" s="20">
        <f t="shared" si="3"/>
        <v>75</v>
      </c>
    </row>
    <row r="115" spans="1:15">
      <c r="A115" s="6">
        <v>42596</v>
      </c>
      <c r="B115" s="9" t="s">
        <v>30</v>
      </c>
      <c r="C115" s="7">
        <v>0</v>
      </c>
      <c r="D115" s="8">
        <v>0</v>
      </c>
      <c r="E115" s="8">
        <v>0</v>
      </c>
      <c r="F115" s="8">
        <v>360</v>
      </c>
      <c r="G115" s="8">
        <v>1</v>
      </c>
      <c r="H115" s="7">
        <v>360</v>
      </c>
      <c r="I115" s="8">
        <v>12</v>
      </c>
      <c r="J115" s="8">
        <v>600</v>
      </c>
      <c r="K115" s="8">
        <v>6000</v>
      </c>
      <c r="L115" s="19">
        <v>0.0928989260108267</v>
      </c>
      <c r="M115" s="19">
        <v>28.317</v>
      </c>
      <c r="N115" s="19">
        <v>-0.357</v>
      </c>
      <c r="O115" s="20">
        <f>(41+82)/2</f>
        <v>61.5</v>
      </c>
    </row>
    <row r="116" spans="1:15">
      <c r="A116" s="6">
        <v>42633</v>
      </c>
      <c r="B116" s="9" t="s">
        <v>28</v>
      </c>
      <c r="C116" s="7">
        <v>0</v>
      </c>
      <c r="D116" s="8">
        <v>0</v>
      </c>
      <c r="E116" s="8">
        <v>0</v>
      </c>
      <c r="F116" s="8">
        <v>100</v>
      </c>
      <c r="G116" s="8">
        <v>1</v>
      </c>
      <c r="H116" s="7">
        <v>1</v>
      </c>
      <c r="I116" s="8">
        <v>1</v>
      </c>
      <c r="J116" s="8">
        <v>1</v>
      </c>
      <c r="K116" s="8">
        <v>4000</v>
      </c>
      <c r="L116" s="19">
        <v>0.111855169589333</v>
      </c>
      <c r="M116" s="19">
        <v>28.1739444444444</v>
      </c>
      <c r="N116" s="19">
        <v>1.25911111111111</v>
      </c>
      <c r="O116" s="20">
        <f t="shared" ref="O116:O127" si="4">(50+100)/2</f>
        <v>75</v>
      </c>
    </row>
    <row r="117" spans="1:15">
      <c r="A117" s="6">
        <v>42687</v>
      </c>
      <c r="B117" s="9" t="s">
        <v>28</v>
      </c>
      <c r="C117" s="7">
        <v>0</v>
      </c>
      <c r="D117" s="10">
        <v>0</v>
      </c>
      <c r="E117" s="10">
        <v>0</v>
      </c>
      <c r="F117" s="10">
        <v>320</v>
      </c>
      <c r="G117" s="10">
        <v>1</v>
      </c>
      <c r="H117" s="7">
        <v>40</v>
      </c>
      <c r="I117" s="10">
        <v>0</v>
      </c>
      <c r="J117" s="10">
        <v>40</v>
      </c>
      <c r="K117" s="10">
        <v>5680</v>
      </c>
      <c r="L117" s="19">
        <v>0.1494414412928</v>
      </c>
      <c r="M117" s="19">
        <v>28.0332777777778</v>
      </c>
      <c r="N117" s="19">
        <v>2.48822222222222</v>
      </c>
      <c r="O117" s="20">
        <f t="shared" si="4"/>
        <v>75</v>
      </c>
    </row>
    <row r="118" spans="1:15">
      <c r="A118" s="6">
        <v>42875</v>
      </c>
      <c r="B118" s="9" t="s">
        <v>28</v>
      </c>
      <c r="C118" s="7">
        <v>0</v>
      </c>
      <c r="D118" s="10">
        <v>0</v>
      </c>
      <c r="E118" s="10">
        <v>0</v>
      </c>
      <c r="F118" s="10">
        <v>380</v>
      </c>
      <c r="G118" s="10">
        <v>1</v>
      </c>
      <c r="H118" s="7">
        <v>0</v>
      </c>
      <c r="I118" s="10">
        <v>0</v>
      </c>
      <c r="J118" s="10">
        <v>0</v>
      </c>
      <c r="K118" s="10">
        <v>1</v>
      </c>
      <c r="L118" s="19">
        <v>0.104147381582933</v>
      </c>
      <c r="M118" s="19">
        <v>28.5703333333333</v>
      </c>
      <c r="N118" s="19">
        <v>-0.85925</v>
      </c>
      <c r="O118" s="20">
        <f t="shared" si="4"/>
        <v>75</v>
      </c>
    </row>
    <row r="119" spans="1:15">
      <c r="A119" s="6">
        <v>42907</v>
      </c>
      <c r="B119" s="9" t="s">
        <v>28</v>
      </c>
      <c r="C119" s="7">
        <v>20</v>
      </c>
      <c r="D119" s="10">
        <v>0</v>
      </c>
      <c r="E119" s="10">
        <v>0</v>
      </c>
      <c r="F119" s="10">
        <v>240</v>
      </c>
      <c r="G119" s="10">
        <v>0</v>
      </c>
      <c r="H119" s="7">
        <v>0</v>
      </c>
      <c r="I119" s="10">
        <v>1</v>
      </c>
      <c r="J119" s="10">
        <v>0</v>
      </c>
      <c r="K119" s="10">
        <v>1</v>
      </c>
      <c r="L119" s="19">
        <v>0.100389075328267</v>
      </c>
      <c r="M119" s="19">
        <v>28.2216666666667</v>
      </c>
      <c r="N119" s="19">
        <v>-0.779333333333333</v>
      </c>
      <c r="O119" s="20">
        <f t="shared" si="4"/>
        <v>75</v>
      </c>
    </row>
    <row r="120" spans="1:15">
      <c r="A120" s="6">
        <v>42934</v>
      </c>
      <c r="B120" s="9" t="s">
        <v>28</v>
      </c>
      <c r="C120" s="7">
        <v>2</v>
      </c>
      <c r="D120" s="8">
        <v>1</v>
      </c>
      <c r="E120" s="8">
        <v>0</v>
      </c>
      <c r="F120" s="8">
        <v>400</v>
      </c>
      <c r="G120" s="8">
        <v>0</v>
      </c>
      <c r="H120" s="7">
        <v>260</v>
      </c>
      <c r="I120" s="8">
        <v>1400</v>
      </c>
      <c r="J120" s="8">
        <v>220</v>
      </c>
      <c r="K120" s="8">
        <v>0</v>
      </c>
      <c r="L120" s="19">
        <v>0.24</v>
      </c>
      <c r="M120" s="19">
        <v>28.1466666666667</v>
      </c>
      <c r="N120" s="19">
        <v>0.1345</v>
      </c>
      <c r="O120" s="20">
        <f t="shared" si="4"/>
        <v>75</v>
      </c>
    </row>
    <row r="121" spans="1:15">
      <c r="A121" s="6">
        <v>42969</v>
      </c>
      <c r="B121" s="9" t="s">
        <v>28</v>
      </c>
      <c r="C121" s="7">
        <v>0</v>
      </c>
      <c r="D121" s="8">
        <v>20</v>
      </c>
      <c r="E121" s="8">
        <v>80</v>
      </c>
      <c r="F121" s="8">
        <v>120</v>
      </c>
      <c r="G121" s="8">
        <v>0</v>
      </c>
      <c r="H121" s="7">
        <v>0</v>
      </c>
      <c r="I121" s="8">
        <v>120</v>
      </c>
      <c r="J121" s="8">
        <v>120</v>
      </c>
      <c r="K121" s="8">
        <v>1840</v>
      </c>
      <c r="L121" s="19">
        <v>0.22</v>
      </c>
      <c r="M121" s="19">
        <v>28.154</v>
      </c>
      <c r="N121" s="19">
        <v>-0.109</v>
      </c>
      <c r="O121" s="20">
        <f t="shared" si="4"/>
        <v>75</v>
      </c>
    </row>
    <row r="122" spans="1:15">
      <c r="A122" s="6">
        <v>42998</v>
      </c>
      <c r="B122" s="9" t="s">
        <v>28</v>
      </c>
      <c r="C122" s="7">
        <v>0</v>
      </c>
      <c r="D122" s="8">
        <v>0</v>
      </c>
      <c r="E122" s="8">
        <v>0</v>
      </c>
      <c r="F122" s="8">
        <v>1140</v>
      </c>
      <c r="G122" s="8">
        <v>0</v>
      </c>
      <c r="H122" s="7">
        <v>1520</v>
      </c>
      <c r="I122" s="8">
        <v>360</v>
      </c>
      <c r="J122" s="8">
        <v>8000</v>
      </c>
      <c r="K122" s="8">
        <v>12000</v>
      </c>
      <c r="L122" s="19">
        <v>0.146652041337067</v>
      </c>
      <c r="M122" s="19">
        <v>27.6591666666667</v>
      </c>
      <c r="N122" s="19">
        <v>1.108</v>
      </c>
      <c r="O122" s="20">
        <f t="shared" si="4"/>
        <v>75</v>
      </c>
    </row>
    <row r="123" spans="1:15">
      <c r="A123" s="6">
        <v>43030</v>
      </c>
      <c r="B123" s="9" t="s">
        <v>28</v>
      </c>
      <c r="C123" s="7">
        <v>0</v>
      </c>
      <c r="D123" s="8">
        <v>0</v>
      </c>
      <c r="E123" s="8">
        <v>80</v>
      </c>
      <c r="F123" s="8">
        <v>340</v>
      </c>
      <c r="G123" s="8">
        <v>0</v>
      </c>
      <c r="H123" s="7">
        <v>1</v>
      </c>
      <c r="I123" s="8">
        <v>12</v>
      </c>
      <c r="J123" s="8">
        <v>40</v>
      </c>
      <c r="K123" s="8">
        <v>4740</v>
      </c>
      <c r="L123" s="19">
        <v>0.0981635879122666</v>
      </c>
      <c r="M123" s="19">
        <v>28.2935</v>
      </c>
      <c r="N123" s="19">
        <v>-0.2565</v>
      </c>
      <c r="O123" s="20">
        <f t="shared" si="4"/>
        <v>75</v>
      </c>
    </row>
    <row r="124" spans="1:15">
      <c r="A124" s="6">
        <v>43053</v>
      </c>
      <c r="B124" s="9" t="s">
        <v>28</v>
      </c>
      <c r="C124" s="7">
        <v>0</v>
      </c>
      <c r="D124" s="8">
        <v>0</v>
      </c>
      <c r="E124" s="8">
        <v>0</v>
      </c>
      <c r="F124" s="8">
        <v>1160</v>
      </c>
      <c r="G124" s="8">
        <v>0</v>
      </c>
      <c r="H124" s="7">
        <v>0</v>
      </c>
      <c r="I124" s="8">
        <v>2</v>
      </c>
      <c r="J124" s="8">
        <v>0</v>
      </c>
      <c r="K124" s="8">
        <v>4000</v>
      </c>
      <c r="L124" s="19">
        <v>0.150737289437333</v>
      </c>
      <c r="M124" s="19">
        <v>27.7586666666667</v>
      </c>
      <c r="N124" s="19">
        <v>1.32516666666667</v>
      </c>
      <c r="O124" s="20">
        <f t="shared" si="4"/>
        <v>75</v>
      </c>
    </row>
    <row r="125" spans="1:15">
      <c r="A125" s="6">
        <v>43245</v>
      </c>
      <c r="B125" s="9" t="s">
        <v>28</v>
      </c>
      <c r="C125" s="7">
        <v>0</v>
      </c>
      <c r="D125" s="8">
        <v>0</v>
      </c>
      <c r="E125" s="8">
        <v>0</v>
      </c>
      <c r="F125" s="8">
        <v>360</v>
      </c>
      <c r="G125" s="8">
        <v>0</v>
      </c>
      <c r="H125" s="7">
        <v>0</v>
      </c>
      <c r="I125" s="8">
        <v>0</v>
      </c>
      <c r="J125" s="8">
        <v>0</v>
      </c>
      <c r="K125" s="8">
        <v>0</v>
      </c>
      <c r="L125" s="19">
        <v>0.149049535033244</v>
      </c>
      <c r="M125" s="19">
        <v>28.1409047619048</v>
      </c>
      <c r="N125" s="19">
        <v>-0.349238095238095</v>
      </c>
      <c r="O125" s="20">
        <f t="shared" si="4"/>
        <v>75</v>
      </c>
    </row>
    <row r="126" spans="1:15">
      <c r="A126" s="6">
        <v>43277</v>
      </c>
      <c r="B126" s="9" t="s">
        <v>28</v>
      </c>
      <c r="C126" s="7">
        <v>0</v>
      </c>
      <c r="D126" s="8">
        <v>0</v>
      </c>
      <c r="E126" s="8">
        <v>0</v>
      </c>
      <c r="F126" s="8">
        <v>40</v>
      </c>
      <c r="G126" s="8">
        <v>0</v>
      </c>
      <c r="H126" s="7">
        <v>0</v>
      </c>
      <c r="I126" s="8">
        <v>0</v>
      </c>
      <c r="J126" s="8">
        <v>0</v>
      </c>
      <c r="K126" s="8">
        <v>0</v>
      </c>
      <c r="L126" s="19">
        <v>0.171612217889867</v>
      </c>
      <c r="M126" s="19">
        <v>27.8017142857143</v>
      </c>
      <c r="N126" s="19">
        <v>-0.481</v>
      </c>
      <c r="O126" s="20">
        <f t="shared" si="4"/>
        <v>75</v>
      </c>
    </row>
    <row r="127" spans="1:15">
      <c r="A127" s="6">
        <v>43299</v>
      </c>
      <c r="B127" s="9" t="s">
        <v>28</v>
      </c>
      <c r="C127" s="7">
        <v>0</v>
      </c>
      <c r="D127" s="8">
        <v>20</v>
      </c>
      <c r="E127" s="8">
        <v>40</v>
      </c>
      <c r="F127" s="8">
        <v>80</v>
      </c>
      <c r="G127" s="8">
        <v>0</v>
      </c>
      <c r="H127" s="7">
        <v>0</v>
      </c>
      <c r="I127" s="8">
        <v>200</v>
      </c>
      <c r="J127" s="8">
        <v>1</v>
      </c>
      <c r="K127" s="8">
        <v>0</v>
      </c>
      <c r="L127" s="19">
        <v>0.155848163145867</v>
      </c>
      <c r="M127" s="19">
        <v>27.99825</v>
      </c>
      <c r="N127" s="19">
        <v>-0.24525</v>
      </c>
      <c r="O127" s="20">
        <f t="shared" si="4"/>
        <v>75</v>
      </c>
    </row>
    <row r="128" spans="1:15">
      <c r="A128" s="6">
        <v>43333</v>
      </c>
      <c r="B128" s="9" t="s">
        <v>31</v>
      </c>
      <c r="C128" s="7">
        <v>0</v>
      </c>
      <c r="D128" s="8">
        <v>0</v>
      </c>
      <c r="E128" s="8">
        <v>180</v>
      </c>
      <c r="F128" s="8">
        <v>140</v>
      </c>
      <c r="G128" s="8">
        <v>0</v>
      </c>
      <c r="H128" s="7">
        <v>0</v>
      </c>
      <c r="I128" s="8">
        <v>0</v>
      </c>
      <c r="J128" s="8">
        <v>0</v>
      </c>
      <c r="K128" s="8">
        <v>780</v>
      </c>
      <c r="L128" s="19">
        <v>0.22</v>
      </c>
      <c r="M128" s="19">
        <v>27.924</v>
      </c>
      <c r="N128" s="19">
        <v>-0.38225</v>
      </c>
      <c r="O128" s="20">
        <f>(47+100)/2</f>
        <v>73.5</v>
      </c>
    </row>
    <row r="129" spans="1:15">
      <c r="A129" s="11">
        <v>43362</v>
      </c>
      <c r="B129" s="9" t="s">
        <v>28</v>
      </c>
      <c r="C129" s="7">
        <v>0</v>
      </c>
      <c r="D129" s="8">
        <v>0</v>
      </c>
      <c r="E129" s="8">
        <v>0</v>
      </c>
      <c r="F129" s="8">
        <v>960</v>
      </c>
      <c r="G129" s="8">
        <v>0</v>
      </c>
      <c r="H129" s="7">
        <v>40</v>
      </c>
      <c r="I129" s="8">
        <v>380</v>
      </c>
      <c r="J129" s="8">
        <v>300</v>
      </c>
      <c r="K129" s="8">
        <v>1880</v>
      </c>
      <c r="L129" s="19">
        <v>0.2</v>
      </c>
      <c r="M129" s="19">
        <v>27.9550833333333</v>
      </c>
      <c r="N129" s="19">
        <v>0.06125</v>
      </c>
      <c r="O129" s="20">
        <f>(51+100)/2</f>
        <v>75.5</v>
      </c>
    </row>
    <row r="130" spans="1:15">
      <c r="A130" s="11">
        <v>43407</v>
      </c>
      <c r="B130" s="9" t="s">
        <v>32</v>
      </c>
      <c r="C130" s="7">
        <v>0</v>
      </c>
      <c r="D130" s="8">
        <v>0</v>
      </c>
      <c r="E130" s="8">
        <v>0</v>
      </c>
      <c r="F130" s="8">
        <v>180</v>
      </c>
      <c r="G130" s="8">
        <v>0</v>
      </c>
      <c r="H130" s="7">
        <v>40</v>
      </c>
      <c r="I130" s="8">
        <v>0</v>
      </c>
      <c r="J130" s="8">
        <v>60</v>
      </c>
      <c r="K130" s="8">
        <v>2400</v>
      </c>
      <c r="L130" s="19">
        <v>0.183272653053867</v>
      </c>
      <c r="M130" s="19">
        <v>28.0675555555556</v>
      </c>
      <c r="N130" s="19">
        <v>-0.0405833333333333</v>
      </c>
      <c r="O130" s="20">
        <f>(47+94)/2</f>
        <v>70.5</v>
      </c>
    </row>
    <row r="131" spans="1:15">
      <c r="A131" s="11">
        <v>43634</v>
      </c>
      <c r="B131" s="9" t="s">
        <v>28</v>
      </c>
      <c r="C131" s="7">
        <v>0</v>
      </c>
      <c r="D131" s="8">
        <v>0</v>
      </c>
      <c r="E131" s="8">
        <v>0</v>
      </c>
      <c r="F131" s="8">
        <v>60</v>
      </c>
      <c r="G131" s="8">
        <v>0</v>
      </c>
      <c r="H131" s="7">
        <v>0</v>
      </c>
      <c r="I131" s="8">
        <v>0</v>
      </c>
      <c r="J131" s="8">
        <v>0</v>
      </c>
      <c r="K131" s="8">
        <v>0</v>
      </c>
      <c r="L131" s="19">
        <v>0.230509883374667</v>
      </c>
      <c r="M131" s="19">
        <v>28.1121111111111</v>
      </c>
      <c r="N131" s="19">
        <v>-0.458555555555556</v>
      </c>
      <c r="O131" s="20">
        <f t="shared" ref="O131:O133" si="5">(50+100)/2</f>
        <v>75</v>
      </c>
    </row>
    <row r="132" spans="1:15">
      <c r="A132" s="11">
        <v>43702</v>
      </c>
      <c r="B132" s="9" t="s">
        <v>28</v>
      </c>
      <c r="C132" s="7">
        <v>0</v>
      </c>
      <c r="D132" s="8">
        <v>0</v>
      </c>
      <c r="E132" s="8">
        <v>0</v>
      </c>
      <c r="F132" s="8">
        <v>160</v>
      </c>
      <c r="G132" s="8">
        <v>0</v>
      </c>
      <c r="H132" s="7">
        <v>60</v>
      </c>
      <c r="I132" s="8">
        <v>20</v>
      </c>
      <c r="J132" s="8">
        <v>20</v>
      </c>
      <c r="K132" s="8">
        <v>5520</v>
      </c>
      <c r="L132" s="19">
        <v>0.195667913964267</v>
      </c>
      <c r="M132" s="19">
        <v>27.8271833333333</v>
      </c>
      <c r="N132" s="19">
        <v>0.349966666666667</v>
      </c>
      <c r="O132" s="20">
        <f t="shared" si="5"/>
        <v>75</v>
      </c>
    </row>
    <row r="133" spans="1:15">
      <c r="A133" s="11">
        <v>43755</v>
      </c>
      <c r="B133" s="9" t="s">
        <v>28</v>
      </c>
      <c r="C133" s="7">
        <v>0</v>
      </c>
      <c r="D133" s="8">
        <v>0</v>
      </c>
      <c r="E133" s="8">
        <v>0</v>
      </c>
      <c r="F133" s="8">
        <v>900</v>
      </c>
      <c r="G133" s="8">
        <v>0</v>
      </c>
      <c r="H133" s="7">
        <v>20</v>
      </c>
      <c r="I133" s="8">
        <v>40</v>
      </c>
      <c r="J133" s="8">
        <v>20</v>
      </c>
      <c r="K133" s="8">
        <v>3680</v>
      </c>
      <c r="L133" s="19">
        <v>0.1983059794136</v>
      </c>
      <c r="M133" s="19">
        <v>27.78025</v>
      </c>
      <c r="N133" s="19">
        <v>0.8755</v>
      </c>
      <c r="O133" s="20">
        <f t="shared" si="5"/>
        <v>75</v>
      </c>
    </row>
    <row r="134" spans="1:15">
      <c r="A134" s="2">
        <v>41108</v>
      </c>
      <c r="B134" s="22" t="s">
        <v>33</v>
      </c>
      <c r="C134" s="4">
        <v>0</v>
      </c>
      <c r="D134" s="5">
        <v>26</v>
      </c>
      <c r="E134" s="5">
        <v>0</v>
      </c>
      <c r="F134" s="5">
        <v>143</v>
      </c>
      <c r="G134" s="5">
        <v>0</v>
      </c>
      <c r="H134" s="4">
        <v>1</v>
      </c>
      <c r="I134" s="5">
        <v>0</v>
      </c>
      <c r="J134" s="5">
        <v>0</v>
      </c>
      <c r="K134" s="5">
        <v>0</v>
      </c>
      <c r="L134" s="19">
        <v>0.257177355013333</v>
      </c>
      <c r="M134" s="19">
        <v>29.5193958333333</v>
      </c>
      <c r="N134" s="19">
        <v>-0.89575</v>
      </c>
      <c r="O134" s="20">
        <f>(104+180)/2</f>
        <v>142</v>
      </c>
    </row>
    <row r="135" spans="1:15">
      <c r="A135" s="6">
        <v>41141</v>
      </c>
      <c r="B135" s="6" t="s">
        <v>34</v>
      </c>
      <c r="C135" s="7">
        <v>0</v>
      </c>
      <c r="D135" s="8">
        <v>0</v>
      </c>
      <c r="E135" s="8">
        <v>0</v>
      </c>
      <c r="F135" s="8">
        <v>560</v>
      </c>
      <c r="G135" s="8">
        <v>0</v>
      </c>
      <c r="H135" s="7">
        <v>1</v>
      </c>
      <c r="I135" s="8">
        <v>28</v>
      </c>
      <c r="J135" s="8">
        <v>0</v>
      </c>
      <c r="K135" s="8">
        <v>0</v>
      </c>
      <c r="L135" s="19">
        <v>0.254230046166</v>
      </c>
      <c r="M135" s="19">
        <v>29.5440833333333</v>
      </c>
      <c r="N135" s="19">
        <v>-0.959583333333333</v>
      </c>
      <c r="O135" s="20">
        <f t="shared" ref="O135:O141" si="6">(100+170)/2</f>
        <v>135</v>
      </c>
    </row>
    <row r="136" spans="1:15">
      <c r="A136" s="6">
        <v>41171</v>
      </c>
      <c r="B136" s="9" t="s">
        <v>34</v>
      </c>
      <c r="C136" s="7">
        <v>0</v>
      </c>
      <c r="D136" s="8">
        <v>0</v>
      </c>
      <c r="E136" s="8">
        <v>0</v>
      </c>
      <c r="F136" s="8">
        <v>420</v>
      </c>
      <c r="G136" s="8">
        <v>0</v>
      </c>
      <c r="H136" s="7">
        <v>0</v>
      </c>
      <c r="I136" s="8">
        <v>140</v>
      </c>
      <c r="J136" s="8">
        <v>0</v>
      </c>
      <c r="K136" s="8">
        <v>56</v>
      </c>
      <c r="L136" s="19">
        <v>0.251805872334667</v>
      </c>
      <c r="M136" s="19">
        <v>29.6101666666667</v>
      </c>
      <c r="N136" s="19">
        <v>-1.04166666666667</v>
      </c>
      <c r="O136" s="20">
        <f t="shared" si="6"/>
        <v>135</v>
      </c>
    </row>
    <row r="137" spans="1:15">
      <c r="A137" s="6">
        <v>41192</v>
      </c>
      <c r="B137" s="9" t="s">
        <v>35</v>
      </c>
      <c r="C137" s="7">
        <v>0</v>
      </c>
      <c r="D137" s="8">
        <v>0</v>
      </c>
      <c r="E137" s="8">
        <v>0</v>
      </c>
      <c r="F137" s="8">
        <v>2030</v>
      </c>
      <c r="G137" s="8">
        <v>0</v>
      </c>
      <c r="H137" s="7">
        <v>0</v>
      </c>
      <c r="I137" s="8">
        <v>5</v>
      </c>
      <c r="J137" s="8">
        <v>0</v>
      </c>
      <c r="K137" s="8">
        <v>1090</v>
      </c>
      <c r="L137" s="19">
        <v>0.250484575005</v>
      </c>
      <c r="M137" s="19">
        <v>29.593</v>
      </c>
      <c r="N137" s="19">
        <v>-1.0360625</v>
      </c>
      <c r="O137" s="20">
        <f>(101+165)/2</f>
        <v>133</v>
      </c>
    </row>
    <row r="138" spans="1:15">
      <c r="A138" s="6">
        <v>41444</v>
      </c>
      <c r="B138" s="9" t="s">
        <v>36</v>
      </c>
      <c r="C138" s="7">
        <v>0</v>
      </c>
      <c r="D138" s="8">
        <v>0</v>
      </c>
      <c r="E138" s="8">
        <v>0</v>
      </c>
      <c r="F138" s="8">
        <v>120</v>
      </c>
      <c r="G138" s="8">
        <v>0</v>
      </c>
      <c r="H138" s="7">
        <v>1</v>
      </c>
      <c r="I138" s="8">
        <v>1</v>
      </c>
      <c r="J138" s="8">
        <v>0</v>
      </c>
      <c r="K138" s="8">
        <v>1</v>
      </c>
      <c r="L138" s="19">
        <v>0.271691868071556</v>
      </c>
      <c r="M138" s="19">
        <v>29.3886666666667</v>
      </c>
      <c r="N138" s="19">
        <v>-1.30058333333333</v>
      </c>
      <c r="O138" s="20">
        <f>(100+190)/2</f>
        <v>145</v>
      </c>
    </row>
    <row r="139" spans="1:15">
      <c r="A139" s="6">
        <v>41587</v>
      </c>
      <c r="B139" s="9" t="s">
        <v>17</v>
      </c>
      <c r="C139" s="7" t="s">
        <v>17</v>
      </c>
      <c r="D139" s="8" t="s">
        <v>17</v>
      </c>
      <c r="E139" s="8" t="s">
        <v>17</v>
      </c>
      <c r="F139" s="8" t="s">
        <v>17</v>
      </c>
      <c r="G139" s="8" t="s">
        <v>17</v>
      </c>
      <c r="H139" s="7" t="s">
        <v>17</v>
      </c>
      <c r="I139" s="8" t="s">
        <v>17</v>
      </c>
      <c r="J139" s="8" t="s">
        <v>17</v>
      </c>
      <c r="K139" s="8" t="s">
        <v>17</v>
      </c>
      <c r="L139" s="19">
        <v>0.268569883353444</v>
      </c>
      <c r="M139" s="19">
        <v>29.4901111111111</v>
      </c>
      <c r="N139" s="19">
        <v>-1.08895833333333</v>
      </c>
      <c r="O139" s="20">
        <f>(100+190)/2</f>
        <v>145</v>
      </c>
    </row>
    <row r="140" spans="1:15">
      <c r="A140" s="6">
        <v>41872</v>
      </c>
      <c r="B140" s="9" t="s">
        <v>34</v>
      </c>
      <c r="C140" s="7">
        <v>0</v>
      </c>
      <c r="D140" s="8">
        <v>0</v>
      </c>
      <c r="E140" s="8">
        <v>0</v>
      </c>
      <c r="F140" s="8">
        <v>390</v>
      </c>
      <c r="G140" s="8">
        <v>0</v>
      </c>
      <c r="H140" s="7">
        <v>0</v>
      </c>
      <c r="I140" s="8">
        <v>1</v>
      </c>
      <c r="J140" s="8">
        <v>0</v>
      </c>
      <c r="K140" s="8">
        <v>0</v>
      </c>
      <c r="L140" s="19">
        <v>0.278906008906</v>
      </c>
      <c r="M140" s="19">
        <v>29.3115535714286</v>
      </c>
      <c r="N140" s="19">
        <v>-0.811125</v>
      </c>
      <c r="O140" s="20">
        <f t="shared" si="6"/>
        <v>135</v>
      </c>
    </row>
    <row r="141" spans="1:15">
      <c r="A141" s="6">
        <v>41930</v>
      </c>
      <c r="B141" s="9" t="s">
        <v>34</v>
      </c>
      <c r="C141" s="7">
        <v>0</v>
      </c>
      <c r="D141" s="8">
        <v>0</v>
      </c>
      <c r="E141" s="8">
        <v>0</v>
      </c>
      <c r="F141" s="8">
        <v>1000</v>
      </c>
      <c r="G141" s="8">
        <v>0</v>
      </c>
      <c r="H141" s="7">
        <v>14</v>
      </c>
      <c r="I141" s="8">
        <v>1</v>
      </c>
      <c r="J141" s="8">
        <v>0</v>
      </c>
      <c r="K141" s="8">
        <v>1930</v>
      </c>
      <c r="L141" s="19">
        <v>0.285934423647407</v>
      </c>
      <c r="M141" s="19">
        <v>29.5594583333333</v>
      </c>
      <c r="N141" s="19">
        <v>-0.959875</v>
      </c>
      <c r="O141" s="20">
        <f t="shared" si="6"/>
        <v>135</v>
      </c>
    </row>
    <row r="142" spans="1:15">
      <c r="A142" s="6">
        <v>41960</v>
      </c>
      <c r="B142" s="9" t="s">
        <v>37</v>
      </c>
      <c r="C142" s="7">
        <v>0</v>
      </c>
      <c r="D142" s="8">
        <v>0</v>
      </c>
      <c r="E142" s="8">
        <v>0</v>
      </c>
      <c r="F142" s="8">
        <v>1170</v>
      </c>
      <c r="G142" s="8">
        <v>0</v>
      </c>
      <c r="H142" s="7">
        <v>26</v>
      </c>
      <c r="I142" s="8">
        <v>0</v>
      </c>
      <c r="J142" s="8">
        <v>0</v>
      </c>
      <c r="K142" s="8">
        <v>4940</v>
      </c>
      <c r="L142" s="19">
        <v>0.283352873649</v>
      </c>
      <c r="M142" s="19">
        <v>29.5440208333333</v>
      </c>
      <c r="N142" s="19">
        <v>-0.94525</v>
      </c>
      <c r="O142" s="20">
        <f>(100+180)/2</f>
        <v>140</v>
      </c>
    </row>
    <row r="143" spans="1:15">
      <c r="A143" s="6">
        <v>42175</v>
      </c>
      <c r="B143" s="9" t="s">
        <v>37</v>
      </c>
      <c r="C143" s="7">
        <v>0</v>
      </c>
      <c r="D143" s="8">
        <v>0</v>
      </c>
      <c r="E143" s="8">
        <v>0</v>
      </c>
      <c r="F143" s="8">
        <v>1</v>
      </c>
      <c r="G143" s="8">
        <v>0</v>
      </c>
      <c r="H143" s="7">
        <v>0</v>
      </c>
      <c r="I143" s="8">
        <v>0</v>
      </c>
      <c r="J143" s="8">
        <v>0</v>
      </c>
      <c r="K143" s="8">
        <v>0</v>
      </c>
      <c r="L143" s="19">
        <v>0.269171717961667</v>
      </c>
      <c r="M143" s="19">
        <v>29.0882916666667</v>
      </c>
      <c r="N143" s="19">
        <v>-0.999666666666667</v>
      </c>
      <c r="O143" s="20">
        <f>(100+180)/2</f>
        <v>140</v>
      </c>
    </row>
    <row r="144" spans="1:15">
      <c r="A144" s="6">
        <v>42205</v>
      </c>
      <c r="B144" s="9" t="s">
        <v>38</v>
      </c>
      <c r="C144" s="7">
        <v>0</v>
      </c>
      <c r="D144" s="10">
        <v>1</v>
      </c>
      <c r="E144" s="10">
        <v>0</v>
      </c>
      <c r="F144" s="10">
        <v>45</v>
      </c>
      <c r="G144" s="10">
        <v>0</v>
      </c>
      <c r="H144" s="7">
        <v>0</v>
      </c>
      <c r="I144" s="10">
        <v>1</v>
      </c>
      <c r="J144" s="10">
        <v>1</v>
      </c>
      <c r="K144" s="10">
        <v>0</v>
      </c>
      <c r="L144" s="19">
        <v>0.273598230316</v>
      </c>
      <c r="M144" s="19">
        <v>29.0542916666667</v>
      </c>
      <c r="N144" s="19">
        <v>-0.903458333333333</v>
      </c>
      <c r="O144" s="20">
        <f>(100+165)/2</f>
        <v>132.5</v>
      </c>
    </row>
    <row r="145" spans="1:15">
      <c r="A145" s="6">
        <v>42235</v>
      </c>
      <c r="B145" s="9" t="s">
        <v>39</v>
      </c>
      <c r="C145" s="7">
        <v>0</v>
      </c>
      <c r="D145" s="8">
        <v>0</v>
      </c>
      <c r="E145" s="8">
        <v>90</v>
      </c>
      <c r="F145" s="8">
        <v>210</v>
      </c>
      <c r="G145" s="8">
        <v>0</v>
      </c>
      <c r="H145" s="7">
        <v>2</v>
      </c>
      <c r="I145" s="8">
        <v>60</v>
      </c>
      <c r="J145" s="8">
        <v>0</v>
      </c>
      <c r="K145" s="8">
        <v>60</v>
      </c>
      <c r="L145" s="19">
        <v>0.266181068045227</v>
      </c>
      <c r="M145" s="19">
        <v>28.8683</v>
      </c>
      <c r="N145" s="19">
        <v>-0.7349</v>
      </c>
      <c r="O145" s="20">
        <f>(100+135)/2</f>
        <v>117.5</v>
      </c>
    </row>
    <row r="146" spans="1:15">
      <c r="A146" s="6">
        <v>42268</v>
      </c>
      <c r="B146" s="9" t="s">
        <v>39</v>
      </c>
      <c r="C146" s="7">
        <v>0</v>
      </c>
      <c r="D146" s="8">
        <v>0</v>
      </c>
      <c r="E146" s="8">
        <v>0</v>
      </c>
      <c r="F146" s="8">
        <v>540</v>
      </c>
      <c r="G146" s="8">
        <v>0</v>
      </c>
      <c r="H146" s="7">
        <v>1</v>
      </c>
      <c r="I146" s="8">
        <v>0</v>
      </c>
      <c r="J146" s="8">
        <v>0</v>
      </c>
      <c r="K146" s="8">
        <v>150</v>
      </c>
      <c r="L146" s="19">
        <v>0.268603397180267</v>
      </c>
      <c r="M146" s="19">
        <v>29.0144</v>
      </c>
      <c r="N146" s="19">
        <v>-0.7739</v>
      </c>
      <c r="O146" s="20">
        <f>(100+135)/2</f>
        <v>117.5</v>
      </c>
    </row>
    <row r="147" spans="1:15">
      <c r="A147" s="6">
        <v>42297</v>
      </c>
      <c r="B147" s="9" t="s">
        <v>40</v>
      </c>
      <c r="C147" s="7">
        <v>0</v>
      </c>
      <c r="D147" s="8">
        <v>0</v>
      </c>
      <c r="E147" s="8">
        <v>0</v>
      </c>
      <c r="F147" s="8">
        <v>1500</v>
      </c>
      <c r="G147" s="8">
        <v>0</v>
      </c>
      <c r="H147" s="7">
        <v>0</v>
      </c>
      <c r="I147" s="8">
        <v>2</v>
      </c>
      <c r="J147" s="8">
        <v>0</v>
      </c>
      <c r="K147" s="8">
        <v>1950</v>
      </c>
      <c r="L147" s="19">
        <v>0.069450323096</v>
      </c>
      <c r="M147" s="19">
        <v>28.8823333333333</v>
      </c>
      <c r="N147" s="19">
        <v>-0.734666666666667</v>
      </c>
      <c r="O147" s="20">
        <f>(100+130)/2</f>
        <v>115</v>
      </c>
    </row>
    <row r="148" spans="1:15">
      <c r="A148" s="6">
        <v>42596</v>
      </c>
      <c r="B148" s="9" t="s">
        <v>41</v>
      </c>
      <c r="C148" s="7">
        <v>0</v>
      </c>
      <c r="D148" s="8">
        <v>0</v>
      </c>
      <c r="E148" s="8">
        <v>0</v>
      </c>
      <c r="F148" s="8">
        <v>280</v>
      </c>
      <c r="G148" s="8">
        <v>0</v>
      </c>
      <c r="H148" s="7">
        <v>0</v>
      </c>
      <c r="I148" s="8">
        <v>2</v>
      </c>
      <c r="J148" s="8">
        <v>0</v>
      </c>
      <c r="K148" s="8">
        <v>500</v>
      </c>
      <c r="L148" s="19">
        <v>0.09001398329048</v>
      </c>
      <c r="M148" s="19">
        <v>28.882</v>
      </c>
      <c r="N148" s="19">
        <v>-0.961833333333333</v>
      </c>
      <c r="O148" s="20">
        <f>(82+123)/2</f>
        <v>102.5</v>
      </c>
    </row>
    <row r="149" spans="1:15">
      <c r="A149" s="6">
        <v>42633</v>
      </c>
      <c r="B149" s="9" t="s">
        <v>42</v>
      </c>
      <c r="C149" s="7">
        <v>0</v>
      </c>
      <c r="D149" s="8">
        <v>0</v>
      </c>
      <c r="E149" s="8">
        <v>0</v>
      </c>
      <c r="F149" s="8">
        <v>3</v>
      </c>
      <c r="G149" s="8">
        <v>0</v>
      </c>
      <c r="H149" s="7">
        <v>0</v>
      </c>
      <c r="I149" s="8">
        <v>2</v>
      </c>
      <c r="J149" s="8">
        <v>3</v>
      </c>
      <c r="K149" s="8">
        <v>1850</v>
      </c>
      <c r="L149" s="19">
        <v>0.0942133061004</v>
      </c>
      <c r="M149" s="19">
        <v>28.8531111111111</v>
      </c>
      <c r="N149" s="19">
        <v>-0.883955555555556</v>
      </c>
      <c r="O149" s="20">
        <f>(100+140)/2</f>
        <v>120</v>
      </c>
    </row>
    <row r="150" spans="1:15">
      <c r="A150" s="6">
        <v>42687</v>
      </c>
      <c r="B150" s="9" t="s">
        <v>43</v>
      </c>
      <c r="C150" s="7">
        <v>0</v>
      </c>
      <c r="D150" s="10">
        <v>0</v>
      </c>
      <c r="E150" s="10">
        <v>0</v>
      </c>
      <c r="F150" s="10">
        <v>560</v>
      </c>
      <c r="G150" s="10">
        <v>0</v>
      </c>
      <c r="H150" s="7">
        <v>60</v>
      </c>
      <c r="I150" s="10">
        <v>1</v>
      </c>
      <c r="J150" s="10">
        <v>40</v>
      </c>
      <c r="K150" s="10">
        <v>5800</v>
      </c>
      <c r="L150" s="19">
        <v>0.107128250206933</v>
      </c>
      <c r="M150" s="19">
        <v>28.8823333333333</v>
      </c>
      <c r="N150" s="19">
        <v>-0.866222222222222</v>
      </c>
      <c r="O150" s="20">
        <f>(100+145)/2</f>
        <v>122.5</v>
      </c>
    </row>
    <row r="151" spans="1:15">
      <c r="A151" s="6">
        <v>42875</v>
      </c>
      <c r="B151" s="9" t="s">
        <v>34</v>
      </c>
      <c r="C151" s="7">
        <v>0</v>
      </c>
      <c r="D151" s="10">
        <v>0</v>
      </c>
      <c r="E151" s="10">
        <v>0</v>
      </c>
      <c r="F151" s="10">
        <v>182</v>
      </c>
      <c r="G151" s="10">
        <v>0</v>
      </c>
      <c r="H151" s="7">
        <v>1</v>
      </c>
      <c r="I151" s="10">
        <v>0</v>
      </c>
      <c r="J151" s="10">
        <v>0</v>
      </c>
      <c r="K151" s="10">
        <v>1</v>
      </c>
      <c r="L151" s="19">
        <v>0.0912675971408</v>
      </c>
      <c r="M151" s="19">
        <v>28.9618333333333</v>
      </c>
      <c r="N151" s="19">
        <v>-1.26341666666667</v>
      </c>
      <c r="O151" s="20">
        <f t="shared" ref="O151:O154" si="7">(100+170)/2</f>
        <v>135</v>
      </c>
    </row>
    <row r="152" spans="1:15">
      <c r="A152" s="6">
        <v>42907</v>
      </c>
      <c r="B152" s="9" t="s">
        <v>34</v>
      </c>
      <c r="C152" s="7">
        <v>1</v>
      </c>
      <c r="D152" s="10">
        <v>0</v>
      </c>
      <c r="E152" s="10">
        <v>0</v>
      </c>
      <c r="F152" s="10">
        <v>56</v>
      </c>
      <c r="G152" s="10">
        <v>1</v>
      </c>
      <c r="H152" s="7">
        <v>1</v>
      </c>
      <c r="I152" s="10">
        <v>0</v>
      </c>
      <c r="J152" s="10">
        <v>0</v>
      </c>
      <c r="K152" s="10">
        <v>3</v>
      </c>
      <c r="L152" s="19">
        <v>0.0955860738764</v>
      </c>
      <c r="M152" s="19">
        <v>28.950125</v>
      </c>
      <c r="N152" s="19">
        <v>-1.144375</v>
      </c>
      <c r="O152" s="20">
        <f t="shared" si="7"/>
        <v>135</v>
      </c>
    </row>
    <row r="153" spans="1:15">
      <c r="A153" s="6">
        <v>42934</v>
      </c>
      <c r="B153" s="9" t="s">
        <v>37</v>
      </c>
      <c r="C153" s="7">
        <v>0</v>
      </c>
      <c r="D153" s="8">
        <v>1</v>
      </c>
      <c r="E153" s="8">
        <v>130</v>
      </c>
      <c r="F153" s="8">
        <v>130</v>
      </c>
      <c r="G153" s="8">
        <v>0</v>
      </c>
      <c r="H153" s="7">
        <v>0</v>
      </c>
      <c r="I153" s="8">
        <v>820</v>
      </c>
      <c r="J153" s="8">
        <v>273</v>
      </c>
      <c r="K153" s="8">
        <v>169</v>
      </c>
      <c r="L153" s="19">
        <v>0.22</v>
      </c>
      <c r="M153" s="19">
        <v>29.174625</v>
      </c>
      <c r="N153" s="19">
        <v>-1.227</v>
      </c>
      <c r="O153" s="20">
        <f>(100+180)/2</f>
        <v>140</v>
      </c>
    </row>
    <row r="154" spans="1:15">
      <c r="A154" s="6">
        <v>42969</v>
      </c>
      <c r="B154" s="9" t="s">
        <v>34</v>
      </c>
      <c r="C154" s="7">
        <v>0</v>
      </c>
      <c r="D154" s="8">
        <v>14</v>
      </c>
      <c r="E154" s="8">
        <v>14</v>
      </c>
      <c r="F154" s="8">
        <v>56</v>
      </c>
      <c r="G154" s="8">
        <v>0</v>
      </c>
      <c r="H154" s="7">
        <v>0</v>
      </c>
      <c r="I154" s="8">
        <v>42</v>
      </c>
      <c r="J154" s="8">
        <v>0</v>
      </c>
      <c r="K154" s="8">
        <v>28</v>
      </c>
      <c r="L154" s="19">
        <v>0.22</v>
      </c>
      <c r="M154" s="19">
        <v>28.98225</v>
      </c>
      <c r="N154" s="19">
        <v>-1.108625</v>
      </c>
      <c r="O154" s="20">
        <f t="shared" si="7"/>
        <v>135</v>
      </c>
    </row>
    <row r="155" spans="1:15">
      <c r="A155" s="6">
        <v>42998</v>
      </c>
      <c r="B155" s="9" t="s">
        <v>38</v>
      </c>
      <c r="C155" s="7">
        <v>0</v>
      </c>
      <c r="D155" s="8">
        <v>0</v>
      </c>
      <c r="E155" s="8">
        <v>9</v>
      </c>
      <c r="F155" s="8">
        <v>465</v>
      </c>
      <c r="G155" s="8">
        <v>0</v>
      </c>
      <c r="H155" s="7">
        <v>30</v>
      </c>
      <c r="I155" s="8">
        <v>45</v>
      </c>
      <c r="J155" s="8">
        <v>60</v>
      </c>
      <c r="K155" s="8">
        <v>4500</v>
      </c>
      <c r="L155" s="19">
        <v>0.0800175634749334</v>
      </c>
      <c r="M155" s="19">
        <v>28.8536666666667</v>
      </c>
      <c r="N155" s="19">
        <v>-1.06083333333333</v>
      </c>
      <c r="O155" s="20">
        <f t="shared" ref="O155:O159" si="8">(100+165)/2</f>
        <v>132.5</v>
      </c>
    </row>
    <row r="156" spans="1:15">
      <c r="A156" s="6">
        <v>43030</v>
      </c>
      <c r="B156" s="9" t="s">
        <v>37</v>
      </c>
      <c r="C156" s="7">
        <v>0</v>
      </c>
      <c r="D156" s="8">
        <v>0</v>
      </c>
      <c r="E156" s="8">
        <v>0</v>
      </c>
      <c r="F156" s="8">
        <v>273</v>
      </c>
      <c r="G156" s="8">
        <v>0</v>
      </c>
      <c r="H156" s="7">
        <v>26</v>
      </c>
      <c r="I156" s="8">
        <v>5</v>
      </c>
      <c r="J156" s="8">
        <v>0</v>
      </c>
      <c r="K156" s="8">
        <v>1274</v>
      </c>
      <c r="L156" s="19">
        <v>0.09609490985</v>
      </c>
      <c r="M156" s="19">
        <v>29.0875</v>
      </c>
      <c r="N156" s="19">
        <v>-1.172125</v>
      </c>
      <c r="O156" s="20">
        <f t="shared" ref="O156:O161" si="9">(100+180)/2</f>
        <v>140</v>
      </c>
    </row>
    <row r="157" spans="1:15">
      <c r="A157" s="6">
        <v>43053</v>
      </c>
      <c r="B157" s="9" t="s">
        <v>38</v>
      </c>
      <c r="C157" s="7">
        <v>0</v>
      </c>
      <c r="D157" s="8">
        <v>0</v>
      </c>
      <c r="E157" s="8">
        <v>0</v>
      </c>
      <c r="F157" s="8">
        <v>660</v>
      </c>
      <c r="G157" s="8">
        <v>0</v>
      </c>
      <c r="H157" s="7">
        <v>0</v>
      </c>
      <c r="I157" s="8">
        <v>0</v>
      </c>
      <c r="J157" s="8">
        <v>150</v>
      </c>
      <c r="K157" s="8">
        <v>1095</v>
      </c>
      <c r="L157" s="19">
        <v>0.120277947992533</v>
      </c>
      <c r="M157" s="19">
        <v>28.5208095238095</v>
      </c>
      <c r="N157" s="19">
        <v>-0.382232142857143</v>
      </c>
      <c r="O157" s="20">
        <f t="shared" si="8"/>
        <v>132.5</v>
      </c>
    </row>
    <row r="158" spans="1:15">
      <c r="A158" s="6">
        <v>43245</v>
      </c>
      <c r="B158" s="9" t="s">
        <v>44</v>
      </c>
      <c r="C158" s="7">
        <v>40</v>
      </c>
      <c r="D158" s="8">
        <v>0</v>
      </c>
      <c r="E158" s="8">
        <v>0</v>
      </c>
      <c r="F158" s="8">
        <v>300</v>
      </c>
      <c r="G158" s="8">
        <v>0</v>
      </c>
      <c r="H158" s="7">
        <v>1</v>
      </c>
      <c r="I158" s="8">
        <v>0</v>
      </c>
      <c r="J158" s="8">
        <v>0</v>
      </c>
      <c r="K158" s="8">
        <v>1</v>
      </c>
      <c r="L158" s="19">
        <v>0.11491980946459</v>
      </c>
      <c r="M158" s="19">
        <v>28.8203705357143</v>
      </c>
      <c r="N158" s="19">
        <v>-1.03834598214286</v>
      </c>
      <c r="O158" s="20">
        <f>(100+150)/2</f>
        <v>125</v>
      </c>
    </row>
    <row r="159" spans="1:15">
      <c r="A159" s="6">
        <v>43277</v>
      </c>
      <c r="B159" s="9" t="s">
        <v>38</v>
      </c>
      <c r="C159" s="7">
        <v>0</v>
      </c>
      <c r="D159" s="8">
        <v>0</v>
      </c>
      <c r="E159" s="8">
        <v>0</v>
      </c>
      <c r="F159" s="8">
        <v>3</v>
      </c>
      <c r="G159" s="8">
        <v>0</v>
      </c>
      <c r="H159" s="7">
        <v>0</v>
      </c>
      <c r="I159" s="8">
        <v>1</v>
      </c>
      <c r="J159" s="8">
        <v>0</v>
      </c>
      <c r="K159" s="8">
        <v>0</v>
      </c>
      <c r="L159" s="19">
        <v>0.1265678477452</v>
      </c>
      <c r="M159" s="19">
        <v>28.8157524630542</v>
      </c>
      <c r="N159" s="19">
        <v>-1.05015886699507</v>
      </c>
      <c r="O159" s="20">
        <f t="shared" si="8"/>
        <v>132.5</v>
      </c>
    </row>
    <row r="160" spans="1:15">
      <c r="A160" s="6">
        <v>43299</v>
      </c>
      <c r="B160" s="9" t="s">
        <v>37</v>
      </c>
      <c r="C160" s="7">
        <v>0</v>
      </c>
      <c r="D160" s="8">
        <v>1</v>
      </c>
      <c r="E160" s="8">
        <v>65</v>
      </c>
      <c r="F160" s="8">
        <v>8</v>
      </c>
      <c r="G160" s="8">
        <v>0</v>
      </c>
      <c r="H160" s="7">
        <v>0</v>
      </c>
      <c r="I160" s="8">
        <v>52</v>
      </c>
      <c r="J160" s="8">
        <v>1</v>
      </c>
      <c r="K160" s="8">
        <v>0</v>
      </c>
      <c r="L160" s="19">
        <v>0.123788396724</v>
      </c>
      <c r="M160" s="19">
        <v>28.9134071022727</v>
      </c>
      <c r="N160" s="19">
        <v>-1.10087272727273</v>
      </c>
      <c r="O160" s="20">
        <f t="shared" si="9"/>
        <v>140</v>
      </c>
    </row>
    <row r="161" spans="1:15">
      <c r="A161" s="6">
        <v>43333</v>
      </c>
      <c r="B161" s="9" t="s">
        <v>45</v>
      </c>
      <c r="C161" s="7">
        <v>0</v>
      </c>
      <c r="D161" s="8">
        <v>0</v>
      </c>
      <c r="E161" s="8">
        <v>0</v>
      </c>
      <c r="F161" s="8">
        <v>78</v>
      </c>
      <c r="G161" s="8">
        <v>0</v>
      </c>
      <c r="H161" s="7">
        <v>0</v>
      </c>
      <c r="I161" s="8">
        <v>0</v>
      </c>
      <c r="J161" s="8">
        <v>0</v>
      </c>
      <c r="K161" s="8">
        <v>91</v>
      </c>
      <c r="L161" s="19">
        <v>0.22</v>
      </c>
      <c r="M161" s="19">
        <v>28.7266875</v>
      </c>
      <c r="N161" s="19">
        <v>-1.05891666666667</v>
      </c>
      <c r="O161" s="20">
        <f t="shared" si="9"/>
        <v>140</v>
      </c>
    </row>
    <row r="162" spans="1:15">
      <c r="A162" s="11">
        <v>43362</v>
      </c>
      <c r="B162" s="9" t="s">
        <v>34</v>
      </c>
      <c r="C162" s="7">
        <v>0</v>
      </c>
      <c r="D162" s="8">
        <v>0</v>
      </c>
      <c r="E162" s="8">
        <v>0</v>
      </c>
      <c r="F162" s="8">
        <v>350</v>
      </c>
      <c r="G162" s="8">
        <v>0</v>
      </c>
      <c r="H162" s="7">
        <v>0</v>
      </c>
      <c r="I162" s="8">
        <v>6</v>
      </c>
      <c r="J162" s="8">
        <v>0</v>
      </c>
      <c r="K162" s="8">
        <v>870</v>
      </c>
      <c r="L162" s="19">
        <v>0.17</v>
      </c>
      <c r="M162" s="19">
        <v>28.8135625</v>
      </c>
      <c r="N162" s="19">
        <v>-1.066375</v>
      </c>
      <c r="O162" s="20">
        <f>(100+170)/2</f>
        <v>135</v>
      </c>
    </row>
    <row r="163" spans="1:15">
      <c r="A163" s="11">
        <v>43407</v>
      </c>
      <c r="B163" s="12" t="s">
        <v>46</v>
      </c>
      <c r="C163" s="7">
        <v>0</v>
      </c>
      <c r="D163" s="8">
        <v>0</v>
      </c>
      <c r="E163" s="8">
        <v>0</v>
      </c>
      <c r="F163" s="8">
        <v>392</v>
      </c>
      <c r="G163" s="8">
        <v>0</v>
      </c>
      <c r="H163" s="7">
        <v>14</v>
      </c>
      <c r="I163" s="8">
        <v>1</v>
      </c>
      <c r="J163" s="8">
        <v>28</v>
      </c>
      <c r="K163" s="8">
        <v>1778</v>
      </c>
      <c r="L163" s="19">
        <v>0.150895282759733</v>
      </c>
      <c r="M163" s="19">
        <v>28.6775285714286</v>
      </c>
      <c r="N163" s="19">
        <v>-0.977066071428571</v>
      </c>
      <c r="O163" s="20">
        <f>(94+160)/2</f>
        <v>127</v>
      </c>
    </row>
    <row r="164" spans="1:15">
      <c r="A164" s="11">
        <v>43634</v>
      </c>
      <c r="B164" s="13" t="s">
        <v>44</v>
      </c>
      <c r="C164" s="7">
        <v>0</v>
      </c>
      <c r="D164" s="8">
        <v>0</v>
      </c>
      <c r="E164" s="8">
        <v>0</v>
      </c>
      <c r="F164" s="8">
        <v>40</v>
      </c>
      <c r="G164" s="8">
        <v>0</v>
      </c>
      <c r="H164" s="7">
        <v>0</v>
      </c>
      <c r="I164" s="8">
        <v>0</v>
      </c>
      <c r="J164" s="8">
        <v>0</v>
      </c>
      <c r="K164" s="8">
        <v>0</v>
      </c>
      <c r="L164" s="19">
        <v>0.308267999036</v>
      </c>
      <c r="M164" s="19">
        <v>28.7533333333333</v>
      </c>
      <c r="N164" s="19">
        <v>-1.03866666666667</v>
      </c>
      <c r="O164" s="20">
        <f t="shared" ref="O164:O166" si="10">(100+150)/2</f>
        <v>125</v>
      </c>
    </row>
    <row r="165" spans="1:15">
      <c r="A165" s="11">
        <v>43702</v>
      </c>
      <c r="B165" s="13" t="s">
        <v>44</v>
      </c>
      <c r="C165" s="7">
        <v>0</v>
      </c>
      <c r="D165" s="8">
        <v>0</v>
      </c>
      <c r="E165" s="8">
        <v>100</v>
      </c>
      <c r="F165" s="8">
        <v>420</v>
      </c>
      <c r="G165" s="8">
        <v>0</v>
      </c>
      <c r="H165" s="7">
        <v>1</v>
      </c>
      <c r="I165" s="8">
        <v>60</v>
      </c>
      <c r="J165" s="8">
        <v>20</v>
      </c>
      <c r="K165" s="8">
        <v>3480</v>
      </c>
      <c r="L165" s="19">
        <v>0.203126152998933</v>
      </c>
      <c r="M165" s="19">
        <v>28.6475</v>
      </c>
      <c r="N165" s="19">
        <v>-0.890805555555556</v>
      </c>
      <c r="O165" s="20">
        <f t="shared" si="10"/>
        <v>125</v>
      </c>
    </row>
    <row r="166" spans="1:15">
      <c r="A166" s="11">
        <v>43755</v>
      </c>
      <c r="B166" s="13" t="s">
        <v>44</v>
      </c>
      <c r="C166" s="7">
        <v>0</v>
      </c>
      <c r="D166" s="8">
        <v>0</v>
      </c>
      <c r="E166" s="8">
        <v>0</v>
      </c>
      <c r="F166" s="8">
        <v>720</v>
      </c>
      <c r="G166" s="8">
        <v>0</v>
      </c>
      <c r="H166" s="7">
        <v>0</v>
      </c>
      <c r="I166" s="8">
        <v>40</v>
      </c>
      <c r="J166" s="8">
        <v>20</v>
      </c>
      <c r="K166" s="8">
        <v>2720</v>
      </c>
      <c r="L166" s="19">
        <v>0.2076808006232</v>
      </c>
      <c r="M166" s="19">
        <v>28.8204375</v>
      </c>
      <c r="N166" s="19">
        <v>-0.998875</v>
      </c>
      <c r="O166" s="20">
        <f t="shared" si="10"/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Vadim Khaitov</cp:lastModifiedBy>
  <dcterms:created xsi:type="dcterms:W3CDTF">2020-10-31T07:16:03Z</dcterms:created>
  <dcterms:modified xsi:type="dcterms:W3CDTF">2020-10-31T07:53:16Z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1049-11.2.0.9718</vt:lpwstr>
  </property>
</Properties>
</file>