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N видов 2023" sheetId="1" r:id="rId1"/>
  </sheets>
  <definedNames>
    <definedName name="_xlnm._FilterDatabase" localSheetId="0" hidden="1">'N видов 2023'!$AC$1:$AC$123</definedName>
  </definedNames>
  <calcPr calcId="144525"/>
</workbook>
</file>

<file path=xl/sharedStrings.xml><?xml version="1.0" encoding="utf-8"?>
<sst xmlns="http://schemas.openxmlformats.org/spreadsheetml/2006/main" count="55" uniqueCount="37">
  <si>
    <t>Year</t>
  </si>
  <si>
    <t>Bank</t>
  </si>
  <si>
    <t>Sample</t>
  </si>
  <si>
    <t>N</t>
  </si>
  <si>
    <t>B</t>
  </si>
  <si>
    <t>NT</t>
  </si>
  <si>
    <t>NE</t>
  </si>
  <si>
    <t>Arenicola_marina</t>
  </si>
  <si>
    <t>Bunodactis_stella</t>
  </si>
  <si>
    <t>Capitella_capitata</t>
  </si>
  <si>
    <t>Chironomidae_gen_sp</t>
  </si>
  <si>
    <t>Cylichna_occulta_dead</t>
  </si>
  <si>
    <t>Fabricia_sabella</t>
  </si>
  <si>
    <t>Gammaridea_gen._sp.</t>
  </si>
  <si>
    <t>Harmothoe_imbricata</t>
  </si>
  <si>
    <t>Hydrobia_ulvae</t>
  </si>
  <si>
    <t>Hydrobia_ulvae_dead</t>
  </si>
  <si>
    <t>Jaera_sp.</t>
  </si>
  <si>
    <t>Littorina_sp.</t>
  </si>
  <si>
    <t>Littorina_sp._dead</t>
  </si>
  <si>
    <t>Macoma_balthica</t>
  </si>
  <si>
    <t>Macoma_balthica_dead</t>
  </si>
  <si>
    <t>Nemertini</t>
  </si>
  <si>
    <t>Oligochaeta</t>
  </si>
  <si>
    <t>Onoba_aculeus</t>
  </si>
  <si>
    <t>Onoba_aculeus_dead</t>
  </si>
  <si>
    <t>Pectinaria_hyperborea</t>
  </si>
  <si>
    <t>Polydora_quadrilobata</t>
  </si>
  <si>
    <t>Pygospio_elegans</t>
  </si>
  <si>
    <t>Skeneopsis_planorbis</t>
  </si>
  <si>
    <t>Skeneopsis_planorbis_dead</t>
  </si>
  <si>
    <t>Tubificoides_benedeni</t>
  </si>
  <si>
    <t>Turbellaria</t>
  </si>
  <si>
    <t>Нитчатые_водоросли</t>
  </si>
  <si>
    <t>Fucus_sp.</t>
  </si>
  <si>
    <t>vor3</t>
  </si>
  <si>
    <t>vor4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</si>
</sst>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0"/>
  </numFmts>
  <fonts count="29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10"/>
      <name val="Arial Cyr"/>
      <charset val="204"/>
    </font>
    <font>
      <sz val="10"/>
      <color indexed="8"/>
      <name val="Arial"/>
      <charset val="204"/>
    </font>
    <font>
      <sz val="10"/>
      <color theme="1"/>
      <name val="Arial"/>
      <charset val="204"/>
    </font>
    <font>
      <i/>
      <sz val="10"/>
      <name val="Arial"/>
      <charset val="204"/>
    </font>
    <font>
      <b/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Baltica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4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4" borderId="4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28" fillId="0" borderId="0"/>
    <xf numFmtId="0" fontId="4" fillId="0" borderId="0"/>
    <xf numFmtId="0" fontId="3" fillId="0" borderId="0"/>
  </cellStyleXfs>
  <cellXfs count="2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0" xfId="51" applyFont="1" applyFill="1" applyBorder="1"/>
    <xf numFmtId="0" fontId="4" fillId="0" borderId="0" xfId="0" applyFont="1" applyFill="1" applyBorder="1" applyAlignment="1"/>
    <xf numFmtId="0" fontId="0" fillId="0" borderId="0" xfId="0" applyAlignment="1"/>
    <xf numFmtId="1" fontId="5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/>
    <xf numFmtId="4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53" applyFont="1" applyFill="1"/>
    <xf numFmtId="0" fontId="3" fillId="0" borderId="0" xfId="52" applyFont="1" applyFill="1" applyBorder="1"/>
    <xf numFmtId="0" fontId="3" fillId="0" borderId="0" xfId="50" applyFont="1" applyFill="1"/>
    <xf numFmtId="180" fontId="3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53" applyFont="1" applyFill="1" applyBorder="1"/>
    <xf numFmtId="0" fontId="3" fillId="0" borderId="0" xfId="0" applyFont="1" applyFill="1" applyAlignment="1"/>
    <xf numFmtId="0" fontId="3" fillId="0" borderId="0" xfId="49" applyFont="1" applyFill="1" applyBorder="1"/>
    <xf numFmtId="0" fontId="7" fillId="0" borderId="0" xfId="51" applyFont="1" applyFill="1" applyBorder="1"/>
    <xf numFmtId="1" fontId="3" fillId="0" borderId="0" xfId="51" applyNumberFormat="1" applyFont="1" applyFill="1" applyBorder="1"/>
    <xf numFmtId="0" fontId="8" fillId="0" borderId="0" xfId="0" applyFont="1" applyFill="1" applyBorder="1" applyAlignment="1">
      <alignment horizontal="right"/>
    </xf>
    <xf numFmtId="0" fontId="6" fillId="0" borderId="0" xfId="0" applyNumberFormat="1" applyFont="1" applyFill="1" applyAlignment="1">
      <alignment vertical="center"/>
    </xf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MB_Korg" xfId="49"/>
    <cellStyle name="Обычный_MB_mat" xfId="50"/>
    <cellStyle name="Обычный_N и B по всем банкам" xfId="51"/>
    <cellStyle name="Обычный_Книга2" xfId="52"/>
    <cellStyle name="Обычный_Протоколы наблюдений и описаний 2014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3"/>
  <sheetViews>
    <sheetView tabSelected="1" topLeftCell="P1" workbookViewId="0">
      <pane ySplit="1" topLeftCell="A2" activePane="bottomLeft" state="frozen"/>
      <selection/>
      <selection pane="bottomLeft" activeCell="P1" sqref="P1"/>
    </sheetView>
  </sheetViews>
  <sheetFormatPr defaultColWidth="8.90740740740741" defaultRowHeight="14.4"/>
  <cols>
    <col min="1" max="1" width="8.36111111111111" style="1" customWidth="1"/>
    <col min="2" max="7" width="8.90740740740741" style="1"/>
    <col min="8" max="8" width="15.6296296296296" style="1" customWidth="1"/>
    <col min="9" max="9" width="16.2685185185185" style="2" customWidth="1"/>
    <col min="10" max="10" width="16.7222222222222" style="2" customWidth="1"/>
    <col min="11" max="11" width="19.8148148148148" style="2" customWidth="1"/>
    <col min="12" max="12" width="22" style="2" customWidth="1"/>
    <col min="13" max="13" width="13.7222222222222" style="2" customWidth="1"/>
    <col min="14" max="14" width="18.2685185185185" style="3" customWidth="1"/>
    <col min="15" max="15" width="17.2685185185185" style="2" customWidth="1"/>
    <col min="16" max="16" width="14.2685185185185" style="2" customWidth="1"/>
    <col min="17" max="17" width="18.2685185185185" style="2" customWidth="1"/>
    <col min="18" max="18" width="8.81481481481481" style="2"/>
    <col min="19" max="19" width="12.8148148148148" style="2" customWidth="1"/>
    <col min="20" max="20" width="16.7222222222222" style="2" customWidth="1"/>
    <col min="21" max="21" width="14.1759259259259" style="2" customWidth="1"/>
    <col min="22" max="22" width="20.4537037037037" style="2" customWidth="1"/>
    <col min="23" max="23" width="9.5462962962963" style="4" customWidth="1"/>
    <col min="24" max="24" width="14" style="4" customWidth="1"/>
    <col min="25" max="25" width="14.7222222222222" style="4" customWidth="1"/>
    <col min="26" max="26" width="19.8148148148148" style="4" customWidth="1"/>
    <col min="27" max="27" width="19.2685185185185" style="4" customWidth="1"/>
    <col min="28" max="28" width="18.7222222222222" style="4" customWidth="1"/>
    <col min="29" max="29" width="17.6296296296296" style="2" customWidth="1"/>
    <col min="30" max="30" width="19" style="2" customWidth="1"/>
    <col min="31" max="31" width="25.1759259259259" style="2" customWidth="1"/>
    <col min="32" max="32" width="18.5462962962963" style="2" customWidth="1"/>
    <col min="33" max="33" width="11.8148148148148" style="2" customWidth="1"/>
    <col min="34" max="34" width="20.1759259259259" style="2" customWidth="1"/>
    <col min="35" max="35" width="8.81481481481481" style="2"/>
    <col min="36" max="16384" width="8.90740740740741" style="1"/>
  </cols>
  <sheetData>
    <row r="1" spans="1: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1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5" t="s">
        <v>28</v>
      </c>
      <c r="AD1" s="5" t="s">
        <v>29</v>
      </c>
      <c r="AE1" s="22" t="s">
        <v>30</v>
      </c>
      <c r="AF1" s="5" t="s">
        <v>31</v>
      </c>
      <c r="AG1" s="5" t="s">
        <v>32</v>
      </c>
      <c r="AH1" s="23" t="s">
        <v>33</v>
      </c>
      <c r="AI1" s="23" t="s">
        <v>34</v>
      </c>
    </row>
    <row r="2" spans="1:35">
      <c r="A2" s="5">
        <v>2023</v>
      </c>
      <c r="B2" s="5" t="s">
        <v>35</v>
      </c>
      <c r="C2" s="5">
        <v>1</v>
      </c>
      <c r="D2" s="5">
        <v>250</v>
      </c>
      <c r="E2" s="5">
        <f>85.393+3.751</f>
        <v>89.144</v>
      </c>
      <c r="F2" s="5">
        <v>1</v>
      </c>
      <c r="G2" s="5">
        <v>61</v>
      </c>
      <c r="H2" s="4">
        <v>1</v>
      </c>
      <c r="I2" s="4">
        <v>0</v>
      </c>
      <c r="J2" s="4">
        <v>1</v>
      </c>
      <c r="K2" s="4">
        <v>1</v>
      </c>
      <c r="L2" s="4">
        <v>0</v>
      </c>
      <c r="M2" s="4">
        <v>0</v>
      </c>
      <c r="N2" s="4">
        <v>32</v>
      </c>
      <c r="O2" s="5">
        <v>1</v>
      </c>
      <c r="P2" s="4">
        <v>126</v>
      </c>
      <c r="Q2" s="4">
        <v>171</v>
      </c>
      <c r="R2" s="4">
        <v>0</v>
      </c>
      <c r="S2" s="4">
        <v>40</v>
      </c>
      <c r="T2" s="4">
        <v>48</v>
      </c>
      <c r="U2" s="4">
        <v>6</v>
      </c>
      <c r="V2" s="4">
        <v>11</v>
      </c>
      <c r="W2" s="4">
        <v>11</v>
      </c>
      <c r="X2" s="4">
        <v>3</v>
      </c>
      <c r="Y2" s="4">
        <v>0</v>
      </c>
      <c r="Z2" s="5">
        <v>0</v>
      </c>
      <c r="AA2" s="5">
        <v>0</v>
      </c>
      <c r="AB2" s="4">
        <v>0</v>
      </c>
      <c r="AC2" s="4">
        <v>2</v>
      </c>
      <c r="AD2" s="5">
        <v>0</v>
      </c>
      <c r="AE2" s="5">
        <v>0</v>
      </c>
      <c r="AF2" s="4">
        <v>41</v>
      </c>
      <c r="AG2" s="5">
        <v>0</v>
      </c>
      <c r="AH2" s="5">
        <v>0.001</v>
      </c>
      <c r="AI2" s="2">
        <v>0.001</v>
      </c>
    </row>
    <row r="3" spans="1:35">
      <c r="A3" s="5">
        <v>2023</v>
      </c>
      <c r="B3" s="5" t="s">
        <v>35</v>
      </c>
      <c r="C3" s="5">
        <v>2</v>
      </c>
      <c r="D3" s="5">
        <v>292</v>
      </c>
      <c r="E3" s="5">
        <f>87.077+2.822</f>
        <v>89.899</v>
      </c>
      <c r="F3" s="5">
        <v>20</v>
      </c>
      <c r="G3" s="5">
        <v>57</v>
      </c>
      <c r="H3" s="4">
        <v>0</v>
      </c>
      <c r="I3" s="4">
        <v>0</v>
      </c>
      <c r="J3" s="4">
        <v>1</v>
      </c>
      <c r="K3" s="4">
        <v>0</v>
      </c>
      <c r="L3" s="4">
        <v>0</v>
      </c>
      <c r="M3" s="4">
        <v>0</v>
      </c>
      <c r="N3" s="4">
        <v>25</v>
      </c>
      <c r="O3" s="5">
        <v>0</v>
      </c>
      <c r="P3" s="4">
        <v>54</v>
      </c>
      <c r="Q3" s="4">
        <v>64</v>
      </c>
      <c r="R3" s="4">
        <v>1</v>
      </c>
      <c r="S3" s="4">
        <v>0</v>
      </c>
      <c r="T3" s="4">
        <v>6</v>
      </c>
      <c r="U3" s="4">
        <v>6</v>
      </c>
      <c r="V3" s="4">
        <v>1</v>
      </c>
      <c r="W3" s="4">
        <v>4</v>
      </c>
      <c r="X3" s="4">
        <v>14</v>
      </c>
      <c r="Y3" s="4">
        <v>3</v>
      </c>
      <c r="Z3" s="5">
        <v>0</v>
      </c>
      <c r="AA3" s="5">
        <v>0</v>
      </c>
      <c r="AB3" s="4">
        <v>0</v>
      </c>
      <c r="AC3" s="4">
        <v>0</v>
      </c>
      <c r="AD3" s="5">
        <v>0</v>
      </c>
      <c r="AE3" s="5">
        <v>0</v>
      </c>
      <c r="AF3" s="4">
        <v>133</v>
      </c>
      <c r="AG3" s="5">
        <v>2</v>
      </c>
      <c r="AH3" s="5">
        <v>0.031</v>
      </c>
      <c r="AI3" s="2">
        <v>1.886</v>
      </c>
    </row>
    <row r="4" spans="1:35">
      <c r="A4" s="5">
        <v>2023</v>
      </c>
      <c r="B4" s="5" t="s">
        <v>35</v>
      </c>
      <c r="C4" s="5">
        <v>3</v>
      </c>
      <c r="D4" s="5">
        <v>330</v>
      </c>
      <c r="E4" s="5">
        <f>99.417+4.402</f>
        <v>103.819</v>
      </c>
      <c r="F4" s="5">
        <v>8</v>
      </c>
      <c r="G4" s="5">
        <v>69</v>
      </c>
      <c r="H4" s="4">
        <v>0</v>
      </c>
      <c r="I4" s="4">
        <v>0</v>
      </c>
      <c r="J4" s="4">
        <v>1</v>
      </c>
      <c r="K4" s="4">
        <v>1</v>
      </c>
      <c r="L4" s="4">
        <v>0</v>
      </c>
      <c r="M4" s="4">
        <v>0</v>
      </c>
      <c r="N4" s="4">
        <v>13</v>
      </c>
      <c r="O4" s="5">
        <v>0</v>
      </c>
      <c r="P4" s="4">
        <v>293</v>
      </c>
      <c r="Q4" s="4">
        <v>99</v>
      </c>
      <c r="R4" s="4">
        <v>0</v>
      </c>
      <c r="S4" s="4">
        <v>12</v>
      </c>
      <c r="T4" s="4">
        <v>15</v>
      </c>
      <c r="U4" s="4">
        <v>6</v>
      </c>
      <c r="V4" s="4">
        <v>15</v>
      </c>
      <c r="W4" s="4">
        <v>4</v>
      </c>
      <c r="X4" s="4">
        <v>0</v>
      </c>
      <c r="Y4" s="4">
        <v>22</v>
      </c>
      <c r="Z4" s="5">
        <v>0</v>
      </c>
      <c r="AA4" s="5">
        <v>0</v>
      </c>
      <c r="AB4" s="4">
        <v>1</v>
      </c>
      <c r="AC4" s="4">
        <v>2</v>
      </c>
      <c r="AD4" s="5">
        <v>0</v>
      </c>
      <c r="AE4" s="5">
        <v>0</v>
      </c>
      <c r="AF4" s="4">
        <v>170</v>
      </c>
      <c r="AG4" s="5">
        <v>0</v>
      </c>
      <c r="AH4" s="5">
        <v>0</v>
      </c>
      <c r="AI4" s="2">
        <v>0</v>
      </c>
    </row>
    <row r="5" spans="1:35">
      <c r="A5" s="5">
        <v>2023</v>
      </c>
      <c r="B5" s="5" t="s">
        <v>35</v>
      </c>
      <c r="C5" s="5">
        <v>4</v>
      </c>
      <c r="D5" s="5">
        <v>284</v>
      </c>
      <c r="E5" s="5">
        <v>4.434</v>
      </c>
      <c r="F5" s="5">
        <v>5</v>
      </c>
      <c r="G5" s="5">
        <v>79</v>
      </c>
      <c r="H5" s="4">
        <v>0</v>
      </c>
      <c r="I5" s="4">
        <v>0</v>
      </c>
      <c r="J5" s="4">
        <v>1</v>
      </c>
      <c r="K5" s="4">
        <v>1</v>
      </c>
      <c r="L5" s="4">
        <v>0</v>
      </c>
      <c r="M5" s="4">
        <v>0</v>
      </c>
      <c r="N5" s="4">
        <v>16</v>
      </c>
      <c r="O5" s="5">
        <v>0</v>
      </c>
      <c r="P5" s="4">
        <v>202</v>
      </c>
      <c r="Q5" s="4">
        <v>0</v>
      </c>
      <c r="R5" s="4">
        <v>1</v>
      </c>
      <c r="S5" s="4">
        <v>17</v>
      </c>
      <c r="T5" s="4">
        <v>0</v>
      </c>
      <c r="U5" s="4">
        <v>19</v>
      </c>
      <c r="V5" s="4">
        <v>3</v>
      </c>
      <c r="W5" s="4">
        <v>10</v>
      </c>
      <c r="X5" s="4">
        <v>0</v>
      </c>
      <c r="Y5" s="4">
        <v>8</v>
      </c>
      <c r="Z5" s="5">
        <v>0</v>
      </c>
      <c r="AA5" s="5">
        <v>0</v>
      </c>
      <c r="AB5" s="4">
        <v>0</v>
      </c>
      <c r="AC5" s="4">
        <v>0</v>
      </c>
      <c r="AD5" s="5">
        <v>0</v>
      </c>
      <c r="AE5" s="5">
        <v>0</v>
      </c>
      <c r="AF5" s="4">
        <v>68</v>
      </c>
      <c r="AG5" s="5">
        <v>3</v>
      </c>
      <c r="AH5" s="5">
        <v>0.013</v>
      </c>
      <c r="AI5" s="2">
        <v>0.886</v>
      </c>
    </row>
    <row r="6" spans="1:35">
      <c r="A6" s="5">
        <v>2023</v>
      </c>
      <c r="B6" s="5" t="s">
        <v>35</v>
      </c>
      <c r="C6" s="5">
        <v>5</v>
      </c>
      <c r="D6" s="5">
        <v>227</v>
      </c>
      <c r="E6" s="5">
        <f>105.209+3.857</f>
        <v>109.066</v>
      </c>
      <c r="F6" s="5">
        <v>1</v>
      </c>
      <c r="G6" s="5">
        <v>72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10</v>
      </c>
      <c r="O6" s="5">
        <v>0</v>
      </c>
      <c r="P6" s="4">
        <v>158</v>
      </c>
      <c r="Q6" s="4">
        <v>131</v>
      </c>
      <c r="R6" s="4">
        <v>1</v>
      </c>
      <c r="S6" s="4">
        <v>12</v>
      </c>
      <c r="T6" s="4">
        <v>14</v>
      </c>
      <c r="U6" s="4">
        <v>12</v>
      </c>
      <c r="V6" s="4">
        <v>7</v>
      </c>
      <c r="W6" s="4">
        <v>7</v>
      </c>
      <c r="X6" s="4">
        <v>2</v>
      </c>
      <c r="Y6" s="4">
        <v>10</v>
      </c>
      <c r="Z6" s="5">
        <v>0</v>
      </c>
      <c r="AA6" s="5">
        <v>0</v>
      </c>
      <c r="AB6" s="4">
        <v>0</v>
      </c>
      <c r="AC6" s="4">
        <v>0</v>
      </c>
      <c r="AD6" s="5">
        <v>0</v>
      </c>
      <c r="AE6" s="5">
        <v>0</v>
      </c>
      <c r="AF6" s="4">
        <v>60</v>
      </c>
      <c r="AG6" s="5">
        <v>3</v>
      </c>
      <c r="AH6" s="5">
        <v>0</v>
      </c>
      <c r="AI6" s="2">
        <v>0.009</v>
      </c>
    </row>
    <row r="7" spans="1:35">
      <c r="A7" s="5">
        <v>2023</v>
      </c>
      <c r="B7" s="5" t="s">
        <v>35</v>
      </c>
      <c r="C7" s="5">
        <v>6</v>
      </c>
      <c r="D7" s="5">
        <v>219</v>
      </c>
      <c r="E7" s="5">
        <f>95.002+2.55</f>
        <v>97.552</v>
      </c>
      <c r="F7" s="5">
        <v>2</v>
      </c>
      <c r="G7" s="5">
        <v>54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10</v>
      </c>
      <c r="O7" s="5">
        <v>0</v>
      </c>
      <c r="P7" s="4">
        <v>222</v>
      </c>
      <c r="Q7" s="4">
        <v>87</v>
      </c>
      <c r="R7" s="4">
        <v>3</v>
      </c>
      <c r="S7" s="4">
        <v>14</v>
      </c>
      <c r="T7" s="4">
        <v>12</v>
      </c>
      <c r="U7" s="4">
        <v>11</v>
      </c>
      <c r="V7" s="4">
        <v>7</v>
      </c>
      <c r="W7" s="4">
        <v>3</v>
      </c>
      <c r="X7" s="4">
        <v>0</v>
      </c>
      <c r="Y7" s="4">
        <v>19</v>
      </c>
      <c r="Z7" s="5">
        <v>0</v>
      </c>
      <c r="AA7" s="5">
        <v>0</v>
      </c>
      <c r="AB7" s="4">
        <v>0</v>
      </c>
      <c r="AC7" s="4">
        <v>0</v>
      </c>
      <c r="AD7" s="5">
        <v>0</v>
      </c>
      <c r="AE7" s="5">
        <v>0</v>
      </c>
      <c r="AF7" s="4">
        <v>68</v>
      </c>
      <c r="AG7" s="5">
        <v>0</v>
      </c>
      <c r="AH7" s="5">
        <v>0</v>
      </c>
      <c r="AI7" s="2">
        <v>0</v>
      </c>
    </row>
    <row r="8" spans="1:35">
      <c r="A8" s="5">
        <v>2023</v>
      </c>
      <c r="B8" s="5" t="s">
        <v>35</v>
      </c>
      <c r="C8" s="5">
        <v>10</v>
      </c>
      <c r="D8" s="5">
        <v>193</v>
      </c>
      <c r="E8" s="5">
        <v>44.841</v>
      </c>
      <c r="F8" s="6">
        <v>35</v>
      </c>
      <c r="G8" s="6">
        <v>31</v>
      </c>
      <c r="H8" s="5">
        <v>0</v>
      </c>
      <c r="I8" s="4">
        <v>0</v>
      </c>
      <c r="J8" s="5">
        <v>2</v>
      </c>
      <c r="K8" s="5">
        <v>0</v>
      </c>
      <c r="L8" s="5">
        <v>0</v>
      </c>
      <c r="M8" s="5">
        <v>0</v>
      </c>
      <c r="N8" s="5">
        <v>9</v>
      </c>
      <c r="O8" s="5">
        <v>0</v>
      </c>
      <c r="P8" s="5">
        <v>90</v>
      </c>
      <c r="Q8" s="5">
        <v>210</v>
      </c>
      <c r="R8" s="5">
        <v>0</v>
      </c>
      <c r="S8" s="5">
        <v>1</v>
      </c>
      <c r="T8" s="5">
        <v>0</v>
      </c>
      <c r="U8" s="5">
        <v>6</v>
      </c>
      <c r="V8" s="5">
        <v>6</v>
      </c>
      <c r="W8" s="5">
        <v>4</v>
      </c>
      <c r="X8" s="5">
        <v>178</v>
      </c>
      <c r="Y8" s="5">
        <v>0</v>
      </c>
      <c r="Z8" s="5">
        <v>0</v>
      </c>
      <c r="AA8" s="5">
        <v>0</v>
      </c>
      <c r="AB8" s="5">
        <v>1</v>
      </c>
      <c r="AC8" s="5">
        <v>2</v>
      </c>
      <c r="AD8" s="5">
        <v>0</v>
      </c>
      <c r="AE8" s="5">
        <v>0</v>
      </c>
      <c r="AF8" s="5">
        <v>27</v>
      </c>
      <c r="AG8" s="5">
        <v>1</v>
      </c>
      <c r="AH8" s="4">
        <v>0.682</v>
      </c>
      <c r="AI8" s="2">
        <v>0</v>
      </c>
    </row>
    <row r="9" spans="1:35">
      <c r="A9" s="5">
        <v>2023</v>
      </c>
      <c r="B9" s="5" t="s">
        <v>35</v>
      </c>
      <c r="C9" s="5">
        <v>12</v>
      </c>
      <c r="D9" s="5">
        <v>482</v>
      </c>
      <c r="E9" s="5">
        <f>92.119+5.54</f>
        <v>97.659</v>
      </c>
      <c r="F9" s="6">
        <v>45</v>
      </c>
      <c r="G9" s="6">
        <v>47</v>
      </c>
      <c r="H9" s="5">
        <v>0</v>
      </c>
      <c r="I9" s="4">
        <v>0</v>
      </c>
      <c r="J9" s="5">
        <v>5</v>
      </c>
      <c r="K9" s="5">
        <v>3</v>
      </c>
      <c r="L9" s="5">
        <v>0</v>
      </c>
      <c r="M9" s="5">
        <v>0</v>
      </c>
      <c r="N9" s="5">
        <v>29</v>
      </c>
      <c r="O9" s="5">
        <v>0</v>
      </c>
      <c r="P9" s="5">
        <v>85</v>
      </c>
      <c r="Q9" s="5">
        <v>209</v>
      </c>
      <c r="R9" s="5">
        <v>0</v>
      </c>
      <c r="S9" s="5">
        <v>2</v>
      </c>
      <c r="T9" s="5">
        <v>12</v>
      </c>
      <c r="U9" s="5">
        <v>7</v>
      </c>
      <c r="V9" s="5">
        <v>6</v>
      </c>
      <c r="W9" s="5">
        <v>10</v>
      </c>
      <c r="X9" s="5">
        <v>7</v>
      </c>
      <c r="Y9" s="5">
        <v>5</v>
      </c>
      <c r="Z9" s="5">
        <v>0</v>
      </c>
      <c r="AA9" s="5">
        <v>0</v>
      </c>
      <c r="AB9" s="5">
        <v>0</v>
      </c>
      <c r="AC9" s="5">
        <v>3</v>
      </c>
      <c r="AD9" s="5">
        <v>0</v>
      </c>
      <c r="AE9" s="5">
        <v>0</v>
      </c>
      <c r="AF9" s="5">
        <v>87</v>
      </c>
      <c r="AG9" s="5">
        <v>0</v>
      </c>
      <c r="AH9" s="4">
        <v>0.049</v>
      </c>
      <c r="AI9" s="2">
        <v>0</v>
      </c>
    </row>
    <row r="10" spans="1:35">
      <c r="A10" s="5">
        <v>2023</v>
      </c>
      <c r="B10" s="5" t="s">
        <v>36</v>
      </c>
      <c r="C10" s="5">
        <v>7</v>
      </c>
      <c r="D10" s="5">
        <v>245</v>
      </c>
      <c r="E10" s="5">
        <f>81.226+1.864</f>
        <v>83.09</v>
      </c>
      <c r="F10" s="6">
        <v>31</v>
      </c>
      <c r="G10" s="6">
        <v>40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24</v>
      </c>
      <c r="O10" s="5">
        <v>0</v>
      </c>
      <c r="P10" s="4">
        <v>183</v>
      </c>
      <c r="Q10" s="4">
        <v>204</v>
      </c>
      <c r="R10" s="4">
        <v>1</v>
      </c>
      <c r="S10" s="4">
        <v>9</v>
      </c>
      <c r="T10" s="4">
        <v>13</v>
      </c>
      <c r="U10" s="4">
        <v>22</v>
      </c>
      <c r="V10" s="4">
        <v>27</v>
      </c>
      <c r="W10" s="4">
        <v>9</v>
      </c>
      <c r="X10" s="4">
        <v>0</v>
      </c>
      <c r="Y10" s="4">
        <v>1</v>
      </c>
      <c r="Z10" s="5">
        <v>0</v>
      </c>
      <c r="AA10" s="5">
        <v>0</v>
      </c>
      <c r="AB10" s="4">
        <v>0</v>
      </c>
      <c r="AC10" s="4">
        <v>0</v>
      </c>
      <c r="AD10" s="5">
        <v>0</v>
      </c>
      <c r="AE10" s="5">
        <v>0</v>
      </c>
      <c r="AF10" s="4">
        <v>258</v>
      </c>
      <c r="AG10" s="5">
        <v>0</v>
      </c>
      <c r="AH10" s="5">
        <v>0.103</v>
      </c>
      <c r="AI10" s="2">
        <v>0</v>
      </c>
    </row>
    <row r="11" spans="1:35">
      <c r="A11" s="5">
        <v>2023</v>
      </c>
      <c r="B11" s="5" t="s">
        <v>36</v>
      </c>
      <c r="C11" s="5">
        <v>8</v>
      </c>
      <c r="D11" s="5">
        <v>374</v>
      </c>
      <c r="E11" s="5">
        <f>81.789+3.123</f>
        <v>84.912</v>
      </c>
      <c r="F11" s="6">
        <v>26</v>
      </c>
      <c r="G11" s="6">
        <v>57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97</v>
      </c>
      <c r="O11" s="5">
        <v>0</v>
      </c>
      <c r="P11" s="4">
        <v>273</v>
      </c>
      <c r="Q11" s="4">
        <v>249</v>
      </c>
      <c r="R11" s="4">
        <v>7</v>
      </c>
      <c r="S11" s="4">
        <v>26</v>
      </c>
      <c r="T11" s="4">
        <v>8</v>
      </c>
      <c r="U11" s="4">
        <v>31</v>
      </c>
      <c r="V11" s="4">
        <v>31</v>
      </c>
      <c r="W11" s="4">
        <v>11</v>
      </c>
      <c r="X11" s="4">
        <v>9</v>
      </c>
      <c r="Y11" s="4">
        <v>5</v>
      </c>
      <c r="Z11" s="5">
        <v>0</v>
      </c>
      <c r="AA11" s="5">
        <v>0</v>
      </c>
      <c r="AB11" s="4">
        <v>0</v>
      </c>
      <c r="AC11" s="4">
        <v>1</v>
      </c>
      <c r="AD11" s="5">
        <v>0</v>
      </c>
      <c r="AE11" s="5">
        <v>0</v>
      </c>
      <c r="AF11" s="4">
        <v>551</v>
      </c>
      <c r="AG11" s="5">
        <v>0</v>
      </c>
      <c r="AH11" s="5">
        <v>0.01</v>
      </c>
      <c r="AI11" s="2">
        <v>0</v>
      </c>
    </row>
    <row r="12" spans="1:35">
      <c r="A12" s="5">
        <v>2023</v>
      </c>
      <c r="B12" s="5" t="s">
        <v>36</v>
      </c>
      <c r="C12" s="5">
        <v>9</v>
      </c>
      <c r="D12" s="5">
        <v>279</v>
      </c>
      <c r="E12" s="5">
        <f>75.71+1.677</f>
        <v>77.387</v>
      </c>
      <c r="F12" s="6">
        <v>73</v>
      </c>
      <c r="G12" s="6">
        <v>29</v>
      </c>
      <c r="H12" s="4">
        <v>0</v>
      </c>
      <c r="I12" s="4">
        <v>0</v>
      </c>
      <c r="J12" s="4">
        <v>8</v>
      </c>
      <c r="K12" s="4">
        <v>8</v>
      </c>
      <c r="L12" s="4">
        <v>0</v>
      </c>
      <c r="M12" s="4">
        <v>1</v>
      </c>
      <c r="N12" s="4">
        <v>0</v>
      </c>
      <c r="O12" s="5">
        <v>1</v>
      </c>
      <c r="P12" s="4">
        <v>209</v>
      </c>
      <c r="Q12" s="4">
        <v>361</v>
      </c>
      <c r="R12" s="4">
        <v>0</v>
      </c>
      <c r="S12" s="4">
        <v>4</v>
      </c>
      <c r="T12" s="4">
        <v>5</v>
      </c>
      <c r="U12" s="4">
        <v>13</v>
      </c>
      <c r="V12" s="4">
        <v>28</v>
      </c>
      <c r="W12" s="4">
        <v>9</v>
      </c>
      <c r="X12" s="4">
        <v>1</v>
      </c>
      <c r="Y12" s="4">
        <v>4</v>
      </c>
      <c r="Z12" s="5">
        <v>0</v>
      </c>
      <c r="AA12" s="5">
        <v>0</v>
      </c>
      <c r="AB12" s="4">
        <v>31</v>
      </c>
      <c r="AC12" s="4">
        <v>0</v>
      </c>
      <c r="AD12" s="5">
        <v>0</v>
      </c>
      <c r="AE12" s="5">
        <v>0</v>
      </c>
      <c r="AF12" s="4">
        <v>290</v>
      </c>
      <c r="AG12" s="5">
        <v>0</v>
      </c>
      <c r="AH12" s="2">
        <v>0.289</v>
      </c>
      <c r="AI12" s="2">
        <v>0</v>
      </c>
    </row>
    <row r="13" spans="1:35">
      <c r="A13" s="5">
        <v>2023</v>
      </c>
      <c r="B13" s="5" t="s">
        <v>36</v>
      </c>
      <c r="C13" s="5">
        <v>10</v>
      </c>
      <c r="D13" s="5">
        <v>591</v>
      </c>
      <c r="E13" s="5">
        <f>101.957+3.134</f>
        <v>105.091</v>
      </c>
      <c r="F13" s="6">
        <v>51</v>
      </c>
      <c r="G13" s="6">
        <v>45</v>
      </c>
      <c r="H13" s="4">
        <v>0</v>
      </c>
      <c r="I13" s="4">
        <v>0</v>
      </c>
      <c r="J13" s="4">
        <v>1</v>
      </c>
      <c r="K13" s="4">
        <v>12</v>
      </c>
      <c r="L13" s="4">
        <v>0</v>
      </c>
      <c r="M13" s="4">
        <v>2</v>
      </c>
      <c r="N13" s="4">
        <v>25</v>
      </c>
      <c r="O13" s="5">
        <v>1</v>
      </c>
      <c r="P13" s="4">
        <v>199</v>
      </c>
      <c r="Q13" s="4">
        <v>229</v>
      </c>
      <c r="R13" s="4">
        <v>8</v>
      </c>
      <c r="S13" s="4">
        <v>14</v>
      </c>
      <c r="T13" s="4">
        <v>6</v>
      </c>
      <c r="U13" s="4">
        <v>11</v>
      </c>
      <c r="V13" s="4">
        <v>16</v>
      </c>
      <c r="W13" s="4">
        <v>1</v>
      </c>
      <c r="X13" s="4">
        <v>1</v>
      </c>
      <c r="Y13" s="4">
        <v>3</v>
      </c>
      <c r="Z13" s="5">
        <v>0</v>
      </c>
      <c r="AA13" s="5">
        <v>0</v>
      </c>
      <c r="AB13" s="4">
        <v>0</v>
      </c>
      <c r="AC13" s="4">
        <v>0</v>
      </c>
      <c r="AD13" s="5">
        <v>0</v>
      </c>
      <c r="AE13" s="5">
        <v>0</v>
      </c>
      <c r="AF13" s="4">
        <v>379</v>
      </c>
      <c r="AG13" s="5">
        <v>10</v>
      </c>
      <c r="AH13" s="5">
        <v>0.373</v>
      </c>
      <c r="AI13" s="2">
        <v>0</v>
      </c>
    </row>
    <row r="14" spans="1:35">
      <c r="A14" s="5">
        <v>2023</v>
      </c>
      <c r="B14" s="5" t="s">
        <v>36</v>
      </c>
      <c r="C14" s="5">
        <v>11</v>
      </c>
      <c r="D14" s="5">
        <v>281</v>
      </c>
      <c r="E14" s="5">
        <f>111.93+2.56</f>
        <v>114.49</v>
      </c>
      <c r="F14" s="6">
        <v>125</v>
      </c>
      <c r="G14" s="6">
        <v>46</v>
      </c>
      <c r="H14" s="4">
        <v>0</v>
      </c>
      <c r="I14" s="4">
        <v>0</v>
      </c>
      <c r="J14" s="4">
        <v>3</v>
      </c>
      <c r="K14" s="4">
        <v>17</v>
      </c>
      <c r="L14" s="4">
        <v>0</v>
      </c>
      <c r="M14" s="4">
        <v>0</v>
      </c>
      <c r="N14" s="4">
        <v>6</v>
      </c>
      <c r="O14" s="5">
        <v>0</v>
      </c>
      <c r="P14" s="4">
        <v>27</v>
      </c>
      <c r="Q14" s="4">
        <v>0</v>
      </c>
      <c r="R14" s="4">
        <v>0</v>
      </c>
      <c r="S14" s="4">
        <v>3</v>
      </c>
      <c r="T14" s="4">
        <v>11</v>
      </c>
      <c r="U14" s="4">
        <v>17</v>
      </c>
      <c r="V14" s="4">
        <v>19</v>
      </c>
      <c r="W14" s="4">
        <v>66</v>
      </c>
      <c r="X14" s="4">
        <v>0</v>
      </c>
      <c r="Y14" s="4">
        <v>6</v>
      </c>
      <c r="Z14" s="5">
        <v>0</v>
      </c>
      <c r="AA14" s="5">
        <v>0</v>
      </c>
      <c r="AB14" s="4">
        <v>39</v>
      </c>
      <c r="AC14" s="4">
        <v>1</v>
      </c>
      <c r="AD14" s="5">
        <v>0</v>
      </c>
      <c r="AE14" s="5">
        <v>0</v>
      </c>
      <c r="AF14" s="4">
        <v>205</v>
      </c>
      <c r="AG14" s="5">
        <v>0</v>
      </c>
      <c r="AH14" s="5">
        <v>0.031</v>
      </c>
      <c r="AI14" s="2">
        <v>0</v>
      </c>
    </row>
    <row r="15" spans="1:35">
      <c r="A15" s="5">
        <v>2023</v>
      </c>
      <c r="B15" s="5" t="s">
        <v>36</v>
      </c>
      <c r="C15" s="5">
        <v>12</v>
      </c>
      <c r="D15" s="5">
        <v>217</v>
      </c>
      <c r="E15" s="5">
        <f>82.985+2.676</f>
        <v>85.661</v>
      </c>
      <c r="F15" s="6">
        <v>34</v>
      </c>
      <c r="G15" s="6">
        <v>40</v>
      </c>
      <c r="H15" s="5">
        <v>0</v>
      </c>
      <c r="I15" s="4">
        <v>0</v>
      </c>
      <c r="J15" s="5">
        <v>0</v>
      </c>
      <c r="K15" s="5">
        <v>5</v>
      </c>
      <c r="L15" s="5">
        <v>0</v>
      </c>
      <c r="M15" s="5">
        <v>0</v>
      </c>
      <c r="N15" s="5">
        <v>13</v>
      </c>
      <c r="O15" s="5">
        <v>0</v>
      </c>
      <c r="P15" s="5">
        <v>62</v>
      </c>
      <c r="Q15" s="5">
        <v>246</v>
      </c>
      <c r="R15" s="5">
        <v>2</v>
      </c>
      <c r="S15" s="5">
        <v>10</v>
      </c>
      <c r="T15" s="5">
        <v>12</v>
      </c>
      <c r="U15" s="5">
        <v>13</v>
      </c>
      <c r="V15" s="5">
        <v>6</v>
      </c>
      <c r="W15" s="5">
        <v>3</v>
      </c>
      <c r="X15" s="5">
        <v>0</v>
      </c>
      <c r="Y15" s="5">
        <v>10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286</v>
      </c>
      <c r="AG15" s="5">
        <v>0</v>
      </c>
      <c r="AH15" s="4">
        <v>0.021</v>
      </c>
      <c r="AI15" s="2">
        <v>0</v>
      </c>
    </row>
    <row r="16" spans="1:35">
      <c r="A16" s="5">
        <v>2023</v>
      </c>
      <c r="B16" s="5" t="s">
        <v>36</v>
      </c>
      <c r="C16" s="5">
        <v>13</v>
      </c>
      <c r="D16" s="5">
        <v>111</v>
      </c>
      <c r="E16" s="5">
        <f>89.469+1.622</f>
        <v>91.091</v>
      </c>
      <c r="F16" s="6">
        <v>97</v>
      </c>
      <c r="G16" s="6">
        <v>37</v>
      </c>
      <c r="H16" s="5">
        <v>0</v>
      </c>
      <c r="I16" s="4">
        <v>0</v>
      </c>
      <c r="J16" s="5">
        <v>0</v>
      </c>
      <c r="K16" s="5">
        <v>0</v>
      </c>
      <c r="L16" s="5">
        <v>0</v>
      </c>
      <c r="M16" s="5">
        <v>0</v>
      </c>
      <c r="N16" s="5">
        <v>19</v>
      </c>
      <c r="O16" s="5">
        <v>0</v>
      </c>
      <c r="P16" s="5">
        <v>67</v>
      </c>
      <c r="Q16" s="5">
        <v>364</v>
      </c>
      <c r="R16" s="5">
        <v>0</v>
      </c>
      <c r="S16" s="5">
        <v>7</v>
      </c>
      <c r="T16" s="5">
        <v>9</v>
      </c>
      <c r="U16" s="5">
        <v>8</v>
      </c>
      <c r="V16" s="5">
        <v>12</v>
      </c>
      <c r="W16" s="5">
        <v>8</v>
      </c>
      <c r="X16" s="5">
        <v>0</v>
      </c>
      <c r="Y16" s="5">
        <v>0</v>
      </c>
      <c r="Z16" s="5">
        <v>2</v>
      </c>
      <c r="AA16" s="5">
        <v>0</v>
      </c>
      <c r="AB16" s="5">
        <v>0</v>
      </c>
      <c r="AC16" s="5">
        <v>0</v>
      </c>
      <c r="AD16" s="5">
        <v>0</v>
      </c>
      <c r="AE16" s="5">
        <v>9</v>
      </c>
      <c r="AF16" s="5">
        <v>170</v>
      </c>
      <c r="AG16" s="5">
        <v>0</v>
      </c>
      <c r="AH16" s="4">
        <v>0.582</v>
      </c>
      <c r="AI16" s="2">
        <v>0</v>
      </c>
    </row>
    <row r="17" spans="1:35">
      <c r="A17" s="5">
        <v>2023</v>
      </c>
      <c r="B17" s="5" t="s">
        <v>36</v>
      </c>
      <c r="C17" s="5">
        <v>14</v>
      </c>
      <c r="D17" s="5">
        <v>139</v>
      </c>
      <c r="E17" s="5">
        <f>75.892+1.544</f>
        <v>77.436</v>
      </c>
      <c r="F17" s="6">
        <v>12</v>
      </c>
      <c r="G17" s="6">
        <v>60</v>
      </c>
      <c r="H17" s="5">
        <v>0</v>
      </c>
      <c r="I17" s="4">
        <v>1</v>
      </c>
      <c r="J17" s="5">
        <v>0</v>
      </c>
      <c r="K17" s="5">
        <v>2</v>
      </c>
      <c r="L17" s="5">
        <v>0</v>
      </c>
      <c r="M17" s="5">
        <v>0</v>
      </c>
      <c r="N17" s="5">
        <v>34</v>
      </c>
      <c r="O17" s="5">
        <v>0</v>
      </c>
      <c r="P17" s="5">
        <v>35</v>
      </c>
      <c r="Q17" s="5">
        <v>201</v>
      </c>
      <c r="R17" s="5">
        <v>3</v>
      </c>
      <c r="S17" s="5">
        <v>49</v>
      </c>
      <c r="T17" s="5">
        <v>7</v>
      </c>
      <c r="U17" s="5">
        <v>5</v>
      </c>
      <c r="V17" s="5">
        <v>5</v>
      </c>
      <c r="W17" s="5">
        <v>6</v>
      </c>
      <c r="X17" s="5">
        <v>0</v>
      </c>
      <c r="Y17" s="5">
        <v>5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270</v>
      </c>
      <c r="AG17" s="5">
        <v>0</v>
      </c>
      <c r="AH17" s="4">
        <v>0.031</v>
      </c>
      <c r="AI17" s="2">
        <v>0.433</v>
      </c>
    </row>
    <row r="18" spans="1:35">
      <c r="A18" s="5">
        <v>2023</v>
      </c>
      <c r="B18" s="5" t="s">
        <v>36</v>
      </c>
      <c r="C18" s="5">
        <v>15</v>
      </c>
      <c r="D18" s="5">
        <v>554</v>
      </c>
      <c r="E18" s="5">
        <f>81.895+3.433</f>
        <v>85.328</v>
      </c>
      <c r="F18" s="6">
        <v>99</v>
      </c>
      <c r="G18" s="6">
        <v>33</v>
      </c>
      <c r="H18" s="5">
        <v>0</v>
      </c>
      <c r="I18" s="4">
        <v>0</v>
      </c>
      <c r="J18" s="5">
        <v>3</v>
      </c>
      <c r="K18" s="5">
        <v>43</v>
      </c>
      <c r="L18" s="5">
        <v>0</v>
      </c>
      <c r="M18" s="5">
        <v>0</v>
      </c>
      <c r="N18" s="5">
        <v>22</v>
      </c>
      <c r="O18" s="5">
        <v>0</v>
      </c>
      <c r="P18" s="5">
        <v>119</v>
      </c>
      <c r="Q18" s="5">
        <v>1003</v>
      </c>
      <c r="R18" s="5">
        <v>6</v>
      </c>
      <c r="S18" s="5">
        <v>1</v>
      </c>
      <c r="T18" s="5">
        <v>26</v>
      </c>
      <c r="U18" s="5">
        <v>19</v>
      </c>
      <c r="V18" s="5">
        <v>76</v>
      </c>
      <c r="W18" s="5">
        <v>8</v>
      </c>
      <c r="X18" s="5">
        <v>5</v>
      </c>
      <c r="Y18" s="5">
        <v>1</v>
      </c>
      <c r="Z18" s="5">
        <v>21</v>
      </c>
      <c r="AA18" s="5">
        <v>0</v>
      </c>
      <c r="AB18" s="5">
        <v>2</v>
      </c>
      <c r="AC18" s="5">
        <v>1</v>
      </c>
      <c r="AD18" s="5">
        <v>5</v>
      </c>
      <c r="AE18" s="5">
        <v>12</v>
      </c>
      <c r="AF18" s="5">
        <v>179</v>
      </c>
      <c r="AG18" s="5">
        <v>0</v>
      </c>
      <c r="AH18" s="4">
        <v>0.122</v>
      </c>
      <c r="AI18" s="2">
        <v>0</v>
      </c>
    </row>
    <row r="19" spans="1:35">
      <c r="A19" s="5">
        <v>2023</v>
      </c>
      <c r="B19" s="5" t="s">
        <v>36</v>
      </c>
      <c r="C19" s="5">
        <v>16</v>
      </c>
      <c r="D19" s="5">
        <v>227</v>
      </c>
      <c r="E19" s="5">
        <f>65.051+0.976</f>
        <v>66.027</v>
      </c>
      <c r="F19" s="6">
        <v>46</v>
      </c>
      <c r="G19" s="6">
        <v>24</v>
      </c>
      <c r="H19" s="4">
        <v>0</v>
      </c>
      <c r="I19" s="4">
        <v>0</v>
      </c>
      <c r="J19" s="4">
        <v>0</v>
      </c>
      <c r="K19" s="4">
        <v>6</v>
      </c>
      <c r="L19" s="4">
        <v>0</v>
      </c>
      <c r="M19" s="4">
        <v>0</v>
      </c>
      <c r="N19" s="4">
        <v>3</v>
      </c>
      <c r="O19" s="5">
        <v>2</v>
      </c>
      <c r="P19" s="4">
        <v>3</v>
      </c>
      <c r="Q19" s="4">
        <v>185</v>
      </c>
      <c r="R19" s="4">
        <v>0</v>
      </c>
      <c r="S19" s="4">
        <v>0</v>
      </c>
      <c r="T19" s="4">
        <v>9</v>
      </c>
      <c r="U19" s="4">
        <v>4</v>
      </c>
      <c r="V19" s="4">
        <v>41</v>
      </c>
      <c r="W19" s="4">
        <v>2</v>
      </c>
      <c r="X19" s="4">
        <v>0</v>
      </c>
      <c r="Y19" s="4">
        <v>7</v>
      </c>
      <c r="Z19" s="5">
        <v>0</v>
      </c>
      <c r="AA19" s="5">
        <v>0</v>
      </c>
      <c r="AB19" s="4">
        <v>7</v>
      </c>
      <c r="AC19" s="4">
        <v>0</v>
      </c>
      <c r="AD19" s="5">
        <v>0</v>
      </c>
      <c r="AE19" s="5">
        <v>0</v>
      </c>
      <c r="AF19" s="4">
        <v>45</v>
      </c>
      <c r="AG19" s="5">
        <v>0</v>
      </c>
      <c r="AH19" s="5">
        <v>0.799</v>
      </c>
      <c r="AI19" s="2">
        <v>0</v>
      </c>
    </row>
    <row r="20" spans="1:35">
      <c r="A20" s="5">
        <v>2023</v>
      </c>
      <c r="B20" s="5" t="s">
        <v>36</v>
      </c>
      <c r="C20" s="5">
        <v>17</v>
      </c>
      <c r="D20" s="5">
        <v>425</v>
      </c>
      <c r="E20" s="5">
        <f>87.506+3.381</f>
        <v>90.887</v>
      </c>
      <c r="F20" s="6">
        <v>6</v>
      </c>
      <c r="G20" s="6">
        <v>41</v>
      </c>
      <c r="H20" s="5">
        <v>0</v>
      </c>
      <c r="I20" s="4">
        <v>0</v>
      </c>
      <c r="J20" s="5">
        <v>2</v>
      </c>
      <c r="K20" s="5">
        <v>3</v>
      </c>
      <c r="L20" s="5">
        <v>0</v>
      </c>
      <c r="M20" s="5">
        <v>0</v>
      </c>
      <c r="N20" s="5">
        <v>5</v>
      </c>
      <c r="O20" s="5">
        <v>2</v>
      </c>
      <c r="P20" s="5">
        <v>12</v>
      </c>
      <c r="Q20" s="5">
        <v>195</v>
      </c>
      <c r="R20" s="5">
        <v>0</v>
      </c>
      <c r="S20" s="5">
        <v>2</v>
      </c>
      <c r="T20" s="5">
        <v>0</v>
      </c>
      <c r="U20" s="5">
        <v>10</v>
      </c>
      <c r="V20" s="5">
        <v>38</v>
      </c>
      <c r="W20" s="5">
        <v>7</v>
      </c>
      <c r="X20" s="5">
        <v>37</v>
      </c>
      <c r="Y20" s="5">
        <v>0</v>
      </c>
      <c r="Z20" s="5">
        <v>0</v>
      </c>
      <c r="AA20" s="5">
        <v>1</v>
      </c>
      <c r="AB20" s="5">
        <v>4</v>
      </c>
      <c r="AC20" s="5">
        <v>0</v>
      </c>
      <c r="AD20" s="5">
        <v>0</v>
      </c>
      <c r="AE20" s="5">
        <v>0</v>
      </c>
      <c r="AF20" s="5">
        <v>160</v>
      </c>
      <c r="AG20" s="5">
        <v>0</v>
      </c>
      <c r="AH20" s="4">
        <v>0.631</v>
      </c>
      <c r="AI20" s="2">
        <v>0</v>
      </c>
    </row>
    <row r="21" spans="1:35">
      <c r="A21" s="5">
        <v>2023</v>
      </c>
      <c r="B21" s="5" t="s">
        <v>36</v>
      </c>
      <c r="C21" s="5">
        <v>18</v>
      </c>
      <c r="D21" s="5">
        <v>254</v>
      </c>
      <c r="E21" s="5">
        <f>95.697+3.357</f>
        <v>99.054</v>
      </c>
      <c r="F21" s="6">
        <v>7</v>
      </c>
      <c r="G21" s="6">
        <v>63</v>
      </c>
      <c r="H21" s="5">
        <v>0</v>
      </c>
      <c r="I21" s="4">
        <v>0</v>
      </c>
      <c r="J21" s="5">
        <v>0</v>
      </c>
      <c r="K21" s="5">
        <v>0</v>
      </c>
      <c r="L21" s="5">
        <v>1</v>
      </c>
      <c r="M21" s="5">
        <v>0</v>
      </c>
      <c r="N21" s="5">
        <v>22</v>
      </c>
      <c r="O21" s="5">
        <v>0</v>
      </c>
      <c r="P21" s="5">
        <v>184</v>
      </c>
      <c r="Q21" s="5">
        <v>503</v>
      </c>
      <c r="R21" s="5">
        <v>1</v>
      </c>
      <c r="S21" s="5">
        <v>10</v>
      </c>
      <c r="T21" s="5">
        <v>11</v>
      </c>
      <c r="U21" s="5">
        <v>7</v>
      </c>
      <c r="V21" s="5">
        <v>8</v>
      </c>
      <c r="W21" s="5">
        <v>6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5">
        <v>1</v>
      </c>
      <c r="AE21" s="5">
        <v>0</v>
      </c>
      <c r="AF21" s="5">
        <v>43</v>
      </c>
      <c r="AG21" s="24">
        <v>0</v>
      </c>
      <c r="AH21" s="4">
        <v>0.394</v>
      </c>
      <c r="AI21" s="2">
        <v>0.017</v>
      </c>
    </row>
    <row r="22" spans="1:34">
      <c r="A22" s="7"/>
      <c r="B22" s="7"/>
      <c r="C22" s="7"/>
      <c r="D22" s="8"/>
      <c r="E22" s="9"/>
      <c r="F22" s="7"/>
      <c r="G22" s="7"/>
      <c r="H22" s="10"/>
      <c r="J22" s="10"/>
      <c r="K22" s="11"/>
      <c r="M22" s="10"/>
      <c r="N22" s="11"/>
      <c r="O22" s="16"/>
      <c r="P22" s="11"/>
      <c r="R22" s="11"/>
      <c r="S22" s="11"/>
      <c r="U22" s="11"/>
      <c r="W22" s="10"/>
      <c r="X22" s="11"/>
      <c r="Y22" s="11"/>
      <c r="AB22" s="11"/>
      <c r="AC22" s="10"/>
      <c r="AF22" s="11"/>
      <c r="AG22" s="11"/>
      <c r="AH22" s="4"/>
    </row>
    <row r="23" spans="1:34">
      <c r="A23" s="7"/>
      <c r="B23" s="7"/>
      <c r="C23" s="7"/>
      <c r="D23" s="8"/>
      <c r="E23" s="9"/>
      <c r="F23" s="7"/>
      <c r="G23" s="7"/>
      <c r="H23" s="10"/>
      <c r="J23" s="11"/>
      <c r="K23" s="11"/>
      <c r="M23" s="10"/>
      <c r="N23" s="11"/>
      <c r="O23" s="16"/>
      <c r="P23" s="11"/>
      <c r="R23" s="11"/>
      <c r="S23" s="11"/>
      <c r="U23" s="11"/>
      <c r="W23" s="10"/>
      <c r="X23" s="11"/>
      <c r="Y23" s="11"/>
      <c r="AB23" s="11"/>
      <c r="AC23" s="10"/>
      <c r="AF23" s="11"/>
      <c r="AG23" s="11"/>
      <c r="AH23" s="4"/>
    </row>
    <row r="24" spans="1:34">
      <c r="A24" s="7"/>
      <c r="B24" s="7"/>
      <c r="C24" s="7"/>
      <c r="D24" s="8"/>
      <c r="E24" s="9"/>
      <c r="F24" s="7"/>
      <c r="G24" s="7"/>
      <c r="H24" s="11"/>
      <c r="J24" s="11"/>
      <c r="K24" s="17"/>
      <c r="M24" s="11"/>
      <c r="N24" s="17"/>
      <c r="O24" s="16"/>
      <c r="P24" s="11"/>
      <c r="R24" s="19"/>
      <c r="S24" s="11"/>
      <c r="U24" s="11"/>
      <c r="W24" s="11"/>
      <c r="X24" s="10"/>
      <c r="Y24" s="11"/>
      <c r="AB24" s="10"/>
      <c r="AC24" s="10"/>
      <c r="AF24" s="11"/>
      <c r="AG24" s="11"/>
      <c r="AH24" s="4"/>
    </row>
    <row r="25" spans="1:34">
      <c r="A25" s="7"/>
      <c r="B25" s="7"/>
      <c r="C25" s="7"/>
      <c r="D25" s="8"/>
      <c r="E25" s="9"/>
      <c r="F25" s="9"/>
      <c r="G25" s="9"/>
      <c r="H25" s="11"/>
      <c r="J25" s="11"/>
      <c r="K25" s="11"/>
      <c r="M25" s="11"/>
      <c r="N25" s="11"/>
      <c r="O25" s="16"/>
      <c r="P25" s="11"/>
      <c r="R25" s="11"/>
      <c r="S25" s="11"/>
      <c r="U25" s="11"/>
      <c r="W25" s="11"/>
      <c r="X25" s="11"/>
      <c r="Y25" s="11"/>
      <c r="AB25" s="11"/>
      <c r="AC25" s="10"/>
      <c r="AF25" s="11"/>
      <c r="AG25" s="11"/>
      <c r="AH25" s="4"/>
    </row>
    <row r="26" spans="1:34">
      <c r="A26" s="7"/>
      <c r="B26" s="7"/>
      <c r="C26" s="7"/>
      <c r="D26" s="8"/>
      <c r="E26" s="9"/>
      <c r="F26" s="7"/>
      <c r="G26" s="7"/>
      <c r="H26" s="10"/>
      <c r="J26" s="11"/>
      <c r="K26" s="11"/>
      <c r="M26" s="11"/>
      <c r="N26" s="11"/>
      <c r="O26" s="16"/>
      <c r="P26" s="11"/>
      <c r="R26" s="11"/>
      <c r="S26" s="11"/>
      <c r="U26" s="11"/>
      <c r="W26" s="11"/>
      <c r="X26" s="11"/>
      <c r="Y26" s="11"/>
      <c r="AB26" s="11"/>
      <c r="AC26" s="10"/>
      <c r="AF26" s="11"/>
      <c r="AG26" s="11"/>
      <c r="AH26" s="4"/>
    </row>
    <row r="27" spans="1:34">
      <c r="A27" s="7"/>
      <c r="B27" s="7"/>
      <c r="C27" s="7"/>
      <c r="D27" s="8"/>
      <c r="E27" s="9"/>
      <c r="F27" s="7"/>
      <c r="G27" s="7"/>
      <c r="H27" s="10"/>
      <c r="J27" s="11"/>
      <c r="K27" s="11"/>
      <c r="M27" s="10"/>
      <c r="N27" s="11"/>
      <c r="O27" s="16"/>
      <c r="P27" s="11"/>
      <c r="R27" s="11"/>
      <c r="S27" s="11"/>
      <c r="U27" s="11"/>
      <c r="W27" s="11"/>
      <c r="X27" s="11"/>
      <c r="Y27" s="11"/>
      <c r="AB27" s="10"/>
      <c r="AC27" s="10"/>
      <c r="AF27" s="11"/>
      <c r="AG27" s="11"/>
      <c r="AH27" s="4"/>
    </row>
    <row r="28" spans="1:34">
      <c r="A28" s="7"/>
      <c r="B28" s="7"/>
      <c r="C28" s="7"/>
      <c r="D28" s="4"/>
      <c r="E28" s="9"/>
      <c r="F28" s="7"/>
      <c r="G28" s="7"/>
      <c r="H28" s="4"/>
      <c r="J28" s="4"/>
      <c r="K28" s="4"/>
      <c r="M28" s="4"/>
      <c r="N28" s="4"/>
      <c r="O28" s="4"/>
      <c r="P28" s="4"/>
      <c r="R28" s="4"/>
      <c r="S28" s="4"/>
      <c r="U28" s="4"/>
      <c r="AC28" s="4"/>
      <c r="AF28" s="4"/>
      <c r="AG28" s="4"/>
      <c r="AH28" s="4"/>
    </row>
    <row r="29" spans="1:34">
      <c r="A29" s="7"/>
      <c r="B29" s="7"/>
      <c r="C29" s="7"/>
      <c r="D29" s="4"/>
      <c r="E29" s="9"/>
      <c r="F29" s="7"/>
      <c r="G29" s="7"/>
      <c r="H29" s="4"/>
      <c r="J29" s="4"/>
      <c r="K29" s="4"/>
      <c r="M29" s="4"/>
      <c r="N29" s="4"/>
      <c r="O29" s="4"/>
      <c r="P29" s="4"/>
      <c r="R29" s="4"/>
      <c r="S29" s="4"/>
      <c r="U29" s="4"/>
      <c r="AC29" s="4"/>
      <c r="AF29" s="4"/>
      <c r="AG29" s="4"/>
      <c r="AH29" s="4"/>
    </row>
    <row r="30" spans="1:34">
      <c r="A30" s="7"/>
      <c r="B30" s="7"/>
      <c r="C30" s="7"/>
      <c r="D30" s="4"/>
      <c r="E30" s="9"/>
      <c r="F30" s="7"/>
      <c r="G30" s="7"/>
      <c r="H30" s="4"/>
      <c r="J30" s="4"/>
      <c r="K30" s="4"/>
      <c r="M30" s="4"/>
      <c r="N30" s="4"/>
      <c r="O30" s="4"/>
      <c r="P30" s="4"/>
      <c r="R30" s="4"/>
      <c r="S30" s="4"/>
      <c r="U30" s="4"/>
      <c r="AC30" s="4"/>
      <c r="AF30" s="4"/>
      <c r="AG30" s="4"/>
      <c r="AH30" s="4"/>
    </row>
    <row r="31" spans="1:34">
      <c r="A31" s="7"/>
      <c r="B31" s="7"/>
      <c r="C31" s="7"/>
      <c r="D31" s="4"/>
      <c r="E31" s="9"/>
      <c r="F31" s="7"/>
      <c r="G31" s="7"/>
      <c r="H31" s="4"/>
      <c r="J31" s="4"/>
      <c r="K31" s="4"/>
      <c r="M31" s="4"/>
      <c r="N31" s="4"/>
      <c r="O31" s="4"/>
      <c r="P31" s="4"/>
      <c r="R31" s="4"/>
      <c r="S31" s="4"/>
      <c r="U31" s="4"/>
      <c r="AC31" s="4"/>
      <c r="AF31" s="4"/>
      <c r="AG31" s="4"/>
      <c r="AH31" s="4"/>
    </row>
    <row r="32" spans="1:34">
      <c r="A32" s="7"/>
      <c r="B32" s="7"/>
      <c r="C32" s="7"/>
      <c r="D32" s="4"/>
      <c r="E32" s="9"/>
      <c r="F32" s="7"/>
      <c r="G32" s="7"/>
      <c r="H32" s="4"/>
      <c r="J32" s="4"/>
      <c r="K32" s="4"/>
      <c r="M32" s="4"/>
      <c r="N32" s="4"/>
      <c r="O32" s="4"/>
      <c r="P32" s="4"/>
      <c r="R32" s="4"/>
      <c r="S32" s="4"/>
      <c r="U32" s="4"/>
      <c r="AC32" s="4"/>
      <c r="AF32" s="4"/>
      <c r="AG32" s="4"/>
      <c r="AH32" s="4"/>
    </row>
    <row r="33" spans="1:34">
      <c r="A33" s="7"/>
      <c r="B33" s="7"/>
      <c r="C33" s="7"/>
      <c r="D33" s="4"/>
      <c r="E33" s="9"/>
      <c r="F33" s="7"/>
      <c r="G33" s="7"/>
      <c r="H33" s="4"/>
      <c r="J33" s="4"/>
      <c r="K33" s="4"/>
      <c r="M33" s="4"/>
      <c r="N33" s="4"/>
      <c r="O33" s="4"/>
      <c r="P33" s="4"/>
      <c r="R33" s="4"/>
      <c r="S33" s="4"/>
      <c r="U33" s="4"/>
      <c r="AC33" s="4"/>
      <c r="AF33" s="4"/>
      <c r="AG33" s="4"/>
      <c r="AH33" s="4"/>
    </row>
    <row r="34" spans="1:34">
      <c r="A34" s="7"/>
      <c r="B34" s="7"/>
      <c r="C34" s="7"/>
      <c r="D34" s="4"/>
      <c r="E34" s="9"/>
      <c r="F34" s="7"/>
      <c r="G34" s="7"/>
      <c r="H34" s="4"/>
      <c r="J34" s="4"/>
      <c r="K34" s="4"/>
      <c r="M34" s="4"/>
      <c r="N34" s="4"/>
      <c r="O34" s="4"/>
      <c r="P34" s="4"/>
      <c r="R34" s="4"/>
      <c r="S34" s="4"/>
      <c r="U34" s="4"/>
      <c r="AC34" s="4"/>
      <c r="AF34" s="4"/>
      <c r="AG34" s="4"/>
      <c r="AH34" s="4"/>
    </row>
    <row r="35" spans="1:34">
      <c r="A35" s="7"/>
      <c r="B35" s="7"/>
      <c r="C35" s="7"/>
      <c r="D35" s="4"/>
      <c r="E35" s="9"/>
      <c r="F35" s="7"/>
      <c r="G35" s="7"/>
      <c r="H35" s="4"/>
      <c r="J35" s="4"/>
      <c r="K35" s="4"/>
      <c r="M35" s="4"/>
      <c r="N35" s="4"/>
      <c r="O35" s="4"/>
      <c r="P35" s="4"/>
      <c r="R35" s="4"/>
      <c r="S35" s="4"/>
      <c r="U35" s="4"/>
      <c r="AC35" s="4"/>
      <c r="AF35" s="4"/>
      <c r="AG35" s="4"/>
      <c r="AH35" s="4"/>
    </row>
    <row r="36" spans="1:34">
      <c r="A36" s="7"/>
      <c r="B36" s="7"/>
      <c r="C36" s="7"/>
      <c r="D36" s="4"/>
      <c r="E36" s="9"/>
      <c r="F36" s="7"/>
      <c r="G36" s="7"/>
      <c r="H36" s="4"/>
      <c r="J36" s="4"/>
      <c r="K36" s="4"/>
      <c r="M36" s="4"/>
      <c r="N36" s="4"/>
      <c r="O36" s="4"/>
      <c r="P36" s="4"/>
      <c r="R36" s="4"/>
      <c r="S36" s="4"/>
      <c r="U36" s="4"/>
      <c r="AC36" s="4"/>
      <c r="AF36" s="4"/>
      <c r="AG36" s="4"/>
      <c r="AH36" s="4"/>
    </row>
    <row r="37" spans="1:34">
      <c r="A37" s="7"/>
      <c r="B37" s="7"/>
      <c r="C37" s="7"/>
      <c r="D37" s="4"/>
      <c r="E37" s="9"/>
      <c r="F37" s="7"/>
      <c r="G37" s="7"/>
      <c r="H37" s="4"/>
      <c r="J37" s="4"/>
      <c r="K37" s="4"/>
      <c r="M37" s="4"/>
      <c r="N37" s="4"/>
      <c r="O37" s="4"/>
      <c r="P37" s="4"/>
      <c r="R37" s="4"/>
      <c r="S37" s="4"/>
      <c r="U37" s="4"/>
      <c r="AC37" s="4"/>
      <c r="AF37" s="4"/>
      <c r="AG37" s="4"/>
      <c r="AH37" s="4"/>
    </row>
    <row r="38" spans="1:34">
      <c r="A38" s="7"/>
      <c r="B38" s="7"/>
      <c r="C38" s="7"/>
      <c r="D38" s="4"/>
      <c r="E38" s="9"/>
      <c r="F38" s="7"/>
      <c r="G38" s="7"/>
      <c r="H38" s="4"/>
      <c r="J38" s="4"/>
      <c r="K38" s="4"/>
      <c r="M38" s="4"/>
      <c r="N38" s="4"/>
      <c r="O38" s="4"/>
      <c r="P38" s="4"/>
      <c r="R38" s="4"/>
      <c r="S38" s="4"/>
      <c r="U38" s="4"/>
      <c r="AC38" s="4"/>
      <c r="AF38" s="4"/>
      <c r="AG38" s="4"/>
      <c r="AH38" s="4"/>
    </row>
    <row r="39" spans="1:34">
      <c r="A39" s="7"/>
      <c r="B39" s="7"/>
      <c r="C39" s="7"/>
      <c r="D39" s="4"/>
      <c r="E39" s="9"/>
      <c r="F39" s="7"/>
      <c r="G39" s="7"/>
      <c r="H39" s="4"/>
      <c r="J39" s="4"/>
      <c r="K39" s="4"/>
      <c r="M39" s="4"/>
      <c r="N39" s="4"/>
      <c r="O39" s="4"/>
      <c r="P39" s="4"/>
      <c r="R39" s="4"/>
      <c r="S39" s="4"/>
      <c r="U39" s="4"/>
      <c r="AC39" s="4"/>
      <c r="AF39" s="4"/>
      <c r="AG39" s="4"/>
      <c r="AH39" s="4"/>
    </row>
    <row r="40" spans="1:34">
      <c r="A40" s="7"/>
      <c r="B40" s="7"/>
      <c r="C40" s="7"/>
      <c r="D40" s="12"/>
      <c r="E40" s="9"/>
      <c r="F40" s="7"/>
      <c r="G40" s="7"/>
      <c r="H40" s="13"/>
      <c r="J40" s="4"/>
      <c r="K40" s="12"/>
      <c r="M40" s="4"/>
      <c r="N40" s="4"/>
      <c r="O40" s="18"/>
      <c r="P40" s="4"/>
      <c r="R40" s="4"/>
      <c r="S40" s="4"/>
      <c r="U40" s="4"/>
      <c r="Y40" s="21"/>
      <c r="AB40" s="21"/>
      <c r="AC40" s="21"/>
      <c r="AF40" s="21"/>
      <c r="AG40" s="21"/>
      <c r="AH40" s="21"/>
    </row>
    <row r="41" spans="1:34">
      <c r="A41" s="7"/>
      <c r="B41" s="7"/>
      <c r="C41" s="7"/>
      <c r="D41" s="12"/>
      <c r="E41" s="9"/>
      <c r="F41" s="7"/>
      <c r="G41" s="7"/>
      <c r="H41" s="13"/>
      <c r="J41" s="4"/>
      <c r="K41" s="12"/>
      <c r="M41" s="4"/>
      <c r="N41" s="4"/>
      <c r="O41" s="18"/>
      <c r="P41" s="4"/>
      <c r="R41" s="4"/>
      <c r="S41" s="4"/>
      <c r="U41" s="4"/>
      <c r="Y41" s="21"/>
      <c r="AB41" s="21"/>
      <c r="AC41" s="21"/>
      <c r="AF41" s="21"/>
      <c r="AG41" s="21"/>
      <c r="AH41" s="21"/>
    </row>
    <row r="42" spans="1:34">
      <c r="A42" s="7"/>
      <c r="B42" s="7"/>
      <c r="C42" s="7"/>
      <c r="D42" s="12"/>
      <c r="E42" s="9"/>
      <c r="F42" s="7"/>
      <c r="G42" s="7"/>
      <c r="H42" s="13"/>
      <c r="J42" s="4"/>
      <c r="K42" s="12"/>
      <c r="M42" s="4"/>
      <c r="N42" s="4"/>
      <c r="O42" s="18"/>
      <c r="P42" s="4"/>
      <c r="R42" s="4"/>
      <c r="S42" s="4"/>
      <c r="U42" s="4"/>
      <c r="Y42" s="21"/>
      <c r="AB42" s="21"/>
      <c r="AC42" s="21"/>
      <c r="AF42" s="21"/>
      <c r="AG42" s="21"/>
      <c r="AH42" s="21"/>
    </row>
    <row r="43" spans="1:34">
      <c r="A43" s="7"/>
      <c r="B43" s="7"/>
      <c r="C43" s="7"/>
      <c r="D43" s="12"/>
      <c r="E43" s="9"/>
      <c r="F43" s="7"/>
      <c r="G43" s="7"/>
      <c r="H43" s="13"/>
      <c r="J43" s="4"/>
      <c r="K43" s="12"/>
      <c r="M43" s="4"/>
      <c r="N43" s="4"/>
      <c r="O43" s="18"/>
      <c r="P43" s="4"/>
      <c r="R43" s="4"/>
      <c r="S43" s="4"/>
      <c r="U43" s="4"/>
      <c r="Y43" s="21"/>
      <c r="AB43" s="21"/>
      <c r="AC43" s="21"/>
      <c r="AF43" s="21"/>
      <c r="AG43" s="21"/>
      <c r="AH43" s="21"/>
    </row>
    <row r="44" spans="1:34">
      <c r="A44" s="7"/>
      <c r="B44" s="7"/>
      <c r="C44" s="7"/>
      <c r="D44" s="12"/>
      <c r="E44" s="9"/>
      <c r="F44" s="7"/>
      <c r="G44" s="7"/>
      <c r="H44" s="13"/>
      <c r="J44" s="4"/>
      <c r="K44" s="12"/>
      <c r="M44" s="4"/>
      <c r="N44" s="4"/>
      <c r="O44" s="18"/>
      <c r="P44" s="4"/>
      <c r="R44" s="4"/>
      <c r="S44" s="4"/>
      <c r="U44" s="4"/>
      <c r="Y44" s="21"/>
      <c r="AB44" s="21"/>
      <c r="AC44" s="21"/>
      <c r="AF44" s="21"/>
      <c r="AG44" s="21"/>
      <c r="AH44" s="21"/>
    </row>
    <row r="45" spans="1:34">
      <c r="A45" s="7"/>
      <c r="B45" s="7"/>
      <c r="C45" s="7"/>
      <c r="D45" s="12"/>
      <c r="E45" s="9"/>
      <c r="F45" s="7"/>
      <c r="G45" s="7"/>
      <c r="H45" s="13"/>
      <c r="J45" s="4"/>
      <c r="K45" s="12"/>
      <c r="M45" s="4"/>
      <c r="N45" s="4"/>
      <c r="O45" s="18"/>
      <c r="P45" s="4"/>
      <c r="R45" s="4"/>
      <c r="S45" s="4"/>
      <c r="U45" s="4"/>
      <c r="Y45" s="21"/>
      <c r="AB45" s="21"/>
      <c r="AC45" s="21"/>
      <c r="AF45" s="21"/>
      <c r="AG45" s="21"/>
      <c r="AH45" s="21"/>
    </row>
    <row r="46" spans="1:34">
      <c r="A46" s="7"/>
      <c r="B46" s="7"/>
      <c r="C46" s="7"/>
      <c r="D46" s="12"/>
      <c r="E46" s="9"/>
      <c r="F46" s="7"/>
      <c r="G46" s="7"/>
      <c r="H46" s="13"/>
      <c r="J46" s="4"/>
      <c r="K46" s="12"/>
      <c r="M46" s="4"/>
      <c r="N46" s="4"/>
      <c r="O46" s="18"/>
      <c r="P46" s="4"/>
      <c r="R46" s="4"/>
      <c r="S46" s="4"/>
      <c r="U46" s="4"/>
      <c r="Y46" s="21"/>
      <c r="AB46" s="21"/>
      <c r="AC46" s="21"/>
      <c r="AF46" s="21"/>
      <c r="AG46" s="21"/>
      <c r="AH46" s="21"/>
    </row>
    <row r="47" spans="1:34">
      <c r="A47" s="7"/>
      <c r="B47" s="7"/>
      <c r="C47" s="7"/>
      <c r="D47" s="12"/>
      <c r="E47" s="9"/>
      <c r="F47" s="7"/>
      <c r="G47" s="7"/>
      <c r="H47" s="13"/>
      <c r="J47" s="4"/>
      <c r="K47" s="12"/>
      <c r="M47" s="4"/>
      <c r="N47" s="4"/>
      <c r="O47" s="18"/>
      <c r="P47" s="4"/>
      <c r="R47" s="4"/>
      <c r="S47" s="4"/>
      <c r="U47" s="4"/>
      <c r="Y47" s="21"/>
      <c r="AB47" s="21"/>
      <c r="AC47" s="21"/>
      <c r="AF47" s="21"/>
      <c r="AG47" s="21"/>
      <c r="AH47" s="21"/>
    </row>
    <row r="48" spans="1:34">
      <c r="A48" s="7"/>
      <c r="B48" s="7"/>
      <c r="C48" s="7"/>
      <c r="D48" s="12"/>
      <c r="E48" s="9"/>
      <c r="F48" s="7"/>
      <c r="G48" s="7"/>
      <c r="H48" s="13"/>
      <c r="J48" s="4"/>
      <c r="K48" s="12"/>
      <c r="M48" s="4"/>
      <c r="N48" s="4"/>
      <c r="O48" s="18"/>
      <c r="P48" s="4"/>
      <c r="R48" s="4"/>
      <c r="S48" s="4"/>
      <c r="U48" s="4"/>
      <c r="Y48" s="21"/>
      <c r="AB48" s="21"/>
      <c r="AC48" s="21"/>
      <c r="AF48" s="21"/>
      <c r="AG48" s="21"/>
      <c r="AH48" s="21"/>
    </row>
    <row r="49" spans="1:34">
      <c r="A49" s="7"/>
      <c r="B49" s="7"/>
      <c r="C49" s="7"/>
      <c r="D49" s="12"/>
      <c r="E49" s="9"/>
      <c r="F49" s="7"/>
      <c r="G49" s="7"/>
      <c r="H49" s="13"/>
      <c r="J49" s="4"/>
      <c r="K49" s="12"/>
      <c r="M49" s="4"/>
      <c r="N49" s="4"/>
      <c r="O49" s="18"/>
      <c r="P49" s="4"/>
      <c r="R49" s="4"/>
      <c r="S49" s="4"/>
      <c r="U49" s="4"/>
      <c r="Y49" s="21"/>
      <c r="AB49" s="21"/>
      <c r="AC49" s="21"/>
      <c r="AF49" s="21"/>
      <c r="AG49" s="21"/>
      <c r="AH49" s="21"/>
    </row>
    <row r="50" spans="1:34">
      <c r="A50" s="7"/>
      <c r="B50" s="7"/>
      <c r="C50" s="7"/>
      <c r="D50" s="12"/>
      <c r="E50" s="9"/>
      <c r="F50" s="7"/>
      <c r="G50" s="7"/>
      <c r="H50" s="13"/>
      <c r="J50" s="4"/>
      <c r="K50" s="12"/>
      <c r="M50" s="4"/>
      <c r="N50" s="4"/>
      <c r="O50" s="18"/>
      <c r="P50" s="4"/>
      <c r="R50" s="4"/>
      <c r="S50" s="4"/>
      <c r="U50" s="4"/>
      <c r="Y50" s="21"/>
      <c r="AB50" s="21"/>
      <c r="AC50" s="21"/>
      <c r="AF50" s="21"/>
      <c r="AG50" s="21"/>
      <c r="AH50" s="21"/>
    </row>
    <row r="51" spans="1:34">
      <c r="A51" s="7"/>
      <c r="B51" s="7"/>
      <c r="C51" s="7"/>
      <c r="D51" s="12"/>
      <c r="E51" s="9"/>
      <c r="F51" s="7"/>
      <c r="G51" s="7"/>
      <c r="H51" s="13"/>
      <c r="J51" s="4"/>
      <c r="K51" s="12"/>
      <c r="M51" s="4"/>
      <c r="N51" s="4"/>
      <c r="O51" s="18"/>
      <c r="P51" s="4"/>
      <c r="R51" s="4"/>
      <c r="S51" s="4"/>
      <c r="U51" s="4"/>
      <c r="Y51" s="21"/>
      <c r="AB51" s="21"/>
      <c r="AC51" s="21"/>
      <c r="AF51" s="21"/>
      <c r="AG51" s="21"/>
      <c r="AH51" s="21"/>
    </row>
    <row r="52" spans="1:34">
      <c r="A52" s="7"/>
      <c r="B52" s="7"/>
      <c r="C52" s="7"/>
      <c r="D52" s="14"/>
      <c r="E52" s="9"/>
      <c r="F52" s="7"/>
      <c r="G52" s="7"/>
      <c r="H52" s="13"/>
      <c r="J52" s="4"/>
      <c r="K52" s="4"/>
      <c r="M52" s="4"/>
      <c r="N52" s="4"/>
      <c r="O52" s="4"/>
      <c r="P52" s="4"/>
      <c r="R52" s="4"/>
      <c r="S52" s="4"/>
      <c r="U52" s="20"/>
      <c r="W52" s="21"/>
      <c r="X52" s="21"/>
      <c r="Y52" s="21"/>
      <c r="AB52" s="21"/>
      <c r="AC52" s="21"/>
      <c r="AF52" s="21"/>
      <c r="AG52" s="21"/>
      <c r="AH52" s="14"/>
    </row>
    <row r="53" spans="1:34">
      <c r="A53" s="7"/>
      <c r="B53" s="7"/>
      <c r="C53" s="7"/>
      <c r="D53" s="14"/>
      <c r="E53" s="9"/>
      <c r="F53" s="7"/>
      <c r="G53" s="7"/>
      <c r="H53" s="13"/>
      <c r="J53" s="4"/>
      <c r="K53" s="4"/>
      <c r="M53" s="4"/>
      <c r="N53" s="4"/>
      <c r="O53" s="4"/>
      <c r="P53" s="4"/>
      <c r="R53" s="4"/>
      <c r="S53" s="4"/>
      <c r="U53" s="20"/>
      <c r="W53" s="21"/>
      <c r="X53" s="21"/>
      <c r="Y53" s="21"/>
      <c r="AB53" s="21"/>
      <c r="AC53" s="21"/>
      <c r="AF53" s="21"/>
      <c r="AG53" s="21"/>
      <c r="AH53" s="14"/>
    </row>
    <row r="54" spans="1:34">
      <c r="A54" s="7"/>
      <c r="B54" s="7"/>
      <c r="C54" s="7"/>
      <c r="D54" s="14"/>
      <c r="E54" s="9"/>
      <c r="F54" s="7"/>
      <c r="G54" s="7"/>
      <c r="H54" s="13"/>
      <c r="J54" s="4"/>
      <c r="K54" s="4"/>
      <c r="M54" s="4"/>
      <c r="N54" s="4"/>
      <c r="O54" s="4"/>
      <c r="P54" s="4"/>
      <c r="R54" s="4"/>
      <c r="S54" s="4"/>
      <c r="U54" s="20"/>
      <c r="W54" s="21"/>
      <c r="X54" s="21"/>
      <c r="Y54" s="21"/>
      <c r="AB54" s="21"/>
      <c r="AC54" s="21"/>
      <c r="AF54" s="21"/>
      <c r="AG54" s="21"/>
      <c r="AH54" s="14"/>
    </row>
    <row r="55" spans="1:34">
      <c r="A55" s="7"/>
      <c r="B55" s="7"/>
      <c r="C55" s="7"/>
      <c r="D55" s="14"/>
      <c r="E55" s="9"/>
      <c r="F55" s="7"/>
      <c r="G55" s="7"/>
      <c r="H55" s="13"/>
      <c r="J55" s="4"/>
      <c r="K55" s="4"/>
      <c r="M55" s="4"/>
      <c r="N55" s="4"/>
      <c r="O55" s="4"/>
      <c r="P55" s="4"/>
      <c r="R55" s="4"/>
      <c r="S55" s="4"/>
      <c r="U55" s="20"/>
      <c r="W55" s="21"/>
      <c r="X55" s="21"/>
      <c r="Y55" s="21"/>
      <c r="AB55" s="21"/>
      <c r="AC55" s="21"/>
      <c r="AF55" s="21"/>
      <c r="AG55" s="21"/>
      <c r="AH55" s="14"/>
    </row>
    <row r="56" spans="1:34">
      <c r="A56" s="7"/>
      <c r="B56" s="7"/>
      <c r="C56" s="7"/>
      <c r="D56" s="14"/>
      <c r="E56" s="9"/>
      <c r="F56" s="7"/>
      <c r="G56" s="7"/>
      <c r="H56" s="13"/>
      <c r="J56" s="4"/>
      <c r="K56" s="4"/>
      <c r="M56" s="4"/>
      <c r="N56" s="4"/>
      <c r="O56" s="4"/>
      <c r="P56" s="4"/>
      <c r="R56" s="4"/>
      <c r="S56" s="4"/>
      <c r="U56" s="20"/>
      <c r="W56" s="21"/>
      <c r="X56" s="21"/>
      <c r="Y56" s="21"/>
      <c r="AB56" s="21"/>
      <c r="AC56" s="21"/>
      <c r="AF56" s="21"/>
      <c r="AG56" s="21"/>
      <c r="AH56" s="14"/>
    </row>
    <row r="57" spans="1:34">
      <c r="A57" s="7"/>
      <c r="B57" s="7"/>
      <c r="C57" s="7"/>
      <c r="D57" s="14"/>
      <c r="E57" s="9"/>
      <c r="F57" s="7"/>
      <c r="G57" s="7"/>
      <c r="H57" s="13"/>
      <c r="J57" s="4"/>
      <c r="K57" s="4"/>
      <c r="M57" s="4"/>
      <c r="N57" s="4"/>
      <c r="O57" s="4"/>
      <c r="P57" s="4"/>
      <c r="R57" s="4"/>
      <c r="S57" s="4"/>
      <c r="U57" s="20"/>
      <c r="W57" s="21"/>
      <c r="X57" s="21"/>
      <c r="Y57" s="21"/>
      <c r="AB57" s="21"/>
      <c r="AC57" s="21"/>
      <c r="AF57" s="21"/>
      <c r="AG57" s="21"/>
      <c r="AH57" s="14"/>
    </row>
    <row r="58" spans="1:34">
      <c r="A58" s="7"/>
      <c r="B58" s="7"/>
      <c r="C58" s="7"/>
      <c r="D58" s="14"/>
      <c r="E58" s="9"/>
      <c r="F58" s="7"/>
      <c r="G58" s="7"/>
      <c r="H58" s="13"/>
      <c r="J58" s="4"/>
      <c r="K58" s="4"/>
      <c r="M58" s="4"/>
      <c r="N58" s="4"/>
      <c r="O58" s="4"/>
      <c r="P58" s="4"/>
      <c r="R58" s="4"/>
      <c r="S58" s="4"/>
      <c r="U58" s="20"/>
      <c r="W58" s="21"/>
      <c r="X58" s="21"/>
      <c r="Y58" s="21"/>
      <c r="AB58" s="21"/>
      <c r="AC58" s="21"/>
      <c r="AF58" s="21"/>
      <c r="AG58" s="21"/>
      <c r="AH58" s="14"/>
    </row>
    <row r="59" spans="1:34">
      <c r="A59" s="7"/>
      <c r="B59" s="7"/>
      <c r="C59" s="7"/>
      <c r="D59" s="14"/>
      <c r="E59" s="9"/>
      <c r="F59" s="7"/>
      <c r="G59" s="7"/>
      <c r="H59" s="13"/>
      <c r="J59" s="4"/>
      <c r="K59" s="4"/>
      <c r="M59" s="4"/>
      <c r="N59" s="4"/>
      <c r="O59" s="4"/>
      <c r="P59" s="4"/>
      <c r="R59" s="4"/>
      <c r="S59" s="4"/>
      <c r="U59" s="20"/>
      <c r="W59" s="21"/>
      <c r="X59" s="21"/>
      <c r="Y59" s="21"/>
      <c r="AB59" s="21"/>
      <c r="AC59" s="21"/>
      <c r="AF59" s="21"/>
      <c r="AG59" s="21"/>
      <c r="AH59" s="14"/>
    </row>
    <row r="60" spans="1:34">
      <c r="A60" s="7"/>
      <c r="B60" s="7"/>
      <c r="C60" s="7"/>
      <c r="D60" s="14"/>
      <c r="E60" s="9"/>
      <c r="F60" s="7"/>
      <c r="G60" s="7"/>
      <c r="H60" s="13"/>
      <c r="J60" s="4"/>
      <c r="K60" s="4"/>
      <c r="M60" s="4"/>
      <c r="N60" s="4"/>
      <c r="O60" s="4"/>
      <c r="P60" s="4"/>
      <c r="R60" s="4"/>
      <c r="S60" s="4"/>
      <c r="U60" s="20"/>
      <c r="W60" s="21"/>
      <c r="X60" s="21"/>
      <c r="Y60" s="21"/>
      <c r="AB60" s="21"/>
      <c r="AC60" s="21"/>
      <c r="AF60" s="21"/>
      <c r="AG60" s="21"/>
      <c r="AH60" s="14"/>
    </row>
    <row r="61" spans="1:34">
      <c r="A61" s="7"/>
      <c r="B61" s="7"/>
      <c r="C61" s="7"/>
      <c r="D61" s="14"/>
      <c r="E61" s="9"/>
      <c r="F61" s="7"/>
      <c r="G61" s="7"/>
      <c r="H61" s="13"/>
      <c r="J61" s="4"/>
      <c r="K61" s="4"/>
      <c r="M61" s="4"/>
      <c r="N61" s="4"/>
      <c r="O61" s="4"/>
      <c r="P61" s="4"/>
      <c r="R61" s="4"/>
      <c r="S61" s="4"/>
      <c r="U61" s="20"/>
      <c r="W61" s="21"/>
      <c r="X61" s="21"/>
      <c r="Y61" s="21"/>
      <c r="AB61" s="21"/>
      <c r="AC61" s="21"/>
      <c r="AF61" s="21"/>
      <c r="AG61" s="21"/>
      <c r="AH61" s="14"/>
    </row>
    <row r="62" spans="1:34">
      <c r="A62" s="7"/>
      <c r="B62" s="7"/>
      <c r="C62" s="7"/>
      <c r="D62" s="14"/>
      <c r="E62" s="9"/>
      <c r="F62" s="7"/>
      <c r="G62" s="7"/>
      <c r="H62" s="13"/>
      <c r="J62" s="4"/>
      <c r="K62" s="4"/>
      <c r="M62" s="4"/>
      <c r="N62" s="4"/>
      <c r="O62" s="4"/>
      <c r="P62" s="4"/>
      <c r="R62" s="4"/>
      <c r="S62" s="4"/>
      <c r="U62" s="20"/>
      <c r="W62" s="21"/>
      <c r="X62" s="21"/>
      <c r="Y62" s="21"/>
      <c r="AB62" s="21"/>
      <c r="AC62" s="21"/>
      <c r="AF62" s="21"/>
      <c r="AG62" s="21"/>
      <c r="AH62" s="14"/>
    </row>
    <row r="63" spans="1:34">
      <c r="A63" s="7"/>
      <c r="B63" s="7"/>
      <c r="C63" s="7"/>
      <c r="D63" s="14"/>
      <c r="E63" s="9"/>
      <c r="F63" s="7"/>
      <c r="G63" s="7"/>
      <c r="H63" s="13"/>
      <c r="J63" s="4"/>
      <c r="K63" s="4"/>
      <c r="M63" s="4"/>
      <c r="N63" s="4"/>
      <c r="O63" s="4"/>
      <c r="P63" s="4"/>
      <c r="R63" s="4"/>
      <c r="S63" s="4"/>
      <c r="U63" s="20"/>
      <c r="W63" s="21"/>
      <c r="X63" s="21"/>
      <c r="Y63" s="21"/>
      <c r="AB63" s="21"/>
      <c r="AC63" s="21"/>
      <c r="AF63" s="21"/>
      <c r="AG63" s="21"/>
      <c r="AH63" s="14"/>
    </row>
    <row r="64" spans="1:34">
      <c r="A64" s="7"/>
      <c r="B64" s="7"/>
      <c r="C64" s="7"/>
      <c r="D64" s="12"/>
      <c r="E64" s="9"/>
      <c r="F64" s="7"/>
      <c r="G64" s="7"/>
      <c r="H64" s="13"/>
      <c r="K64" s="18"/>
      <c r="M64" s="12"/>
      <c r="N64" s="12"/>
      <c r="O64" s="12"/>
      <c r="P64" s="18"/>
      <c r="R64" s="18"/>
      <c r="S64" s="12"/>
      <c r="U64" s="12"/>
      <c r="W64" s="12"/>
      <c r="X64" s="12"/>
      <c r="Y64" s="21"/>
      <c r="AB64" s="12"/>
      <c r="AC64" s="12"/>
      <c r="AF64" s="12"/>
      <c r="AG64" s="12"/>
      <c r="AH64" s="13"/>
    </row>
    <row r="65" spans="1:34">
      <c r="A65" s="7"/>
      <c r="B65" s="7"/>
      <c r="C65" s="7"/>
      <c r="D65" s="12"/>
      <c r="E65" s="9"/>
      <c r="F65" s="7"/>
      <c r="G65" s="7"/>
      <c r="H65" s="13"/>
      <c r="K65" s="18"/>
      <c r="M65" s="12"/>
      <c r="N65" s="12"/>
      <c r="O65" s="12"/>
      <c r="P65" s="18"/>
      <c r="R65" s="18"/>
      <c r="S65" s="12"/>
      <c r="U65" s="12"/>
      <c r="W65" s="12"/>
      <c r="X65" s="12"/>
      <c r="Y65" s="21"/>
      <c r="AB65" s="12"/>
      <c r="AC65" s="12"/>
      <c r="AF65" s="12"/>
      <c r="AG65" s="12"/>
      <c r="AH65" s="13"/>
    </row>
    <row r="66" spans="1:34">
      <c r="A66" s="7"/>
      <c r="B66" s="7"/>
      <c r="C66" s="7"/>
      <c r="D66" s="12"/>
      <c r="E66" s="9"/>
      <c r="F66" s="7"/>
      <c r="G66" s="7"/>
      <c r="H66" s="13"/>
      <c r="K66" s="18"/>
      <c r="M66" s="12"/>
      <c r="N66" s="12"/>
      <c r="O66" s="12"/>
      <c r="P66" s="18"/>
      <c r="R66" s="18"/>
      <c r="S66" s="12"/>
      <c r="U66" s="12"/>
      <c r="W66" s="12"/>
      <c r="X66" s="12"/>
      <c r="Y66" s="12"/>
      <c r="AB66" s="12"/>
      <c r="AC66" s="12"/>
      <c r="AF66" s="12"/>
      <c r="AG66" s="12"/>
      <c r="AH66" s="13"/>
    </row>
    <row r="67" spans="1:34">
      <c r="A67" s="7"/>
      <c r="B67" s="7"/>
      <c r="C67" s="7"/>
      <c r="D67" s="12"/>
      <c r="E67" s="9"/>
      <c r="F67" s="7"/>
      <c r="G67" s="7"/>
      <c r="H67" s="13"/>
      <c r="K67" s="18"/>
      <c r="M67" s="12"/>
      <c r="N67" s="12"/>
      <c r="O67" s="12"/>
      <c r="P67" s="18"/>
      <c r="R67" s="18"/>
      <c r="S67" s="12"/>
      <c r="U67" s="12"/>
      <c r="W67" s="12"/>
      <c r="X67" s="12"/>
      <c r="Y67" s="21"/>
      <c r="AB67" s="12"/>
      <c r="AC67" s="12"/>
      <c r="AF67" s="12"/>
      <c r="AG67" s="12"/>
      <c r="AH67" s="13"/>
    </row>
    <row r="68" spans="1:34">
      <c r="A68" s="7"/>
      <c r="B68" s="7"/>
      <c r="C68" s="7"/>
      <c r="D68" s="12"/>
      <c r="E68" s="9"/>
      <c r="F68" s="7"/>
      <c r="G68" s="7"/>
      <c r="H68" s="13"/>
      <c r="K68" s="18"/>
      <c r="M68" s="12"/>
      <c r="N68" s="12"/>
      <c r="O68" s="12"/>
      <c r="P68" s="18"/>
      <c r="R68" s="18"/>
      <c r="S68" s="12"/>
      <c r="U68" s="12"/>
      <c r="W68" s="12"/>
      <c r="X68" s="12"/>
      <c r="Y68" s="21"/>
      <c r="AB68" s="12"/>
      <c r="AC68" s="12"/>
      <c r="AF68" s="12"/>
      <c r="AG68" s="12"/>
      <c r="AH68" s="13"/>
    </row>
    <row r="69" spans="1:34">
      <c r="A69" s="7"/>
      <c r="B69" s="7"/>
      <c r="C69" s="7"/>
      <c r="D69" s="12"/>
      <c r="E69" s="9"/>
      <c r="F69" s="7"/>
      <c r="G69" s="7"/>
      <c r="H69" s="13"/>
      <c r="K69" s="18"/>
      <c r="M69" s="12"/>
      <c r="N69" s="12"/>
      <c r="O69" s="12"/>
      <c r="P69" s="18"/>
      <c r="R69" s="18"/>
      <c r="S69" s="12"/>
      <c r="U69" s="12"/>
      <c r="W69" s="12"/>
      <c r="X69" s="12"/>
      <c r="Y69" s="21"/>
      <c r="AB69" s="12"/>
      <c r="AC69" s="12"/>
      <c r="AF69" s="12"/>
      <c r="AG69" s="12"/>
      <c r="AH69" s="13"/>
    </row>
    <row r="70" spans="1:34">
      <c r="A70" s="7"/>
      <c r="B70" s="7"/>
      <c r="C70" s="7"/>
      <c r="D70" s="12"/>
      <c r="E70" s="9"/>
      <c r="F70" s="7"/>
      <c r="G70" s="7"/>
      <c r="H70" s="13"/>
      <c r="K70" s="18"/>
      <c r="M70" s="12"/>
      <c r="N70" s="12"/>
      <c r="O70" s="12"/>
      <c r="P70" s="18"/>
      <c r="R70" s="18"/>
      <c r="S70" s="12"/>
      <c r="U70" s="12"/>
      <c r="W70" s="12"/>
      <c r="X70" s="12"/>
      <c r="Y70" s="21"/>
      <c r="AB70" s="12"/>
      <c r="AC70" s="12"/>
      <c r="AF70" s="12"/>
      <c r="AG70" s="12"/>
      <c r="AH70" s="13"/>
    </row>
    <row r="71" spans="1:34">
      <c r="A71" s="7"/>
      <c r="B71" s="7"/>
      <c r="C71" s="7"/>
      <c r="D71" s="12"/>
      <c r="E71" s="9"/>
      <c r="F71" s="7"/>
      <c r="G71" s="7"/>
      <c r="H71" s="13"/>
      <c r="K71" s="18"/>
      <c r="M71" s="12"/>
      <c r="N71" s="12"/>
      <c r="O71" s="12"/>
      <c r="P71" s="18"/>
      <c r="R71" s="18"/>
      <c r="S71" s="12"/>
      <c r="U71" s="12"/>
      <c r="W71" s="12"/>
      <c r="X71" s="12"/>
      <c r="Y71" s="21"/>
      <c r="AB71" s="12"/>
      <c r="AC71" s="12"/>
      <c r="AF71" s="12"/>
      <c r="AG71" s="12"/>
      <c r="AH71" s="13"/>
    </row>
    <row r="72" spans="1:34">
      <c r="A72" s="7"/>
      <c r="B72" s="7"/>
      <c r="C72" s="7"/>
      <c r="D72" s="12"/>
      <c r="E72" s="9"/>
      <c r="F72" s="7"/>
      <c r="G72" s="7"/>
      <c r="H72" s="13"/>
      <c r="K72" s="18"/>
      <c r="M72" s="12"/>
      <c r="N72" s="12"/>
      <c r="O72" s="12"/>
      <c r="P72" s="18"/>
      <c r="R72" s="18"/>
      <c r="S72" s="12"/>
      <c r="U72" s="12"/>
      <c r="W72" s="12"/>
      <c r="X72" s="12"/>
      <c r="Y72" s="21"/>
      <c r="AB72" s="12"/>
      <c r="AC72" s="12"/>
      <c r="AF72" s="12"/>
      <c r="AG72" s="12"/>
      <c r="AH72" s="13"/>
    </row>
    <row r="73" spans="1:34">
      <c r="A73" s="7"/>
      <c r="B73" s="7"/>
      <c r="C73" s="7"/>
      <c r="D73" s="12"/>
      <c r="E73" s="9"/>
      <c r="F73" s="7"/>
      <c r="G73" s="7"/>
      <c r="H73" s="13"/>
      <c r="K73" s="18"/>
      <c r="M73" s="12"/>
      <c r="N73" s="12"/>
      <c r="O73" s="12"/>
      <c r="P73" s="18"/>
      <c r="R73" s="18"/>
      <c r="S73" s="12"/>
      <c r="U73" s="12"/>
      <c r="W73" s="12"/>
      <c r="X73" s="12"/>
      <c r="Y73" s="12"/>
      <c r="AB73" s="12"/>
      <c r="AC73" s="12"/>
      <c r="AF73" s="12"/>
      <c r="AG73" s="12"/>
      <c r="AH73" s="13"/>
    </row>
    <row r="74" spans="1:34">
      <c r="A74" s="7"/>
      <c r="B74" s="7"/>
      <c r="C74" s="7"/>
      <c r="D74" s="12"/>
      <c r="E74" s="9"/>
      <c r="F74" s="7"/>
      <c r="G74" s="7"/>
      <c r="H74" s="13"/>
      <c r="K74" s="18"/>
      <c r="M74" s="12"/>
      <c r="N74" s="12"/>
      <c r="O74" s="12"/>
      <c r="P74" s="18"/>
      <c r="R74" s="18"/>
      <c r="S74" s="12"/>
      <c r="U74" s="12"/>
      <c r="W74" s="12"/>
      <c r="X74" s="12"/>
      <c r="Y74" s="21"/>
      <c r="AB74" s="12"/>
      <c r="AC74" s="12"/>
      <c r="AF74" s="12"/>
      <c r="AG74" s="12"/>
      <c r="AH74" s="13"/>
    </row>
    <row r="75" spans="1:34">
      <c r="A75" s="7"/>
      <c r="B75" s="7"/>
      <c r="C75" s="7"/>
      <c r="D75" s="12"/>
      <c r="E75" s="9"/>
      <c r="F75" s="7"/>
      <c r="G75" s="7"/>
      <c r="H75" s="13"/>
      <c r="K75" s="18"/>
      <c r="M75" s="12"/>
      <c r="N75" s="12"/>
      <c r="O75" s="12"/>
      <c r="P75" s="18"/>
      <c r="R75" s="18"/>
      <c r="S75" s="12"/>
      <c r="U75" s="12"/>
      <c r="W75" s="12"/>
      <c r="X75" s="12"/>
      <c r="Y75" s="21"/>
      <c r="AB75" s="12"/>
      <c r="AC75" s="12"/>
      <c r="AF75" s="12"/>
      <c r="AG75" s="12"/>
      <c r="AH75" s="13"/>
    </row>
    <row r="76" spans="1:34">
      <c r="A76" s="7"/>
      <c r="B76" s="7"/>
      <c r="C76" s="7"/>
      <c r="D76" s="8"/>
      <c r="E76" s="9"/>
      <c r="F76" s="7"/>
      <c r="G76" s="7"/>
      <c r="H76" s="2"/>
      <c r="J76" s="11"/>
      <c r="K76" s="11"/>
      <c r="M76" s="10"/>
      <c r="N76" s="10"/>
      <c r="P76" s="11"/>
      <c r="R76" s="11"/>
      <c r="S76" s="11"/>
      <c r="U76" s="11"/>
      <c r="W76" s="11"/>
      <c r="X76" s="11"/>
      <c r="Y76" s="11"/>
      <c r="AB76" s="11"/>
      <c r="AC76" s="10"/>
      <c r="AF76" s="11"/>
      <c r="AG76" s="11"/>
      <c r="AH76" s="4"/>
    </row>
    <row r="77" spans="1:34">
      <c r="A77" s="7"/>
      <c r="B77" s="7"/>
      <c r="C77" s="7"/>
      <c r="D77" s="8"/>
      <c r="E77" s="9"/>
      <c r="F77" s="7"/>
      <c r="G77" s="7"/>
      <c r="H77" s="2"/>
      <c r="J77" s="10"/>
      <c r="K77" s="11"/>
      <c r="M77" s="10"/>
      <c r="N77" s="10"/>
      <c r="P77" s="11"/>
      <c r="R77" s="11"/>
      <c r="S77" s="11"/>
      <c r="U77" s="11"/>
      <c r="W77" s="11"/>
      <c r="X77" s="11"/>
      <c r="Y77" s="11"/>
      <c r="AB77" s="11"/>
      <c r="AC77" s="10"/>
      <c r="AF77" s="11"/>
      <c r="AG77" s="11"/>
      <c r="AH77" s="4"/>
    </row>
    <row r="78" spans="1:34">
      <c r="A78" s="7"/>
      <c r="B78" s="7"/>
      <c r="C78" s="7"/>
      <c r="D78" s="8"/>
      <c r="E78" s="9"/>
      <c r="F78" s="7"/>
      <c r="G78" s="7"/>
      <c r="H78" s="2"/>
      <c r="J78" s="11"/>
      <c r="K78" s="11"/>
      <c r="M78" s="11"/>
      <c r="N78" s="11"/>
      <c r="P78" s="11"/>
      <c r="R78" s="11"/>
      <c r="S78" s="11"/>
      <c r="U78" s="11"/>
      <c r="W78" s="11"/>
      <c r="X78" s="11"/>
      <c r="Y78" s="11"/>
      <c r="AB78" s="11"/>
      <c r="AC78" s="11"/>
      <c r="AF78" s="11"/>
      <c r="AG78" s="11"/>
      <c r="AH78" s="4"/>
    </row>
    <row r="79" spans="1:34">
      <c r="A79" s="7"/>
      <c r="B79" s="7"/>
      <c r="C79" s="7"/>
      <c r="D79" s="8"/>
      <c r="E79" s="9"/>
      <c r="F79" s="7"/>
      <c r="G79" s="7"/>
      <c r="H79" s="2"/>
      <c r="J79" s="11"/>
      <c r="K79" s="11"/>
      <c r="M79" s="10"/>
      <c r="N79" s="10"/>
      <c r="P79" s="11"/>
      <c r="R79" s="11"/>
      <c r="S79" s="11"/>
      <c r="U79" s="11"/>
      <c r="W79" s="11"/>
      <c r="X79" s="11"/>
      <c r="Y79" s="11"/>
      <c r="AB79" s="11"/>
      <c r="AC79" s="10"/>
      <c r="AF79" s="11"/>
      <c r="AG79" s="11"/>
      <c r="AH79" s="4"/>
    </row>
    <row r="80" spans="1:34">
      <c r="A80" s="7"/>
      <c r="B80" s="7"/>
      <c r="C80" s="7"/>
      <c r="D80" s="8"/>
      <c r="E80" s="9"/>
      <c r="F80" s="7"/>
      <c r="G80" s="7"/>
      <c r="H80" s="2"/>
      <c r="J80" s="11"/>
      <c r="K80" s="25"/>
      <c r="M80" s="10"/>
      <c r="N80" s="10"/>
      <c r="P80" s="11"/>
      <c r="R80" s="25"/>
      <c r="S80" s="11"/>
      <c r="U80" s="11"/>
      <c r="W80" s="11"/>
      <c r="X80" s="11"/>
      <c r="Y80" s="11"/>
      <c r="AB80" s="11"/>
      <c r="AC80" s="10"/>
      <c r="AF80" s="11"/>
      <c r="AG80" s="11"/>
      <c r="AH80" s="4"/>
    </row>
    <row r="81" spans="1:34">
      <c r="A81" s="7"/>
      <c r="B81" s="7"/>
      <c r="C81" s="7"/>
      <c r="D81" s="8"/>
      <c r="E81" s="9"/>
      <c r="F81" s="7"/>
      <c r="G81" s="7"/>
      <c r="H81" s="2"/>
      <c r="J81" s="10"/>
      <c r="K81" s="11"/>
      <c r="M81" s="10"/>
      <c r="N81" s="10"/>
      <c r="P81" s="11"/>
      <c r="R81" s="11"/>
      <c r="S81" s="11"/>
      <c r="U81" s="11"/>
      <c r="W81" s="11"/>
      <c r="X81" s="11"/>
      <c r="Y81" s="11"/>
      <c r="AB81" s="11"/>
      <c r="AC81" s="11"/>
      <c r="AF81" s="11"/>
      <c r="AG81" s="11"/>
      <c r="AH81" s="4"/>
    </row>
    <row r="82" spans="1:34">
      <c r="A82" s="7"/>
      <c r="B82" s="7"/>
      <c r="C82" s="7"/>
      <c r="D82" s="4"/>
      <c r="E82" s="9"/>
      <c r="F82" s="7"/>
      <c r="G82" s="7"/>
      <c r="H82" s="2"/>
      <c r="J82" s="4"/>
      <c r="K82" s="4"/>
      <c r="M82" s="4"/>
      <c r="N82" s="4"/>
      <c r="P82" s="4"/>
      <c r="R82" s="4"/>
      <c r="S82" s="4"/>
      <c r="U82" s="4"/>
      <c r="AC82" s="4"/>
      <c r="AF82" s="4"/>
      <c r="AG82" s="4"/>
      <c r="AH82" s="4"/>
    </row>
    <row r="83" spans="1:34">
      <c r="A83" s="7"/>
      <c r="B83" s="7"/>
      <c r="C83" s="7"/>
      <c r="D83" s="4"/>
      <c r="E83" s="9"/>
      <c r="F83" s="7"/>
      <c r="G83" s="7"/>
      <c r="H83" s="2"/>
      <c r="J83" s="4"/>
      <c r="K83" s="4"/>
      <c r="M83" s="4"/>
      <c r="N83" s="4"/>
      <c r="P83" s="4"/>
      <c r="R83" s="4"/>
      <c r="S83" s="4"/>
      <c r="U83" s="4"/>
      <c r="AC83" s="4"/>
      <c r="AF83" s="4"/>
      <c r="AG83" s="4"/>
      <c r="AH83" s="4"/>
    </row>
    <row r="84" spans="1:34">
      <c r="A84" s="7"/>
      <c r="B84" s="7"/>
      <c r="C84" s="7"/>
      <c r="D84" s="4"/>
      <c r="E84" s="9"/>
      <c r="F84" s="7"/>
      <c r="G84" s="7"/>
      <c r="H84" s="2"/>
      <c r="J84" s="4"/>
      <c r="K84" s="4"/>
      <c r="M84" s="4"/>
      <c r="N84" s="4"/>
      <c r="P84" s="4"/>
      <c r="R84" s="4"/>
      <c r="S84" s="4"/>
      <c r="U84" s="4"/>
      <c r="AC84" s="4"/>
      <c r="AF84" s="4"/>
      <c r="AG84" s="4"/>
      <c r="AH84" s="4"/>
    </row>
    <row r="85" spans="1:34">
      <c r="A85" s="7"/>
      <c r="B85" s="7"/>
      <c r="C85" s="7"/>
      <c r="D85" s="4"/>
      <c r="E85" s="9"/>
      <c r="F85" s="7"/>
      <c r="G85" s="7"/>
      <c r="H85" s="2"/>
      <c r="J85" s="4"/>
      <c r="K85" s="4"/>
      <c r="M85" s="4"/>
      <c r="N85" s="4"/>
      <c r="P85" s="4"/>
      <c r="R85" s="4"/>
      <c r="S85" s="4"/>
      <c r="U85" s="4"/>
      <c r="AC85" s="4"/>
      <c r="AF85" s="4"/>
      <c r="AG85" s="4"/>
      <c r="AH85" s="4"/>
    </row>
    <row r="86" spans="1:34">
      <c r="A86" s="7"/>
      <c r="B86" s="7"/>
      <c r="C86" s="7"/>
      <c r="D86" s="4"/>
      <c r="E86" s="9"/>
      <c r="F86" s="7"/>
      <c r="G86" s="7"/>
      <c r="H86" s="2"/>
      <c r="J86" s="4"/>
      <c r="K86" s="4"/>
      <c r="M86" s="4"/>
      <c r="N86" s="4"/>
      <c r="P86" s="4"/>
      <c r="R86" s="4"/>
      <c r="S86" s="4"/>
      <c r="U86" s="4"/>
      <c r="AC86" s="4"/>
      <c r="AF86" s="4"/>
      <c r="AG86" s="4"/>
      <c r="AH86" s="4"/>
    </row>
    <row r="87" spans="1:34">
      <c r="A87" s="7"/>
      <c r="B87" s="7"/>
      <c r="C87" s="7"/>
      <c r="D87" s="4"/>
      <c r="E87" s="9"/>
      <c r="F87" s="7"/>
      <c r="G87" s="7"/>
      <c r="H87" s="2"/>
      <c r="J87" s="4"/>
      <c r="K87" s="4"/>
      <c r="M87" s="4"/>
      <c r="N87" s="4"/>
      <c r="P87" s="4"/>
      <c r="R87" s="4"/>
      <c r="S87" s="4"/>
      <c r="U87" s="4"/>
      <c r="AC87" s="4"/>
      <c r="AF87" s="4"/>
      <c r="AG87" s="4"/>
      <c r="AH87" s="4"/>
    </row>
    <row r="88" spans="1:34">
      <c r="A88" s="7"/>
      <c r="B88" s="7"/>
      <c r="C88" s="7"/>
      <c r="D88" s="12"/>
      <c r="E88" s="9"/>
      <c r="F88" s="9"/>
      <c r="G88" s="9"/>
      <c r="H88" s="2"/>
      <c r="J88" s="4"/>
      <c r="K88" s="12"/>
      <c r="M88" s="4"/>
      <c r="N88" s="4"/>
      <c r="P88" s="4"/>
      <c r="R88" s="4"/>
      <c r="S88" s="4"/>
      <c r="U88" s="4"/>
      <c r="Y88" s="21"/>
      <c r="AB88" s="21"/>
      <c r="AC88" s="21"/>
      <c r="AF88" s="21"/>
      <c r="AG88" s="21"/>
      <c r="AH88" s="21"/>
    </row>
    <row r="89" spans="1:34">
      <c r="A89" s="7"/>
      <c r="B89" s="7"/>
      <c r="C89" s="7"/>
      <c r="D89" s="12"/>
      <c r="E89" s="9"/>
      <c r="F89" s="7"/>
      <c r="G89" s="7"/>
      <c r="H89" s="2"/>
      <c r="J89" s="4"/>
      <c r="K89" s="12"/>
      <c r="M89" s="4"/>
      <c r="N89" s="4"/>
      <c r="P89" s="4"/>
      <c r="R89" s="4"/>
      <c r="S89" s="4"/>
      <c r="U89" s="4"/>
      <c r="Y89" s="21"/>
      <c r="AB89" s="21"/>
      <c r="AC89" s="21"/>
      <c r="AF89" s="21"/>
      <c r="AG89" s="21"/>
      <c r="AH89" s="21"/>
    </row>
    <row r="90" spans="1:34">
      <c r="A90" s="7"/>
      <c r="B90" s="7"/>
      <c r="C90" s="7"/>
      <c r="D90" s="12"/>
      <c r="E90" s="9"/>
      <c r="F90" s="9"/>
      <c r="G90" s="9"/>
      <c r="H90" s="2"/>
      <c r="J90" s="4"/>
      <c r="K90" s="12"/>
      <c r="M90" s="4"/>
      <c r="N90" s="4"/>
      <c r="P90" s="4"/>
      <c r="R90" s="4"/>
      <c r="S90" s="4"/>
      <c r="U90" s="4"/>
      <c r="Y90" s="21"/>
      <c r="AB90" s="21"/>
      <c r="AC90" s="21"/>
      <c r="AF90" s="21"/>
      <c r="AG90" s="21"/>
      <c r="AH90" s="21"/>
    </row>
    <row r="91" spans="1:34">
      <c r="A91" s="7"/>
      <c r="B91" s="7"/>
      <c r="C91" s="7"/>
      <c r="D91" s="12"/>
      <c r="E91" s="9"/>
      <c r="F91" s="7"/>
      <c r="G91" s="7"/>
      <c r="H91" s="2"/>
      <c r="J91" s="4"/>
      <c r="K91" s="12"/>
      <c r="M91" s="4"/>
      <c r="N91" s="4"/>
      <c r="P91" s="4"/>
      <c r="R91" s="4"/>
      <c r="S91" s="4"/>
      <c r="U91" s="4"/>
      <c r="Y91" s="21"/>
      <c r="AB91" s="21"/>
      <c r="AC91" s="21"/>
      <c r="AF91" s="21"/>
      <c r="AG91" s="21"/>
      <c r="AH91" s="21"/>
    </row>
    <row r="92" spans="1:34">
      <c r="A92" s="7"/>
      <c r="B92" s="7"/>
      <c r="C92" s="7"/>
      <c r="D92" s="12"/>
      <c r="E92" s="9"/>
      <c r="F92" s="7"/>
      <c r="G92" s="7"/>
      <c r="H92" s="2"/>
      <c r="J92" s="4"/>
      <c r="K92" s="12"/>
      <c r="M92" s="4"/>
      <c r="N92" s="4"/>
      <c r="P92" s="4"/>
      <c r="R92" s="4"/>
      <c r="S92" s="4"/>
      <c r="U92" s="4"/>
      <c r="Y92" s="21"/>
      <c r="AB92" s="21"/>
      <c r="AC92" s="21"/>
      <c r="AF92" s="21"/>
      <c r="AG92" s="21"/>
      <c r="AH92" s="21"/>
    </row>
    <row r="93" spans="1:34">
      <c r="A93" s="7"/>
      <c r="B93" s="7"/>
      <c r="C93" s="7"/>
      <c r="D93" s="12"/>
      <c r="E93" s="9"/>
      <c r="F93" s="7"/>
      <c r="G93" s="7"/>
      <c r="H93" s="2"/>
      <c r="J93" s="4"/>
      <c r="K93" s="12"/>
      <c r="M93" s="4"/>
      <c r="N93" s="4"/>
      <c r="P93" s="4"/>
      <c r="R93" s="4"/>
      <c r="S93" s="4"/>
      <c r="U93" s="4"/>
      <c r="Y93" s="21"/>
      <c r="AB93" s="21"/>
      <c r="AC93" s="21"/>
      <c r="AF93" s="21"/>
      <c r="AG93" s="21"/>
      <c r="AH93" s="21"/>
    </row>
    <row r="94" spans="1:34">
      <c r="A94" s="7"/>
      <c r="B94" s="7"/>
      <c r="C94" s="7"/>
      <c r="D94" s="14"/>
      <c r="E94" s="9"/>
      <c r="F94" s="7"/>
      <c r="G94" s="7"/>
      <c r="H94" s="2"/>
      <c r="J94" s="4"/>
      <c r="K94" s="4"/>
      <c r="M94" s="4"/>
      <c r="N94" s="4"/>
      <c r="P94" s="4"/>
      <c r="R94" s="4"/>
      <c r="S94" s="4"/>
      <c r="U94" s="20"/>
      <c r="W94" s="21"/>
      <c r="X94" s="21"/>
      <c r="Y94" s="21"/>
      <c r="AB94" s="21"/>
      <c r="AC94" s="21"/>
      <c r="AF94" s="21"/>
      <c r="AG94" s="21"/>
      <c r="AH94" s="14"/>
    </row>
    <row r="95" spans="1:34">
      <c r="A95" s="7"/>
      <c r="B95" s="7"/>
      <c r="C95" s="7"/>
      <c r="D95" s="14"/>
      <c r="E95" s="9"/>
      <c r="F95" s="7"/>
      <c r="G95" s="7"/>
      <c r="H95" s="2"/>
      <c r="J95" s="4"/>
      <c r="K95" s="4"/>
      <c r="M95" s="4"/>
      <c r="N95" s="4"/>
      <c r="P95" s="4"/>
      <c r="R95" s="4"/>
      <c r="S95" s="4"/>
      <c r="U95" s="20"/>
      <c r="W95" s="21"/>
      <c r="X95" s="21"/>
      <c r="Y95" s="21"/>
      <c r="AB95" s="21"/>
      <c r="AC95" s="21"/>
      <c r="AF95" s="21"/>
      <c r="AG95" s="21"/>
      <c r="AH95" s="14"/>
    </row>
    <row r="96" spans="1:34">
      <c r="A96" s="7"/>
      <c r="B96" s="7"/>
      <c r="C96" s="7"/>
      <c r="D96" s="14"/>
      <c r="E96" s="9"/>
      <c r="F96" s="7"/>
      <c r="G96" s="7"/>
      <c r="H96" s="2"/>
      <c r="J96" s="4"/>
      <c r="K96" s="4"/>
      <c r="M96" s="4"/>
      <c r="N96" s="4"/>
      <c r="P96" s="4"/>
      <c r="R96" s="4"/>
      <c r="S96" s="4"/>
      <c r="U96" s="20"/>
      <c r="W96" s="21"/>
      <c r="X96" s="21"/>
      <c r="Y96" s="21"/>
      <c r="AB96" s="21"/>
      <c r="AC96" s="21"/>
      <c r="AF96" s="21"/>
      <c r="AG96" s="21"/>
      <c r="AH96" s="14"/>
    </row>
    <row r="97" spans="1:34">
      <c r="A97" s="7"/>
      <c r="B97" s="7"/>
      <c r="C97" s="7"/>
      <c r="D97" s="14"/>
      <c r="E97" s="9"/>
      <c r="F97" s="7"/>
      <c r="G97" s="7"/>
      <c r="H97" s="2"/>
      <c r="J97" s="4"/>
      <c r="K97" s="4"/>
      <c r="M97" s="4"/>
      <c r="N97" s="4"/>
      <c r="P97" s="4"/>
      <c r="R97" s="4"/>
      <c r="S97" s="4"/>
      <c r="U97" s="20"/>
      <c r="W97" s="21"/>
      <c r="X97" s="21"/>
      <c r="Y97" s="21"/>
      <c r="AB97" s="21"/>
      <c r="AC97" s="21"/>
      <c r="AF97" s="21"/>
      <c r="AG97" s="21"/>
      <c r="AH97" s="14"/>
    </row>
    <row r="98" spans="1:34">
      <c r="A98" s="7"/>
      <c r="B98" s="7"/>
      <c r="C98" s="7"/>
      <c r="D98" s="14"/>
      <c r="E98" s="9"/>
      <c r="F98" s="7"/>
      <c r="G98" s="7"/>
      <c r="H98" s="2"/>
      <c r="J98" s="4"/>
      <c r="K98" s="4"/>
      <c r="M98" s="4"/>
      <c r="N98" s="4"/>
      <c r="P98" s="4"/>
      <c r="R98" s="4"/>
      <c r="S98" s="4"/>
      <c r="U98" s="20"/>
      <c r="W98" s="21"/>
      <c r="X98" s="21"/>
      <c r="Y98" s="21"/>
      <c r="AB98" s="21"/>
      <c r="AC98" s="21"/>
      <c r="AF98" s="21"/>
      <c r="AG98" s="21"/>
      <c r="AH98" s="14"/>
    </row>
    <row r="99" spans="1:34">
      <c r="A99" s="7"/>
      <c r="B99" s="7"/>
      <c r="C99" s="7"/>
      <c r="D99" s="14"/>
      <c r="E99" s="9"/>
      <c r="F99" s="7"/>
      <c r="G99" s="7"/>
      <c r="H99" s="2"/>
      <c r="J99" s="4"/>
      <c r="K99" s="4"/>
      <c r="M99" s="4"/>
      <c r="N99" s="4"/>
      <c r="P99" s="4"/>
      <c r="R99" s="4"/>
      <c r="S99" s="4"/>
      <c r="U99" s="20"/>
      <c r="W99" s="21"/>
      <c r="X99" s="21"/>
      <c r="Y99" s="21"/>
      <c r="AB99" s="21"/>
      <c r="AC99" s="21"/>
      <c r="AF99" s="21"/>
      <c r="AG99" s="21"/>
      <c r="AH99" s="14"/>
    </row>
    <row r="100" spans="1:34">
      <c r="A100" s="7"/>
      <c r="B100" s="7"/>
      <c r="C100" s="7"/>
      <c r="D100" s="12"/>
      <c r="E100" s="9"/>
      <c r="F100" s="7"/>
      <c r="G100" s="7"/>
      <c r="H100" s="2"/>
      <c r="J100" s="18"/>
      <c r="K100" s="18"/>
      <c r="M100" s="12"/>
      <c r="N100" s="12"/>
      <c r="P100" s="18"/>
      <c r="R100" s="18"/>
      <c r="S100" s="12"/>
      <c r="U100" s="12"/>
      <c r="W100" s="12"/>
      <c r="X100" s="12"/>
      <c r="Y100" s="12"/>
      <c r="AB100" s="12"/>
      <c r="AC100" s="12"/>
      <c r="AF100" s="12"/>
      <c r="AG100" s="12"/>
      <c r="AH100" s="12"/>
    </row>
    <row r="101" spans="1:34">
      <c r="A101" s="7"/>
      <c r="B101" s="7"/>
      <c r="C101" s="7"/>
      <c r="D101" s="12"/>
      <c r="E101" s="9"/>
      <c r="F101" s="7"/>
      <c r="G101" s="7"/>
      <c r="H101" s="2"/>
      <c r="J101" s="18"/>
      <c r="K101" s="18"/>
      <c r="M101" s="12"/>
      <c r="N101" s="12"/>
      <c r="P101" s="18"/>
      <c r="R101" s="18"/>
      <c r="S101" s="12"/>
      <c r="U101" s="12"/>
      <c r="W101" s="12"/>
      <c r="X101" s="12"/>
      <c r="Y101" s="12"/>
      <c r="AB101" s="12"/>
      <c r="AC101" s="12"/>
      <c r="AF101" s="12"/>
      <c r="AG101" s="12"/>
      <c r="AH101" s="12"/>
    </row>
    <row r="102" spans="1:34">
      <c r="A102" s="7"/>
      <c r="B102" s="7"/>
      <c r="C102" s="7"/>
      <c r="D102" s="12"/>
      <c r="E102" s="9"/>
      <c r="F102" s="7"/>
      <c r="G102" s="7"/>
      <c r="H102" s="2"/>
      <c r="J102" s="18"/>
      <c r="K102" s="18"/>
      <c r="M102" s="12"/>
      <c r="N102" s="12"/>
      <c r="P102" s="18"/>
      <c r="R102" s="18"/>
      <c r="S102" s="12"/>
      <c r="U102" s="12"/>
      <c r="W102" s="12"/>
      <c r="X102" s="12"/>
      <c r="Y102" s="21"/>
      <c r="AB102" s="12"/>
      <c r="AC102" s="12"/>
      <c r="AF102" s="12"/>
      <c r="AG102" s="12"/>
      <c r="AH102" s="12"/>
    </row>
    <row r="103" spans="1:34">
      <c r="A103" s="7"/>
      <c r="B103" s="7"/>
      <c r="C103" s="7"/>
      <c r="D103" s="12"/>
      <c r="E103" s="9"/>
      <c r="F103" s="7"/>
      <c r="G103" s="7"/>
      <c r="H103" s="2"/>
      <c r="J103" s="18"/>
      <c r="K103" s="18"/>
      <c r="M103" s="12"/>
      <c r="N103" s="12"/>
      <c r="P103" s="18"/>
      <c r="R103" s="18"/>
      <c r="S103" s="12"/>
      <c r="U103" s="12"/>
      <c r="W103" s="12"/>
      <c r="X103" s="12"/>
      <c r="Y103" s="12"/>
      <c r="AB103" s="12"/>
      <c r="AC103" s="12"/>
      <c r="AF103" s="12"/>
      <c r="AG103" s="12"/>
      <c r="AH103" s="12"/>
    </row>
    <row r="104" spans="1:34">
      <c r="A104" s="7"/>
      <c r="B104" s="7"/>
      <c r="C104" s="7"/>
      <c r="D104" s="12"/>
      <c r="E104" s="9"/>
      <c r="F104" s="7"/>
      <c r="G104" s="7"/>
      <c r="H104" s="2"/>
      <c r="J104" s="18"/>
      <c r="K104" s="18"/>
      <c r="M104" s="12"/>
      <c r="N104" s="12"/>
      <c r="P104" s="18"/>
      <c r="R104" s="18"/>
      <c r="S104" s="12"/>
      <c r="U104" s="12"/>
      <c r="W104" s="12"/>
      <c r="X104" s="12"/>
      <c r="Y104" s="12"/>
      <c r="AB104" s="12"/>
      <c r="AC104" s="12"/>
      <c r="AF104" s="12"/>
      <c r="AG104" s="12"/>
      <c r="AH104" s="12"/>
    </row>
    <row r="105" spans="1:34">
      <c r="A105" s="7"/>
      <c r="B105" s="7"/>
      <c r="C105" s="7"/>
      <c r="D105" s="12"/>
      <c r="E105" s="9"/>
      <c r="F105" s="7"/>
      <c r="G105" s="7"/>
      <c r="H105" s="2"/>
      <c r="J105" s="18"/>
      <c r="K105" s="18"/>
      <c r="M105" s="12"/>
      <c r="N105" s="12"/>
      <c r="P105" s="18"/>
      <c r="R105" s="18"/>
      <c r="S105" s="12"/>
      <c r="U105" s="12"/>
      <c r="W105" s="12"/>
      <c r="X105" s="12"/>
      <c r="Y105" s="21"/>
      <c r="AB105" s="12"/>
      <c r="AC105" s="12"/>
      <c r="AF105" s="12"/>
      <c r="AG105" s="12"/>
      <c r="AH105" s="12"/>
    </row>
    <row r="106" spans="1:34">
      <c r="A106" s="7"/>
      <c r="B106" s="7"/>
      <c r="C106" s="7"/>
      <c r="D106" s="12"/>
      <c r="E106" s="9"/>
      <c r="F106" s="7"/>
      <c r="G106" s="7"/>
      <c r="H106" s="2"/>
      <c r="J106" s="6"/>
      <c r="K106" s="6"/>
      <c r="M106" s="6"/>
      <c r="N106" s="6"/>
      <c r="P106" s="6"/>
      <c r="R106" s="6"/>
      <c r="S106" s="6"/>
      <c r="U106" s="6"/>
      <c r="W106" s="6"/>
      <c r="X106" s="6"/>
      <c r="Y106" s="6"/>
      <c r="AB106" s="6"/>
      <c r="AC106" s="18"/>
      <c r="AF106" s="6"/>
      <c r="AG106" s="12"/>
      <c r="AH106" s="21"/>
    </row>
    <row r="107" spans="1:34">
      <c r="A107" s="7"/>
      <c r="B107" s="7"/>
      <c r="C107" s="7"/>
      <c r="D107" s="12"/>
      <c r="E107" s="9"/>
      <c r="F107" s="7"/>
      <c r="G107" s="7"/>
      <c r="H107" s="2"/>
      <c r="J107" s="6"/>
      <c r="K107" s="6"/>
      <c r="M107" s="18"/>
      <c r="N107" s="18"/>
      <c r="P107" s="6"/>
      <c r="R107" s="6"/>
      <c r="S107" s="6"/>
      <c r="U107" s="6"/>
      <c r="W107" s="6"/>
      <c r="X107" s="6"/>
      <c r="Y107" s="6"/>
      <c r="AB107" s="6"/>
      <c r="AC107" s="12"/>
      <c r="AF107" s="6"/>
      <c r="AG107" s="12"/>
      <c r="AH107" s="21"/>
    </row>
    <row r="108" spans="1:34">
      <c r="A108" s="7"/>
      <c r="B108" s="7"/>
      <c r="C108" s="7"/>
      <c r="D108" s="12"/>
      <c r="E108" s="9"/>
      <c r="F108" s="7"/>
      <c r="G108" s="7"/>
      <c r="H108" s="2"/>
      <c r="J108" s="6"/>
      <c r="K108" s="6"/>
      <c r="M108" s="6"/>
      <c r="N108" s="6"/>
      <c r="P108" s="6"/>
      <c r="R108" s="6"/>
      <c r="S108" s="6"/>
      <c r="U108" s="6"/>
      <c r="W108" s="6"/>
      <c r="X108" s="6"/>
      <c r="Y108" s="6"/>
      <c r="AB108" s="6"/>
      <c r="AC108" s="12"/>
      <c r="AF108" s="6"/>
      <c r="AG108" s="12"/>
      <c r="AH108" s="21"/>
    </row>
    <row r="109" spans="1:34">
      <c r="A109" s="7"/>
      <c r="B109" s="7"/>
      <c r="C109" s="7"/>
      <c r="D109" s="12"/>
      <c r="E109" s="9"/>
      <c r="F109" s="7"/>
      <c r="G109" s="7"/>
      <c r="H109" s="2"/>
      <c r="J109" s="6"/>
      <c r="K109" s="6"/>
      <c r="M109" s="6"/>
      <c r="N109" s="6"/>
      <c r="P109" s="6"/>
      <c r="R109" s="6"/>
      <c r="S109" s="6"/>
      <c r="U109" s="6"/>
      <c r="W109" s="6"/>
      <c r="X109" s="6"/>
      <c r="Y109" s="6"/>
      <c r="AB109" s="6"/>
      <c r="AC109" s="12"/>
      <c r="AF109" s="6"/>
      <c r="AG109" s="12"/>
      <c r="AH109" s="21"/>
    </row>
    <row r="110" spans="1:34">
      <c r="A110" s="7"/>
      <c r="B110" s="7"/>
      <c r="C110" s="7"/>
      <c r="D110" s="12"/>
      <c r="E110" s="9"/>
      <c r="F110" s="7"/>
      <c r="G110" s="7"/>
      <c r="H110" s="2"/>
      <c r="J110" s="6"/>
      <c r="K110" s="6"/>
      <c r="M110" s="18"/>
      <c r="N110" s="18"/>
      <c r="P110" s="6"/>
      <c r="R110" s="6"/>
      <c r="S110" s="6"/>
      <c r="U110" s="6"/>
      <c r="W110" s="6"/>
      <c r="X110" s="6"/>
      <c r="Y110" s="6"/>
      <c r="AB110" s="6"/>
      <c r="AC110" s="12"/>
      <c r="AF110" s="6"/>
      <c r="AG110" s="12"/>
      <c r="AH110" s="21"/>
    </row>
    <row r="111" spans="1:34">
      <c r="A111" s="7"/>
      <c r="B111" s="7"/>
      <c r="C111" s="7"/>
      <c r="D111" s="12"/>
      <c r="E111" s="9"/>
      <c r="F111" s="7"/>
      <c r="G111" s="7"/>
      <c r="H111" s="2"/>
      <c r="J111" s="6"/>
      <c r="K111" s="6"/>
      <c r="M111" s="6"/>
      <c r="N111" s="6"/>
      <c r="P111" s="6"/>
      <c r="R111" s="6"/>
      <c r="S111" s="6"/>
      <c r="U111" s="6"/>
      <c r="W111" s="6"/>
      <c r="X111" s="6"/>
      <c r="Y111" s="6"/>
      <c r="AB111" s="6"/>
      <c r="AC111" s="12"/>
      <c r="AF111" s="6"/>
      <c r="AG111" s="12"/>
      <c r="AH111" s="21"/>
    </row>
    <row r="112" spans="1:34">
      <c r="A112" s="7"/>
      <c r="B112" s="7"/>
      <c r="C112" s="7"/>
      <c r="D112" s="12"/>
      <c r="E112" s="9"/>
      <c r="F112" s="7"/>
      <c r="G112" s="7"/>
      <c r="H112" s="2"/>
      <c r="J112" s="6"/>
      <c r="K112" s="6"/>
      <c r="M112" s="6"/>
      <c r="N112" s="6"/>
      <c r="P112" s="6"/>
      <c r="R112" s="6"/>
      <c r="S112" s="6"/>
      <c r="U112" s="6"/>
      <c r="W112" s="6"/>
      <c r="X112" s="6"/>
      <c r="Y112" s="6"/>
      <c r="AF112" s="6"/>
      <c r="AG112" s="12"/>
      <c r="AH112" s="21"/>
    </row>
    <row r="113" spans="1:34">
      <c r="A113" s="7"/>
      <c r="B113" s="7"/>
      <c r="C113" s="7"/>
      <c r="D113" s="12"/>
      <c r="E113" s="9"/>
      <c r="F113" s="7"/>
      <c r="G113" s="7"/>
      <c r="H113" s="2"/>
      <c r="J113" s="6"/>
      <c r="K113" s="6"/>
      <c r="M113" s="6"/>
      <c r="N113" s="6"/>
      <c r="P113" s="6"/>
      <c r="R113" s="6"/>
      <c r="S113" s="6"/>
      <c r="U113" s="6"/>
      <c r="W113" s="6"/>
      <c r="X113" s="6"/>
      <c r="Y113" s="6"/>
      <c r="AF113" s="6"/>
      <c r="AG113" s="12"/>
      <c r="AH113" s="21"/>
    </row>
    <row r="114" spans="1:34">
      <c r="A114" s="7"/>
      <c r="B114" s="7"/>
      <c r="C114" s="7"/>
      <c r="D114" s="12"/>
      <c r="E114" s="9"/>
      <c r="F114" s="7"/>
      <c r="G114" s="7"/>
      <c r="H114" s="2"/>
      <c r="J114" s="6"/>
      <c r="K114" s="6"/>
      <c r="M114" s="6"/>
      <c r="N114" s="6"/>
      <c r="P114" s="6"/>
      <c r="R114" s="6"/>
      <c r="S114" s="6"/>
      <c r="U114" s="6"/>
      <c r="W114" s="6"/>
      <c r="X114" s="6"/>
      <c r="Y114" s="6"/>
      <c r="AF114" s="6"/>
      <c r="AG114" s="12"/>
      <c r="AH114" s="21"/>
    </row>
    <row r="115" spans="1:34">
      <c r="A115" s="7"/>
      <c r="B115" s="7"/>
      <c r="C115" s="7"/>
      <c r="D115" s="12"/>
      <c r="E115" s="9"/>
      <c r="F115" s="7"/>
      <c r="G115" s="7"/>
      <c r="H115" s="2"/>
      <c r="J115" s="6"/>
      <c r="K115" s="6"/>
      <c r="M115" s="6"/>
      <c r="N115" s="6"/>
      <c r="P115" s="6"/>
      <c r="R115" s="6"/>
      <c r="S115" s="6"/>
      <c r="U115" s="6"/>
      <c r="W115" s="6"/>
      <c r="X115" s="6"/>
      <c r="Y115" s="6"/>
      <c r="AF115" s="6"/>
      <c r="AG115" s="12"/>
      <c r="AH115" s="21"/>
    </row>
    <row r="116" spans="1:34">
      <c r="A116" s="7"/>
      <c r="B116" s="7"/>
      <c r="C116" s="7"/>
      <c r="D116" s="12"/>
      <c r="E116" s="9"/>
      <c r="F116" s="7"/>
      <c r="G116" s="7"/>
      <c r="H116" s="2"/>
      <c r="J116" s="6"/>
      <c r="K116" s="6"/>
      <c r="M116" s="6"/>
      <c r="N116" s="6"/>
      <c r="P116" s="6"/>
      <c r="R116" s="6"/>
      <c r="S116" s="6"/>
      <c r="U116" s="6"/>
      <c r="W116" s="6"/>
      <c r="X116" s="6"/>
      <c r="Y116" s="6"/>
      <c r="AF116" s="6"/>
      <c r="AG116" s="12"/>
      <c r="AH116" s="21"/>
    </row>
    <row r="117" spans="1:34">
      <c r="A117" s="7"/>
      <c r="B117" s="7"/>
      <c r="C117" s="7"/>
      <c r="D117" s="12"/>
      <c r="E117" s="9"/>
      <c r="F117" s="7"/>
      <c r="G117" s="7"/>
      <c r="H117" s="2"/>
      <c r="J117" s="6"/>
      <c r="K117" s="6"/>
      <c r="M117" s="6"/>
      <c r="N117" s="6"/>
      <c r="P117" s="6"/>
      <c r="R117" s="6"/>
      <c r="S117" s="6"/>
      <c r="U117" s="6"/>
      <c r="W117" s="6"/>
      <c r="X117" s="6"/>
      <c r="Y117" s="6"/>
      <c r="AF117" s="6"/>
      <c r="AG117" s="12"/>
      <c r="AH117" s="21"/>
    </row>
    <row r="118" spans="1:34">
      <c r="A118" s="7"/>
      <c r="B118" s="7"/>
      <c r="C118" s="7"/>
      <c r="D118" s="12"/>
      <c r="E118" s="9"/>
      <c r="F118" s="7"/>
      <c r="G118" s="7"/>
      <c r="H118" s="2"/>
      <c r="J118" s="6"/>
      <c r="K118" s="6"/>
      <c r="M118" s="6"/>
      <c r="N118" s="6"/>
      <c r="P118" s="6"/>
      <c r="R118" s="6"/>
      <c r="S118" s="6"/>
      <c r="U118" s="6"/>
      <c r="W118" s="6"/>
      <c r="X118" s="6"/>
      <c r="Y118" s="6"/>
      <c r="AF118" s="6"/>
      <c r="AG118" s="12"/>
      <c r="AH118" s="21"/>
    </row>
    <row r="119" spans="1:34">
      <c r="A119" s="7"/>
      <c r="B119" s="7"/>
      <c r="C119" s="7"/>
      <c r="D119" s="12"/>
      <c r="E119" s="9"/>
      <c r="F119" s="7"/>
      <c r="G119" s="7"/>
      <c r="H119" s="2"/>
      <c r="J119" s="6"/>
      <c r="K119" s="6"/>
      <c r="M119" s="6"/>
      <c r="N119" s="6"/>
      <c r="P119" s="6"/>
      <c r="R119" s="6"/>
      <c r="S119" s="6"/>
      <c r="U119" s="6"/>
      <c r="W119" s="6"/>
      <c r="X119" s="6"/>
      <c r="Y119" s="6"/>
      <c r="AF119" s="6"/>
      <c r="AG119" s="12"/>
      <c r="AH119" s="21"/>
    </row>
    <row r="120" spans="1:34">
      <c r="A120" s="7"/>
      <c r="B120" s="7"/>
      <c r="C120" s="7"/>
      <c r="D120" s="12"/>
      <c r="E120" s="9"/>
      <c r="F120" s="7"/>
      <c r="G120" s="7"/>
      <c r="H120" s="2"/>
      <c r="J120" s="6"/>
      <c r="K120" s="6"/>
      <c r="M120" s="6"/>
      <c r="N120" s="6"/>
      <c r="P120" s="6"/>
      <c r="R120" s="6"/>
      <c r="S120" s="6"/>
      <c r="U120" s="6"/>
      <c r="W120" s="6"/>
      <c r="X120" s="6"/>
      <c r="Y120" s="6"/>
      <c r="AF120" s="6"/>
      <c r="AG120" s="12"/>
      <c r="AH120" s="21"/>
    </row>
    <row r="121" spans="1:34">
      <c r="A121" s="7"/>
      <c r="B121" s="7"/>
      <c r="C121" s="7"/>
      <c r="D121" s="12"/>
      <c r="E121" s="9"/>
      <c r="F121" s="7"/>
      <c r="G121" s="7"/>
      <c r="H121" s="2"/>
      <c r="J121" s="6"/>
      <c r="K121" s="6"/>
      <c r="M121" s="6"/>
      <c r="N121" s="6"/>
      <c r="P121" s="6"/>
      <c r="R121" s="6"/>
      <c r="S121" s="6"/>
      <c r="U121" s="6"/>
      <c r="W121" s="6"/>
      <c r="X121" s="6"/>
      <c r="Y121" s="6"/>
      <c r="AF121" s="6"/>
      <c r="AG121" s="12"/>
      <c r="AH121" s="21"/>
    </row>
    <row r="122" spans="1:34">
      <c r="A122" s="7"/>
      <c r="B122" s="7"/>
      <c r="C122" s="7"/>
      <c r="D122" s="12"/>
      <c r="E122" s="9"/>
      <c r="F122" s="7"/>
      <c r="G122" s="7"/>
      <c r="H122" s="2"/>
      <c r="J122" s="6"/>
      <c r="K122" s="6"/>
      <c r="M122" s="6"/>
      <c r="N122" s="6"/>
      <c r="P122" s="6"/>
      <c r="R122" s="6"/>
      <c r="S122" s="6"/>
      <c r="U122" s="6"/>
      <c r="W122" s="6"/>
      <c r="X122" s="6"/>
      <c r="Y122" s="6"/>
      <c r="AF122" s="6"/>
      <c r="AG122" s="12"/>
      <c r="AH122" s="21"/>
    </row>
    <row r="123" spans="1:34">
      <c r="A123" s="7"/>
      <c r="B123" s="7"/>
      <c r="C123" s="7"/>
      <c r="D123" s="12"/>
      <c r="E123" s="9"/>
      <c r="F123" s="7"/>
      <c r="G123" s="7"/>
      <c r="H123" s="2"/>
      <c r="J123" s="6"/>
      <c r="K123" s="6"/>
      <c r="M123" s="6"/>
      <c r="N123" s="6"/>
      <c r="P123" s="6"/>
      <c r="R123" s="6"/>
      <c r="S123" s="6"/>
      <c r="U123" s="6"/>
      <c r="W123" s="6"/>
      <c r="X123" s="6"/>
      <c r="Y123" s="6"/>
      <c r="AF123" s="6"/>
      <c r="AG123" s="26"/>
      <c r="AH123" s="21"/>
    </row>
  </sheetData>
  <autoFilter ref="AC1:AC123">
    <extLst/>
  </autoFilter>
  <sortState ref="A13:AH24">
    <sortCondition ref="C13:C24"/>
  </sortState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 видов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2023-11-18T11:55:00Z</dcterms:created>
  <dcterms:modified xsi:type="dcterms:W3CDTF">2024-03-10T09:22:42Z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CFD98911DD734C3EAC4F1A22CB843645_11</vt:lpwstr>
  </property>
  <property fmtid="{D5CDD505-2E9C-101B-9397-08002B2CF9AE}" pid="3" name="KSOProductBuildVer">
    <vt:lpwstr>1049-12.2.0.13489</vt:lpwstr>
  </property>
</Properties>
</file>