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90" yWindow="-240" windowWidth="10785" windowHeight="11610" tabRatio="762" activeTab="1"/>
  </bookViews>
  <sheets>
    <sheet name="ЭБЦ 12 дней 15 чел 5+1 групп " sheetId="1" r:id="rId1"/>
    <sheet name="Лист2" sheetId="2" r:id="rId2"/>
    <sheet name="мясо крупы" sheetId="3" r:id="rId3"/>
    <sheet name="овощи фрукты" sheetId="4" r:id="rId4"/>
    <sheet name="наличный расчет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11" i="5" l="1"/>
  <c r="E6" i="5"/>
  <c r="E7" i="5"/>
  <c r="E8" i="5"/>
  <c r="E9" i="5"/>
  <c r="E10" i="5"/>
  <c r="E5" i="5"/>
  <c r="AM99" i="1" l="1"/>
  <c r="AL99" i="1"/>
  <c r="AA99" i="1"/>
  <c r="Z99" i="1"/>
  <c r="Y99" i="1"/>
  <c r="X99" i="1"/>
  <c r="AB99" i="1" s="1"/>
  <c r="AD99" i="1" s="1"/>
  <c r="S99" i="1"/>
  <c r="R99" i="1"/>
  <c r="Q99" i="1"/>
  <c r="P99" i="1"/>
  <c r="T99" i="1" s="1"/>
  <c r="W99" i="1" s="1"/>
  <c r="J99" i="1"/>
  <c r="I99" i="1"/>
  <c r="H99" i="1"/>
  <c r="G99" i="1"/>
  <c r="L99" i="1" s="1"/>
  <c r="D99" i="1"/>
  <c r="AM98" i="1"/>
  <c r="AA98" i="1"/>
  <c r="Z98" i="1"/>
  <c r="Y98" i="1"/>
  <c r="X98" i="1"/>
  <c r="AB98" i="1" s="1"/>
  <c r="AE98" i="1" s="1"/>
  <c r="S98" i="1"/>
  <c r="R98" i="1"/>
  <c r="Q98" i="1"/>
  <c r="P98" i="1"/>
  <c r="T98" i="1" s="1"/>
  <c r="W98" i="1" s="1"/>
  <c r="J98" i="1"/>
  <c r="I98" i="1"/>
  <c r="H98" i="1"/>
  <c r="G98" i="1"/>
  <c r="L98" i="1" s="1"/>
  <c r="O98" i="1" s="1"/>
  <c r="D98" i="1"/>
  <c r="BP97" i="1"/>
  <c r="BP96" i="1"/>
  <c r="BP95" i="1"/>
  <c r="BP94" i="1"/>
  <c r="AM94" i="1"/>
  <c r="AL94" i="1"/>
  <c r="AA94" i="1"/>
  <c r="Z94" i="1"/>
  <c r="Y94" i="1"/>
  <c r="X94" i="1"/>
  <c r="S94" i="1"/>
  <c r="R94" i="1"/>
  <c r="R92" i="1" s="1"/>
  <c r="Q94" i="1"/>
  <c r="P94" i="1"/>
  <c r="P92" i="1" s="1"/>
  <c r="J94" i="1"/>
  <c r="I94" i="1"/>
  <c r="H94" i="1"/>
  <c r="G94" i="1"/>
  <c r="L94" i="1" s="1"/>
  <c r="D94" i="1"/>
  <c r="BK93" i="1"/>
  <c r="BI93" i="1"/>
  <c r="BL93" i="1" s="1"/>
  <c r="BA93" i="1"/>
  <c r="AU93" i="1"/>
  <c r="AS93" i="1"/>
  <c r="AV93" i="1" s="1"/>
  <c r="AJ93" i="1"/>
  <c r="AD93" i="1"/>
  <c r="AB93" i="1"/>
  <c r="AE93" i="1" s="1"/>
  <c r="T93" i="1"/>
  <c r="N93" i="1"/>
  <c r="L93" i="1"/>
  <c r="O93" i="1" s="1"/>
  <c r="D93" i="1"/>
  <c r="AR92" i="1"/>
  <c r="AI92" i="1"/>
  <c r="AH92" i="1"/>
  <c r="AG92" i="1"/>
  <c r="AF92" i="1"/>
  <c r="AA92" i="1"/>
  <c r="Z92" i="1"/>
  <c r="Y92" i="1"/>
  <c r="X92" i="1"/>
  <c r="S92" i="1"/>
  <c r="Q92" i="1"/>
  <c r="K92" i="1"/>
  <c r="J92" i="1"/>
  <c r="I92" i="1"/>
  <c r="H92" i="1"/>
  <c r="G92" i="1"/>
  <c r="D92" i="1"/>
  <c r="BK91" i="1"/>
  <c r="BI91" i="1"/>
  <c r="BL91" i="1" s="1"/>
  <c r="BA91" i="1"/>
  <c r="AU91" i="1"/>
  <c r="AS91" i="1"/>
  <c r="AV91" i="1" s="1"/>
  <c r="AJ91" i="1"/>
  <c r="Z91" i="1"/>
  <c r="AB91" i="1" s="1"/>
  <c r="V91" i="1"/>
  <c r="T91" i="1"/>
  <c r="W91" i="1" s="1"/>
  <c r="L91" i="1"/>
  <c r="D91" i="1"/>
  <c r="BP90" i="1"/>
  <c r="BK90" i="1"/>
  <c r="BI90" i="1"/>
  <c r="BL90" i="1" s="1"/>
  <c r="BA90" i="1"/>
  <c r="AU90" i="1"/>
  <c r="AS90" i="1"/>
  <c r="AV90" i="1" s="1"/>
  <c r="AJ90" i="1"/>
  <c r="AD90" i="1"/>
  <c r="AB90" i="1"/>
  <c r="AE90" i="1" s="1"/>
  <c r="T90" i="1"/>
  <c r="N90" i="1"/>
  <c r="L90" i="1"/>
  <c r="O90" i="1" s="1"/>
  <c r="D90" i="1"/>
  <c r="BK89" i="1"/>
  <c r="BI89" i="1"/>
  <c r="BL89" i="1" s="1"/>
  <c r="BA89" i="1"/>
  <c r="AU89" i="1"/>
  <c r="AS89" i="1"/>
  <c r="AV89" i="1" s="1"/>
  <c r="AJ89" i="1"/>
  <c r="AD89" i="1"/>
  <c r="AB89" i="1"/>
  <c r="AE89" i="1" s="1"/>
  <c r="T89" i="1"/>
  <c r="N89" i="1"/>
  <c r="L89" i="1"/>
  <c r="O89" i="1" s="1"/>
  <c r="D89" i="1"/>
  <c r="BK88" i="1"/>
  <c r="BI88" i="1"/>
  <c r="BL88" i="1" s="1"/>
  <c r="BA88" i="1"/>
  <c r="AU88" i="1"/>
  <c r="AS88" i="1"/>
  <c r="AV88" i="1" s="1"/>
  <c r="AJ88" i="1"/>
  <c r="AD88" i="1"/>
  <c r="AB88" i="1"/>
  <c r="AE88" i="1" s="1"/>
  <c r="T88" i="1"/>
  <c r="N88" i="1"/>
  <c r="L88" i="1"/>
  <c r="O88" i="1" s="1"/>
  <c r="D88" i="1"/>
  <c r="BK87" i="1"/>
  <c r="BI87" i="1"/>
  <c r="BL87" i="1" s="1"/>
  <c r="BA87" i="1"/>
  <c r="AU87" i="1"/>
  <c r="AS87" i="1"/>
  <c r="AV87" i="1" s="1"/>
  <c r="AJ87" i="1"/>
  <c r="AD87" i="1"/>
  <c r="AB87" i="1"/>
  <c r="AE87" i="1" s="1"/>
  <c r="T87" i="1"/>
  <c r="N87" i="1"/>
  <c r="L87" i="1"/>
  <c r="O87" i="1" s="1"/>
  <c r="D87" i="1"/>
  <c r="BK86" i="1"/>
  <c r="BI86" i="1"/>
  <c r="BL86" i="1" s="1"/>
  <c r="AZ86" i="1"/>
  <c r="AY86" i="1"/>
  <c r="AX86" i="1"/>
  <c r="AW86" i="1"/>
  <c r="AV86" i="1"/>
  <c r="AS86" i="1"/>
  <c r="AU86" i="1" s="1"/>
  <c r="AR86" i="1"/>
  <c r="AI86" i="1"/>
  <c r="AH86" i="1"/>
  <c r="AG86" i="1"/>
  <c r="AF86" i="1"/>
  <c r="AA86" i="1"/>
  <c r="Z86" i="1"/>
  <c r="Y86" i="1"/>
  <c r="X86" i="1"/>
  <c r="S86" i="1"/>
  <c r="R86" i="1"/>
  <c r="Q86" i="1"/>
  <c r="P86" i="1"/>
  <c r="L86" i="1"/>
  <c r="K86" i="1"/>
  <c r="J86" i="1"/>
  <c r="I86" i="1"/>
  <c r="H86" i="1"/>
  <c r="G86" i="1"/>
  <c r="D86" i="1"/>
  <c r="BK85" i="1"/>
  <c r="BI85" i="1"/>
  <c r="BL85" i="1" s="1"/>
  <c r="BD85" i="1"/>
  <c r="BA85" i="1"/>
  <c r="BC85" i="1" s="1"/>
  <c r="AU85" i="1"/>
  <c r="AS85" i="1"/>
  <c r="AV85" i="1" s="1"/>
  <c r="AJ85" i="1"/>
  <c r="AD85" i="1"/>
  <c r="AB85" i="1"/>
  <c r="AE85" i="1" s="1"/>
  <c r="T85" i="1"/>
  <c r="N85" i="1"/>
  <c r="L85" i="1"/>
  <c r="O85" i="1" s="1"/>
  <c r="D85" i="1"/>
  <c r="BK84" i="1"/>
  <c r="BI84" i="1"/>
  <c r="BL84" i="1" s="1"/>
  <c r="BA84" i="1"/>
  <c r="AU84" i="1"/>
  <c r="AS84" i="1"/>
  <c r="AV84" i="1" s="1"/>
  <c r="AJ84" i="1"/>
  <c r="AD84" i="1"/>
  <c r="AB84" i="1"/>
  <c r="AE84" i="1" s="1"/>
  <c r="T84" i="1"/>
  <c r="N84" i="1"/>
  <c r="L84" i="1"/>
  <c r="O84" i="1" s="1"/>
  <c r="D84" i="1"/>
  <c r="BK83" i="1"/>
  <c r="BI83" i="1"/>
  <c r="BL83" i="1" s="1"/>
  <c r="BA83" i="1"/>
  <c r="AU83" i="1"/>
  <c r="AS83" i="1"/>
  <c r="AV83" i="1" s="1"/>
  <c r="AJ83" i="1"/>
  <c r="AD83" i="1"/>
  <c r="AB83" i="1"/>
  <c r="AE83" i="1" s="1"/>
  <c r="T83" i="1"/>
  <c r="N83" i="1"/>
  <c r="L83" i="1"/>
  <c r="O83" i="1" s="1"/>
  <c r="D83" i="1"/>
  <c r="BK82" i="1"/>
  <c r="BI82" i="1"/>
  <c r="BL82" i="1" s="1"/>
  <c r="BA82" i="1"/>
  <c r="AU82" i="1"/>
  <c r="AS82" i="1"/>
  <c r="AV82" i="1" s="1"/>
  <c r="AJ82" i="1"/>
  <c r="AD82" i="1"/>
  <c r="AB82" i="1"/>
  <c r="AE82" i="1" s="1"/>
  <c r="T82" i="1"/>
  <c r="N82" i="1"/>
  <c r="L82" i="1"/>
  <c r="O82" i="1" s="1"/>
  <c r="D82" i="1"/>
  <c r="BK81" i="1"/>
  <c r="BI81" i="1"/>
  <c r="BL81" i="1" s="1"/>
  <c r="BA81" i="1"/>
  <c r="AU81" i="1"/>
  <c r="AS81" i="1"/>
  <c r="AV81" i="1" s="1"/>
  <c r="AJ81" i="1"/>
  <c r="AD81" i="1"/>
  <c r="AB81" i="1"/>
  <c r="AE81" i="1" s="1"/>
  <c r="T81" i="1"/>
  <c r="N81" i="1"/>
  <c r="L81" i="1"/>
  <c r="O81" i="1" s="1"/>
  <c r="D81" i="1"/>
  <c r="BP80" i="1"/>
  <c r="BI80" i="1"/>
  <c r="BC80" i="1"/>
  <c r="BA80" i="1"/>
  <c r="BD80" i="1" s="1"/>
  <c r="AS80" i="1"/>
  <c r="AL80" i="1"/>
  <c r="AJ80" i="1"/>
  <c r="AM80" i="1" s="1"/>
  <c r="AB80" i="1"/>
  <c r="V80" i="1"/>
  <c r="T80" i="1"/>
  <c r="W80" i="1" s="1"/>
  <c r="L80" i="1"/>
  <c r="D80" i="1"/>
  <c r="BI79" i="1"/>
  <c r="BC79" i="1"/>
  <c r="BA79" i="1"/>
  <c r="BD79" i="1" s="1"/>
  <c r="AS79" i="1"/>
  <c r="AL79" i="1"/>
  <c r="AJ79" i="1"/>
  <c r="AM79" i="1" s="1"/>
  <c r="AB79" i="1"/>
  <c r="V79" i="1"/>
  <c r="T79" i="1"/>
  <c r="W79" i="1" s="1"/>
  <c r="L79" i="1"/>
  <c r="D79" i="1"/>
  <c r="BP78" i="1"/>
  <c r="BK78" i="1"/>
  <c r="BI78" i="1"/>
  <c r="BL78" i="1" s="1"/>
  <c r="BA78" i="1"/>
  <c r="AU78" i="1"/>
  <c r="AS78" i="1"/>
  <c r="AV78" i="1" s="1"/>
  <c r="AJ78" i="1"/>
  <c r="AD78" i="1"/>
  <c r="AB78" i="1"/>
  <c r="AE78" i="1" s="1"/>
  <c r="T78" i="1"/>
  <c r="N78" i="1"/>
  <c r="L78" i="1"/>
  <c r="O78" i="1" s="1"/>
  <c r="D78" i="1"/>
  <c r="BK77" i="1"/>
  <c r="BI77" i="1"/>
  <c r="BL77" i="1" s="1"/>
  <c r="BA77" i="1"/>
  <c r="AU77" i="1"/>
  <c r="AS77" i="1"/>
  <c r="AV77" i="1" s="1"/>
  <c r="AJ77" i="1"/>
  <c r="AD77" i="1"/>
  <c r="AB77" i="1"/>
  <c r="AE77" i="1" s="1"/>
  <c r="T77" i="1"/>
  <c r="N77" i="1"/>
  <c r="L77" i="1"/>
  <c r="O77" i="1" s="1"/>
  <c r="D77" i="1"/>
  <c r="BK76" i="1"/>
  <c r="BI76" i="1"/>
  <c r="BL76" i="1" s="1"/>
  <c r="BA76" i="1"/>
  <c r="AU76" i="1"/>
  <c r="AS76" i="1"/>
  <c r="AV76" i="1" s="1"/>
  <c r="AJ76" i="1"/>
  <c r="AA76" i="1"/>
  <c r="Z76" i="1"/>
  <c r="Y76" i="1"/>
  <c r="AB76" i="1" s="1"/>
  <c r="Q76" i="1"/>
  <c r="H76" i="1"/>
  <c r="L76" i="1" s="1"/>
  <c r="D76" i="1"/>
  <c r="BI75" i="1"/>
  <c r="BC75" i="1"/>
  <c r="BA75" i="1"/>
  <c r="BD75" i="1" s="1"/>
  <c r="AS75" i="1"/>
  <c r="AL75" i="1"/>
  <c r="AJ75" i="1"/>
  <c r="AM75" i="1" s="1"/>
  <c r="AA75" i="1"/>
  <c r="Z75" i="1"/>
  <c r="AB75" i="1" s="1"/>
  <c r="Y75" i="1"/>
  <c r="W75" i="1"/>
  <c r="T75" i="1"/>
  <c r="Q75" i="1"/>
  <c r="L75" i="1"/>
  <c r="H75" i="1"/>
  <c r="D75" i="1"/>
  <c r="AZ74" i="1"/>
  <c r="AY74" i="1"/>
  <c r="AX74" i="1"/>
  <c r="AW74" i="1"/>
  <c r="AR74" i="1"/>
  <c r="AQ74" i="1"/>
  <c r="AP74" i="1"/>
  <c r="AO74" i="1"/>
  <c r="AN74" i="1"/>
  <c r="AI74" i="1"/>
  <c r="AH74" i="1"/>
  <c r="AG74" i="1"/>
  <c r="AF74" i="1"/>
  <c r="AA74" i="1"/>
  <c r="Z74" i="1"/>
  <c r="Y74" i="1"/>
  <c r="X74" i="1"/>
  <c r="S74" i="1"/>
  <c r="R74" i="1"/>
  <c r="P74" i="1"/>
  <c r="K74" i="1"/>
  <c r="J74" i="1"/>
  <c r="I74" i="1"/>
  <c r="H74" i="1"/>
  <c r="G74" i="1"/>
  <c r="D74" i="1"/>
  <c r="BK73" i="1"/>
  <c r="BI73" i="1"/>
  <c r="BL73" i="1" s="1"/>
  <c r="BD73" i="1"/>
  <c r="BA73" i="1"/>
  <c r="BC73" i="1" s="1"/>
  <c r="AU73" i="1"/>
  <c r="AS73" i="1"/>
  <c r="AV73" i="1" s="1"/>
  <c r="AM73" i="1"/>
  <c r="AJ73" i="1"/>
  <c r="AL73" i="1" s="1"/>
  <c r="AD73" i="1"/>
  <c r="AB73" i="1"/>
  <c r="AE73" i="1" s="1"/>
  <c r="W73" i="1"/>
  <c r="T73" i="1"/>
  <c r="V73" i="1" s="1"/>
  <c r="N73" i="1"/>
  <c r="L73" i="1"/>
  <c r="O73" i="1" s="1"/>
  <c r="D73" i="1"/>
  <c r="BK72" i="1"/>
  <c r="BI72" i="1"/>
  <c r="BL72" i="1" s="1"/>
  <c r="BD72" i="1"/>
  <c r="BA72" i="1"/>
  <c r="BC72" i="1" s="1"/>
  <c r="AU72" i="1"/>
  <c r="AS72" i="1"/>
  <c r="AV72" i="1" s="1"/>
  <c r="AM72" i="1"/>
  <c r="AJ72" i="1"/>
  <c r="AD72" i="1"/>
  <c r="AB72" i="1"/>
  <c r="AE72" i="1" s="1"/>
  <c r="W72" i="1"/>
  <c r="T72" i="1"/>
  <c r="V72" i="1" s="1"/>
  <c r="Q72" i="1"/>
  <c r="L72" i="1"/>
  <c r="H72" i="1"/>
  <c r="D72" i="1"/>
  <c r="BL71" i="1"/>
  <c r="BK71" i="1"/>
  <c r="BG71" i="1"/>
  <c r="BE71" i="1"/>
  <c r="BD71" i="1"/>
  <c r="AZ71" i="1"/>
  <c r="AY71" i="1"/>
  <c r="AW71" i="1"/>
  <c r="AV71" i="1"/>
  <c r="AU71" i="1"/>
  <c r="AP71" i="1"/>
  <c r="AI71" i="1"/>
  <c r="AH71" i="1"/>
  <c r="AG71" i="1"/>
  <c r="AF71" i="1"/>
  <c r="AE71" i="1"/>
  <c r="AD71" i="1"/>
  <c r="AA71" i="1"/>
  <c r="Z71" i="1"/>
  <c r="Y71" i="1"/>
  <c r="X71" i="1"/>
  <c r="W71" i="1"/>
  <c r="S71" i="1"/>
  <c r="R71" i="1"/>
  <c r="P71" i="1"/>
  <c r="O71" i="1"/>
  <c r="N71" i="1"/>
  <c r="BH71" i="1" s="1"/>
  <c r="J71" i="1"/>
  <c r="I71" i="1"/>
  <c r="H71" i="1"/>
  <c r="G71" i="1"/>
  <c r="D71" i="1"/>
  <c r="BK70" i="1"/>
  <c r="BI70" i="1"/>
  <c r="BL70" i="1" s="1"/>
  <c r="BA70" i="1"/>
  <c r="AU70" i="1"/>
  <c r="AS70" i="1"/>
  <c r="AV70" i="1" s="1"/>
  <c r="AJ70" i="1"/>
  <c r="AD70" i="1"/>
  <c r="AB70" i="1"/>
  <c r="AE70" i="1" s="1"/>
  <c r="T70" i="1"/>
  <c r="N70" i="1"/>
  <c r="L70" i="1"/>
  <c r="O70" i="1" s="1"/>
  <c r="D70" i="1"/>
  <c r="BK69" i="1"/>
  <c r="BI69" i="1"/>
  <c r="BL69" i="1" s="1"/>
  <c r="BA69" i="1"/>
  <c r="AU69" i="1"/>
  <c r="AS69" i="1"/>
  <c r="AV69" i="1" s="1"/>
  <c r="AJ69" i="1"/>
  <c r="AD69" i="1"/>
  <c r="AB69" i="1"/>
  <c r="AE69" i="1" s="1"/>
  <c r="T69" i="1"/>
  <c r="N69" i="1"/>
  <c r="L69" i="1"/>
  <c r="O69" i="1" s="1"/>
  <c r="D69" i="1"/>
  <c r="BP68" i="1"/>
  <c r="BI68" i="1"/>
  <c r="BE68" i="1"/>
  <c r="AY68" i="1"/>
  <c r="AU68" i="1"/>
  <c r="AS68" i="1"/>
  <c r="AV68" i="1" s="1"/>
  <c r="AR68" i="1"/>
  <c r="AQ68" i="1"/>
  <c r="AP68" i="1"/>
  <c r="AO68" i="1"/>
  <c r="AN68" i="1"/>
  <c r="AI68" i="1"/>
  <c r="AH68" i="1"/>
  <c r="AG68" i="1"/>
  <c r="AF68" i="1"/>
  <c r="AE68" i="1"/>
  <c r="AB68" i="1"/>
  <c r="AD68" i="1" s="1"/>
  <c r="AA68" i="1"/>
  <c r="Z68" i="1"/>
  <c r="Y68" i="1"/>
  <c r="X68" i="1"/>
  <c r="S68" i="1"/>
  <c r="R68" i="1"/>
  <c r="Q68" i="1"/>
  <c r="P68" i="1"/>
  <c r="T68" i="1" s="1"/>
  <c r="W68" i="1" s="1"/>
  <c r="N68" i="1"/>
  <c r="L68" i="1"/>
  <c r="O68" i="1" s="1"/>
  <c r="K68" i="1"/>
  <c r="J68" i="1"/>
  <c r="I68" i="1"/>
  <c r="H68" i="1"/>
  <c r="G68" i="1"/>
  <c r="D68" i="1"/>
  <c r="BL67" i="1"/>
  <c r="BI67" i="1"/>
  <c r="BK67" i="1" s="1"/>
  <c r="BC67" i="1"/>
  <c r="BA67" i="1"/>
  <c r="BD67" i="1" s="1"/>
  <c r="AV67" i="1"/>
  <c r="AS67" i="1"/>
  <c r="AU67" i="1" s="1"/>
  <c r="AL67" i="1"/>
  <c r="AJ67" i="1"/>
  <c r="AM67" i="1" s="1"/>
  <c r="AE67" i="1"/>
  <c r="AB67" i="1"/>
  <c r="AD67" i="1" s="1"/>
  <c r="V67" i="1"/>
  <c r="T67" i="1"/>
  <c r="W67" i="1" s="1"/>
  <c r="O67" i="1"/>
  <c r="BN67" i="1" s="1"/>
  <c r="BP67" i="1" s="1"/>
  <c r="L67" i="1"/>
  <c r="N67" i="1" s="1"/>
  <c r="D67" i="1"/>
  <c r="BL66" i="1"/>
  <c r="BI66" i="1"/>
  <c r="BK66" i="1" s="1"/>
  <c r="BC66" i="1"/>
  <c r="BA66" i="1"/>
  <c r="BD66" i="1" s="1"/>
  <c r="AV66" i="1"/>
  <c r="AS66" i="1"/>
  <c r="AU66" i="1" s="1"/>
  <c r="AL66" i="1"/>
  <c r="AJ66" i="1"/>
  <c r="AM66" i="1" s="1"/>
  <c r="AE66" i="1"/>
  <c r="AB66" i="1"/>
  <c r="AD66" i="1" s="1"/>
  <c r="V66" i="1"/>
  <c r="T66" i="1"/>
  <c r="W66" i="1" s="1"/>
  <c r="O66" i="1"/>
  <c r="BN66" i="1" s="1"/>
  <c r="BP66" i="1" s="1"/>
  <c r="L66" i="1"/>
  <c r="N66" i="1" s="1"/>
  <c r="D66" i="1"/>
  <c r="BL65" i="1"/>
  <c r="BI65" i="1"/>
  <c r="BK65" i="1" s="1"/>
  <c r="BC65" i="1"/>
  <c r="BA65" i="1"/>
  <c r="BD65" i="1" s="1"/>
  <c r="AV65" i="1"/>
  <c r="AS65" i="1"/>
  <c r="AL65" i="1"/>
  <c r="AJ65" i="1"/>
  <c r="AM65" i="1" s="1"/>
  <c r="AE65" i="1"/>
  <c r="AB65" i="1"/>
  <c r="AD65" i="1" s="1"/>
  <c r="V65" i="1"/>
  <c r="T65" i="1"/>
  <c r="W65" i="1" s="1"/>
  <c r="O65" i="1"/>
  <c r="BN65" i="1" s="1"/>
  <c r="BP65" i="1" s="1"/>
  <c r="L65" i="1"/>
  <c r="D65" i="1"/>
  <c r="BL64" i="1"/>
  <c r="BI64" i="1"/>
  <c r="BK64" i="1" s="1"/>
  <c r="BA64" i="1"/>
  <c r="BD64" i="1" s="1"/>
  <c r="AZ64" i="1"/>
  <c r="AY64" i="1"/>
  <c r="AX64" i="1"/>
  <c r="AW64" i="1"/>
  <c r="AR64" i="1"/>
  <c r="AL64" i="1"/>
  <c r="AJ64" i="1"/>
  <c r="AM64" i="1" s="1"/>
  <c r="AI64" i="1"/>
  <c r="AH64" i="1"/>
  <c r="AG64" i="1"/>
  <c r="AF64" i="1"/>
  <c r="AB64" i="1"/>
  <c r="AA64" i="1"/>
  <c r="Z64" i="1"/>
  <c r="Y64" i="1"/>
  <c r="X64" i="1"/>
  <c r="T64" i="1"/>
  <c r="W64" i="1" s="1"/>
  <c r="S64" i="1"/>
  <c r="R64" i="1"/>
  <c r="Q64" i="1"/>
  <c r="P64" i="1"/>
  <c r="K64" i="1"/>
  <c r="J64" i="1"/>
  <c r="I64" i="1"/>
  <c r="H64" i="1"/>
  <c r="G64" i="1"/>
  <c r="D64" i="1"/>
  <c r="BL63" i="1"/>
  <c r="BI63" i="1"/>
  <c r="BK63" i="1" s="1"/>
  <c r="BC63" i="1"/>
  <c r="BA63" i="1"/>
  <c r="BD63" i="1" s="1"/>
  <c r="AV63" i="1"/>
  <c r="AS63" i="1"/>
  <c r="AU63" i="1" s="1"/>
  <c r="AL63" i="1"/>
  <c r="AJ63" i="1"/>
  <c r="AM63" i="1" s="1"/>
  <c r="AE63" i="1"/>
  <c r="AB63" i="1"/>
  <c r="AD63" i="1" s="1"/>
  <c r="V63" i="1"/>
  <c r="T63" i="1"/>
  <c r="W63" i="1" s="1"/>
  <c r="O63" i="1"/>
  <c r="BN63" i="1" s="1"/>
  <c r="BP63" i="1" s="1"/>
  <c r="L63" i="1"/>
  <c r="N63" i="1" s="1"/>
  <c r="D63" i="1"/>
  <c r="BL62" i="1"/>
  <c r="BI62" i="1"/>
  <c r="BK62" i="1" s="1"/>
  <c r="BC62" i="1"/>
  <c r="BA62" i="1"/>
  <c r="BD62" i="1" s="1"/>
  <c r="AV62" i="1"/>
  <c r="AS62" i="1"/>
  <c r="AU62" i="1" s="1"/>
  <c r="AL62" i="1"/>
  <c r="AJ62" i="1"/>
  <c r="AM62" i="1" s="1"/>
  <c r="AE62" i="1"/>
  <c r="AB62" i="1"/>
  <c r="V62" i="1"/>
  <c r="T62" i="1"/>
  <c r="W62" i="1" s="1"/>
  <c r="O62" i="1"/>
  <c r="BN62" i="1" s="1"/>
  <c r="BP62" i="1" s="1"/>
  <c r="L62" i="1"/>
  <c r="D62" i="1"/>
  <c r="BL61" i="1"/>
  <c r="BI61" i="1"/>
  <c r="BK61" i="1" s="1"/>
  <c r="BH61" i="1"/>
  <c r="BG61" i="1"/>
  <c r="BF61" i="1"/>
  <c r="BE61" i="1"/>
  <c r="BA61" i="1"/>
  <c r="BD61" i="1" s="1"/>
  <c r="AZ61" i="1"/>
  <c r="AY61" i="1"/>
  <c r="AX61" i="1"/>
  <c r="AW61" i="1"/>
  <c r="AS61" i="1"/>
  <c r="AV61" i="1" s="1"/>
  <c r="AR61" i="1"/>
  <c r="AQ61" i="1"/>
  <c r="AP61" i="1"/>
  <c r="AO61" i="1"/>
  <c r="AN61" i="1"/>
  <c r="AJ61" i="1"/>
  <c r="AI61" i="1"/>
  <c r="AH61" i="1"/>
  <c r="AG61" i="1"/>
  <c r="AF61" i="1"/>
  <c r="AA61" i="1"/>
  <c r="Z61" i="1"/>
  <c r="Y61" i="1"/>
  <c r="X61" i="1"/>
  <c r="W61" i="1"/>
  <c r="T61" i="1"/>
  <c r="S61" i="1"/>
  <c r="R61" i="1"/>
  <c r="Q61" i="1"/>
  <c r="P61" i="1"/>
  <c r="K61" i="1"/>
  <c r="J61" i="1"/>
  <c r="I61" i="1"/>
  <c r="H61" i="1"/>
  <c r="G61" i="1"/>
  <c r="D61" i="1"/>
  <c r="BL60" i="1"/>
  <c r="BI60" i="1"/>
  <c r="BK60" i="1" s="1"/>
  <c r="BC60" i="1"/>
  <c r="BA60" i="1"/>
  <c r="BD60" i="1" s="1"/>
  <c r="AV60" i="1"/>
  <c r="AS60" i="1"/>
  <c r="AU60" i="1" s="1"/>
  <c r="AL60" i="1"/>
  <c r="AJ60" i="1"/>
  <c r="AM60" i="1" s="1"/>
  <c r="AE60" i="1"/>
  <c r="AB60" i="1"/>
  <c r="AD60" i="1" s="1"/>
  <c r="V60" i="1"/>
  <c r="T60" i="1"/>
  <c r="W60" i="1" s="1"/>
  <c r="O60" i="1"/>
  <c r="BN60" i="1" s="1"/>
  <c r="BP60" i="1" s="1"/>
  <c r="L60" i="1"/>
  <c r="N60" i="1" s="1"/>
  <c r="D60" i="1"/>
  <c r="BL59" i="1"/>
  <c r="BI59" i="1"/>
  <c r="BK59" i="1" s="1"/>
  <c r="BC59" i="1"/>
  <c r="BA59" i="1"/>
  <c r="BD59" i="1" s="1"/>
  <c r="AV59" i="1"/>
  <c r="AS59" i="1"/>
  <c r="AU59" i="1" s="1"/>
  <c r="AL59" i="1"/>
  <c r="AJ59" i="1"/>
  <c r="AM59" i="1" s="1"/>
  <c r="AE59" i="1"/>
  <c r="AB59" i="1"/>
  <c r="AD59" i="1" s="1"/>
  <c r="V59" i="1"/>
  <c r="T59" i="1"/>
  <c r="W59" i="1" s="1"/>
  <c r="O59" i="1"/>
  <c r="BN59" i="1" s="1"/>
  <c r="BP59" i="1" s="1"/>
  <c r="L59" i="1"/>
  <c r="N59" i="1" s="1"/>
  <c r="D59" i="1"/>
  <c r="BL58" i="1"/>
  <c r="BI58" i="1"/>
  <c r="BK58" i="1" s="1"/>
  <c r="BC58" i="1"/>
  <c r="BA58" i="1"/>
  <c r="BD58" i="1" s="1"/>
  <c r="AV58" i="1"/>
  <c r="AS58" i="1"/>
  <c r="AU58" i="1" s="1"/>
  <c r="AL58" i="1"/>
  <c r="AJ58" i="1"/>
  <c r="AM58" i="1" s="1"/>
  <c r="AE58" i="1"/>
  <c r="AB58" i="1"/>
  <c r="AD58" i="1" s="1"/>
  <c r="V58" i="1"/>
  <c r="T58" i="1"/>
  <c r="W58" i="1" s="1"/>
  <c r="O58" i="1"/>
  <c r="BN58" i="1" s="1"/>
  <c r="BP58" i="1" s="1"/>
  <c r="L58" i="1"/>
  <c r="N58" i="1" s="1"/>
  <c r="D58" i="1"/>
  <c r="BP57" i="1"/>
  <c r="BI57" i="1"/>
  <c r="BK57" i="1" s="1"/>
  <c r="BC57" i="1"/>
  <c r="BA57" i="1"/>
  <c r="BD57" i="1" s="1"/>
  <c r="AS57" i="1"/>
  <c r="AL57" i="1"/>
  <c r="AJ57" i="1"/>
  <c r="AM57" i="1" s="1"/>
  <c r="AB57" i="1"/>
  <c r="AD57" i="1" s="1"/>
  <c r="V57" i="1"/>
  <c r="T57" i="1"/>
  <c r="W57" i="1" s="1"/>
  <c r="L57" i="1"/>
  <c r="D57" i="1"/>
  <c r="BI56" i="1"/>
  <c r="BK56" i="1" s="1"/>
  <c r="AZ56" i="1"/>
  <c r="AY56" i="1"/>
  <c r="AX56" i="1"/>
  <c r="AW56" i="1"/>
  <c r="BA56" i="1" s="1"/>
  <c r="BD56" i="1" s="1"/>
  <c r="AR56" i="1"/>
  <c r="AL56" i="1"/>
  <c r="AJ56" i="1"/>
  <c r="AM56" i="1" s="1"/>
  <c r="AI56" i="1"/>
  <c r="AH56" i="1"/>
  <c r="AG56" i="1"/>
  <c r="AF56" i="1"/>
  <c r="AA56" i="1"/>
  <c r="Z56" i="1"/>
  <c r="Y56" i="1"/>
  <c r="X56" i="1"/>
  <c r="S56" i="1"/>
  <c r="R56" i="1"/>
  <c r="Q56" i="1"/>
  <c r="P56" i="1"/>
  <c r="T56" i="1" s="1"/>
  <c r="W56" i="1" s="1"/>
  <c r="K56" i="1"/>
  <c r="J56" i="1"/>
  <c r="I56" i="1"/>
  <c r="H56" i="1"/>
  <c r="G56" i="1"/>
  <c r="C56" i="1"/>
  <c r="D56" i="1" s="1"/>
  <c r="BK55" i="1"/>
  <c r="BI55" i="1"/>
  <c r="BL55" i="1" s="1"/>
  <c r="BA55" i="1"/>
  <c r="BC55" i="1" s="1"/>
  <c r="AU55" i="1"/>
  <c r="AS55" i="1"/>
  <c r="AV55" i="1" s="1"/>
  <c r="AJ55" i="1"/>
  <c r="AL55" i="1" s="1"/>
  <c r="AD55" i="1"/>
  <c r="AB55" i="1"/>
  <c r="AE55" i="1" s="1"/>
  <c r="T55" i="1"/>
  <c r="V55" i="1" s="1"/>
  <c r="N55" i="1"/>
  <c r="L55" i="1"/>
  <c r="O55" i="1" s="1"/>
  <c r="D55" i="1"/>
  <c r="BK54" i="1"/>
  <c r="BI54" i="1"/>
  <c r="BL54" i="1" s="1"/>
  <c r="BA54" i="1"/>
  <c r="AU54" i="1"/>
  <c r="AS54" i="1"/>
  <c r="AV54" i="1" s="1"/>
  <c r="AJ54" i="1"/>
  <c r="AL54" i="1" s="1"/>
  <c r="AD54" i="1"/>
  <c r="AB54" i="1"/>
  <c r="AE54" i="1" s="1"/>
  <c r="T54" i="1"/>
  <c r="N54" i="1"/>
  <c r="L54" i="1"/>
  <c r="O54" i="1" s="1"/>
  <c r="D54" i="1"/>
  <c r="BK53" i="1"/>
  <c r="BI53" i="1"/>
  <c r="BL53" i="1" s="1"/>
  <c r="BH53" i="1"/>
  <c r="BG53" i="1"/>
  <c r="BF53" i="1"/>
  <c r="BE53" i="1"/>
  <c r="AZ53" i="1"/>
  <c r="AY53" i="1"/>
  <c r="AX53" i="1"/>
  <c r="AW53" i="1"/>
  <c r="AV53" i="1"/>
  <c r="AS53" i="1"/>
  <c r="AR53" i="1"/>
  <c r="AQ53" i="1"/>
  <c r="AP53" i="1"/>
  <c r="AO53" i="1"/>
  <c r="AN53" i="1"/>
  <c r="AI53" i="1"/>
  <c r="AH53" i="1"/>
  <c r="AG53" i="1"/>
  <c r="AF53" i="1"/>
  <c r="AD53" i="1"/>
  <c r="AB53" i="1"/>
  <c r="AE53" i="1" s="1"/>
  <c r="AA53" i="1"/>
  <c r="Z53" i="1"/>
  <c r="Y53" i="1"/>
  <c r="X53" i="1"/>
  <c r="S53" i="1"/>
  <c r="R53" i="1"/>
  <c r="Q53" i="1"/>
  <c r="P53" i="1"/>
  <c r="O53" i="1"/>
  <c r="L53" i="1"/>
  <c r="K53" i="1"/>
  <c r="J53" i="1"/>
  <c r="I53" i="1"/>
  <c r="H53" i="1"/>
  <c r="G53" i="1"/>
  <c r="D53" i="1"/>
  <c r="BL52" i="1"/>
  <c r="BI52" i="1"/>
  <c r="BK52" i="1" s="1"/>
  <c r="BC52" i="1"/>
  <c r="BA52" i="1"/>
  <c r="BD52" i="1" s="1"/>
  <c r="AV52" i="1"/>
  <c r="AS52" i="1"/>
  <c r="AU52" i="1" s="1"/>
  <c r="AL52" i="1"/>
  <c r="AJ52" i="1"/>
  <c r="AM52" i="1" s="1"/>
  <c r="AE52" i="1"/>
  <c r="AB52" i="1"/>
  <c r="AD52" i="1" s="1"/>
  <c r="V52" i="1"/>
  <c r="T52" i="1"/>
  <c r="W52" i="1" s="1"/>
  <c r="O52" i="1"/>
  <c r="BN52" i="1" s="1"/>
  <c r="BP52" i="1" s="1"/>
  <c r="L52" i="1"/>
  <c r="N52" i="1" s="1"/>
  <c r="D52" i="1"/>
  <c r="BL51" i="1"/>
  <c r="BI51" i="1"/>
  <c r="BK51" i="1" s="1"/>
  <c r="BC51" i="1"/>
  <c r="BA51" i="1"/>
  <c r="BD51" i="1" s="1"/>
  <c r="AV51" i="1"/>
  <c r="AS51" i="1"/>
  <c r="AL51" i="1"/>
  <c r="AJ51" i="1"/>
  <c r="AM51" i="1" s="1"/>
  <c r="AE51" i="1"/>
  <c r="AB51" i="1"/>
  <c r="AD51" i="1" s="1"/>
  <c r="V51" i="1"/>
  <c r="T51" i="1"/>
  <c r="W51" i="1" s="1"/>
  <c r="O51" i="1"/>
  <c r="BN51" i="1" s="1"/>
  <c r="BP51" i="1" s="1"/>
  <c r="L51" i="1"/>
  <c r="D51" i="1"/>
  <c r="BL50" i="1"/>
  <c r="BI50" i="1"/>
  <c r="BK50" i="1" s="1"/>
  <c r="AZ50" i="1"/>
  <c r="AY50" i="1"/>
  <c r="AX50" i="1"/>
  <c r="AW50" i="1"/>
  <c r="BA50" i="1" s="1"/>
  <c r="BD50" i="1" s="1"/>
  <c r="AR50" i="1"/>
  <c r="AQ50" i="1"/>
  <c r="AP50" i="1"/>
  <c r="AO50" i="1"/>
  <c r="AN50" i="1"/>
  <c r="AI50" i="1"/>
  <c r="AH50" i="1"/>
  <c r="AG50" i="1"/>
  <c r="AF50" i="1"/>
  <c r="AE50" i="1"/>
  <c r="AB50" i="1"/>
  <c r="AD50" i="1" s="1"/>
  <c r="AA50" i="1"/>
  <c r="Z50" i="1"/>
  <c r="Y50" i="1"/>
  <c r="X50" i="1"/>
  <c r="S50" i="1"/>
  <c r="R50" i="1"/>
  <c r="Q50" i="1"/>
  <c r="P50" i="1"/>
  <c r="T50" i="1" s="1"/>
  <c r="W50" i="1" s="1"/>
  <c r="K50" i="1"/>
  <c r="J50" i="1"/>
  <c r="I50" i="1"/>
  <c r="H50" i="1"/>
  <c r="G50" i="1"/>
  <c r="D50" i="1"/>
  <c r="BI49" i="1"/>
  <c r="BK49" i="1" s="1"/>
  <c r="BC49" i="1"/>
  <c r="BA49" i="1"/>
  <c r="BD49" i="1" s="1"/>
  <c r="AS49" i="1"/>
  <c r="AU49" i="1" s="1"/>
  <c r="AL49" i="1"/>
  <c r="AJ49" i="1"/>
  <c r="AM49" i="1" s="1"/>
  <c r="AB49" i="1"/>
  <c r="AD49" i="1" s="1"/>
  <c r="V49" i="1"/>
  <c r="T49" i="1"/>
  <c r="W49" i="1" s="1"/>
  <c r="L49" i="1"/>
  <c r="N49" i="1" s="1"/>
  <c r="D49" i="1"/>
  <c r="BP48" i="1"/>
  <c r="BK48" i="1"/>
  <c r="BI48" i="1"/>
  <c r="BL48" i="1" s="1"/>
  <c r="BA48" i="1"/>
  <c r="BC48" i="1" s="1"/>
  <c r="AU48" i="1"/>
  <c r="AS48" i="1"/>
  <c r="AV48" i="1" s="1"/>
  <c r="AJ48" i="1"/>
  <c r="AL48" i="1" s="1"/>
  <c r="AD48" i="1"/>
  <c r="AB48" i="1"/>
  <c r="AE48" i="1" s="1"/>
  <c r="T48" i="1"/>
  <c r="V48" i="1" s="1"/>
  <c r="N48" i="1"/>
  <c r="L48" i="1"/>
  <c r="O48" i="1" s="1"/>
  <c r="D48" i="1"/>
  <c r="BH47" i="1"/>
  <c r="BG47" i="1"/>
  <c r="BF47" i="1"/>
  <c r="BE47" i="1"/>
  <c r="AZ47" i="1"/>
  <c r="AY47" i="1"/>
  <c r="AX47" i="1"/>
  <c r="AW47" i="1"/>
  <c r="BA47" i="1" s="1"/>
  <c r="BD47" i="1" s="1"/>
  <c r="AS47" i="1"/>
  <c r="AU47" i="1" s="1"/>
  <c r="AR47" i="1"/>
  <c r="AQ47" i="1"/>
  <c r="AP47" i="1"/>
  <c r="AO47" i="1"/>
  <c r="AN47" i="1"/>
  <c r="AI47" i="1"/>
  <c r="AH47" i="1"/>
  <c r="AG47" i="1"/>
  <c r="AF47" i="1"/>
  <c r="AJ47" i="1" s="1"/>
  <c r="AA47" i="1"/>
  <c r="Z47" i="1"/>
  <c r="Y47" i="1"/>
  <c r="X47" i="1"/>
  <c r="AB47" i="1" s="1"/>
  <c r="AE47" i="1" s="1"/>
  <c r="S47" i="1"/>
  <c r="R47" i="1"/>
  <c r="Q47" i="1"/>
  <c r="P47" i="1"/>
  <c r="K47" i="1"/>
  <c r="J47" i="1"/>
  <c r="I47" i="1"/>
  <c r="H47" i="1"/>
  <c r="G47" i="1"/>
  <c r="D47" i="1"/>
  <c r="BK46" i="1"/>
  <c r="BI46" i="1"/>
  <c r="BL46" i="1" s="1"/>
  <c r="BA46" i="1"/>
  <c r="BC46" i="1" s="1"/>
  <c r="AU46" i="1"/>
  <c r="AS46" i="1"/>
  <c r="AV46" i="1" s="1"/>
  <c r="AJ46" i="1"/>
  <c r="AL46" i="1" s="1"/>
  <c r="AD46" i="1"/>
  <c r="AB46" i="1"/>
  <c r="AE46" i="1" s="1"/>
  <c r="T46" i="1"/>
  <c r="V46" i="1" s="1"/>
  <c r="N46" i="1"/>
  <c r="L46" i="1"/>
  <c r="O46" i="1" s="1"/>
  <c r="D46" i="1"/>
  <c r="BK45" i="1"/>
  <c r="BI45" i="1"/>
  <c r="BL45" i="1" s="1"/>
  <c r="BA45" i="1"/>
  <c r="BC45" i="1" s="1"/>
  <c r="AU45" i="1"/>
  <c r="AS45" i="1"/>
  <c r="AV45" i="1" s="1"/>
  <c r="AJ45" i="1"/>
  <c r="AL45" i="1" s="1"/>
  <c r="AD45" i="1"/>
  <c r="AB45" i="1"/>
  <c r="AE45" i="1" s="1"/>
  <c r="T45" i="1"/>
  <c r="V45" i="1" s="1"/>
  <c r="N45" i="1"/>
  <c r="L45" i="1"/>
  <c r="O45" i="1" s="1"/>
  <c r="D45" i="1"/>
  <c r="BK44" i="1"/>
  <c r="BI44" i="1"/>
  <c r="BL44" i="1" s="1"/>
  <c r="BA44" i="1"/>
  <c r="BC44" i="1" s="1"/>
  <c r="AU44" i="1"/>
  <c r="AS44" i="1"/>
  <c r="AV44" i="1" s="1"/>
  <c r="AJ44" i="1"/>
  <c r="AL44" i="1" s="1"/>
  <c r="AD44" i="1"/>
  <c r="AB44" i="1"/>
  <c r="AE44" i="1" s="1"/>
  <c r="T44" i="1"/>
  <c r="V44" i="1" s="1"/>
  <c r="N44" i="1"/>
  <c r="L44" i="1"/>
  <c r="O44" i="1" s="1"/>
  <c r="D44" i="1"/>
  <c r="BK43" i="1"/>
  <c r="BI43" i="1"/>
  <c r="BL43" i="1" s="1"/>
  <c r="BA43" i="1"/>
  <c r="BC43" i="1" s="1"/>
  <c r="AU43" i="1"/>
  <c r="AS43" i="1"/>
  <c r="AV43" i="1" s="1"/>
  <c r="AJ43" i="1"/>
  <c r="AL43" i="1" s="1"/>
  <c r="AD43" i="1"/>
  <c r="AB43" i="1"/>
  <c r="AE43" i="1" s="1"/>
  <c r="T43" i="1"/>
  <c r="V43" i="1" s="1"/>
  <c r="N43" i="1"/>
  <c r="L43" i="1"/>
  <c r="O43" i="1" s="1"/>
  <c r="D43" i="1"/>
  <c r="BK42" i="1"/>
  <c r="BI42" i="1"/>
  <c r="BL42" i="1" s="1"/>
  <c r="BA42" i="1"/>
  <c r="AU42" i="1"/>
  <c r="AS42" i="1"/>
  <c r="AV42" i="1" s="1"/>
  <c r="AJ42" i="1"/>
  <c r="AL42" i="1" s="1"/>
  <c r="AD42" i="1"/>
  <c r="AB42" i="1"/>
  <c r="AE42" i="1" s="1"/>
  <c r="T42" i="1"/>
  <c r="N42" i="1"/>
  <c r="L42" i="1"/>
  <c r="O42" i="1" s="1"/>
  <c r="D42" i="1"/>
  <c r="BK41" i="1"/>
  <c r="BI41" i="1"/>
  <c r="BL41" i="1" s="1"/>
  <c r="BF41" i="1"/>
  <c r="AZ41" i="1"/>
  <c r="AY41" i="1"/>
  <c r="AX41" i="1"/>
  <c r="AW41" i="1"/>
  <c r="AV41" i="1"/>
  <c r="AS41" i="1"/>
  <c r="AU41" i="1" s="1"/>
  <c r="AR41" i="1"/>
  <c r="AQ41" i="1"/>
  <c r="AP41" i="1"/>
  <c r="AO41" i="1"/>
  <c r="AN41" i="1"/>
  <c r="AJ41" i="1"/>
  <c r="AL41" i="1" s="1"/>
  <c r="AD41" i="1"/>
  <c r="AB41" i="1"/>
  <c r="AE41" i="1" s="1"/>
  <c r="AA41" i="1"/>
  <c r="Z41" i="1"/>
  <c r="Y41" i="1"/>
  <c r="X41" i="1"/>
  <c r="S41" i="1"/>
  <c r="R41" i="1"/>
  <c r="Q41" i="1"/>
  <c r="P41" i="1"/>
  <c r="O41" i="1"/>
  <c r="L41" i="1"/>
  <c r="N41" i="1" s="1"/>
  <c r="K41" i="1"/>
  <c r="J41" i="1"/>
  <c r="I41" i="1"/>
  <c r="H41" i="1"/>
  <c r="G41" i="1"/>
  <c r="C41" i="1"/>
  <c r="D41" i="1" s="1"/>
  <c r="BL40" i="1"/>
  <c r="BI40" i="1"/>
  <c r="BK40" i="1" s="1"/>
  <c r="BC40" i="1"/>
  <c r="BA40" i="1"/>
  <c r="BD40" i="1" s="1"/>
  <c r="AV40" i="1"/>
  <c r="AS40" i="1"/>
  <c r="AU40" i="1" s="1"/>
  <c r="AL40" i="1"/>
  <c r="AJ40" i="1"/>
  <c r="AM40" i="1" s="1"/>
  <c r="AE40" i="1"/>
  <c r="AB40" i="1"/>
  <c r="AD40" i="1" s="1"/>
  <c r="V40" i="1"/>
  <c r="T40" i="1"/>
  <c r="W40" i="1" s="1"/>
  <c r="O40" i="1"/>
  <c r="BN40" i="1" s="1"/>
  <c r="BP40" i="1" s="1"/>
  <c r="L40" i="1"/>
  <c r="N40" i="1" s="1"/>
  <c r="BK39" i="1"/>
  <c r="BI39" i="1"/>
  <c r="BL39" i="1" s="1"/>
  <c r="BA39" i="1"/>
  <c r="BC39" i="1" s="1"/>
  <c r="AU39" i="1"/>
  <c r="AS39" i="1"/>
  <c r="AV39" i="1" s="1"/>
  <c r="AJ39" i="1"/>
  <c r="AL39" i="1" s="1"/>
  <c r="AD39" i="1"/>
  <c r="AB39" i="1"/>
  <c r="AE39" i="1" s="1"/>
  <c r="T39" i="1"/>
  <c r="V39" i="1" s="1"/>
  <c r="N39" i="1"/>
  <c r="L39" i="1"/>
  <c r="O39" i="1" s="1"/>
  <c r="BL38" i="1"/>
  <c r="BI38" i="1"/>
  <c r="BK38" i="1" s="1"/>
  <c r="BC38" i="1"/>
  <c r="BA38" i="1"/>
  <c r="BD38" i="1" s="1"/>
  <c r="AV38" i="1"/>
  <c r="AS38" i="1"/>
  <c r="AU38" i="1" s="1"/>
  <c r="AL38" i="1"/>
  <c r="AJ38" i="1"/>
  <c r="AM38" i="1" s="1"/>
  <c r="AE38" i="1"/>
  <c r="AB38" i="1"/>
  <c r="AD38" i="1" s="1"/>
  <c r="V38" i="1"/>
  <c r="T38" i="1"/>
  <c r="W38" i="1" s="1"/>
  <c r="O38" i="1"/>
  <c r="BN38" i="1" s="1"/>
  <c r="BP38" i="1" s="1"/>
  <c r="L38" i="1"/>
  <c r="N38" i="1" s="1"/>
  <c r="BK37" i="1"/>
  <c r="BI37" i="1"/>
  <c r="BL37" i="1" s="1"/>
  <c r="BA37" i="1"/>
  <c r="BC37" i="1" s="1"/>
  <c r="AU37" i="1"/>
  <c r="AS37" i="1"/>
  <c r="AV37" i="1" s="1"/>
  <c r="AJ37" i="1"/>
  <c r="AL37" i="1" s="1"/>
  <c r="AD37" i="1"/>
  <c r="AB37" i="1"/>
  <c r="AE37" i="1" s="1"/>
  <c r="T37" i="1"/>
  <c r="V37" i="1" s="1"/>
  <c r="N37" i="1"/>
  <c r="L37" i="1"/>
  <c r="O37" i="1" s="1"/>
  <c r="BL36" i="1"/>
  <c r="BI36" i="1"/>
  <c r="BC36" i="1"/>
  <c r="BA36" i="1"/>
  <c r="BD36" i="1" s="1"/>
  <c r="AV36" i="1"/>
  <c r="AS36" i="1"/>
  <c r="AU36" i="1" s="1"/>
  <c r="AL36" i="1"/>
  <c r="AJ36" i="1"/>
  <c r="AM36" i="1" s="1"/>
  <c r="AE36" i="1"/>
  <c r="AB36" i="1"/>
  <c r="V36" i="1"/>
  <c r="T36" i="1"/>
  <c r="W36" i="1" s="1"/>
  <c r="O36" i="1"/>
  <c r="BN36" i="1" s="1"/>
  <c r="BP36" i="1" s="1"/>
  <c r="L36" i="1"/>
  <c r="N36" i="1" s="1"/>
  <c r="D36" i="1"/>
  <c r="BP35" i="1"/>
  <c r="BK35" i="1"/>
  <c r="BI35" i="1"/>
  <c r="BL35" i="1" s="1"/>
  <c r="BD35" i="1"/>
  <c r="BA35" i="1"/>
  <c r="AU35" i="1"/>
  <c r="AS35" i="1"/>
  <c r="AV35" i="1" s="1"/>
  <c r="AM35" i="1"/>
  <c r="AJ35" i="1"/>
  <c r="AL35" i="1" s="1"/>
  <c r="AD35" i="1"/>
  <c r="AB35" i="1"/>
  <c r="AE35" i="1" s="1"/>
  <c r="W35" i="1"/>
  <c r="T35" i="1"/>
  <c r="N35" i="1"/>
  <c r="L35" i="1"/>
  <c r="O35" i="1" s="1"/>
  <c r="D35" i="1"/>
  <c r="AZ34" i="1"/>
  <c r="AY34" i="1"/>
  <c r="AX34" i="1"/>
  <c r="AW34" i="1"/>
  <c r="AV34" i="1"/>
  <c r="AS34" i="1"/>
  <c r="AU34" i="1" s="1"/>
  <c r="AR34" i="1"/>
  <c r="AQ34" i="1"/>
  <c r="AP34" i="1"/>
  <c r="AO34" i="1"/>
  <c r="AN34" i="1"/>
  <c r="AJ34" i="1"/>
  <c r="AL34" i="1" s="1"/>
  <c r="AI34" i="1"/>
  <c r="AH34" i="1"/>
  <c r="AG34" i="1"/>
  <c r="AF34" i="1"/>
  <c r="AA34" i="1"/>
  <c r="Z34" i="1"/>
  <c r="Y34" i="1"/>
  <c r="X34" i="1"/>
  <c r="S34" i="1"/>
  <c r="R34" i="1"/>
  <c r="Q34" i="1"/>
  <c r="P34" i="1"/>
  <c r="L34" i="1"/>
  <c r="N34" i="1" s="1"/>
  <c r="K34" i="1"/>
  <c r="J34" i="1"/>
  <c r="I34" i="1"/>
  <c r="H34" i="1"/>
  <c r="G34" i="1"/>
  <c r="D34" i="1"/>
  <c r="BK33" i="1"/>
  <c r="BI33" i="1"/>
  <c r="BL33" i="1" s="1"/>
  <c r="BD33" i="1"/>
  <c r="BC33" i="1"/>
  <c r="AV33" i="1"/>
  <c r="AS33" i="1"/>
  <c r="AU33" i="1" s="1"/>
  <c r="AL33" i="1"/>
  <c r="AJ33" i="1"/>
  <c r="AM33" i="1" s="1"/>
  <c r="AE33" i="1"/>
  <c r="AB33" i="1"/>
  <c r="AD33" i="1" s="1"/>
  <c r="W33" i="1"/>
  <c r="V33" i="1"/>
  <c r="N33" i="1"/>
  <c r="L33" i="1"/>
  <c r="O33" i="1" s="1"/>
  <c r="BN33" i="1" s="1"/>
  <c r="BP33" i="1" s="1"/>
  <c r="D33" i="1"/>
  <c r="BK32" i="1"/>
  <c r="BI32" i="1"/>
  <c r="BL32" i="1" s="1"/>
  <c r="BD32" i="1"/>
  <c r="BA32" i="1"/>
  <c r="BC32" i="1" s="1"/>
  <c r="AU32" i="1"/>
  <c r="AS32" i="1"/>
  <c r="AV32" i="1" s="1"/>
  <c r="AM32" i="1"/>
  <c r="AJ32" i="1"/>
  <c r="AL32" i="1" s="1"/>
  <c r="AD32" i="1"/>
  <c r="AB32" i="1"/>
  <c r="AE32" i="1" s="1"/>
  <c r="W32" i="1"/>
  <c r="T32" i="1"/>
  <c r="V32" i="1" s="1"/>
  <c r="N32" i="1"/>
  <c r="L32" i="1"/>
  <c r="O32" i="1" s="1"/>
  <c r="BN32" i="1" s="1"/>
  <c r="BP32" i="1" s="1"/>
  <c r="D32" i="1"/>
  <c r="BK31" i="1"/>
  <c r="BI31" i="1"/>
  <c r="BL31" i="1" s="1"/>
  <c r="BD31" i="1"/>
  <c r="BA31" i="1"/>
  <c r="AV31" i="1"/>
  <c r="AS31" i="1"/>
  <c r="AU31" i="1" s="1"/>
  <c r="AL31" i="1"/>
  <c r="AJ31" i="1"/>
  <c r="AM31" i="1" s="1"/>
  <c r="AE31" i="1"/>
  <c r="AB31" i="1"/>
  <c r="AD31" i="1" s="1"/>
  <c r="X31" i="1"/>
  <c r="P31" i="1"/>
  <c r="T31" i="1" s="1"/>
  <c r="W31" i="1" s="1"/>
  <c r="N31" i="1"/>
  <c r="L31" i="1"/>
  <c r="O31" i="1" s="1"/>
  <c r="BN31" i="1" s="1"/>
  <c r="BP31" i="1" s="1"/>
  <c r="D31" i="1"/>
  <c r="BK30" i="1"/>
  <c r="BI30" i="1"/>
  <c r="BL30" i="1" s="1"/>
  <c r="BA30" i="1"/>
  <c r="BC30" i="1" s="1"/>
  <c r="AU30" i="1"/>
  <c r="AS30" i="1"/>
  <c r="AV30" i="1" s="1"/>
  <c r="AJ30" i="1"/>
  <c r="AL30" i="1" s="1"/>
  <c r="AD30" i="1"/>
  <c r="AB30" i="1"/>
  <c r="AE30" i="1" s="1"/>
  <c r="T30" i="1"/>
  <c r="V30" i="1" s="1"/>
  <c r="N30" i="1"/>
  <c r="L30" i="1"/>
  <c r="O30" i="1" s="1"/>
  <c r="D30" i="1"/>
  <c r="BK29" i="1"/>
  <c r="BI29" i="1"/>
  <c r="BL29" i="1" s="1"/>
  <c r="BA29" i="1"/>
  <c r="BC29" i="1" s="1"/>
  <c r="AU29" i="1"/>
  <c r="AS29" i="1"/>
  <c r="AV29" i="1" s="1"/>
  <c r="AJ29" i="1"/>
  <c r="AL29" i="1" s="1"/>
  <c r="AD29" i="1"/>
  <c r="AB29" i="1"/>
  <c r="AE29" i="1" s="1"/>
  <c r="T29" i="1"/>
  <c r="V29" i="1" s="1"/>
  <c r="N29" i="1"/>
  <c r="L29" i="1"/>
  <c r="O29" i="1" s="1"/>
  <c r="D29" i="1"/>
  <c r="BK28" i="1"/>
  <c r="BI28" i="1"/>
  <c r="BL28" i="1" s="1"/>
  <c r="BA28" i="1"/>
  <c r="AU28" i="1"/>
  <c r="AS28" i="1"/>
  <c r="AV28" i="1" s="1"/>
  <c r="AJ28" i="1"/>
  <c r="AL28" i="1" s="1"/>
  <c r="AD28" i="1"/>
  <c r="AB28" i="1"/>
  <c r="AE28" i="1" s="1"/>
  <c r="T28" i="1"/>
  <c r="N28" i="1"/>
  <c r="L28" i="1"/>
  <c r="O28" i="1" s="1"/>
  <c r="D28" i="1"/>
  <c r="BK27" i="1"/>
  <c r="BI27" i="1"/>
  <c r="BL27" i="1" s="1"/>
  <c r="BF27" i="1"/>
  <c r="AZ27" i="1"/>
  <c r="AY27" i="1"/>
  <c r="AX27" i="1"/>
  <c r="AW27" i="1"/>
  <c r="AV27" i="1"/>
  <c r="AS27" i="1"/>
  <c r="AU27" i="1" s="1"/>
  <c r="AR27" i="1"/>
  <c r="AQ27" i="1"/>
  <c r="AP27" i="1"/>
  <c r="AO27" i="1"/>
  <c r="AN27" i="1"/>
  <c r="AJ27" i="1"/>
  <c r="AL27" i="1" s="1"/>
  <c r="AD27" i="1"/>
  <c r="AB27" i="1"/>
  <c r="AE27" i="1" s="1"/>
  <c r="AA27" i="1"/>
  <c r="Z27" i="1"/>
  <c r="Y27" i="1"/>
  <c r="X27" i="1"/>
  <c r="S27" i="1"/>
  <c r="R27" i="1"/>
  <c r="Q27" i="1"/>
  <c r="P27" i="1"/>
  <c r="O27" i="1"/>
  <c r="L27" i="1"/>
  <c r="N27" i="1" s="1"/>
  <c r="K27" i="1"/>
  <c r="J27" i="1"/>
  <c r="I27" i="1"/>
  <c r="H27" i="1"/>
  <c r="G27" i="1"/>
  <c r="C27" i="1"/>
  <c r="D27" i="1" s="1"/>
  <c r="BL26" i="1"/>
  <c r="BI26" i="1"/>
  <c r="BK26" i="1" s="1"/>
  <c r="BC26" i="1"/>
  <c r="BA26" i="1"/>
  <c r="BD26" i="1" s="1"/>
  <c r="AV26" i="1"/>
  <c r="AS26" i="1"/>
  <c r="AU26" i="1" s="1"/>
  <c r="AL26" i="1"/>
  <c r="AJ26" i="1"/>
  <c r="AM26" i="1" s="1"/>
  <c r="AE26" i="1"/>
  <c r="AB26" i="1"/>
  <c r="AD26" i="1" s="1"/>
  <c r="V26" i="1"/>
  <c r="T26" i="1"/>
  <c r="W26" i="1" s="1"/>
  <c r="O26" i="1"/>
  <c r="BN26" i="1" s="1"/>
  <c r="BP26" i="1" s="1"/>
  <c r="L26" i="1"/>
  <c r="N26" i="1" s="1"/>
  <c r="D26" i="1"/>
  <c r="BP25" i="1"/>
  <c r="BK25" i="1"/>
  <c r="BI25" i="1"/>
  <c r="BL25" i="1" s="1"/>
  <c r="BD25" i="1"/>
  <c r="BA25" i="1"/>
  <c r="BC25" i="1" s="1"/>
  <c r="AU25" i="1"/>
  <c r="AS25" i="1"/>
  <c r="AV25" i="1" s="1"/>
  <c r="AM25" i="1"/>
  <c r="AJ25" i="1"/>
  <c r="AL25" i="1" s="1"/>
  <c r="AD25" i="1"/>
  <c r="AB25" i="1"/>
  <c r="AE25" i="1" s="1"/>
  <c r="W25" i="1"/>
  <c r="T25" i="1"/>
  <c r="V25" i="1" s="1"/>
  <c r="N25" i="1"/>
  <c r="I25" i="1"/>
  <c r="L25" i="1" s="1"/>
  <c r="O25" i="1" s="1"/>
  <c r="D25" i="1"/>
  <c r="BL24" i="1"/>
  <c r="BI24" i="1"/>
  <c r="BK24" i="1" s="1"/>
  <c r="BC24" i="1"/>
  <c r="BA24" i="1"/>
  <c r="BD24" i="1" s="1"/>
  <c r="AV24" i="1"/>
  <c r="AS24" i="1"/>
  <c r="AU24" i="1" s="1"/>
  <c r="AL24" i="1"/>
  <c r="AJ24" i="1"/>
  <c r="AM24" i="1" s="1"/>
  <c r="AE24" i="1"/>
  <c r="AB24" i="1"/>
  <c r="AD24" i="1" s="1"/>
  <c r="V24" i="1"/>
  <c r="T24" i="1"/>
  <c r="W24" i="1" s="1"/>
  <c r="O24" i="1"/>
  <c r="BN24" i="1" s="1"/>
  <c r="BP24" i="1" s="1"/>
  <c r="L24" i="1"/>
  <c r="N24" i="1" s="1"/>
  <c r="D24" i="1"/>
  <c r="BJ23" i="1"/>
  <c r="BI23" i="1"/>
  <c r="BL23" i="1" s="1"/>
  <c r="BE23" i="1"/>
  <c r="BB23" i="1"/>
  <c r="BA23" i="1"/>
  <c r="BD23" i="1" s="1"/>
  <c r="AZ23" i="1"/>
  <c r="AY23" i="1"/>
  <c r="AX23" i="1"/>
  <c r="AW23" i="1"/>
  <c r="AT23" i="1"/>
  <c r="AS23" i="1"/>
  <c r="AV23" i="1" s="1"/>
  <c r="AR23" i="1"/>
  <c r="AQ23" i="1"/>
  <c r="AP23" i="1"/>
  <c r="AO23" i="1"/>
  <c r="AN23" i="1"/>
  <c r="AK23" i="1"/>
  <c r="AJ23" i="1"/>
  <c r="AM23" i="1" s="1"/>
  <c r="AI23" i="1"/>
  <c r="AH23" i="1"/>
  <c r="AG23" i="1"/>
  <c r="AF23" i="1"/>
  <c r="AC23" i="1"/>
  <c r="AB23" i="1"/>
  <c r="AE23" i="1" s="1"/>
  <c r="AA23" i="1"/>
  <c r="Z23" i="1"/>
  <c r="Y23" i="1"/>
  <c r="X23" i="1"/>
  <c r="U23" i="1"/>
  <c r="T23" i="1"/>
  <c r="W23" i="1" s="1"/>
  <c r="S23" i="1"/>
  <c r="R23" i="1"/>
  <c r="Q23" i="1"/>
  <c r="P23" i="1"/>
  <c r="M23" i="1"/>
  <c r="L23" i="1"/>
  <c r="O23" i="1" s="1"/>
  <c r="BN23" i="1" s="1"/>
  <c r="BP23" i="1" s="1"/>
  <c r="K23" i="1"/>
  <c r="J23" i="1"/>
  <c r="I23" i="1"/>
  <c r="H23" i="1"/>
  <c r="G23" i="1"/>
  <c r="D23" i="1"/>
  <c r="BK22" i="1"/>
  <c r="BI22" i="1"/>
  <c r="BL22" i="1" s="1"/>
  <c r="BA22" i="1"/>
  <c r="BC22" i="1" s="1"/>
  <c r="AU22" i="1"/>
  <c r="AS22" i="1"/>
  <c r="AV22" i="1" s="1"/>
  <c r="AJ22" i="1"/>
  <c r="AL22" i="1" s="1"/>
  <c r="AD22" i="1"/>
  <c r="AB22" i="1"/>
  <c r="AE22" i="1" s="1"/>
  <c r="T22" i="1"/>
  <c r="V22" i="1" s="1"/>
  <c r="N22" i="1"/>
  <c r="L22" i="1"/>
  <c r="O22" i="1" s="1"/>
  <c r="D22" i="1"/>
  <c r="BI21" i="1"/>
  <c r="BL21" i="1" s="1"/>
  <c r="BC21" i="1"/>
  <c r="BA21" i="1"/>
  <c r="BD21" i="1" s="1"/>
  <c r="AV21" i="1"/>
  <c r="AJ21" i="1"/>
  <c r="AM21" i="1" s="1"/>
  <c r="AB21" i="1"/>
  <c r="AE21" i="1" s="1"/>
  <c r="V21" i="1"/>
  <c r="T21" i="1"/>
  <c r="W21" i="1" s="1"/>
  <c r="O21" i="1"/>
  <c r="D21" i="1"/>
  <c r="BI20" i="1"/>
  <c r="BK20" i="1" s="1"/>
  <c r="BC20" i="1"/>
  <c r="BA20" i="1"/>
  <c r="BD20" i="1" s="1"/>
  <c r="AS20" i="1"/>
  <c r="AU20" i="1" s="1"/>
  <c r="AL20" i="1"/>
  <c r="AJ20" i="1"/>
  <c r="AM20" i="1" s="1"/>
  <c r="AB20" i="1"/>
  <c r="AD20" i="1" s="1"/>
  <c r="V20" i="1"/>
  <c r="T20" i="1"/>
  <c r="W20" i="1" s="1"/>
  <c r="L20" i="1"/>
  <c r="N20" i="1" s="1"/>
  <c r="D20" i="1"/>
  <c r="BI19" i="1"/>
  <c r="BK19" i="1" s="1"/>
  <c r="BC19" i="1"/>
  <c r="BA19" i="1"/>
  <c r="BD19" i="1" s="1"/>
  <c r="AS19" i="1"/>
  <c r="AU19" i="1" s="1"/>
  <c r="AL19" i="1"/>
  <c r="AJ19" i="1"/>
  <c r="AM19" i="1" s="1"/>
  <c r="AB19" i="1"/>
  <c r="AD19" i="1" s="1"/>
  <c r="V19" i="1"/>
  <c r="T19" i="1"/>
  <c r="W19" i="1" s="1"/>
  <c r="L19" i="1"/>
  <c r="N19" i="1" s="1"/>
  <c r="D19" i="1"/>
  <c r="BI18" i="1"/>
  <c r="BK18" i="1" s="1"/>
  <c r="BC18" i="1"/>
  <c r="BA18" i="1"/>
  <c r="BD18" i="1" s="1"/>
  <c r="AS18" i="1"/>
  <c r="AU18" i="1" s="1"/>
  <c r="AL18" i="1"/>
  <c r="AJ18" i="1"/>
  <c r="AM18" i="1" s="1"/>
  <c r="AB18" i="1"/>
  <c r="AD18" i="1" s="1"/>
  <c r="V18" i="1"/>
  <c r="T18" i="1"/>
  <c r="W18" i="1" s="1"/>
  <c r="L18" i="1"/>
  <c r="N18" i="1" s="1"/>
  <c r="D18" i="1"/>
  <c r="BI17" i="1"/>
  <c r="BK17" i="1" s="1"/>
  <c r="BC17" i="1"/>
  <c r="BA17" i="1"/>
  <c r="BD17" i="1" s="1"/>
  <c r="AS17" i="1"/>
  <c r="AU17" i="1" s="1"/>
  <c r="AL17" i="1"/>
  <c r="AJ17" i="1"/>
  <c r="AM17" i="1" s="1"/>
  <c r="AB17" i="1"/>
  <c r="AD17" i="1" s="1"/>
  <c r="V17" i="1"/>
  <c r="T17" i="1"/>
  <c r="W17" i="1" s="1"/>
  <c r="L17" i="1"/>
  <c r="N17" i="1" s="1"/>
  <c r="D17" i="1"/>
  <c r="BI16" i="1"/>
  <c r="BK16" i="1" s="1"/>
  <c r="BC16" i="1"/>
  <c r="BA16" i="1"/>
  <c r="BD16" i="1" s="1"/>
  <c r="AS16" i="1"/>
  <c r="AU16" i="1" s="1"/>
  <c r="AL16" i="1"/>
  <c r="AJ16" i="1"/>
  <c r="AM16" i="1" s="1"/>
  <c r="AB16" i="1"/>
  <c r="AD16" i="1" s="1"/>
  <c r="V16" i="1"/>
  <c r="T16" i="1"/>
  <c r="W16" i="1" s="1"/>
  <c r="L16" i="1"/>
  <c r="N16" i="1" s="1"/>
  <c r="H16" i="1"/>
  <c r="D16" i="1"/>
  <c r="AZ15" i="1"/>
  <c r="AY15" i="1"/>
  <c r="BB15" i="1" s="1"/>
  <c r="AX15" i="1"/>
  <c r="AW15" i="1"/>
  <c r="BA15" i="1" s="1"/>
  <c r="BD15" i="1" s="1"/>
  <c r="AR15" i="1"/>
  <c r="AQ15" i="1"/>
  <c r="AP15" i="1"/>
  <c r="AO15" i="1"/>
  <c r="AN15" i="1"/>
  <c r="AK15" i="1"/>
  <c r="AI15" i="1"/>
  <c r="AH15" i="1"/>
  <c r="AG15" i="1"/>
  <c r="AF15" i="1"/>
  <c r="AC15" i="1"/>
  <c r="AA15" i="1"/>
  <c r="Z15" i="1"/>
  <c r="Y15" i="1"/>
  <c r="X15" i="1"/>
  <c r="U15" i="1"/>
  <c r="S15" i="1"/>
  <c r="R15" i="1"/>
  <c r="Q15" i="1"/>
  <c r="P15" i="1"/>
  <c r="O15" i="1"/>
  <c r="L15" i="1"/>
  <c r="N15" i="1" s="1"/>
  <c r="K15" i="1"/>
  <c r="J15" i="1"/>
  <c r="I15" i="1"/>
  <c r="H15" i="1"/>
  <c r="G15" i="1"/>
  <c r="D15" i="1"/>
  <c r="BK14" i="1"/>
  <c r="BI14" i="1"/>
  <c r="BL14" i="1" s="1"/>
  <c r="BA14" i="1"/>
  <c r="BC14" i="1" s="1"/>
  <c r="AU14" i="1"/>
  <c r="AS14" i="1"/>
  <c r="AV14" i="1" s="1"/>
  <c r="AJ14" i="1"/>
  <c r="AL14" i="1" s="1"/>
  <c r="AD14" i="1"/>
  <c r="AB14" i="1"/>
  <c r="AE14" i="1" s="1"/>
  <c r="T14" i="1"/>
  <c r="V14" i="1" s="1"/>
  <c r="N14" i="1"/>
  <c r="L14" i="1"/>
  <c r="O14" i="1" s="1"/>
  <c r="D14" i="1"/>
  <c r="BK13" i="1"/>
  <c r="BI13" i="1"/>
  <c r="BL13" i="1" s="1"/>
  <c r="BA13" i="1"/>
  <c r="BC13" i="1" s="1"/>
  <c r="AU13" i="1"/>
  <c r="AS13" i="1"/>
  <c r="AV13" i="1" s="1"/>
  <c r="AJ13" i="1"/>
  <c r="AL13" i="1" s="1"/>
  <c r="AD13" i="1"/>
  <c r="AB13" i="1"/>
  <c r="AE13" i="1" s="1"/>
  <c r="T13" i="1"/>
  <c r="V13" i="1" s="1"/>
  <c r="N13" i="1"/>
  <c r="L13" i="1"/>
  <c r="O13" i="1" s="1"/>
  <c r="D13" i="1"/>
  <c r="BK12" i="1"/>
  <c r="BI12" i="1"/>
  <c r="BL12" i="1" s="1"/>
  <c r="BA12" i="1"/>
  <c r="BC12" i="1" s="1"/>
  <c r="AU12" i="1"/>
  <c r="AS12" i="1"/>
  <c r="AV12" i="1" s="1"/>
  <c r="AJ12" i="1"/>
  <c r="AL12" i="1" s="1"/>
  <c r="AD12" i="1"/>
  <c r="AB12" i="1"/>
  <c r="AE12" i="1" s="1"/>
  <c r="T12" i="1"/>
  <c r="V12" i="1" s="1"/>
  <c r="N12" i="1"/>
  <c r="L12" i="1"/>
  <c r="O12" i="1" s="1"/>
  <c r="D12" i="1"/>
  <c r="BK11" i="1"/>
  <c r="BI11" i="1"/>
  <c r="BL11" i="1" s="1"/>
  <c r="BA11" i="1"/>
  <c r="BC11" i="1" s="1"/>
  <c r="AU11" i="1"/>
  <c r="AS11" i="1"/>
  <c r="AV11" i="1" s="1"/>
  <c r="AJ11" i="1"/>
  <c r="AL11" i="1" s="1"/>
  <c r="AD11" i="1"/>
  <c r="AB11" i="1"/>
  <c r="AE11" i="1" s="1"/>
  <c r="T11" i="1"/>
  <c r="V11" i="1" s="1"/>
  <c r="N11" i="1"/>
  <c r="L11" i="1"/>
  <c r="O11" i="1" s="1"/>
  <c r="D11" i="1"/>
  <c r="BK10" i="1"/>
  <c r="BI10" i="1"/>
  <c r="BL10" i="1" s="1"/>
  <c r="BA10" i="1"/>
  <c r="BC10" i="1" s="1"/>
  <c r="AU10" i="1"/>
  <c r="AS10" i="1"/>
  <c r="AV10" i="1" s="1"/>
  <c r="AJ10" i="1"/>
  <c r="AL10" i="1" s="1"/>
  <c r="AD10" i="1"/>
  <c r="AB10" i="1"/>
  <c r="AE10" i="1" s="1"/>
  <c r="T10" i="1"/>
  <c r="V10" i="1" s="1"/>
  <c r="N10" i="1"/>
  <c r="L10" i="1"/>
  <c r="O10" i="1" s="1"/>
  <c r="D10" i="1"/>
  <c r="BJ9" i="1"/>
  <c r="BI9" i="1"/>
  <c r="BL9" i="1" s="1"/>
  <c r="BH9" i="1"/>
  <c r="BG9" i="1"/>
  <c r="BF9" i="1"/>
  <c r="BE9" i="1"/>
  <c r="BB9" i="1"/>
  <c r="BA9" i="1"/>
  <c r="BD9" i="1" s="1"/>
  <c r="AZ9" i="1"/>
  <c r="AY9" i="1"/>
  <c r="AX9" i="1"/>
  <c r="AW9" i="1"/>
  <c r="AT9" i="1"/>
  <c r="AS9" i="1"/>
  <c r="AV9" i="1" s="1"/>
  <c r="AR9" i="1"/>
  <c r="AQ9" i="1"/>
  <c r="AP9" i="1"/>
  <c r="AO9" i="1"/>
  <c r="AN9" i="1"/>
  <c r="AJ9" i="1"/>
  <c r="AM9" i="1" s="1"/>
  <c r="AI9" i="1"/>
  <c r="AH9" i="1"/>
  <c r="AG9" i="1"/>
  <c r="AF9" i="1"/>
  <c r="AC9" i="1"/>
  <c r="AB9" i="1"/>
  <c r="AE9" i="1" s="1"/>
  <c r="AA9" i="1"/>
  <c r="Z9" i="1"/>
  <c r="Y9" i="1"/>
  <c r="X9" i="1"/>
  <c r="U9" i="1"/>
  <c r="S9" i="1"/>
  <c r="R9" i="1"/>
  <c r="Q9" i="1"/>
  <c r="P9" i="1"/>
  <c r="M9" i="1"/>
  <c r="L9" i="1"/>
  <c r="O9" i="1" s="1"/>
  <c r="K9" i="1"/>
  <c r="J9" i="1"/>
  <c r="I9" i="1"/>
  <c r="H9" i="1"/>
  <c r="G9" i="1"/>
  <c r="D9" i="1"/>
  <c r="N2" i="1"/>
  <c r="AD75" i="1" l="1"/>
  <c r="AB74" i="1"/>
  <c r="AE75" i="1"/>
  <c r="T9" i="1"/>
  <c r="W9" i="1" s="1"/>
  <c r="W10" i="1"/>
  <c r="BN10" i="1" s="1"/>
  <c r="BP10" i="1" s="1"/>
  <c r="AM10" i="1"/>
  <c r="BD10" i="1"/>
  <c r="W11" i="1"/>
  <c r="BN11" i="1" s="1"/>
  <c r="BP11" i="1" s="1"/>
  <c r="AM11" i="1"/>
  <c r="BD11" i="1"/>
  <c r="W12" i="1"/>
  <c r="BN12" i="1" s="1"/>
  <c r="BP12" i="1" s="1"/>
  <c r="AM12" i="1"/>
  <c r="BD12" i="1"/>
  <c r="W13" i="1"/>
  <c r="BN13" i="1" s="1"/>
  <c r="BP13" i="1" s="1"/>
  <c r="AM13" i="1"/>
  <c r="BD13" i="1"/>
  <c r="W14" i="1"/>
  <c r="BN14" i="1" s="1"/>
  <c r="BP14" i="1" s="1"/>
  <c r="AM14" i="1"/>
  <c r="BD14" i="1"/>
  <c r="BG15" i="1"/>
  <c r="BJ15" i="1" s="1"/>
  <c r="BE15" i="1"/>
  <c r="BH15" i="1"/>
  <c r="BF15" i="1"/>
  <c r="T15" i="1"/>
  <c r="W15" i="1" s="1"/>
  <c r="BN21" i="1"/>
  <c r="BP21" i="1" s="1"/>
  <c r="AL47" i="1"/>
  <c r="AM47" i="1"/>
  <c r="O16" i="1"/>
  <c r="AE16" i="1"/>
  <c r="AV16" i="1"/>
  <c r="BL16" i="1"/>
  <c r="O17" i="1"/>
  <c r="AE17" i="1"/>
  <c r="AV17" i="1"/>
  <c r="BL17" i="1"/>
  <c r="O18" i="1"/>
  <c r="AE18" i="1"/>
  <c r="AV18" i="1"/>
  <c r="BL18" i="1"/>
  <c r="O19" i="1"/>
  <c r="AE19" i="1"/>
  <c r="AV19" i="1"/>
  <c r="BL19" i="1"/>
  <c r="O20" i="1"/>
  <c r="AE20" i="1"/>
  <c r="AV20" i="1"/>
  <c r="BL20" i="1"/>
  <c r="W22" i="1"/>
  <c r="BN22" i="1" s="1"/>
  <c r="BP22" i="1" s="1"/>
  <c r="AM22" i="1"/>
  <c r="BD22" i="1"/>
  <c r="V28" i="1"/>
  <c r="T27" i="1"/>
  <c r="W27" i="1" s="1"/>
  <c r="BN27" i="1" s="1"/>
  <c r="BP27" i="1" s="1"/>
  <c r="BC28" i="1"/>
  <c r="BA27" i="1"/>
  <c r="BD27" i="1" s="1"/>
  <c r="BG34" i="1"/>
  <c r="BE34" i="1"/>
  <c r="BF34" i="1"/>
  <c r="V42" i="1"/>
  <c r="T41" i="1"/>
  <c r="W41" i="1" s="1"/>
  <c r="BN41" i="1" s="1"/>
  <c r="BP41" i="1" s="1"/>
  <c r="BC42" i="1"/>
  <c r="BA41" i="1"/>
  <c r="BD41" i="1" s="1"/>
  <c r="AD47" i="1"/>
  <c r="V54" i="1"/>
  <c r="T53" i="1"/>
  <c r="W53" i="1" s="1"/>
  <c r="BC54" i="1"/>
  <c r="BA53" i="1"/>
  <c r="BD53" i="1" s="1"/>
  <c r="N57" i="1"/>
  <c r="L56" i="1"/>
  <c r="AU57" i="1"/>
  <c r="AS56" i="1"/>
  <c r="V69" i="1"/>
  <c r="W69" i="1"/>
  <c r="BN69" i="1" s="1"/>
  <c r="BP69" i="1" s="1"/>
  <c r="BC69" i="1"/>
  <c r="BD69" i="1"/>
  <c r="BK75" i="1"/>
  <c r="BI74" i="1"/>
  <c r="BL75" i="1"/>
  <c r="AL78" i="1"/>
  <c r="AM78" i="1"/>
  <c r="N79" i="1"/>
  <c r="O79" i="1"/>
  <c r="L74" i="1"/>
  <c r="AU79" i="1"/>
  <c r="AV79" i="1"/>
  <c r="N80" i="1"/>
  <c r="O80" i="1"/>
  <c r="AU80" i="1"/>
  <c r="AV80" i="1"/>
  <c r="V81" i="1"/>
  <c r="W81" i="1"/>
  <c r="BN81" i="1" s="1"/>
  <c r="BP81" i="1" s="1"/>
  <c r="BC81" i="1"/>
  <c r="BD81" i="1"/>
  <c r="AL84" i="1"/>
  <c r="AM84" i="1"/>
  <c r="V85" i="1"/>
  <c r="W85" i="1"/>
  <c r="BN85" i="1" s="1"/>
  <c r="BP85" i="1" s="1"/>
  <c r="N86" i="1"/>
  <c r="O86" i="1"/>
  <c r="AL88" i="1"/>
  <c r="AM88" i="1"/>
  <c r="AJ86" i="1"/>
  <c r="V89" i="1"/>
  <c r="W89" i="1"/>
  <c r="BN89" i="1" s="1"/>
  <c r="BP89" i="1" s="1"/>
  <c r="BC89" i="1"/>
  <c r="BD89" i="1"/>
  <c r="AB15" i="1"/>
  <c r="AE15" i="1" s="1"/>
  <c r="AJ15" i="1"/>
  <c r="AM15" i="1" s="1"/>
  <c r="AS15" i="1"/>
  <c r="BI15" i="1"/>
  <c r="BL15" i="1" s="1"/>
  <c r="BH23" i="1"/>
  <c r="BF23" i="1"/>
  <c r="BG23" i="1"/>
  <c r="BG27" i="1"/>
  <c r="BE27" i="1"/>
  <c r="AM27" i="1"/>
  <c r="BH27" i="1"/>
  <c r="W28" i="1"/>
  <c r="BN28" i="1" s="1"/>
  <c r="BP28" i="1" s="1"/>
  <c r="AM28" i="1"/>
  <c r="BD28" i="1"/>
  <c r="W29" i="1"/>
  <c r="BN29" i="1" s="1"/>
  <c r="BP29" i="1" s="1"/>
  <c r="AM29" i="1"/>
  <c r="BD29" i="1"/>
  <c r="W30" i="1"/>
  <c r="BN30" i="1" s="1"/>
  <c r="BP30" i="1" s="1"/>
  <c r="AM30" i="1"/>
  <c r="BD30" i="1"/>
  <c r="O34" i="1"/>
  <c r="AM34" i="1"/>
  <c r="BH34" i="1"/>
  <c r="V35" i="1"/>
  <c r="T34" i="1"/>
  <c r="W34" i="1" s="1"/>
  <c r="BC35" i="1"/>
  <c r="BA34" i="1"/>
  <c r="BD34" i="1" s="1"/>
  <c r="AD36" i="1"/>
  <c r="AB34" i="1"/>
  <c r="BK36" i="1"/>
  <c r="BI34" i="1"/>
  <c r="W37" i="1"/>
  <c r="BN37" i="1" s="1"/>
  <c r="BP37" i="1" s="1"/>
  <c r="AM37" i="1"/>
  <c r="BD37" i="1"/>
  <c r="W39" i="1"/>
  <c r="BN39" i="1" s="1"/>
  <c r="BP39" i="1" s="1"/>
  <c r="AM39" i="1"/>
  <c r="BD39" i="1"/>
  <c r="BG41" i="1"/>
  <c r="BE41" i="1"/>
  <c r="AM41" i="1"/>
  <c r="BH41" i="1"/>
  <c r="W42" i="1"/>
  <c r="BN42" i="1" s="1"/>
  <c r="BP42" i="1" s="1"/>
  <c r="AM42" i="1"/>
  <c r="BD42" i="1"/>
  <c r="W43" i="1"/>
  <c r="BN43" i="1" s="1"/>
  <c r="BP43" i="1" s="1"/>
  <c r="AM43" i="1"/>
  <c r="BD43" i="1"/>
  <c r="W44" i="1"/>
  <c r="BN44" i="1" s="1"/>
  <c r="BP44" i="1" s="1"/>
  <c r="AM44" i="1"/>
  <c r="BD44" i="1"/>
  <c r="W45" i="1"/>
  <c r="BN45" i="1" s="1"/>
  <c r="BP45" i="1" s="1"/>
  <c r="AM45" i="1"/>
  <c r="BD45" i="1"/>
  <c r="W46" i="1"/>
  <c r="BN46" i="1" s="1"/>
  <c r="BP46" i="1" s="1"/>
  <c r="AM46" i="1"/>
  <c r="BD46" i="1"/>
  <c r="L47" i="1"/>
  <c r="T47" i="1"/>
  <c r="W47" i="1" s="1"/>
  <c r="AV47" i="1"/>
  <c r="BI47" i="1"/>
  <c r="W48" i="1"/>
  <c r="AM48" i="1"/>
  <c r="BD48" i="1"/>
  <c r="O49" i="1"/>
  <c r="AE49" i="1"/>
  <c r="AV49" i="1"/>
  <c r="BL49" i="1"/>
  <c r="AJ50" i="1"/>
  <c r="N51" i="1"/>
  <c r="L50" i="1"/>
  <c r="AU51" i="1"/>
  <c r="AS50" i="1"/>
  <c r="AJ53" i="1"/>
  <c r="AM53" i="1" s="1"/>
  <c r="W54" i="1"/>
  <c r="BN54" i="1" s="1"/>
  <c r="BP54" i="1" s="1"/>
  <c r="AM54" i="1"/>
  <c r="BD54" i="1"/>
  <c r="W55" i="1"/>
  <c r="BN55" i="1" s="1"/>
  <c r="BP55" i="1" s="1"/>
  <c r="AM55" i="1"/>
  <c r="BD55" i="1"/>
  <c r="AB56" i="1"/>
  <c r="BL56" i="1"/>
  <c r="O57" i="1"/>
  <c r="AE57" i="1"/>
  <c r="AV57" i="1"/>
  <c r="BL57" i="1"/>
  <c r="AL61" i="1"/>
  <c r="AM61" i="1"/>
  <c r="AD64" i="1"/>
  <c r="AE64" i="1"/>
  <c r="BK68" i="1"/>
  <c r="BL68" i="1"/>
  <c r="AL70" i="1"/>
  <c r="AM70" i="1"/>
  <c r="N72" i="1"/>
  <c r="O72" i="1"/>
  <c r="BN72" i="1" s="1"/>
  <c r="BP72" i="1" s="1"/>
  <c r="AJ74" i="1"/>
  <c r="T76" i="1"/>
  <c r="Q74" i="1"/>
  <c r="AL76" i="1"/>
  <c r="AM76" i="1"/>
  <c r="V77" i="1"/>
  <c r="W77" i="1"/>
  <c r="BN77" i="1" s="1"/>
  <c r="BP77" i="1" s="1"/>
  <c r="BC77" i="1"/>
  <c r="BD77" i="1"/>
  <c r="AL82" i="1"/>
  <c r="AM82" i="1"/>
  <c r="V83" i="1"/>
  <c r="W83" i="1"/>
  <c r="BN83" i="1" s="1"/>
  <c r="BP83" i="1" s="1"/>
  <c r="BC83" i="1"/>
  <c r="BD83" i="1"/>
  <c r="N62" i="1"/>
  <c r="L61" i="1"/>
  <c r="O61" i="1" s="1"/>
  <c r="AD62" i="1"/>
  <c r="AB61" i="1"/>
  <c r="N65" i="1"/>
  <c r="L64" i="1"/>
  <c r="AU65" i="1"/>
  <c r="AS64" i="1"/>
  <c r="BH68" i="1"/>
  <c r="BF68" i="1"/>
  <c r="AZ68" i="1"/>
  <c r="AX68" i="1"/>
  <c r="AW68" i="1"/>
  <c r="BG68" i="1"/>
  <c r="AL69" i="1"/>
  <c r="AM69" i="1"/>
  <c r="AJ68" i="1"/>
  <c r="V70" i="1"/>
  <c r="W70" i="1"/>
  <c r="BC70" i="1"/>
  <c r="BD70" i="1"/>
  <c r="BN73" i="1"/>
  <c r="BP73" i="1" s="1"/>
  <c r="N75" i="1"/>
  <c r="O75" i="1"/>
  <c r="AU75" i="1"/>
  <c r="AV75" i="1"/>
  <c r="AS74" i="1"/>
  <c r="O76" i="1"/>
  <c r="N76" i="1"/>
  <c r="AE76" i="1"/>
  <c r="AD76" i="1"/>
  <c r="BC76" i="1"/>
  <c r="BA74" i="1"/>
  <c r="BD74" i="1" s="1"/>
  <c r="BD76" i="1"/>
  <c r="AL77" i="1"/>
  <c r="AM77" i="1"/>
  <c r="V78" i="1"/>
  <c r="W78" i="1"/>
  <c r="BC78" i="1"/>
  <c r="BD78" i="1"/>
  <c r="AD79" i="1"/>
  <c r="AE79" i="1"/>
  <c r="BK79" i="1"/>
  <c r="BL79" i="1"/>
  <c r="AD80" i="1"/>
  <c r="AE80" i="1"/>
  <c r="BK80" i="1"/>
  <c r="BL80" i="1"/>
  <c r="AL81" i="1"/>
  <c r="AM81" i="1"/>
  <c r="V82" i="1"/>
  <c r="W82" i="1"/>
  <c r="BC82" i="1"/>
  <c r="BD82" i="1"/>
  <c r="AL83" i="1"/>
  <c r="AM83" i="1"/>
  <c r="V84" i="1"/>
  <c r="W84" i="1"/>
  <c r="BC84" i="1"/>
  <c r="BD84" i="1"/>
  <c r="AL85" i="1"/>
  <c r="AM85" i="1"/>
  <c r="V87" i="1"/>
  <c r="T86" i="1"/>
  <c r="W86" i="1" s="1"/>
  <c r="W87" i="1"/>
  <c r="BN87" i="1" s="1"/>
  <c r="BP87" i="1" s="1"/>
  <c r="BC87" i="1"/>
  <c r="BA86" i="1"/>
  <c r="BD86" i="1" s="1"/>
  <c r="BD87" i="1"/>
  <c r="AL90" i="1"/>
  <c r="AM90" i="1"/>
  <c r="N91" i="1"/>
  <c r="O91" i="1"/>
  <c r="AL91" i="1"/>
  <c r="AM91" i="1"/>
  <c r="V93" i="1"/>
  <c r="W93" i="1"/>
  <c r="BN93" i="1" s="1"/>
  <c r="BP93" i="1" s="1"/>
  <c r="BC93" i="1"/>
  <c r="BD93" i="1"/>
  <c r="N99" i="1"/>
  <c r="O99" i="1"/>
  <c r="V99" i="1"/>
  <c r="AQ71" i="1"/>
  <c r="AO71" i="1"/>
  <c r="AN71" i="1"/>
  <c r="AL72" i="1"/>
  <c r="AJ71" i="1"/>
  <c r="V75" i="1"/>
  <c r="T74" i="1"/>
  <c r="W74" i="1" s="1"/>
  <c r="AL87" i="1"/>
  <c r="AM87" i="1"/>
  <c r="V88" i="1"/>
  <c r="W88" i="1"/>
  <c r="BC88" i="1"/>
  <c r="BD88" i="1"/>
  <c r="AL89" i="1"/>
  <c r="AM89" i="1"/>
  <c r="V90" i="1"/>
  <c r="W90" i="1"/>
  <c r="BF71" i="1"/>
  <c r="BC90" i="1"/>
  <c r="BD90" i="1"/>
  <c r="AE91" i="1"/>
  <c r="AD91" i="1"/>
  <c r="AB86" i="1"/>
  <c r="BC91" i="1"/>
  <c r="BD91" i="1"/>
  <c r="AL93" i="1"/>
  <c r="AM93" i="1"/>
  <c r="AJ92" i="1"/>
  <c r="O94" i="1"/>
  <c r="L92" i="1"/>
  <c r="N94" i="1"/>
  <c r="AE99" i="1"/>
  <c r="T92" i="1"/>
  <c r="W92" i="1" s="1"/>
  <c r="T94" i="1"/>
  <c r="AB94" i="1"/>
  <c r="V94" i="1" l="1"/>
  <c r="W94" i="1"/>
  <c r="N92" i="1"/>
  <c r="O92" i="1"/>
  <c r="AL92" i="1"/>
  <c r="AM92" i="1"/>
  <c r="AP99" i="1"/>
  <c r="AN99" i="1"/>
  <c r="AO99" i="1"/>
  <c r="AQ99" i="1"/>
  <c r="BN84" i="1"/>
  <c r="BP84" i="1" s="1"/>
  <c r="BN82" i="1"/>
  <c r="BP82" i="1" s="1"/>
  <c r="BN75" i="1"/>
  <c r="BP75" i="1" s="1"/>
  <c r="AV64" i="1"/>
  <c r="AU64" i="1"/>
  <c r="O64" i="1"/>
  <c r="N64" i="1"/>
  <c r="AE61" i="1"/>
  <c r="AD61" i="1"/>
  <c r="BN61" i="1"/>
  <c r="BP61" i="1" s="1"/>
  <c r="AL74" i="1"/>
  <c r="AM74" i="1"/>
  <c r="AD56" i="1"/>
  <c r="AE56" i="1"/>
  <c r="AV50" i="1"/>
  <c r="AU50" i="1"/>
  <c r="O50" i="1"/>
  <c r="N50" i="1"/>
  <c r="AM50" i="1"/>
  <c r="AL50" i="1"/>
  <c r="AL98" i="1" s="1"/>
  <c r="AL5" i="1" s="1"/>
  <c r="AL6" i="1" s="1"/>
  <c r="AL7" i="1" s="1"/>
  <c r="BN49" i="1"/>
  <c r="BP49" i="1" s="1"/>
  <c r="BL47" i="1"/>
  <c r="BK47" i="1"/>
  <c r="AP86" i="1"/>
  <c r="AN86" i="1"/>
  <c r="AQ86" i="1"/>
  <c r="AO86" i="1"/>
  <c r="N74" i="1"/>
  <c r="O74" i="1"/>
  <c r="BL74" i="1"/>
  <c r="BK74" i="1"/>
  <c r="V15" i="1"/>
  <c r="AE74" i="1"/>
  <c r="AD74" i="1"/>
  <c r="AE94" i="1"/>
  <c r="AB92" i="1"/>
  <c r="AD94" i="1"/>
  <c r="BH94" i="1"/>
  <c r="BF94" i="1"/>
  <c r="AY94" i="1"/>
  <c r="AY92" i="1" s="1"/>
  <c r="AW94" i="1"/>
  <c r="BE94" i="1"/>
  <c r="AZ94" i="1"/>
  <c r="AZ92" i="1" s="1"/>
  <c r="BG94" i="1"/>
  <c r="AX94" i="1"/>
  <c r="AX92" i="1" s="1"/>
  <c r="AQ94" i="1"/>
  <c r="AO94" i="1"/>
  <c r="AP94" i="1"/>
  <c r="AN94" i="1"/>
  <c r="AE86" i="1"/>
  <c r="BN86" i="1" s="1"/>
  <c r="BP86" i="1" s="1"/>
  <c r="AD86" i="1"/>
  <c r="BN88" i="1"/>
  <c r="BP88" i="1" s="1"/>
  <c r="AM71" i="1"/>
  <c r="BN71" i="1" s="1"/>
  <c r="BP71" i="1" s="1"/>
  <c r="AL71" i="1"/>
  <c r="BG99" i="1"/>
  <c r="BE99" i="1"/>
  <c r="BI99" i="1" s="1"/>
  <c r="AZ99" i="1"/>
  <c r="AX99" i="1"/>
  <c r="BH99" i="1"/>
  <c r="AY99" i="1"/>
  <c r="BF99" i="1"/>
  <c r="AW99" i="1"/>
  <c r="BA99" i="1" s="1"/>
  <c r="BN91" i="1"/>
  <c r="BP91" i="1" s="1"/>
  <c r="AU74" i="1"/>
  <c r="AV74" i="1"/>
  <c r="BN70" i="1"/>
  <c r="BP70" i="1" s="1"/>
  <c r="AM68" i="1"/>
  <c r="AL68" i="1"/>
  <c r="BA68" i="1"/>
  <c r="BD68" i="1" s="1"/>
  <c r="W76" i="1"/>
  <c r="BN76" i="1" s="1"/>
  <c r="BP76" i="1" s="1"/>
  <c r="V76" i="1"/>
  <c r="N47" i="1"/>
  <c r="O47" i="1"/>
  <c r="BN47" i="1" s="1"/>
  <c r="BP47" i="1" s="1"/>
  <c r="BL34" i="1"/>
  <c r="BK34" i="1"/>
  <c r="AE34" i="1"/>
  <c r="AD34" i="1"/>
  <c r="BN34" i="1"/>
  <c r="BP34" i="1" s="1"/>
  <c r="AV15" i="1"/>
  <c r="BN15" i="1" s="1"/>
  <c r="BP15" i="1" s="1"/>
  <c r="AU15" i="1"/>
  <c r="AL86" i="1"/>
  <c r="AM86" i="1"/>
  <c r="BG86" i="1"/>
  <c r="BE86" i="1"/>
  <c r="BH86" i="1"/>
  <c r="BF86" i="1"/>
  <c r="BN79" i="1"/>
  <c r="BP79" i="1" s="1"/>
  <c r="AV56" i="1"/>
  <c r="AU56" i="1"/>
  <c r="O56" i="1"/>
  <c r="N56" i="1"/>
  <c r="BN53" i="1"/>
  <c r="BP53" i="1" s="1"/>
  <c r="BN20" i="1"/>
  <c r="BP20" i="1" s="1"/>
  <c r="BN19" i="1"/>
  <c r="BP19" i="1" s="1"/>
  <c r="BN18" i="1"/>
  <c r="BP18" i="1" s="1"/>
  <c r="BN17" i="1"/>
  <c r="BP17" i="1" s="1"/>
  <c r="BN16" i="1"/>
  <c r="BP16" i="1" s="1"/>
  <c r="AD15" i="1"/>
  <c r="N98" i="1" l="1"/>
  <c r="BC99" i="1"/>
  <c r="BD99" i="1"/>
  <c r="BL99" i="1"/>
  <c r="BK99" i="1"/>
  <c r="BI94" i="1"/>
  <c r="AE92" i="1"/>
  <c r="AD92" i="1"/>
  <c r="AD98" i="1" s="1"/>
  <c r="V98" i="1"/>
  <c r="V5" i="1" s="1"/>
  <c r="V6" i="1" s="1"/>
  <c r="V7" i="1" s="1"/>
  <c r="BG74" i="1"/>
  <c r="BE74" i="1"/>
  <c r="BH74" i="1"/>
  <c r="BF74" i="1"/>
  <c r="BN50" i="1"/>
  <c r="BP50" i="1" s="1"/>
  <c r="BH64" i="1"/>
  <c r="BF64" i="1"/>
  <c r="BE64" i="1"/>
  <c r="BG64" i="1"/>
  <c r="AS99" i="1"/>
  <c r="AP92" i="1"/>
  <c r="AN92" i="1"/>
  <c r="AO92" i="1"/>
  <c r="AQ92" i="1"/>
  <c r="BN56" i="1"/>
  <c r="BP56" i="1" s="1"/>
  <c r="AQ56" i="1"/>
  <c r="AO56" i="1"/>
  <c r="AN56" i="1"/>
  <c r="AP56" i="1"/>
  <c r="BH56" i="1"/>
  <c r="BF56" i="1"/>
  <c r="BG56" i="1"/>
  <c r="BE56" i="1"/>
  <c r="AS94" i="1"/>
  <c r="BA94" i="1"/>
  <c r="AW92" i="1"/>
  <c r="BA92" i="1" s="1"/>
  <c r="BD92" i="1" s="1"/>
  <c r="BN74" i="1"/>
  <c r="BP74" i="1" s="1"/>
  <c r="BH50" i="1"/>
  <c r="BF50" i="1"/>
  <c r="BE50" i="1"/>
  <c r="BG50" i="1"/>
  <c r="BN64" i="1"/>
  <c r="BP64" i="1" s="1"/>
  <c r="AQ64" i="1"/>
  <c r="AO64" i="1"/>
  <c r="AP64" i="1"/>
  <c r="AN64" i="1"/>
  <c r="BG92" i="1"/>
  <c r="BE92" i="1"/>
  <c r="BF92" i="1"/>
  <c r="BH92" i="1"/>
  <c r="BD94" i="1" l="1"/>
  <c r="BC94" i="1"/>
  <c r="BC98" i="1" s="1"/>
  <c r="BC5" i="1" s="1"/>
  <c r="BC6" i="1" s="1"/>
  <c r="BC7" i="1" s="1"/>
  <c r="BK94" i="1"/>
  <c r="BI92" i="1"/>
  <c r="BL94" i="1"/>
  <c r="AD5" i="1"/>
  <c r="AD6" i="1" s="1"/>
  <c r="AD7" i="1" s="1"/>
  <c r="AU94" i="1"/>
  <c r="AV94" i="1"/>
  <c r="AS92" i="1"/>
  <c r="AV99" i="1"/>
  <c r="AU99" i="1"/>
  <c r="BG98" i="1"/>
  <c r="BE98" i="1"/>
  <c r="AZ98" i="1"/>
  <c r="AX98" i="1"/>
  <c r="BF98" i="1"/>
  <c r="AW98" i="1"/>
  <c r="AY98" i="1"/>
  <c r="BH98" i="1"/>
  <c r="N5" i="1"/>
  <c r="N6" i="1" s="1"/>
  <c r="N7" i="1" s="1"/>
  <c r="AP98" i="1"/>
  <c r="AQ98" i="1"/>
  <c r="AN98" i="1"/>
  <c r="AO98" i="1"/>
  <c r="BL92" i="1" l="1"/>
  <c r="BK92" i="1"/>
  <c r="BK98" i="1" s="1"/>
  <c r="BK5" i="1" s="1"/>
  <c r="BK6" i="1" s="1"/>
  <c r="BK7" i="1" s="1"/>
  <c r="AS98" i="1"/>
  <c r="BA98" i="1"/>
  <c r="BD98" i="1" s="1"/>
  <c r="BI98" i="1"/>
  <c r="BL98" i="1" s="1"/>
  <c r="AU92" i="1"/>
  <c r="AU5" i="1" s="1"/>
  <c r="AU6" i="1" s="1"/>
  <c r="AU7" i="1" s="1"/>
  <c r="AV92" i="1"/>
  <c r="BN92" i="1" s="1"/>
  <c r="BP92" i="1" s="1"/>
  <c r="BP98" i="1" s="1"/>
  <c r="BP99" i="1" s="1"/>
  <c r="AV98" i="1" l="1"/>
  <c r="AU98" i="1"/>
</calcChain>
</file>

<file path=xl/sharedStrings.xml><?xml version="1.0" encoding="utf-8"?>
<sst xmlns="http://schemas.openxmlformats.org/spreadsheetml/2006/main" count="338" uniqueCount="191">
  <si>
    <t>норма</t>
  </si>
  <si>
    <t>дней</t>
  </si>
  <si>
    <t>всего</t>
  </si>
  <si>
    <t>участников 15</t>
  </si>
  <si>
    <t>все</t>
  </si>
  <si>
    <t xml:space="preserve">по факту </t>
  </si>
  <si>
    <t>1 день</t>
  </si>
  <si>
    <t>итог</t>
  </si>
  <si>
    <t>2 день</t>
  </si>
  <si>
    <t>3  и 8 день</t>
  </si>
  <si>
    <t>4 и 9 день</t>
  </si>
  <si>
    <t xml:space="preserve"> день 5 и 10</t>
  </si>
  <si>
    <t xml:space="preserve"> день 6 и 11</t>
  </si>
  <si>
    <t xml:space="preserve"> день 7 и 12</t>
  </si>
  <si>
    <t>Наименование товара: сорт, вид, тип, вид разделки, класс, категория</t>
  </si>
  <si>
    <t>завтрак</t>
  </si>
  <si>
    <t>обед</t>
  </si>
  <si>
    <t>полдник</t>
  </si>
  <si>
    <t>ужин</t>
  </si>
  <si>
    <t>итого в кг</t>
  </si>
  <si>
    <t>факт ккал                  на 1 чел</t>
  </si>
  <si>
    <t>итого 1 раза</t>
  </si>
  <si>
    <t>итого</t>
  </si>
  <si>
    <t>итого 2 раза</t>
  </si>
  <si>
    <t>всего на 1 гр в кг</t>
  </si>
  <si>
    <t>цена</t>
  </si>
  <si>
    <t>сумма</t>
  </si>
  <si>
    <t>каша геркулес на сгущ  с маслом, батон с сыром , чай сахар конфеты</t>
  </si>
  <si>
    <t xml:space="preserve">суп рыбный, тушенка с гречей,   свежие овощи с маслом,  чай </t>
  </si>
  <si>
    <t xml:space="preserve">компот из с/фр с сах, апельсин, бутерброд с колбасой п/к,конфета </t>
  </si>
  <si>
    <t xml:space="preserve">тушенка с макаронам,              хлеб  ,               чай с пряниками </t>
  </si>
  <si>
    <t xml:space="preserve"> 1 чел перебор</t>
  </si>
  <si>
    <t>каша пшеная на сгущ с маслом , бутерброд с сыром, чай сахар</t>
  </si>
  <si>
    <r>
      <t>суп с индейкой, вермишелью  (</t>
    </r>
    <r>
      <rPr>
        <sz val="8"/>
        <color rgb="FFFF0000"/>
        <rFont val="Calibri"/>
        <family val="2"/>
        <charset val="204"/>
        <scheme val="minor"/>
      </rPr>
      <t>10 гр</t>
    </r>
    <r>
      <rPr>
        <sz val="8"/>
        <color theme="1"/>
        <rFont val="Calibri"/>
        <family val="2"/>
        <charset val="204"/>
        <scheme val="minor"/>
      </rPr>
      <t xml:space="preserve">)и   </t>
    </r>
    <r>
      <rPr>
        <sz val="8"/>
        <color rgb="FFFF0000"/>
        <rFont val="Calibri"/>
        <family val="2"/>
        <charset val="204"/>
        <scheme val="minor"/>
      </rPr>
      <t>фасолью</t>
    </r>
    <r>
      <rPr>
        <sz val="8"/>
        <color theme="1"/>
        <rFont val="Calibri"/>
        <family val="2"/>
        <charset val="204"/>
        <scheme val="minor"/>
      </rPr>
      <t xml:space="preserve">, тушенка с карт пюре,   свежие овощи с маслом, хлеб  чай сахар  </t>
    </r>
  </si>
  <si>
    <t xml:space="preserve">компот из с/фр. с  сах. пес, апельсин, булка с плавл. сыром  конфета </t>
  </si>
  <si>
    <t>тушенка с гречей, хлеб,  чай сахар, печенье овсяное</t>
  </si>
  <si>
    <t>пшеничка на сгущенке, батон  с маслом и сыром,чай с сах.</t>
  </si>
  <si>
    <t>суп с индейкой, картофелем и фасолью, тушенка с макаронами,  свежие овощи с маслом, хлеб, чай сахар</t>
  </si>
  <si>
    <t>компот из с/ф сах песок, яблоко, хлеб с ветчиной,конфета</t>
  </si>
  <si>
    <t>тушенка с гречей,  хлеб, чай сахар, вафли</t>
  </si>
  <si>
    <t>каша рисовая на сгущенке  с маслом, булка/хлеб с колбасой п/к,  чай сахар</t>
  </si>
  <si>
    <t>борщ с индейкой,   рыбн. конс.с карт. пюре,    свеж. овощи с маслом, хлеб, чай сахар</t>
  </si>
  <si>
    <t>компотс/ф сах песок, , булка с сыром , апельсин,конфета</t>
  </si>
  <si>
    <t>тушенка с гречей, икра кабачковая, хлеб чай сахар, печ. сдобн</t>
  </si>
  <si>
    <t>каша геркулес на сгущ с маслом , батон с сыром , чай сахар конфеты</t>
  </si>
  <si>
    <t xml:space="preserve">суп рыбный, тушенка с гречей,   икра кабачковая,  чай с вафлями </t>
  </si>
  <si>
    <t xml:space="preserve">компот из с/фр с сах., яблоко, бутерброд с колбасой п/к, конфета  </t>
  </si>
  <si>
    <t xml:space="preserve">тушенка с макаронам,              хлеб  ,               чай с пряниками, лимон </t>
  </si>
  <si>
    <r>
      <t xml:space="preserve">суп с индейкой  и </t>
    </r>
    <r>
      <rPr>
        <sz val="8"/>
        <rFont val="Calibri"/>
        <family val="2"/>
        <charset val="204"/>
        <scheme val="minor"/>
      </rPr>
      <t>вермишелью</t>
    </r>
    <r>
      <rPr>
        <sz val="8"/>
        <color theme="1"/>
        <rFont val="Calibri"/>
        <family val="2"/>
        <charset val="204"/>
        <scheme val="minor"/>
      </rPr>
      <t xml:space="preserve">, тушенка с карт пюре, горошек конс.,  хлеб  чай сахар  </t>
    </r>
  </si>
  <si>
    <t>компот из с/фр. с  сах. пес, апельсин, булка с плавл. сыром, конфета</t>
  </si>
  <si>
    <t>тушенка с гречей, хлеб,  чай сахар лимон,печ. овсяно6е</t>
  </si>
  <si>
    <t>суп с индейкой, картофелем и фасолью, тушенка с макаронами, лечо, хлеб, чай сахар</t>
  </si>
  <si>
    <t>компот из с/ф сах песок, яблоко, хлеб с колбасой, конфета</t>
  </si>
  <si>
    <t>тушенка с гречей,  хлеб, чай сахар, пч. сдобное,лимон</t>
  </si>
  <si>
    <t xml:space="preserve">расфасовка </t>
  </si>
  <si>
    <t>норма чел/ день</t>
  </si>
  <si>
    <t>всего на группу</t>
  </si>
  <si>
    <t>оптимальная закладка на порцию</t>
  </si>
  <si>
    <t>кол-во чел</t>
  </si>
  <si>
    <t>калор 100гр</t>
  </si>
  <si>
    <t>Хлебо-булочные изделия</t>
  </si>
  <si>
    <t>Батон нарезной из муки в/с с микронутриентами, витаминами до 1 кг включительно в упаковке производителя</t>
  </si>
  <si>
    <t>Изделия хлебобулочные сдобные мелкоштучные в ассортименте из пшеничной муки в/с  2*0,075 в упаковке производителя</t>
  </si>
  <si>
    <t>Изделия хлебобулочные слоеные в ассортименте 2*0,05 кг включительно в упаковке производителя</t>
  </si>
  <si>
    <t>Хлеб ржано-пшеничный обогащенный микронутриентами до 1 кг включительно в упаковке производителя</t>
  </si>
  <si>
    <t>Сухари сдобные пшеничные в ассортиментеиз муки хлебопекарной в/с до 1 кг включительно в упаковке производителя</t>
  </si>
  <si>
    <t>Крупа и макаронные:</t>
  </si>
  <si>
    <t>Крупа гречневая, ядрица 1 с</t>
  </si>
  <si>
    <t>Крупа пшеничная:  «Артек»</t>
  </si>
  <si>
    <t>Пшено шлифованное в/с</t>
  </si>
  <si>
    <t>Рис шлифованный 1 c</t>
  </si>
  <si>
    <t>Хлопья овсяные «Экстра»</t>
  </si>
  <si>
    <t>Макаронные изделия   группы А, высший сорт - вермишель (на суп)</t>
  </si>
  <si>
    <r>
      <t xml:space="preserve">Макаронные изделия   группы А, высший сорт - </t>
    </r>
    <r>
      <rPr>
        <sz val="12"/>
        <color rgb="FFFF0000"/>
        <rFont val="Times New Roman"/>
        <family val="1"/>
        <charset val="204"/>
      </rPr>
      <t>рожки</t>
    </r>
  </si>
  <si>
    <t>Фрукты сухие: ( в т.ч. В разделе сублиматы)</t>
  </si>
  <si>
    <t>Виноград сушеный «Киш-миш» в/с</t>
  </si>
  <si>
    <t>Компотная смесь из сухофруктов весовая</t>
  </si>
  <si>
    <t>Фрукты косточковые сушёные. Абрикосы сушёные (целые плоды) без косточки, в/с</t>
  </si>
  <si>
    <t>Орехи</t>
  </si>
  <si>
    <t>Орехи грецкие(ядро) в/с</t>
  </si>
  <si>
    <t>Орехи миндаля сладкого (ядро) в/с</t>
  </si>
  <si>
    <t>Орехи фундук (ядро) в/с</t>
  </si>
  <si>
    <r>
      <t>вода минеральная природная питьевая столовая до</t>
    </r>
    <r>
      <rPr>
        <b/>
        <u/>
        <sz val="12"/>
        <color rgb="FF1302EE"/>
        <rFont val="Times New Roman"/>
        <family val="1"/>
        <charset val="204"/>
      </rPr>
      <t xml:space="preserve"> 0,5 л</t>
    </r>
    <r>
      <rPr>
        <b/>
        <sz val="12"/>
        <color rgb="FF1302EE"/>
        <rFont val="Times New Roman"/>
        <family val="1"/>
        <charset val="204"/>
      </rPr>
      <t xml:space="preserve"> включительно, в упаковке производителя</t>
    </r>
  </si>
  <si>
    <t>Варенье стерилизованное в ассортименте</t>
  </si>
  <si>
    <t>Джем стерилизованый в ассортименте без консервантов</t>
  </si>
  <si>
    <t>Сахар, конфеты (коровка, мармелад, халва)</t>
  </si>
  <si>
    <t>Сахарный песок</t>
  </si>
  <si>
    <t>Мармелад желейный с доб. натурального сока - 225, 250, 330, 330, 350 г  В пром. упаковке</t>
  </si>
  <si>
    <t>Конфеты «Коровка»</t>
  </si>
  <si>
    <t>Халва в промышленной упаковке</t>
  </si>
  <si>
    <r>
      <t xml:space="preserve">Зефир </t>
    </r>
    <r>
      <rPr>
        <u/>
        <sz val="12"/>
        <color indexed="8"/>
        <rFont val="Times New Roman"/>
        <family val="1"/>
        <charset val="204"/>
      </rPr>
      <t xml:space="preserve">в промышленной упаковке </t>
    </r>
  </si>
  <si>
    <t>вес</t>
  </si>
  <si>
    <t xml:space="preserve">Шоколад обыкновенный с добавоками </t>
  </si>
  <si>
    <t>Мучные кондитерские изделия (вафли, печенье) в упаковке производителя</t>
  </si>
  <si>
    <t>Вафли с начинкой в ассортименте в упаковке производителя</t>
  </si>
  <si>
    <t>печенье овсяное в упаковке производителя</t>
  </si>
  <si>
    <t>Печенье сдобное в упаковке производителя</t>
  </si>
  <si>
    <t>Печенье сахарное в ассортименте в упаковке производителя</t>
  </si>
  <si>
    <t>Пряники заварные, глазированные, с начинкой в ассортименте в упаковке производителя</t>
  </si>
  <si>
    <t>Напитки кофейные, какао, кисели, чай:</t>
  </si>
  <si>
    <t>Чай черный байховый крупнолистовой в/с</t>
  </si>
  <si>
    <t>чай черный в пакетиках</t>
  </si>
  <si>
    <t>Продукты мясные промышленного производства</t>
  </si>
  <si>
    <t xml:space="preserve">Консервы мясные.Мясо говядины  тушеное. ГОСТ </t>
  </si>
  <si>
    <t>Тушенка из индейки</t>
  </si>
  <si>
    <t>Рыбопродукты:</t>
  </si>
  <si>
    <t>Консервы рыбные натуральные «Горбуша»</t>
  </si>
  <si>
    <t>консервы рыбные натуральные "Сайра" до 0,3 кг в ж/б упаковке</t>
  </si>
  <si>
    <t>Колбасные изделия:</t>
  </si>
  <si>
    <t>ветчина консервированная</t>
  </si>
  <si>
    <t>ветчина из говядины</t>
  </si>
  <si>
    <t>грудинка</t>
  </si>
  <si>
    <t>Паштет мясной в ж/б</t>
  </si>
  <si>
    <t>Молочные продукты :</t>
  </si>
  <si>
    <t>Консервы молочные. Молоко цельное сгущенное с сахаром, 8,5% жирности</t>
  </si>
  <si>
    <t>Масло сливочное  несоленое 82,5 % жирности по 0,350 кг в упаковке  "полипропиленовый контейнер с фольговой крышечкой" цена 360 за упаковку</t>
  </si>
  <si>
    <t>сыры</t>
  </si>
  <si>
    <t>Сыр «Российский» 50% жир.</t>
  </si>
  <si>
    <t>Сыры полутвердые в ассортименте высший сорт</t>
  </si>
  <si>
    <t>Масложировая продукция:</t>
  </si>
  <si>
    <t>Масло подсолнечное рафинированное дезодорированное, в/с</t>
  </si>
  <si>
    <t>Масло оливковое , в/с</t>
  </si>
  <si>
    <t>Картофель</t>
  </si>
  <si>
    <r>
      <t xml:space="preserve">картофель продовольственный ранний(поступающий в продажу до 01 сентября) </t>
    </r>
    <r>
      <rPr>
        <sz val="12"/>
        <color rgb="FFC00000"/>
        <rFont val="Times New Roman"/>
        <family val="1"/>
        <charset val="204"/>
      </rPr>
      <t>на суп</t>
    </r>
  </si>
  <si>
    <t>пюре картофельное сухое</t>
  </si>
  <si>
    <t>овощи  свежие или консервированные</t>
  </si>
  <si>
    <t>Огурцы свежие ( короткоплодные, среднеплодные, длиннопладные)</t>
  </si>
  <si>
    <t>Томаты свежие в/с</t>
  </si>
  <si>
    <r>
      <t xml:space="preserve">Капуста белокочанная свежая в/с </t>
    </r>
    <r>
      <rPr>
        <sz val="12"/>
        <color rgb="FFC00000"/>
        <rFont val="Times New Roman"/>
        <family val="1"/>
        <charset val="204"/>
      </rPr>
      <t xml:space="preserve">на суп-50 </t>
    </r>
  </si>
  <si>
    <t>Лук репчатый свежий 1 класс</t>
  </si>
  <si>
    <r>
      <t xml:space="preserve">Морковь свежая столовая высший сорт </t>
    </r>
    <r>
      <rPr>
        <sz val="12"/>
        <color rgb="FFC00000"/>
        <rFont val="Times New Roman"/>
        <family val="1"/>
        <charset val="204"/>
      </rPr>
      <t>на суп</t>
    </r>
  </si>
  <si>
    <t>Свекла свежая столовая  1 сорт</t>
  </si>
  <si>
    <t>Горошек зеленый., консервированный в/с</t>
  </si>
  <si>
    <t>Кукуруза консервированная саахарная из целых зерен (импортная) до 1 кг в упаковке производителя</t>
  </si>
  <si>
    <t>Икра кабачковая в жестяных банках</t>
  </si>
  <si>
    <t>фасоль белая консервированная в томате</t>
  </si>
  <si>
    <t>Лечо по болгарски без уксуса (Глобус)</t>
  </si>
  <si>
    <t>Фрукты свежие и консервир</t>
  </si>
  <si>
    <t>Апельсины свежие высший сорт</t>
  </si>
  <si>
    <t>бананы свежие весовые 1 кл</t>
  </si>
  <si>
    <t>Киви (высший сорт, первый сорт)</t>
  </si>
  <si>
    <t>Лимоны свежие, высший сорт</t>
  </si>
  <si>
    <t>Яблоки свежие 1 сорт</t>
  </si>
  <si>
    <t>Специи</t>
  </si>
  <si>
    <t>соль пищевая йодированная</t>
  </si>
  <si>
    <t>Чеснок</t>
  </si>
  <si>
    <t xml:space="preserve">ИТОГО </t>
  </si>
  <si>
    <t>стоимость ч/д</t>
  </si>
  <si>
    <t xml:space="preserve">Консервы мясные. Тип 3. Мясо говядины  тушеное. </t>
  </si>
  <si>
    <t>Консервы мясорастительные с использованием мяса и субпродуктов птицы тип 1</t>
  </si>
  <si>
    <t>Чай черный (ферментированный) тип 1</t>
  </si>
  <si>
    <t>Печенье сладкое тип 9 (овсяное)</t>
  </si>
  <si>
    <t>Печенье сладкое тип 5 (сдобное)</t>
  </si>
  <si>
    <t>Пряники тип 3 (с начинкой)</t>
  </si>
  <si>
    <t>Вафли тип 4 (с начинкой)</t>
  </si>
  <si>
    <t>Конфеты тип 1</t>
  </si>
  <si>
    <t>Мармелад тип 5</t>
  </si>
  <si>
    <t>Сахар белый свекловичный в твердом состоянии без вкусоароматических или красящих добавок тип 2</t>
  </si>
  <si>
    <t>Смесь сушеных фруктов (сухой компот) тип 1</t>
  </si>
  <si>
    <t>Изделия макаронные тип 1 -(рожки)</t>
  </si>
  <si>
    <t>Макаронные изделия   тип 1 (вермишель )</t>
  </si>
  <si>
    <t>Хлопья овсяные тип 3</t>
  </si>
  <si>
    <t>Рис тип 5</t>
  </si>
  <si>
    <t>Пшено тип 4</t>
  </si>
  <si>
    <t>Крупа пшеничная тип 1</t>
  </si>
  <si>
    <t>Крупа гречневая тип 1</t>
  </si>
  <si>
    <t>соль пищевая тип 0</t>
  </si>
  <si>
    <t>Яблоки тип 3</t>
  </si>
  <si>
    <t>лимоны тип 2</t>
  </si>
  <si>
    <t>Апельсины тип 2</t>
  </si>
  <si>
    <t>Овощи консервированные тип 1</t>
  </si>
  <si>
    <t>фасоль тип 4</t>
  </si>
  <si>
    <t>Икра из кабачков тип 2</t>
  </si>
  <si>
    <t>Горох, консервированный без уксуса или уксусной кислоты (кроме готовых блюд из овощей) тип 2</t>
  </si>
  <si>
    <t>Свекла  столовая  тип 2</t>
  </si>
  <si>
    <t>Морковь  столовая тип 1</t>
  </si>
  <si>
    <t>Лук репчатый тип 1</t>
  </si>
  <si>
    <t>Капуста белокочанная тип 1</t>
  </si>
  <si>
    <t>Томаты (помидоры) тип 3</t>
  </si>
  <si>
    <t>Огурцы свежие тип 6</t>
  </si>
  <si>
    <t>картофель продовольственныйтип 2</t>
  </si>
  <si>
    <t>Продукция из сушеного картофеля тип 1</t>
  </si>
  <si>
    <t>Масло подсолнечное рафинированное тип 1</t>
  </si>
  <si>
    <t>Сыры мягкие тип 1</t>
  </si>
  <si>
    <t>Сыр полутвердые тип 2</t>
  </si>
  <si>
    <t xml:space="preserve">Масло сливочное  тип </t>
  </si>
  <si>
    <t>Молоко сгущенное тип 1</t>
  </si>
  <si>
    <t xml:space="preserve">консервы рыбные натуральные тип 2 "Сайра" </t>
  </si>
  <si>
    <t>Консервы рыбные натуральные тип 1 «Горбуша»</t>
  </si>
  <si>
    <t>вода минеральная природная питьевая столовая до 0,5 л включительно, в упаковке производителя</t>
  </si>
  <si>
    <t>цена за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</si>
</sst>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color rgb="FF0070C0"/>
      <name val="Calibri"/>
      <family val="2"/>
      <charset val="204"/>
      <scheme val="minor"/>
    </font>
    <font>
      <b/>
      <sz val="12"/>
      <color rgb="FF0070C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 Cyr"/>
      <family val="2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</font>
    <font>
      <b/>
      <sz val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1302EE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sz val="12"/>
      <color rgb="FFFFFF00"/>
      <name val="Times New Roman"/>
      <family val="1"/>
      <charset val="204"/>
    </font>
    <font>
      <b/>
      <sz val="12"/>
      <color rgb="FF1302EE"/>
      <name val="Times New Roman"/>
      <family val="1"/>
      <charset val="204"/>
    </font>
    <font>
      <b/>
      <u/>
      <sz val="12"/>
      <color rgb="FF1302EE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1"/>
      <color rgb="FF0000FF"/>
      <name val="Calibri"/>
      <family val="2"/>
      <charset val="204"/>
      <scheme val="minor"/>
    </font>
    <font>
      <sz val="12"/>
      <color rgb="FF0000FF"/>
      <name val="Calibri"/>
      <family val="2"/>
      <charset val="204"/>
      <scheme val="minor"/>
    </font>
    <font>
      <sz val="12"/>
      <color rgb="FFC00000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color indexed="12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969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1" fillId="0" borderId="0"/>
    <xf numFmtId="0" fontId="8" fillId="0" borderId="0"/>
    <xf numFmtId="0" fontId="29" fillId="0" borderId="0"/>
  </cellStyleXfs>
  <cellXfs count="240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Fill="1"/>
    <xf numFmtId="164" fontId="4" fillId="0" borderId="0" xfId="0" applyNumberFormat="1" applyFont="1" applyAlignment="1">
      <alignment horizontal="center" vertical="top"/>
    </xf>
    <xf numFmtId="164" fontId="4" fillId="0" borderId="0" xfId="0" applyNumberFormat="1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4" borderId="1" xfId="0" applyFill="1" applyBorder="1"/>
    <xf numFmtId="0" fontId="0" fillId="7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2" fontId="9" fillId="0" borderId="1" xfId="1" applyNumberFormat="1" applyFont="1" applyFill="1" applyBorder="1" applyAlignment="1">
      <alignment horizontal="left" vertical="top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2" fontId="12" fillId="0" borderId="1" xfId="1" applyNumberFormat="1" applyFont="1" applyFill="1" applyBorder="1" applyAlignment="1">
      <alignment horizontal="left" vertical="top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center"/>
    </xf>
    <xf numFmtId="2" fontId="12" fillId="9" borderId="1" xfId="1" applyNumberFormat="1" applyFont="1" applyFill="1" applyBorder="1" applyAlignment="1">
      <alignment horizontal="left" vertical="top" wrapText="1"/>
    </xf>
    <xf numFmtId="164" fontId="4" fillId="10" borderId="1" xfId="1" applyNumberFormat="1" applyFont="1" applyFill="1" applyBorder="1" applyAlignment="1">
      <alignment horizontal="center" vertical="center" wrapText="1"/>
    </xf>
    <xf numFmtId="164" fontId="12" fillId="9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5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2" fontId="12" fillId="11" borderId="1" xfId="1" applyNumberFormat="1" applyFont="1" applyFill="1" applyBorder="1" applyAlignment="1">
      <alignment horizontal="left" vertical="top" wrapText="1"/>
    </xf>
    <xf numFmtId="164" fontId="4" fillId="11" borderId="1" xfId="1" applyNumberFormat="1" applyFont="1" applyFill="1" applyBorder="1" applyAlignment="1">
      <alignment horizontal="center" vertical="center" wrapText="1"/>
    </xf>
    <xf numFmtId="164" fontId="12" fillId="11" borderId="1" xfId="1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11" borderId="0" xfId="0" applyFill="1" applyBorder="1"/>
    <xf numFmtId="0" fontId="0" fillId="11" borderId="3" xfId="0" applyFill="1" applyBorder="1"/>
    <xf numFmtId="0" fontId="0" fillId="11" borderId="1" xfId="0" applyFill="1" applyBorder="1"/>
    <xf numFmtId="0" fontId="0" fillId="11" borderId="0" xfId="0" applyFill="1"/>
    <xf numFmtId="2" fontId="17" fillId="0" borderId="1" xfId="1" applyNumberFormat="1" applyFont="1" applyFill="1" applyBorder="1" applyAlignment="1">
      <alignment horizontal="left" vertical="top" wrapText="1"/>
    </xf>
    <xf numFmtId="164" fontId="12" fillId="10" borderId="1" xfId="1" applyNumberFormat="1" applyFont="1" applyFill="1" applyBorder="1" applyAlignment="1">
      <alignment horizontal="center" vertical="center" wrapText="1"/>
    </xf>
    <xf numFmtId="1" fontId="12" fillId="9" borderId="1" xfId="1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3" xfId="0" applyBorder="1"/>
    <xf numFmtId="0" fontId="0" fillId="0" borderId="1" xfId="0" applyBorder="1"/>
    <xf numFmtId="2" fontId="4" fillId="0" borderId="1" xfId="1" applyNumberFormat="1" applyFont="1" applyFill="1" applyBorder="1" applyAlignment="1">
      <alignment horizontal="left" vertical="top" wrapText="1"/>
    </xf>
    <xf numFmtId="164" fontId="12" fillId="4" borderId="1" xfId="1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2" fontId="16" fillId="7" borderId="1" xfId="0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vertical="center" wrapText="1"/>
    </xf>
    <xf numFmtId="164" fontId="16" fillId="7" borderId="1" xfId="0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2" fontId="12" fillId="11" borderId="1" xfId="1" applyNumberFormat="1" applyFont="1" applyFill="1" applyBorder="1" applyAlignment="1" applyProtection="1">
      <alignment horizontal="left" vertical="top" wrapText="1"/>
    </xf>
    <xf numFmtId="164" fontId="4" fillId="11" borderId="1" xfId="1" applyNumberFormat="1" applyFont="1" applyFill="1" applyBorder="1" applyAlignment="1" applyProtection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164" fontId="4" fillId="8" borderId="1" xfId="1" applyNumberFormat="1" applyFont="1" applyFill="1" applyBorder="1" applyAlignment="1">
      <alignment horizontal="center" vertical="center" wrapText="1"/>
    </xf>
    <xf numFmtId="2" fontId="4" fillId="11" borderId="1" xfId="1" applyNumberFormat="1" applyFont="1" applyFill="1" applyBorder="1" applyAlignment="1">
      <alignment horizontal="left" vertical="top" wrapText="1"/>
    </xf>
    <xf numFmtId="164" fontId="19" fillId="11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top" wrapText="1"/>
    </xf>
    <xf numFmtId="2" fontId="20" fillId="0" borderId="1" xfId="1" applyNumberFormat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left" vertical="top" wrapText="1"/>
    </xf>
    <xf numFmtId="2" fontId="12" fillId="11" borderId="1" xfId="1" applyNumberFormat="1" applyFont="1" applyFill="1" applyBorder="1" applyAlignment="1" applyProtection="1">
      <alignment horizontal="left" vertical="center" wrapText="1"/>
    </xf>
    <xf numFmtId="164" fontId="12" fillId="4" borderId="1" xfId="1" applyNumberFormat="1" applyFont="1" applyFill="1" applyBorder="1" applyAlignment="1" applyProtection="1">
      <alignment horizontal="center" vertical="center" wrapText="1"/>
    </xf>
    <xf numFmtId="2" fontId="4" fillId="0" borderId="1" xfId="1" applyNumberFormat="1" applyFont="1" applyFill="1" applyBorder="1" applyAlignment="1">
      <alignment horizontal="left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top" wrapText="1"/>
    </xf>
    <xf numFmtId="0" fontId="22" fillId="0" borderId="1" xfId="1" applyFont="1" applyFill="1" applyBorder="1" applyAlignment="1">
      <alignment horizontal="left" vertical="center" wrapText="1"/>
    </xf>
    <xf numFmtId="164" fontId="4" fillId="0" borderId="1" xfId="2" applyNumberFormat="1" applyFont="1" applyFill="1" applyBorder="1" applyAlignment="1">
      <alignment horizontal="center"/>
    </xf>
    <xf numFmtId="164" fontId="22" fillId="0" borderId="1" xfId="1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left" vertical="center" wrapText="1"/>
    </xf>
    <xf numFmtId="2" fontId="4" fillId="0" borderId="1" xfId="1" applyNumberFormat="1" applyFont="1" applyFill="1" applyBorder="1" applyAlignment="1" applyProtection="1">
      <alignment horizontal="left" vertical="top" wrapText="1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left" vertical="top" wrapText="1"/>
    </xf>
    <xf numFmtId="166" fontId="4" fillId="8" borderId="1" xfId="1" applyNumberFormat="1" applyFont="1" applyFill="1" applyBorder="1" applyAlignment="1">
      <alignment horizontal="center" vertical="center" wrapText="1"/>
    </xf>
    <xf numFmtId="164" fontId="12" fillId="8" borderId="1" xfId="1" applyNumberFormat="1" applyFont="1" applyFill="1" applyBorder="1" applyAlignment="1">
      <alignment horizontal="center" vertical="center" wrapText="1"/>
    </xf>
    <xf numFmtId="0" fontId="12" fillId="11" borderId="1" xfId="1" applyFont="1" applyFill="1" applyBorder="1" applyAlignment="1">
      <alignment horizontal="left" vertical="top" wrapText="1"/>
    </xf>
    <xf numFmtId="2" fontId="4" fillId="8" borderId="1" xfId="1" applyNumberFormat="1" applyFont="1" applyFill="1" applyBorder="1" applyAlignment="1">
      <alignment horizontal="left" vertical="top" wrapText="1"/>
    </xf>
    <xf numFmtId="166" fontId="4" fillId="2" borderId="1" xfId="1" applyNumberFormat="1" applyFont="1" applyFill="1" applyBorder="1" applyAlignment="1">
      <alignment horizontal="center" vertical="center" wrapText="1"/>
    </xf>
    <xf numFmtId="2" fontId="4" fillId="13" borderId="1" xfId="1" applyNumberFormat="1" applyFont="1" applyFill="1" applyBorder="1" applyAlignment="1">
      <alignment horizontal="left" vertical="top" wrapText="1"/>
    </xf>
    <xf numFmtId="0" fontId="24" fillId="0" borderId="1" xfId="1" applyFont="1" applyFill="1" applyBorder="1" applyAlignment="1">
      <alignment horizontal="left" vertical="top" wrapText="1"/>
    </xf>
    <xf numFmtId="164" fontId="24" fillId="0" borderId="1" xfId="1" applyNumberFormat="1" applyFont="1" applyFill="1" applyBorder="1" applyAlignment="1">
      <alignment horizontal="center" vertical="center" wrapText="1"/>
    </xf>
    <xf numFmtId="164" fontId="25" fillId="0" borderId="1" xfId="1" applyNumberFormat="1" applyFont="1" applyFill="1" applyBorder="1" applyAlignment="1">
      <alignment horizontal="center" vertical="center" wrapText="1"/>
    </xf>
    <xf numFmtId="164" fontId="25" fillId="11" borderId="1" xfId="1" applyNumberFormat="1" applyFont="1" applyFill="1" applyBorder="1" applyAlignment="1">
      <alignment horizontal="center" vertical="center" wrapText="1"/>
    </xf>
    <xf numFmtId="164" fontId="24" fillId="2" borderId="1" xfId="1" applyNumberFormat="1" applyFont="1" applyFill="1" applyBorder="1" applyAlignment="1">
      <alignment horizontal="center" vertical="center" wrapText="1"/>
    </xf>
    <xf numFmtId="1" fontId="25" fillId="9" borderId="1" xfId="1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/>
    </xf>
    <xf numFmtId="0" fontId="26" fillId="8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164" fontId="24" fillId="3" borderId="1" xfId="1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6" fillId="8" borderId="0" xfId="0" applyFont="1" applyFill="1" applyBorder="1"/>
    <xf numFmtId="0" fontId="26" fillId="0" borderId="0" xfId="0" applyFont="1" applyBorder="1"/>
    <xf numFmtId="0" fontId="26" fillId="0" borderId="3" xfId="0" applyFont="1" applyBorder="1"/>
    <xf numFmtId="0" fontId="26" fillId="0" borderId="1" xfId="0" applyFont="1" applyBorder="1"/>
    <xf numFmtId="0" fontId="26" fillId="0" borderId="0" xfId="0" applyFont="1"/>
    <xf numFmtId="2" fontId="24" fillId="0" borderId="1" xfId="1" applyNumberFormat="1" applyFont="1" applyFill="1" applyBorder="1" applyAlignment="1">
      <alignment horizontal="left" vertical="top" wrapText="1"/>
    </xf>
    <xf numFmtId="2" fontId="4" fillId="11" borderId="1" xfId="1" applyNumberFormat="1" applyFont="1" applyFill="1" applyBorder="1" applyAlignment="1" applyProtection="1">
      <alignment horizontal="left" vertical="top" wrapText="1"/>
    </xf>
    <xf numFmtId="2" fontId="4" fillId="7" borderId="1" xfId="1" applyNumberFormat="1" applyFont="1" applyFill="1" applyBorder="1" applyAlignment="1">
      <alignment horizontal="left" vertical="top" wrapText="1"/>
    </xf>
    <xf numFmtId="164" fontId="22" fillId="13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top"/>
    </xf>
    <xf numFmtId="0" fontId="4" fillId="8" borderId="1" xfId="1" applyFont="1" applyFill="1" applyBorder="1" applyAlignment="1">
      <alignment horizontal="left" vertical="top" wrapText="1"/>
    </xf>
    <xf numFmtId="164" fontId="4" fillId="11" borderId="1" xfId="2" applyNumberFormat="1" applyFont="1" applyFill="1" applyBorder="1" applyAlignment="1">
      <alignment horizontal="center"/>
    </xf>
    <xf numFmtId="0" fontId="22" fillId="8" borderId="1" xfId="4" applyFont="1" applyFill="1" applyBorder="1" applyAlignment="1">
      <alignment horizontal="left" vertical="top" wrapText="1"/>
    </xf>
    <xf numFmtId="164" fontId="4" fillId="8" borderId="1" xfId="4" applyNumberFormat="1" applyFont="1" applyFill="1" applyBorder="1" applyAlignment="1">
      <alignment horizontal="center" vertical="top" wrapText="1"/>
    </xf>
    <xf numFmtId="0" fontId="22" fillId="11" borderId="1" xfId="1" applyFont="1" applyFill="1" applyBorder="1" applyAlignment="1">
      <alignment horizontal="left" vertical="top" wrapText="1"/>
    </xf>
    <xf numFmtId="0" fontId="22" fillId="0" borderId="1" xfId="4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22" fillId="0" borderId="1" xfId="4" applyNumberFormat="1" applyFont="1" applyFill="1" applyBorder="1" applyAlignment="1">
      <alignment horizontal="center" vertical="top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4" fontId="22" fillId="8" borderId="1" xfId="4" applyNumberFormat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2" fillId="13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22" fillId="11" borderId="1" xfId="4" applyFont="1" applyFill="1" applyBorder="1" applyAlignment="1">
      <alignment horizontal="left" vertical="top" wrapText="1"/>
    </xf>
    <xf numFmtId="164" fontId="4" fillId="11" borderId="1" xfId="2" applyNumberFormat="1" applyFont="1" applyFill="1" applyBorder="1" applyAlignment="1">
      <alignment horizontal="center" vertical="center"/>
    </xf>
    <xf numFmtId="2" fontId="30" fillId="14" borderId="1" xfId="1" applyNumberFormat="1" applyFont="1" applyFill="1" applyBorder="1" applyAlignment="1">
      <alignment horizontal="left" vertical="center" wrapText="1"/>
    </xf>
    <xf numFmtId="164" fontId="4" fillId="14" borderId="1" xfId="2" applyNumberFormat="1" applyFont="1" applyFill="1" applyBorder="1" applyAlignment="1">
      <alignment horizontal="center" vertical="center"/>
    </xf>
    <xf numFmtId="164" fontId="4" fillId="14" borderId="1" xfId="4" applyNumberFormat="1" applyFont="1" applyFill="1" applyBorder="1" applyAlignment="1">
      <alignment horizontal="center" vertical="center" wrapText="1"/>
    </xf>
    <xf numFmtId="164" fontId="4" fillId="14" borderId="1" xfId="1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top"/>
    </xf>
    <xf numFmtId="0" fontId="16" fillId="14" borderId="1" xfId="0" applyFont="1" applyFill="1" applyBorder="1" applyAlignment="1">
      <alignment horizontal="center" vertical="center" wrapText="1"/>
    </xf>
    <xf numFmtId="0" fontId="0" fillId="14" borderId="0" xfId="0" applyFill="1" applyBorder="1"/>
    <xf numFmtId="0" fontId="0" fillId="14" borderId="3" xfId="0" applyFill="1" applyBorder="1"/>
    <xf numFmtId="0" fontId="0" fillId="14" borderId="1" xfId="0" applyFill="1" applyBorder="1"/>
    <xf numFmtId="0" fontId="0" fillId="14" borderId="0" xfId="0" applyFill="1"/>
    <xf numFmtId="2" fontId="30" fillId="0" borderId="1" xfId="1" applyNumberFormat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2" fillId="0" borderId="1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 vertical="top" wrapText="1"/>
    </xf>
    <xf numFmtId="0" fontId="0" fillId="16" borderId="0" xfId="0" applyFill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1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164" fontId="4" fillId="4" borderId="4" xfId="1" applyNumberFormat="1" applyFont="1" applyFill="1" applyBorder="1" applyAlignment="1">
      <alignment horizontal="center" vertical="center" wrapText="1"/>
    </xf>
    <xf numFmtId="164" fontId="4" fillId="4" borderId="5" xfId="1" applyNumberFormat="1" applyFont="1" applyFill="1" applyBorder="1" applyAlignment="1">
      <alignment horizontal="center" vertical="center" wrapText="1"/>
    </xf>
    <xf numFmtId="164" fontId="4" fillId="4" borderId="6" xfId="1" applyNumberFormat="1" applyFont="1" applyFill="1" applyBorder="1" applyAlignment="1">
      <alignment horizontal="center" vertical="center" wrapText="1"/>
    </xf>
    <xf numFmtId="164" fontId="12" fillId="11" borderId="4" xfId="1" applyNumberFormat="1" applyFont="1" applyFill="1" applyBorder="1" applyAlignment="1">
      <alignment horizontal="center" vertical="center" wrapText="1"/>
    </xf>
    <xf numFmtId="164" fontId="12" fillId="11" borderId="5" xfId="1" applyNumberFormat="1" applyFont="1" applyFill="1" applyBorder="1" applyAlignment="1">
      <alignment horizontal="center" vertical="center" wrapText="1"/>
    </xf>
    <xf numFmtId="164" fontId="12" fillId="11" borderId="6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5">
    <cellStyle name="Excel Built-in Excel Built-in Excel Built-in Excel Built-i" xfId="1"/>
    <cellStyle name="Excel Built-in Excel Built-in Excel Built-in Excel Built-in Обычный_Моя Копия 24(1).06.08" xfId="3"/>
    <cellStyle name="Обычный" xfId="0" builtinId="0"/>
    <cellStyle name="Обычный 2" xfId="4"/>
    <cellStyle name="Обычный 5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-&#1057;&#1055;&#1054;&#1056;&#1058;&#1064;&#1050;&#1054;&#1051;&#1040;/3-&#1057;&#1055;&#1054;&#1056;&#1058;&#1052;&#1040;&#1057;&#1057;&#1054;&#1042;&#1067;&#1045;%20&#1052;&#1045;&#1056;&#1054;&#1055;&#1056;&#1048;&#1071;&#1058;&#1048;&#1071;/2-&#1055;&#1054;&#1061;&#1054;&#1044;&#1067;/&#1051;&#1045;&#1058;&#1054;%202020/&#1047;&#1072;&#1082;&#1072;&#1079;%20&#1087;&#1088;&#1086;&#1076;&#1091;&#1082;&#1090;&#1086;&#1074;%20-%20&#1088;&#1072;&#1073;&#1086;&#1095;&#1072;&#1103;/&#1095;&#1077;&#1088;&#1085;&#1086;&#1074;&#1099;&#1077;/&#1047;&#1072;&#1082;&#1072;&#1079;%20&#1076;&#1083;&#1103;%20&#1087;&#1076;&#1086;%20&#1090;&#1091;&#1088;&#1080;&#1089;&#1090;&#1099;%20(&#1082;&#1086;&#1085;&#1077;&#1095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меные"/>
      <sheetName val="Тренер 2"/>
      <sheetName val="май 4 дня 16 и 2  "/>
      <sheetName val="июнь 10 дней 8 и 2 "/>
    </sheetNames>
    <sheetDataSet>
      <sheetData sheetId="0" refreshError="1">
        <row r="9">
          <cell r="B9" t="str">
            <v>Хлебо-булочные изделия</v>
          </cell>
          <cell r="C9">
            <v>0</v>
          </cell>
          <cell r="D9">
            <v>0.4</v>
          </cell>
          <cell r="E9">
            <v>52.800000000000004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Батон нарезной из муки в/с с микронутриентами, витаминами до 1 кг включительно в упаковке производителя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105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261</v>
          </cell>
          <cell r="O10">
            <v>0</v>
          </cell>
        </row>
        <row r="11">
          <cell r="B11" t="str">
            <v>Изделия хлебобулочные сдобные мелкоштучные в ассортименте из пшеничной муки в/с  2*0,075 в упаковке производителя</v>
          </cell>
          <cell r="C11">
            <v>7.4999999999999997E-2</v>
          </cell>
          <cell r="D11">
            <v>0</v>
          </cell>
          <cell r="E11">
            <v>0</v>
          </cell>
          <cell r="F11">
            <v>0</v>
          </cell>
          <cell r="G11">
            <v>336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339</v>
          </cell>
          <cell r="O11">
            <v>0</v>
          </cell>
        </row>
        <row r="12">
          <cell r="B12" t="str">
            <v>Изделия хлебобулочные слоеные в ассортименте 2*0,05 кг включительно в упаковке производителя</v>
          </cell>
          <cell r="C12">
            <v>0.05</v>
          </cell>
          <cell r="D12">
            <v>0</v>
          </cell>
          <cell r="E12">
            <v>0</v>
          </cell>
          <cell r="F12">
            <v>0</v>
          </cell>
          <cell r="G12">
            <v>324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543</v>
          </cell>
          <cell r="O12">
            <v>0</v>
          </cell>
        </row>
        <row r="13">
          <cell r="B13" t="str">
            <v>Сухари сдобные пшеничные в ассортиментеиз муки хлебопекарной в/с до 1 кг включительно в упаковке производителя</v>
          </cell>
          <cell r="C13">
            <v>0.25</v>
          </cell>
          <cell r="D13">
            <v>0</v>
          </cell>
          <cell r="E13">
            <v>0</v>
          </cell>
          <cell r="F13">
            <v>0</v>
          </cell>
          <cell r="G13">
            <v>187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327</v>
          </cell>
          <cell r="O13">
            <v>0</v>
          </cell>
        </row>
        <row r="14">
          <cell r="B14" t="str">
            <v>Хлеб ржано-пшеничный обогащенный микронутриентами до 1 кг включительно в упаковке производителя</v>
          </cell>
          <cell r="C14">
            <v>0.4</v>
          </cell>
          <cell r="D14">
            <v>0</v>
          </cell>
          <cell r="E14">
            <v>0</v>
          </cell>
          <cell r="F14">
            <v>0</v>
          </cell>
          <cell r="G14">
            <v>53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204</v>
          </cell>
          <cell r="O14">
            <v>0</v>
          </cell>
        </row>
        <row r="15">
          <cell r="B15" t="str">
            <v>Крупа и макаронные:</v>
          </cell>
          <cell r="C15">
            <v>0</v>
          </cell>
          <cell r="D15">
            <v>0.15</v>
          </cell>
          <cell r="E15">
            <v>19.8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Крупа гречневая, ядрица 1 с</v>
          </cell>
          <cell r="C16">
            <v>0.9</v>
          </cell>
          <cell r="D16">
            <v>0</v>
          </cell>
          <cell r="E16">
            <v>0</v>
          </cell>
          <cell r="F16">
            <v>0</v>
          </cell>
          <cell r="G16">
            <v>74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317</v>
          </cell>
          <cell r="O16">
            <v>0</v>
          </cell>
        </row>
        <row r="17">
          <cell r="B17" t="str">
            <v>Крупа пшеничная: «Полтавская №1», «Артек»</v>
          </cell>
          <cell r="C17">
            <v>0.7</v>
          </cell>
          <cell r="D17">
            <v>0</v>
          </cell>
          <cell r="E17">
            <v>0</v>
          </cell>
          <cell r="F17">
            <v>0</v>
          </cell>
          <cell r="G17">
            <v>48.5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326</v>
          </cell>
          <cell r="O17">
            <v>0</v>
          </cell>
        </row>
        <row r="18">
          <cell r="B18" t="str">
            <v>Пшено шлифованное в/с</v>
          </cell>
          <cell r="C18">
            <v>0.9</v>
          </cell>
          <cell r="D18">
            <v>0</v>
          </cell>
          <cell r="E18">
            <v>0</v>
          </cell>
          <cell r="F18">
            <v>0</v>
          </cell>
          <cell r="G18">
            <v>66.5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348</v>
          </cell>
          <cell r="O18">
            <v>0</v>
          </cell>
        </row>
        <row r="19">
          <cell r="B19" t="str">
            <v>Рис шлифованный 1 c</v>
          </cell>
          <cell r="C19">
            <v>0.9</v>
          </cell>
          <cell r="D19">
            <v>0</v>
          </cell>
          <cell r="E19">
            <v>0</v>
          </cell>
          <cell r="F19">
            <v>0</v>
          </cell>
          <cell r="G19">
            <v>74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344</v>
          </cell>
          <cell r="O19">
            <v>0</v>
          </cell>
        </row>
        <row r="20">
          <cell r="B20" t="str">
            <v>Хлопья овсяные «Экстра»</v>
          </cell>
          <cell r="C20">
            <v>0.5</v>
          </cell>
          <cell r="D20">
            <v>0</v>
          </cell>
          <cell r="E20">
            <v>0</v>
          </cell>
          <cell r="F20">
            <v>0</v>
          </cell>
          <cell r="G20">
            <v>140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315</v>
          </cell>
          <cell r="O20">
            <v>0</v>
          </cell>
        </row>
        <row r="21">
          <cell r="B21" t="str">
            <v>Макаронные изделия группы А, высший сорт</v>
          </cell>
          <cell r="C21">
            <v>0.45</v>
          </cell>
          <cell r="D21">
            <v>0</v>
          </cell>
          <cell r="E21">
            <v>0</v>
          </cell>
          <cell r="F21">
            <v>0</v>
          </cell>
          <cell r="G21">
            <v>96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331</v>
          </cell>
          <cell r="O21">
            <v>0</v>
          </cell>
        </row>
        <row r="22">
          <cell r="B22" t="str">
            <v>Фрукты сухие: ( в т.ч. В разделе сублиматы)</v>
          </cell>
          <cell r="C22">
            <v>0</v>
          </cell>
          <cell r="D22">
            <v>0.03</v>
          </cell>
          <cell r="E22">
            <v>3.96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Виноград сушеный «Киш-миш» в/с</v>
          </cell>
          <cell r="C23">
            <v>1</v>
          </cell>
          <cell r="D23">
            <v>0</v>
          </cell>
          <cell r="E23">
            <v>0</v>
          </cell>
          <cell r="F23">
            <v>0</v>
          </cell>
          <cell r="G23">
            <v>205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299</v>
          </cell>
          <cell r="O23">
            <v>0</v>
          </cell>
        </row>
        <row r="24">
          <cell r="B24" t="str">
            <v>Компотная смесь из сухофруктов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>
            <v>84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60</v>
          </cell>
          <cell r="O24">
            <v>0</v>
          </cell>
        </row>
        <row r="25">
          <cell r="B25" t="str">
            <v>Фрукты косточковые сушёные. Абрикосы сушёные (целые плоды) без косточки, в/с</v>
          </cell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>
            <v>242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232</v>
          </cell>
          <cell r="O25">
            <v>0</v>
          </cell>
        </row>
        <row r="26">
          <cell r="B26" t="str">
            <v>Фрукты косточковые сушёные. Сливы сушёные чернослив (целые плоды) без косточки, в/с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198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231</v>
          </cell>
          <cell r="O26">
            <v>0</v>
          </cell>
        </row>
        <row r="27">
          <cell r="B27" t="str">
            <v>Орехи</v>
          </cell>
          <cell r="C27">
            <v>0</v>
          </cell>
          <cell r="D27">
            <v>0.03</v>
          </cell>
          <cell r="E27">
            <v>3.96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Орехи грецкие(ядро) в/с</v>
          </cell>
          <cell r="C28">
            <v>0.1</v>
          </cell>
          <cell r="D28">
            <v>0</v>
          </cell>
          <cell r="E28">
            <v>0</v>
          </cell>
          <cell r="F28">
            <v>0</v>
          </cell>
          <cell r="G28">
            <v>913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656</v>
          </cell>
          <cell r="O28">
            <v>0</v>
          </cell>
        </row>
        <row r="29">
          <cell r="B29" t="str">
            <v>Орехи миндаля сладкого (ядро) в/с</v>
          </cell>
          <cell r="C29">
            <v>0.1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643</v>
          </cell>
          <cell r="O29">
            <v>0</v>
          </cell>
        </row>
        <row r="30">
          <cell r="B30" t="str">
            <v>Орехи фундук (ядро) в/с</v>
          </cell>
          <cell r="C30">
            <v>0.1</v>
          </cell>
          <cell r="D30">
            <v>0</v>
          </cell>
          <cell r="E30">
            <v>0</v>
          </cell>
          <cell r="F30">
            <v>0</v>
          </cell>
          <cell r="G30">
            <v>913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701</v>
          </cell>
          <cell r="O30">
            <v>0</v>
          </cell>
        </row>
        <row r="31">
          <cell r="B31" t="str">
            <v>Соковая продукция из фруктов и овощей:</v>
          </cell>
          <cell r="C31">
            <v>0</v>
          </cell>
          <cell r="D31">
            <v>0.4</v>
          </cell>
          <cell r="E31">
            <v>52.800000000000004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Соки фруктовые прямого отжима осветленные в ассортименте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>
            <v>65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47</v>
          </cell>
          <cell r="O32">
            <v>0</v>
          </cell>
        </row>
        <row r="33">
          <cell r="B33" t="str">
            <v>Соки фруктовые прямого отжима неосветленные в ассортименте</v>
          </cell>
          <cell r="C33">
            <v>0.2</v>
          </cell>
          <cell r="D33">
            <v>0</v>
          </cell>
          <cell r="E33">
            <v>0</v>
          </cell>
          <cell r="F33">
            <v>0</v>
          </cell>
          <cell r="G33">
            <v>70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47</v>
          </cell>
          <cell r="O33">
            <v>0</v>
          </cell>
        </row>
        <row r="34">
          <cell r="B34" t="str">
            <v>вода минеральная природна питьевая столовая до 0,5 л включительно в упаков производителяке</v>
          </cell>
          <cell r="C34">
            <v>0.5</v>
          </cell>
          <cell r="D34">
            <v>0.5</v>
          </cell>
          <cell r="E34">
            <v>66</v>
          </cell>
          <cell r="F34">
            <v>0</v>
          </cell>
          <cell r="G34">
            <v>30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Джем стерилизованый в ассортименте без консервантов</v>
          </cell>
          <cell r="C35">
            <v>1</v>
          </cell>
          <cell r="D35">
            <v>0.04</v>
          </cell>
          <cell r="E35">
            <v>5.28</v>
          </cell>
          <cell r="F35">
            <v>0</v>
          </cell>
          <cell r="G35">
            <v>199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214</v>
          </cell>
          <cell r="O35">
            <v>0</v>
          </cell>
        </row>
        <row r="36">
          <cell r="B36" t="str">
            <v>Сахар, конфеты (коровка, мармелад, халва)</v>
          </cell>
          <cell r="C36">
            <v>0</v>
          </cell>
          <cell r="D36">
            <v>0.1</v>
          </cell>
          <cell r="E36">
            <v>13.200000000000001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>Сахарный песок</v>
          </cell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41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377</v>
          </cell>
          <cell r="O37">
            <v>0</v>
          </cell>
        </row>
        <row r="38">
          <cell r="B38" t="str">
            <v>Мармелад</v>
          </cell>
          <cell r="C38">
            <v>0.25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289</v>
          </cell>
          <cell r="O38">
            <v>0</v>
          </cell>
        </row>
        <row r="39">
          <cell r="B39" t="str">
            <v>Конфеты «Коровка»</v>
          </cell>
          <cell r="C39">
            <v>0.25</v>
          </cell>
          <cell r="D39">
            <v>0</v>
          </cell>
          <cell r="E39">
            <v>0</v>
          </cell>
          <cell r="F39">
            <v>0</v>
          </cell>
          <cell r="G39">
            <v>182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351</v>
          </cell>
          <cell r="O39">
            <v>0</v>
          </cell>
        </row>
        <row r="40">
          <cell r="B40" t="str">
            <v>Конфеты шоколадные с начинкой в ассортименте</v>
          </cell>
          <cell r="C40">
            <v>0.2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576</v>
          </cell>
          <cell r="O40">
            <v>0</v>
          </cell>
        </row>
        <row r="41">
          <cell r="B41" t="str">
            <v xml:space="preserve">Зефир в промышленной упаковке </v>
          </cell>
          <cell r="C41">
            <v>1</v>
          </cell>
          <cell r="D41">
            <v>0</v>
          </cell>
          <cell r="E41">
            <v>0</v>
          </cell>
          <cell r="F41">
            <v>0</v>
          </cell>
          <cell r="G41">
            <v>157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295</v>
          </cell>
          <cell r="O41">
            <v>0</v>
          </cell>
        </row>
        <row r="42">
          <cell r="B42" t="str">
            <v xml:space="preserve">Шоколад обыкновенный с добавками </v>
          </cell>
          <cell r="C42">
            <v>0.09</v>
          </cell>
          <cell r="D42">
            <v>0</v>
          </cell>
          <cell r="E42">
            <v>0</v>
          </cell>
          <cell r="F42">
            <v>0</v>
          </cell>
          <cell r="G42">
            <v>678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550</v>
          </cell>
          <cell r="O42">
            <v>0</v>
          </cell>
        </row>
        <row r="43">
          <cell r="B43" t="str">
            <v>мед натуральный до 1,0 кг включительно (желательно в пластиковой упаковке производителя или саше)</v>
          </cell>
          <cell r="C43">
            <v>1</v>
          </cell>
          <cell r="D43">
            <v>0.03</v>
          </cell>
          <cell r="E43">
            <v>3.96</v>
          </cell>
          <cell r="F43">
            <v>0</v>
          </cell>
          <cell r="G43">
            <v>266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318</v>
          </cell>
          <cell r="O43">
            <v>0</v>
          </cell>
        </row>
        <row r="44">
          <cell r="B44" t="str">
            <v>Мучные кондитерские изделия (вафли, печенье) в упаковке производителя</v>
          </cell>
          <cell r="C44">
            <v>0</v>
          </cell>
          <cell r="D44">
            <v>0.2</v>
          </cell>
          <cell r="E44">
            <v>26.400000000000002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>Вафли с начинкой в ассортименте в упаковке производителя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>
            <v>238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210</v>
          </cell>
          <cell r="O45">
            <v>0</v>
          </cell>
        </row>
        <row r="46">
          <cell r="B46" t="str">
            <v>Кексы в ассортименте в упаковке производителя</v>
          </cell>
          <cell r="C46">
            <v>1</v>
          </cell>
          <cell r="D46">
            <v>0</v>
          </cell>
          <cell r="E46">
            <v>0</v>
          </cell>
          <cell r="F46">
            <v>0</v>
          </cell>
          <cell r="G46">
            <v>566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429</v>
          </cell>
          <cell r="O46">
            <v>0</v>
          </cell>
        </row>
        <row r="47">
          <cell r="B47" t="str">
            <v>Крекер (сухое печенье) в упаковке производителя</v>
          </cell>
          <cell r="C47">
            <v>1</v>
          </cell>
          <cell r="D47">
            <v>0</v>
          </cell>
          <cell r="E47">
            <v>0</v>
          </cell>
          <cell r="F47">
            <v>0</v>
          </cell>
          <cell r="G47">
            <v>194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352</v>
          </cell>
          <cell r="O47">
            <v>0</v>
          </cell>
        </row>
        <row r="48">
          <cell r="B48" t="str">
            <v>печенье овсяное в упаковке производителя</v>
          </cell>
          <cell r="C48">
            <v>0.4</v>
          </cell>
          <cell r="D48">
            <v>0</v>
          </cell>
          <cell r="E48">
            <v>0</v>
          </cell>
          <cell r="F48">
            <v>0</v>
          </cell>
          <cell r="G48">
            <v>151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437</v>
          </cell>
          <cell r="O48">
            <v>0</v>
          </cell>
        </row>
        <row r="49">
          <cell r="B49" t="str">
            <v>Печенье сдобное в упаковке производителя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238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465</v>
          </cell>
          <cell r="O49">
            <v>0</v>
          </cell>
        </row>
        <row r="50">
          <cell r="B50" t="str">
            <v>Печенье сахарное в ассортименте в упаковке производителя</v>
          </cell>
          <cell r="C50">
            <v>1</v>
          </cell>
          <cell r="D50">
            <v>0</v>
          </cell>
          <cell r="E50">
            <v>0</v>
          </cell>
          <cell r="F50">
            <v>0</v>
          </cell>
          <cell r="G50">
            <v>180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408</v>
          </cell>
          <cell r="O50">
            <v>0</v>
          </cell>
        </row>
        <row r="51">
          <cell r="B51" t="str">
            <v>Пряники заварные, глазированные, с начинкой в ассортименте в упаковке производителя</v>
          </cell>
          <cell r="C51">
            <v>0.48</v>
          </cell>
          <cell r="D51">
            <v>0</v>
          </cell>
          <cell r="E51">
            <v>0</v>
          </cell>
          <cell r="F51">
            <v>0</v>
          </cell>
          <cell r="G51">
            <v>170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334</v>
          </cell>
          <cell r="O51">
            <v>0</v>
          </cell>
        </row>
        <row r="52">
          <cell r="B52" t="str">
            <v>Напитки кофейные, какао, кисели, чай:</v>
          </cell>
          <cell r="C52">
            <v>0</v>
          </cell>
          <cell r="D52">
            <v>0.01</v>
          </cell>
          <cell r="E52">
            <v>1.32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Чай черный байховый крупнолистовой в/с</v>
          </cell>
          <cell r="C53">
            <v>0.1</v>
          </cell>
          <cell r="D53">
            <v>0</v>
          </cell>
          <cell r="E53">
            <v>0</v>
          </cell>
          <cell r="F53">
            <v>0</v>
          </cell>
          <cell r="G53">
            <v>400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140</v>
          </cell>
          <cell r="O53">
            <v>0</v>
          </cell>
        </row>
        <row r="54">
          <cell r="B54" t="str">
            <v>чай черный байховый фасованный в пакетиках в/с  в упаковках до 100 пак.</v>
          </cell>
          <cell r="C54">
            <v>0.2</v>
          </cell>
          <cell r="D54">
            <v>0</v>
          </cell>
          <cell r="E54">
            <v>0</v>
          </cell>
          <cell r="F54">
            <v>0</v>
          </cell>
          <cell r="G54">
            <v>715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140</v>
          </cell>
          <cell r="O54">
            <v>0</v>
          </cell>
        </row>
        <row r="55">
          <cell r="B55" t="str">
            <v>Какао порошок в упаковке производителя</v>
          </cell>
          <cell r="C55">
            <v>0.2</v>
          </cell>
          <cell r="D55">
            <v>0</v>
          </cell>
          <cell r="E55">
            <v>0</v>
          </cell>
          <cell r="F55">
            <v>0</v>
          </cell>
          <cell r="G55">
            <v>154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289</v>
          </cell>
          <cell r="O55">
            <v>0</v>
          </cell>
        </row>
        <row r="56">
          <cell r="B56" t="str">
            <v>Кисель обогащенный витаминно-минеральными комплексами без консервантов и искусственных пищевых добавок в упаковке производителя</v>
          </cell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125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344</v>
          </cell>
          <cell r="O56">
            <v>0</v>
          </cell>
        </row>
        <row r="57">
          <cell r="B57" t="str">
            <v>Продукты мясные промышленного производства</v>
          </cell>
          <cell r="C57">
            <v>0</v>
          </cell>
          <cell r="D57">
            <v>0.36</v>
          </cell>
          <cell r="E57">
            <v>47.519999999999996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 xml:space="preserve">Консервы мясные.Мясо говядины  тушеное. ГОСТ </v>
          </cell>
          <cell r="C58">
            <v>0.32500000000000001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186</v>
          </cell>
          <cell r="O58">
            <v>0</v>
          </cell>
        </row>
        <row r="59">
          <cell r="B59" t="str">
            <v>Грудки кур замороженные</v>
          </cell>
          <cell r="C59">
            <v>1</v>
          </cell>
          <cell r="D59">
            <v>0</v>
          </cell>
          <cell r="E59">
            <v>0</v>
          </cell>
          <cell r="F59">
            <v>0</v>
          </cell>
          <cell r="G59">
            <v>269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160</v>
          </cell>
          <cell r="O59">
            <v>0</v>
          </cell>
        </row>
        <row r="60">
          <cell r="B60" t="str">
            <v>Рыбопродукты:</v>
          </cell>
          <cell r="C60">
            <v>0</v>
          </cell>
          <cell r="D60">
            <v>0.09</v>
          </cell>
          <cell r="E60">
            <v>11.879999999999999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 t="str">
            <v>Консервы рыбные натуральные «Горбуша»</v>
          </cell>
          <cell r="C61">
            <v>0.245</v>
          </cell>
          <cell r="D61">
            <v>0</v>
          </cell>
          <cell r="E61">
            <v>0</v>
          </cell>
          <cell r="F61">
            <v>0</v>
          </cell>
          <cell r="G61">
            <v>272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144</v>
          </cell>
          <cell r="O61">
            <v>0</v>
          </cell>
        </row>
        <row r="62">
          <cell r="B62" t="str">
            <v>консервы рыбные натуральные "Сайра" до 0,3 кг в ж/б упаковке</v>
          </cell>
          <cell r="C62">
            <v>0.25</v>
          </cell>
          <cell r="D62">
            <v>0</v>
          </cell>
          <cell r="E62">
            <v>0</v>
          </cell>
          <cell r="F62">
            <v>0</v>
          </cell>
          <cell r="G62">
            <v>236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275</v>
          </cell>
          <cell r="O62">
            <v>0</v>
          </cell>
        </row>
        <row r="63">
          <cell r="B63" t="str">
            <v>консервы из копченой рыбы. Шпроты в масле. До 0,3 включительно в прмышленной ж/б упаковке</v>
          </cell>
          <cell r="C63">
            <v>0.16</v>
          </cell>
          <cell r="D63">
            <v>0</v>
          </cell>
          <cell r="E63">
            <v>0</v>
          </cell>
          <cell r="F63">
            <v>0</v>
          </cell>
          <cell r="G63">
            <v>382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363</v>
          </cell>
          <cell r="O63">
            <v>0</v>
          </cell>
        </row>
        <row r="64">
          <cell r="B64" t="str">
            <v>Колбасные изделия:</v>
          </cell>
          <cell r="C64">
            <v>0</v>
          </cell>
          <cell r="D64">
            <v>0.05</v>
          </cell>
          <cell r="E64">
            <v>6.6000000000000005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Колбаса с/к в ассортименте</v>
          </cell>
          <cell r="C65">
            <v>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476</v>
          </cell>
          <cell r="O65">
            <v>0</v>
          </cell>
        </row>
        <row r="66">
          <cell r="B66" t="str">
            <v>Колбаса варено-копченая в ассортименте в/с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286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420</v>
          </cell>
          <cell r="O66">
            <v>0</v>
          </cell>
        </row>
        <row r="67">
          <cell r="B67" t="str">
            <v>Продукты из свинины копчено-запеченные. Корейка в/с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549</v>
          </cell>
          <cell r="O67">
            <v>0</v>
          </cell>
        </row>
        <row r="68">
          <cell r="B68" t="str">
            <v>Продукты из свинины копчено-запеченные. Бекон любительский в/с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500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393</v>
          </cell>
          <cell r="O68">
            <v>0</v>
          </cell>
        </row>
        <row r="69">
          <cell r="B69" t="str">
            <v>Молочные продукты ( оставить большую часть на свежие продукты):</v>
          </cell>
          <cell r="C69">
            <v>0</v>
          </cell>
          <cell r="D69">
            <v>0.4</v>
          </cell>
          <cell r="E69">
            <v>52.800000000000004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B70" t="str">
            <v>Консервы молочные. Молоко цельное сгущенное с сахаром, 8,5% жирности</v>
          </cell>
          <cell r="C70">
            <v>0.38</v>
          </cell>
          <cell r="D70">
            <v>0</v>
          </cell>
          <cell r="E70">
            <v>0</v>
          </cell>
          <cell r="F70">
            <v>0</v>
          </cell>
          <cell r="G70">
            <v>212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324</v>
          </cell>
          <cell r="O70">
            <v>0</v>
          </cell>
        </row>
        <row r="71">
          <cell r="B71" t="str">
            <v>Масло из коровьего молока несоленое 82,5 % жирности до 0,5 кг в упаковке производителя</v>
          </cell>
          <cell r="C71">
            <v>0.2</v>
          </cell>
          <cell r="D71">
            <v>0.08</v>
          </cell>
          <cell r="E71">
            <v>10.56</v>
          </cell>
          <cell r="F71">
            <v>0</v>
          </cell>
          <cell r="G71">
            <v>652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747</v>
          </cell>
          <cell r="O71">
            <v>0</v>
          </cell>
        </row>
        <row r="72">
          <cell r="B72" t="str">
            <v>Йогурт фруктовый 2,5% жирности в ассортименте до 0,125 кг в упаковке производителя</v>
          </cell>
          <cell r="C72">
            <v>0.125</v>
          </cell>
          <cell r="D72">
            <v>0</v>
          </cell>
          <cell r="E72">
            <v>0</v>
          </cell>
          <cell r="F72">
            <v>0</v>
          </cell>
          <cell r="G72">
            <v>153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87</v>
          </cell>
          <cell r="O72">
            <v>0</v>
          </cell>
        </row>
        <row r="73">
          <cell r="B73" t="str">
            <v>Молоко питьевое ультрапастеризованное 2,5 % жирности длительного хранения</v>
          </cell>
          <cell r="C73">
            <v>1</v>
          </cell>
          <cell r="D73">
            <v>0</v>
          </cell>
          <cell r="E73">
            <v>0</v>
          </cell>
          <cell r="F73">
            <v>0</v>
          </cell>
          <cell r="G73">
            <v>63.5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53</v>
          </cell>
          <cell r="O73">
            <v>0</v>
          </cell>
        </row>
        <row r="74">
          <cell r="B74" t="str">
            <v>Молоко цельное сухое 25% жирности</v>
          </cell>
          <cell r="C74">
            <v>0.4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475</v>
          </cell>
          <cell r="O74">
            <v>0</v>
          </cell>
        </row>
        <row r="75">
          <cell r="B75" t="str">
            <v>сыры</v>
          </cell>
          <cell r="C75">
            <v>0</v>
          </cell>
          <cell r="D75">
            <v>0.03</v>
          </cell>
          <cell r="E75">
            <v>3.96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Сыр «Российский» 50% жир.</v>
          </cell>
          <cell r="C76">
            <v>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365</v>
          </cell>
          <cell r="O76">
            <v>0</v>
          </cell>
        </row>
        <row r="77">
          <cell r="B77" t="str">
            <v>Сыры полутвердые в ассортименте высший сорт</v>
          </cell>
          <cell r="C77">
            <v>1</v>
          </cell>
          <cell r="D77">
            <v>0</v>
          </cell>
          <cell r="E77">
            <v>0</v>
          </cell>
          <cell r="F77">
            <v>0</v>
          </cell>
          <cell r="G77">
            <v>448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365</v>
          </cell>
          <cell r="O77">
            <v>0</v>
          </cell>
        </row>
        <row r="78">
          <cell r="B78" t="str">
            <v>Масложировая продукция:</v>
          </cell>
          <cell r="C78">
            <v>0</v>
          </cell>
          <cell r="D78">
            <v>0.02</v>
          </cell>
          <cell r="E78">
            <v>2.64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B79" t="str">
            <v>Масло подсолнечное рафинированное дезодорированное, в/с</v>
          </cell>
          <cell r="C79">
            <v>0.92</v>
          </cell>
          <cell r="D79">
            <v>0</v>
          </cell>
          <cell r="E79">
            <v>0</v>
          </cell>
          <cell r="F79">
            <v>0</v>
          </cell>
          <cell r="G79">
            <v>88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899</v>
          </cell>
          <cell r="O79">
            <v>0</v>
          </cell>
        </row>
        <row r="80">
          <cell r="B80" t="str">
            <v>Масло оливковое , в/с</v>
          </cell>
          <cell r="C80">
            <v>0.5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899</v>
          </cell>
          <cell r="O80">
            <v>0</v>
          </cell>
        </row>
        <row r="81">
          <cell r="B81" t="str">
            <v>Морепродукты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B82" t="str">
            <v>Икра лососевая зернистая 1 с  до 0,5 в промышленной упаковке</v>
          </cell>
          <cell r="C82">
            <v>0.14000000000000001</v>
          </cell>
          <cell r="D82">
            <v>0.02</v>
          </cell>
          <cell r="E82">
            <v>2.64</v>
          </cell>
          <cell r="F82">
            <v>0</v>
          </cell>
          <cell r="G82">
            <v>3440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250</v>
          </cell>
          <cell r="O82">
            <v>0</v>
          </cell>
        </row>
        <row r="83">
          <cell r="B83" t="str">
            <v>капуста морская</v>
          </cell>
          <cell r="C83">
            <v>0.25</v>
          </cell>
          <cell r="D83">
            <v>0.25</v>
          </cell>
          <cell r="E83">
            <v>33</v>
          </cell>
          <cell r="F83">
            <v>0</v>
          </cell>
          <cell r="G83">
            <v>138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49</v>
          </cell>
          <cell r="O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O84">
            <v>0</v>
          </cell>
        </row>
        <row r="85">
          <cell r="B85" t="str">
            <v>Картофель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 t="str">
            <v xml:space="preserve">картофель продовольственный ранний(поступающий в прдажу до 01 сентября) </v>
          </cell>
          <cell r="C86">
            <v>1</v>
          </cell>
          <cell r="D86">
            <v>0.3</v>
          </cell>
          <cell r="E86">
            <v>39.6</v>
          </cell>
          <cell r="F86">
            <v>0</v>
          </cell>
          <cell r="G86">
            <v>36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80</v>
          </cell>
          <cell r="O86">
            <v>0</v>
          </cell>
        </row>
        <row r="87">
          <cell r="B87" t="str">
            <v>пюре картофельное сухое</v>
          </cell>
          <cell r="C87">
            <v>0.25</v>
          </cell>
          <cell r="D87">
            <v>0.05</v>
          </cell>
          <cell r="E87">
            <v>6.6000000000000005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315</v>
          </cell>
          <cell r="O87">
            <v>0</v>
          </cell>
        </row>
        <row r="88">
          <cell r="B88" t="str">
            <v>овощи  свежие или консервированные</v>
          </cell>
          <cell r="C88">
            <v>0</v>
          </cell>
          <cell r="D88">
            <v>0.4</v>
          </cell>
          <cell r="E88">
            <v>52.800000000000004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>Огурцы свежие ( короткоплодные, среднеплодные, длиннопладные)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185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12</v>
          </cell>
          <cell r="O89">
            <v>0</v>
          </cell>
        </row>
        <row r="90">
          <cell r="B90" t="str">
            <v>Томаты свежие в/с</v>
          </cell>
          <cell r="C90">
            <v>1</v>
          </cell>
          <cell r="D90">
            <v>0</v>
          </cell>
          <cell r="E90">
            <v>0</v>
          </cell>
          <cell r="F90">
            <v>0</v>
          </cell>
          <cell r="G90">
            <v>228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</v>
          </cell>
          <cell r="O90">
            <v>0</v>
          </cell>
        </row>
        <row r="91">
          <cell r="B91" t="str">
            <v>Капуста белокочанная свежая в/с</v>
          </cell>
          <cell r="C91">
            <v>1</v>
          </cell>
          <cell r="D91">
            <v>0</v>
          </cell>
          <cell r="E91">
            <v>0</v>
          </cell>
          <cell r="F91">
            <v>0</v>
          </cell>
          <cell r="G91">
            <v>46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31</v>
          </cell>
          <cell r="O91">
            <v>0</v>
          </cell>
        </row>
        <row r="92">
          <cell r="B92" t="str">
            <v>Лук репчатый свежий 1 класс</v>
          </cell>
          <cell r="C92">
            <v>1</v>
          </cell>
          <cell r="D92">
            <v>0</v>
          </cell>
          <cell r="E92">
            <v>0</v>
          </cell>
          <cell r="F92">
            <v>0</v>
          </cell>
          <cell r="G92">
            <v>31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</v>
          </cell>
          <cell r="O92">
            <v>0</v>
          </cell>
        </row>
        <row r="93">
          <cell r="B93" t="str">
            <v>Морковь свежая столовая высший сорт</v>
          </cell>
          <cell r="C93">
            <v>1</v>
          </cell>
          <cell r="D93">
            <v>0</v>
          </cell>
          <cell r="E93">
            <v>0</v>
          </cell>
          <cell r="F93">
            <v>0</v>
          </cell>
          <cell r="G93">
            <v>36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29</v>
          </cell>
          <cell r="O93">
            <v>0</v>
          </cell>
        </row>
        <row r="94">
          <cell r="B94" t="str">
            <v>Свекла свежая столовая  1 сорт</v>
          </cell>
          <cell r="C94">
            <v>1</v>
          </cell>
          <cell r="D94">
            <v>0</v>
          </cell>
          <cell r="E94">
            <v>0</v>
          </cell>
          <cell r="F94">
            <v>0</v>
          </cell>
          <cell r="G94">
            <v>28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46</v>
          </cell>
          <cell r="O94">
            <v>0</v>
          </cell>
        </row>
        <row r="95">
          <cell r="B95" t="str">
            <v>Горошек зеленый., консервированный в/с</v>
          </cell>
          <cell r="C95">
            <v>0.38</v>
          </cell>
          <cell r="D95">
            <v>0</v>
          </cell>
          <cell r="E95">
            <v>0</v>
          </cell>
          <cell r="F95">
            <v>0</v>
          </cell>
          <cell r="G95">
            <v>149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55</v>
          </cell>
          <cell r="O95">
            <v>0</v>
          </cell>
        </row>
        <row r="96">
          <cell r="B96" t="str">
            <v>Кукуруза консервированная саахарная из целых зерен (импортная) до 1 кг в упаковке производителя</v>
          </cell>
          <cell r="C96">
            <v>0.4</v>
          </cell>
          <cell r="D96">
            <v>0</v>
          </cell>
          <cell r="E96">
            <v>0</v>
          </cell>
          <cell r="F96">
            <v>0</v>
          </cell>
          <cell r="G96">
            <v>140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58</v>
          </cell>
          <cell r="O96">
            <v>0</v>
          </cell>
        </row>
        <row r="97">
          <cell r="B97" t="str">
            <v>Икра кабачковая в жестяных банках</v>
          </cell>
          <cell r="C97">
            <v>0.54500000000000004</v>
          </cell>
          <cell r="D97">
            <v>0</v>
          </cell>
          <cell r="E97">
            <v>0</v>
          </cell>
          <cell r="F97">
            <v>0</v>
          </cell>
          <cell r="G97">
            <v>88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97</v>
          </cell>
          <cell r="O97">
            <v>0</v>
          </cell>
        </row>
        <row r="98">
          <cell r="B98" t="str">
            <v>Икра баклажанная  в жестяных банках</v>
          </cell>
          <cell r="C98">
            <v>0.54500000000000004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74</v>
          </cell>
          <cell r="O98">
            <v>0</v>
          </cell>
        </row>
        <row r="99">
          <cell r="B99" t="str">
            <v>Фрукты свежие и консервир</v>
          </cell>
          <cell r="C99">
            <v>0</v>
          </cell>
          <cell r="D99">
            <v>0.5</v>
          </cell>
          <cell r="E99">
            <v>66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 t="str">
            <v>Апельсины свежие высший сорт</v>
          </cell>
          <cell r="C100">
            <v>1</v>
          </cell>
          <cell r="D100">
            <v>0</v>
          </cell>
          <cell r="E100">
            <v>0</v>
          </cell>
          <cell r="F100">
            <v>0</v>
          </cell>
          <cell r="G100">
            <v>145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38</v>
          </cell>
          <cell r="O100">
            <v>0</v>
          </cell>
        </row>
        <row r="101">
          <cell r="B101" t="str">
            <v>бананы свежие весовые 1 кл</v>
          </cell>
          <cell r="C101">
            <v>1</v>
          </cell>
          <cell r="D101">
            <v>0</v>
          </cell>
          <cell r="E101">
            <v>0</v>
          </cell>
          <cell r="F101">
            <v>0</v>
          </cell>
          <cell r="G101">
            <v>129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87</v>
          </cell>
          <cell r="O101">
            <v>0</v>
          </cell>
        </row>
        <row r="102">
          <cell r="B102" t="str">
            <v>Киви (высший сорт, первый сорт)</v>
          </cell>
          <cell r="C102">
            <v>1</v>
          </cell>
          <cell r="D102">
            <v>0</v>
          </cell>
          <cell r="E102">
            <v>0</v>
          </cell>
          <cell r="F102">
            <v>0</v>
          </cell>
          <cell r="G102">
            <v>213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46</v>
          </cell>
          <cell r="O102">
            <v>0</v>
          </cell>
        </row>
        <row r="103">
          <cell r="B103" t="str">
            <v>Лимоны свежие, высший сорт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152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30</v>
          </cell>
          <cell r="O103">
            <v>0</v>
          </cell>
        </row>
        <row r="104">
          <cell r="B104" t="str">
            <v>Яблоки свежие 1 сорт</v>
          </cell>
          <cell r="C104">
            <v>1</v>
          </cell>
          <cell r="D104">
            <v>0</v>
          </cell>
          <cell r="E104">
            <v>0</v>
          </cell>
          <cell r="F104">
            <v>0</v>
          </cell>
          <cell r="G104">
            <v>122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48</v>
          </cell>
          <cell r="O104">
            <v>0</v>
          </cell>
        </row>
        <row r="105">
          <cell r="B105" t="str">
            <v>Компоты в ассортименте, высший сорт до 1,0 кг в упаковке производителя</v>
          </cell>
          <cell r="C105">
            <v>0.72</v>
          </cell>
          <cell r="D105">
            <v>0</v>
          </cell>
          <cell r="E105">
            <v>0</v>
          </cell>
          <cell r="F105">
            <v>0</v>
          </cell>
          <cell r="G105">
            <v>127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85</v>
          </cell>
          <cell r="O105">
            <v>0</v>
          </cell>
        </row>
        <row r="106">
          <cell r="B106" t="str">
            <v>Специи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513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B107" t="str">
            <v>лавровый лист</v>
          </cell>
          <cell r="C107">
            <v>0.1</v>
          </cell>
          <cell r="D107">
            <v>0</v>
          </cell>
          <cell r="E107">
            <v>0</v>
          </cell>
          <cell r="F107">
            <v>0</v>
          </cell>
          <cell r="G107">
            <v>1030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313</v>
          </cell>
          <cell r="O107">
            <v>0</v>
          </cell>
        </row>
        <row r="108">
          <cell r="B108" t="str">
            <v>перец черный горошком</v>
          </cell>
          <cell r="C108">
            <v>0.1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215</v>
          </cell>
          <cell r="O108">
            <v>0</v>
          </cell>
        </row>
        <row r="109">
          <cell r="B109" t="str">
            <v>Аскорбиновая кислота до 0,1 кг в  упаковке производителя</v>
          </cell>
          <cell r="C109">
            <v>0.1</v>
          </cell>
          <cell r="D109">
            <v>3.0000000000000001E-3</v>
          </cell>
          <cell r="E109">
            <v>0.39600000000000002</v>
          </cell>
          <cell r="F109">
            <v>0</v>
          </cell>
          <cell r="G109">
            <v>2646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11</v>
          </cell>
          <cell r="O109">
            <v>0</v>
          </cell>
        </row>
        <row r="110">
          <cell r="B110" t="str">
            <v xml:space="preserve">соль поваренная </v>
          </cell>
          <cell r="C110">
            <v>0.1</v>
          </cell>
          <cell r="D110">
            <v>7.0000000000000001E-3</v>
          </cell>
          <cell r="E110">
            <v>0.92400000000000004</v>
          </cell>
          <cell r="F110">
            <v>0</v>
          </cell>
          <cell r="G110">
            <v>14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471</v>
          </cell>
          <cell r="O110">
            <v>0</v>
          </cell>
        </row>
        <row r="111">
          <cell r="B111" t="str">
            <v>Чеснок</v>
          </cell>
          <cell r="C111">
            <v>1</v>
          </cell>
          <cell r="D111">
            <v>0</v>
          </cell>
          <cell r="E111">
            <v>0</v>
          </cell>
          <cell r="F111">
            <v>0</v>
          </cell>
          <cell r="G111">
            <v>214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149</v>
          </cell>
          <cell r="O111">
            <v>0</v>
          </cell>
        </row>
        <row r="112">
          <cell r="B112" t="str">
            <v>сода пищевая</v>
          </cell>
          <cell r="C112">
            <v>0.2</v>
          </cell>
          <cell r="D112">
            <v>0</v>
          </cell>
          <cell r="E112">
            <v>0</v>
          </cell>
          <cell r="F112">
            <v>0</v>
          </cell>
          <cell r="G112">
            <v>76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O114">
            <v>0</v>
          </cell>
        </row>
        <row r="115">
          <cell r="B115" t="str">
            <v>СУБЛИМАТЫ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 t="str">
            <v>МЯСОПРОДУКТЫ</v>
          </cell>
          <cell r="C116">
            <v>0</v>
          </cell>
          <cell r="D116">
            <v>0.05</v>
          </cell>
          <cell r="E116">
            <v>6.6000000000000005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B117" t="str">
            <v>Говядина вареная сублим</v>
          </cell>
          <cell r="C117">
            <v>0.1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474</v>
          </cell>
          <cell r="O117">
            <v>0</v>
          </cell>
        </row>
        <row r="118">
          <cell r="B118" t="str">
            <v>Говядина копченая сублим</v>
          </cell>
          <cell r="C118">
            <v>0.1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474</v>
          </cell>
          <cell r="O118">
            <v>0</v>
          </cell>
        </row>
        <row r="119">
          <cell r="B119" t="str">
            <v>Курица (филе) сублимированная</v>
          </cell>
          <cell r="C119">
            <v>0.1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470</v>
          </cell>
          <cell r="O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E128"/>
  <sheetViews>
    <sheetView showZeros="0" zoomScale="84" zoomScaleNormal="84" workbookViewId="0">
      <pane xSplit="6" ySplit="8" topLeftCell="BD65" activePane="bottomRight" state="frozen"/>
      <selection pane="topRight" activeCell="G1" sqref="G1"/>
      <selection pane="bottomLeft" activeCell="A4" sqref="A4"/>
      <selection pane="bottomRight" activeCell="F78" sqref="F78"/>
    </sheetView>
  </sheetViews>
  <sheetFormatPr defaultRowHeight="15.75" x14ac:dyDescent="0.25"/>
  <cols>
    <col min="1" max="1" width="36.85546875" style="1" customWidth="1"/>
    <col min="2" max="2" width="11.85546875" style="2" customWidth="1"/>
    <col min="3" max="3" width="8.42578125" style="3" customWidth="1"/>
    <col min="4" max="4" width="8.42578125" style="4" customWidth="1"/>
    <col min="5" max="5" width="12.7109375" style="5" customWidth="1"/>
    <col min="6" max="6" width="7.140625" style="6" customWidth="1"/>
    <col min="7" max="7" width="7.7109375" style="6" customWidth="1"/>
    <col min="8" max="11" width="9.140625" style="6"/>
    <col min="12" max="12" width="9.140625" style="7"/>
    <col min="13" max="13" width="13.140625" style="24" customWidth="1"/>
    <col min="14" max="14" width="11.140625" style="25" customWidth="1"/>
    <col min="15" max="15" width="9.140625" style="10"/>
    <col min="16" max="16" width="8.28515625" style="6" customWidth="1"/>
    <col min="17" max="19" width="9.140625" style="6"/>
    <col min="20" max="20" width="9.140625" style="11"/>
    <col min="21" max="21" width="13.140625" style="24" customWidth="1"/>
    <col min="22" max="22" width="11.140625" style="30" customWidth="1"/>
    <col min="23" max="23" width="9.140625" style="10"/>
    <col min="24" max="27" width="9.140625" style="12"/>
    <col min="28" max="28" width="9.140625" style="13"/>
    <col min="29" max="29" width="11.42578125" style="24" customWidth="1"/>
    <col min="30" max="30" width="9.42578125" style="25" customWidth="1"/>
    <col min="31" max="31" width="9.140625" style="14"/>
    <col min="32" max="32" width="9.140625" style="15"/>
    <col min="33" max="34" width="9.140625" style="12"/>
    <col min="35" max="35" width="9.140625" style="16"/>
    <col min="36" max="36" width="9.140625" style="11"/>
    <col min="37" max="37" width="11.140625" style="24" customWidth="1"/>
    <col min="38" max="38" width="11.140625" style="25" customWidth="1"/>
    <col min="39" max="39" width="9.140625" style="17"/>
    <col min="40" max="40" width="7.7109375" style="6" customWidth="1"/>
    <col min="41" max="44" width="9.140625" style="6"/>
    <col min="45" max="45" width="9.140625" style="18"/>
    <col min="46" max="46" width="13.140625" style="24" customWidth="1"/>
    <col min="47" max="47" width="11.140625" style="25" customWidth="1"/>
    <col min="48" max="48" width="9.140625" style="10"/>
    <col min="49" max="49" width="8.28515625" style="6" customWidth="1"/>
    <col min="50" max="52" width="9.140625" style="6"/>
    <col min="53" max="53" width="9.140625" style="11"/>
    <col min="54" max="54" width="13.140625" style="24" customWidth="1"/>
    <col min="55" max="55" width="11.140625" style="30" customWidth="1"/>
    <col min="56" max="56" width="9.140625" style="10"/>
    <col min="57" max="60" width="9.140625" style="12"/>
    <col min="61" max="61" width="9.140625" style="13"/>
    <col min="62" max="62" width="11.42578125" style="24" customWidth="1"/>
    <col min="63" max="63" width="9.42578125" style="25" customWidth="1"/>
    <col min="64" max="64" width="9.140625" style="14"/>
    <col min="65" max="65" width="2.5703125" style="19" customWidth="1"/>
    <col min="66" max="66" width="9.140625" style="211" customWidth="1"/>
    <col min="67" max="67" width="11.85546875" style="21" customWidth="1"/>
    <col min="68" max="68" width="15.140625" style="27" customWidth="1"/>
    <col min="69" max="69" width="2.7109375" style="28" customWidth="1"/>
    <col min="70" max="70" width="9.140625" style="211" customWidth="1"/>
    <col min="71" max="71" width="10.28515625" style="12" bestFit="1" customWidth="1"/>
    <col min="72" max="106" width="9.140625" style="16"/>
  </cols>
  <sheetData>
    <row r="1" spans="1:109" x14ac:dyDescent="0.25">
      <c r="M1" s="8" t="s">
        <v>0</v>
      </c>
      <c r="N1" s="9">
        <v>3000</v>
      </c>
      <c r="U1" s="8" t="s">
        <v>0</v>
      </c>
      <c r="V1" s="9">
        <v>3000</v>
      </c>
      <c r="AC1" s="8" t="s">
        <v>0</v>
      </c>
      <c r="AD1" s="9">
        <v>3000</v>
      </c>
      <c r="AK1" s="8" t="s">
        <v>0</v>
      </c>
      <c r="AL1" s="9">
        <v>3000</v>
      </c>
      <c r="AT1" s="8" t="s">
        <v>0</v>
      </c>
      <c r="AU1" s="9">
        <v>3000</v>
      </c>
      <c r="BB1" s="8" t="s">
        <v>0</v>
      </c>
      <c r="BC1" s="9">
        <v>3000</v>
      </c>
      <c r="BJ1" s="8" t="s">
        <v>0</v>
      </c>
      <c r="BK1" s="9">
        <v>3000</v>
      </c>
      <c r="BN1" s="20"/>
      <c r="BP1" s="22"/>
      <c r="BQ1" s="23"/>
      <c r="BR1" s="20"/>
    </row>
    <row r="2" spans="1:109" x14ac:dyDescent="0.25">
      <c r="A2" s="1" t="s">
        <v>1</v>
      </c>
      <c r="B2" s="2">
        <v>12</v>
      </c>
      <c r="F2" s="6">
        <v>15</v>
      </c>
      <c r="M2" s="24" t="s">
        <v>2</v>
      </c>
      <c r="N2" s="25">
        <f>N1*F2</f>
        <v>45000</v>
      </c>
      <c r="U2" s="24" t="s">
        <v>2</v>
      </c>
      <c r="V2" s="25">
        <v>45000</v>
      </c>
      <c r="AC2" s="24" t="s">
        <v>2</v>
      </c>
      <c r="AD2" s="25">
        <v>45000</v>
      </c>
      <c r="AK2" s="24" t="s">
        <v>2</v>
      </c>
      <c r="AL2" s="25">
        <v>45000</v>
      </c>
      <c r="AT2" s="24" t="s">
        <v>2</v>
      </c>
      <c r="AU2" s="25">
        <v>45000</v>
      </c>
      <c r="BB2" s="24" t="s">
        <v>2</v>
      </c>
      <c r="BC2" s="25">
        <v>45000</v>
      </c>
      <c r="BJ2" s="24" t="s">
        <v>2</v>
      </c>
      <c r="BK2" s="25">
        <v>45000</v>
      </c>
      <c r="BN2" s="26"/>
      <c r="BR2" s="12"/>
    </row>
    <row r="3" spans="1:109" x14ac:dyDescent="0.25">
      <c r="A3" s="1" t="s">
        <v>3</v>
      </c>
      <c r="B3" s="2">
        <v>15</v>
      </c>
      <c r="N3" s="29"/>
      <c r="BN3" s="26"/>
      <c r="BR3" s="12"/>
    </row>
    <row r="4" spans="1:109" x14ac:dyDescent="0.25">
      <c r="M4" s="31" t="s">
        <v>4</v>
      </c>
      <c r="V4" s="32" t="s">
        <v>5</v>
      </c>
      <c r="AD4" s="33" t="s">
        <v>5</v>
      </c>
      <c r="AL4" s="34" t="s">
        <v>5</v>
      </c>
      <c r="AU4" s="34" t="s">
        <v>5</v>
      </c>
      <c r="BC4" s="32" t="s">
        <v>5</v>
      </c>
      <c r="BK4" s="33" t="s">
        <v>5</v>
      </c>
      <c r="BN4" s="26"/>
      <c r="BR4" s="12"/>
    </row>
    <row r="5" spans="1:109" x14ac:dyDescent="0.25">
      <c r="A5" s="35"/>
      <c r="B5" s="36"/>
      <c r="C5" s="36"/>
      <c r="D5" s="36"/>
      <c r="E5" s="37"/>
      <c r="F5" s="38"/>
      <c r="G5" s="229" t="s">
        <v>6</v>
      </c>
      <c r="H5" s="229"/>
      <c r="I5" s="229"/>
      <c r="J5" s="229"/>
      <c r="K5" s="229"/>
      <c r="L5" s="229"/>
      <c r="M5" s="39" t="s">
        <v>7</v>
      </c>
      <c r="N5" s="40">
        <f>N98</f>
        <v>46666.96</v>
      </c>
      <c r="O5" s="20"/>
      <c r="P5" s="229" t="s">
        <v>8</v>
      </c>
      <c r="Q5" s="229"/>
      <c r="R5" s="229"/>
      <c r="S5" s="229"/>
      <c r="T5" s="229"/>
      <c r="U5" s="39" t="s">
        <v>7</v>
      </c>
      <c r="V5" s="41">
        <f>V98</f>
        <v>45367.31</v>
      </c>
      <c r="W5" s="20"/>
      <c r="X5" s="229" t="s">
        <v>9</v>
      </c>
      <c r="Y5" s="229"/>
      <c r="Z5" s="229"/>
      <c r="AA5" s="229"/>
      <c r="AB5" s="229"/>
      <c r="AC5" s="39" t="s">
        <v>7</v>
      </c>
      <c r="AD5" s="40">
        <f>SUM(AD10:AD94)</f>
        <v>49036.159999999996</v>
      </c>
      <c r="AE5" s="42"/>
      <c r="AF5" s="229" t="s">
        <v>10</v>
      </c>
      <c r="AG5" s="229"/>
      <c r="AH5" s="229"/>
      <c r="AI5" s="229"/>
      <c r="AJ5" s="229"/>
      <c r="AK5" s="43" t="s">
        <v>7</v>
      </c>
      <c r="AL5" s="44">
        <f>AL98</f>
        <v>46960.28</v>
      </c>
      <c r="AM5" s="42"/>
      <c r="AN5" s="229" t="s">
        <v>11</v>
      </c>
      <c r="AO5" s="229"/>
      <c r="AP5" s="229"/>
      <c r="AQ5" s="229"/>
      <c r="AR5" s="229"/>
      <c r="AS5" s="229"/>
      <c r="AT5" s="43" t="s">
        <v>7</v>
      </c>
      <c r="AU5" s="44">
        <f>SUM(AU10:AU93)</f>
        <v>47295.26</v>
      </c>
      <c r="AV5" s="20"/>
      <c r="AW5" s="229" t="s">
        <v>12</v>
      </c>
      <c r="AX5" s="229"/>
      <c r="AY5" s="229"/>
      <c r="AZ5" s="229"/>
      <c r="BA5" s="229"/>
      <c r="BB5" s="43" t="s">
        <v>7</v>
      </c>
      <c r="BC5" s="45">
        <f>BC98</f>
        <v>45202.96</v>
      </c>
      <c r="BD5" s="20"/>
      <c r="BE5" s="229" t="s">
        <v>13</v>
      </c>
      <c r="BF5" s="229"/>
      <c r="BG5" s="229"/>
      <c r="BH5" s="229"/>
      <c r="BI5" s="229"/>
      <c r="BJ5" s="43" t="s">
        <v>7</v>
      </c>
      <c r="BK5" s="44">
        <f>BK98</f>
        <v>49294.259999999995</v>
      </c>
      <c r="BL5" s="42"/>
      <c r="BM5" s="46"/>
      <c r="BN5" s="20">
        <v>180</v>
      </c>
      <c r="BO5" s="47"/>
      <c r="BP5" s="48"/>
      <c r="BQ5" s="49"/>
      <c r="BR5" s="20">
        <v>180</v>
      </c>
      <c r="BS5" s="38"/>
    </row>
    <row r="6" spans="1:109" ht="47.25" x14ac:dyDescent="0.25">
      <c r="A6" s="50" t="s">
        <v>14</v>
      </c>
      <c r="B6" s="51"/>
      <c r="C6" s="52"/>
      <c r="D6" s="53"/>
      <c r="E6" s="54"/>
      <c r="F6" s="38"/>
      <c r="G6" s="38" t="s">
        <v>15</v>
      </c>
      <c r="H6" s="38" t="s">
        <v>16</v>
      </c>
      <c r="I6" s="38" t="s">
        <v>17</v>
      </c>
      <c r="J6" s="38" t="s">
        <v>18</v>
      </c>
      <c r="K6" s="38"/>
      <c r="L6" s="55" t="s">
        <v>19</v>
      </c>
      <c r="M6" s="34" t="s">
        <v>20</v>
      </c>
      <c r="N6" s="56">
        <f>N5/15</f>
        <v>3111.1306666666665</v>
      </c>
      <c r="O6" s="57" t="s">
        <v>21</v>
      </c>
      <c r="P6" s="38" t="s">
        <v>15</v>
      </c>
      <c r="Q6" s="38" t="s">
        <v>16</v>
      </c>
      <c r="R6" s="38" t="s">
        <v>17</v>
      </c>
      <c r="S6" s="38" t="s">
        <v>18</v>
      </c>
      <c r="T6" s="55" t="s">
        <v>22</v>
      </c>
      <c r="U6" s="34" t="s">
        <v>20</v>
      </c>
      <c r="V6" s="56">
        <f>V5/15</f>
        <v>3024.487333333333</v>
      </c>
      <c r="W6" s="57" t="s">
        <v>21</v>
      </c>
      <c r="X6" s="38" t="s">
        <v>15</v>
      </c>
      <c r="Y6" s="38" t="s">
        <v>16</v>
      </c>
      <c r="Z6" s="38" t="s">
        <v>17</v>
      </c>
      <c r="AA6" s="38" t="s">
        <v>18</v>
      </c>
      <c r="AB6" s="55" t="s">
        <v>22</v>
      </c>
      <c r="AC6" s="34" t="s">
        <v>20</v>
      </c>
      <c r="AD6" s="56">
        <f>AD5/15</f>
        <v>3269.0773333333332</v>
      </c>
      <c r="AE6" s="57" t="s">
        <v>23</v>
      </c>
      <c r="AF6" s="58" t="s">
        <v>15</v>
      </c>
      <c r="AG6" s="38" t="s">
        <v>16</v>
      </c>
      <c r="AH6" s="38" t="s">
        <v>17</v>
      </c>
      <c r="AI6" s="38" t="s">
        <v>18</v>
      </c>
      <c r="AJ6" s="55" t="s">
        <v>22</v>
      </c>
      <c r="AK6" s="34" t="s">
        <v>20</v>
      </c>
      <c r="AL6" s="56">
        <f>AL5/15</f>
        <v>3130.6853333333333</v>
      </c>
      <c r="AM6" s="57" t="s">
        <v>23</v>
      </c>
      <c r="AN6" s="38" t="s">
        <v>15</v>
      </c>
      <c r="AO6" s="38" t="s">
        <v>16</v>
      </c>
      <c r="AP6" s="38" t="s">
        <v>17</v>
      </c>
      <c r="AQ6" s="38" t="s">
        <v>18</v>
      </c>
      <c r="AR6" s="38"/>
      <c r="AS6" s="59" t="s">
        <v>19</v>
      </c>
      <c r="AT6" s="34" t="s">
        <v>20</v>
      </c>
      <c r="AU6" s="56">
        <f>AU5/15</f>
        <v>3153.0173333333337</v>
      </c>
      <c r="AV6" s="57" t="s">
        <v>23</v>
      </c>
      <c r="AW6" s="38" t="s">
        <v>15</v>
      </c>
      <c r="AX6" s="38" t="s">
        <v>16</v>
      </c>
      <c r="AY6" s="38" t="s">
        <v>17</v>
      </c>
      <c r="AZ6" s="38" t="s">
        <v>18</v>
      </c>
      <c r="BA6" s="55" t="s">
        <v>22</v>
      </c>
      <c r="BB6" s="34" t="s">
        <v>20</v>
      </c>
      <c r="BC6" s="56">
        <f>BC5/15</f>
        <v>3013.5306666666665</v>
      </c>
      <c r="BD6" s="57" t="s">
        <v>23</v>
      </c>
      <c r="BE6" s="38" t="s">
        <v>15</v>
      </c>
      <c r="BF6" s="38" t="s">
        <v>16</v>
      </c>
      <c r="BG6" s="38" t="s">
        <v>17</v>
      </c>
      <c r="BH6" s="38" t="s">
        <v>18</v>
      </c>
      <c r="BI6" s="55" t="s">
        <v>22</v>
      </c>
      <c r="BJ6" s="34" t="s">
        <v>20</v>
      </c>
      <c r="BK6" s="56">
        <f>BK5/15</f>
        <v>3286.2839999999997</v>
      </c>
      <c r="BL6" s="57" t="s">
        <v>23</v>
      </c>
      <c r="BM6" s="60"/>
      <c r="BN6" s="61" t="s">
        <v>24</v>
      </c>
      <c r="BO6" s="62" t="s">
        <v>25</v>
      </c>
      <c r="BP6" s="48" t="s">
        <v>26</v>
      </c>
      <c r="BQ6" s="49"/>
      <c r="BR6" s="61" t="s">
        <v>24</v>
      </c>
      <c r="BS6" s="38"/>
    </row>
    <row r="7" spans="1:109" ht="15.75" customHeight="1" x14ac:dyDescent="0.25">
      <c r="A7" s="50"/>
      <c r="B7" s="51"/>
      <c r="C7" s="52"/>
      <c r="D7" s="53"/>
      <c r="E7" s="54"/>
      <c r="F7" s="38"/>
      <c r="G7" s="230" t="s">
        <v>27</v>
      </c>
      <c r="H7" s="230" t="s">
        <v>28</v>
      </c>
      <c r="I7" s="230" t="s">
        <v>29</v>
      </c>
      <c r="J7" s="230" t="s">
        <v>30</v>
      </c>
      <c r="K7" s="63"/>
      <c r="L7" s="55"/>
      <c r="M7" s="43" t="s">
        <v>31</v>
      </c>
      <c r="N7" s="56">
        <f>N6-N1</f>
        <v>111.13066666666646</v>
      </c>
      <c r="O7" s="57"/>
      <c r="P7" s="230" t="s">
        <v>32</v>
      </c>
      <c r="Q7" s="231" t="s">
        <v>33</v>
      </c>
      <c r="R7" s="230" t="s">
        <v>34</v>
      </c>
      <c r="S7" s="232" t="s">
        <v>35</v>
      </c>
      <c r="T7" s="55"/>
      <c r="U7" s="43"/>
      <c r="V7" s="56">
        <f>V6-V1</f>
        <v>24.487333333333027</v>
      </c>
      <c r="W7" s="57"/>
      <c r="X7" s="230" t="s">
        <v>36</v>
      </c>
      <c r="Y7" s="230" t="s">
        <v>37</v>
      </c>
      <c r="Z7" s="230" t="s">
        <v>38</v>
      </c>
      <c r="AA7" s="230" t="s">
        <v>39</v>
      </c>
      <c r="AB7" s="55"/>
      <c r="AC7" s="43"/>
      <c r="AD7" s="56">
        <f>AD6-AD1</f>
        <v>269.07733333333317</v>
      </c>
      <c r="AE7" s="57"/>
      <c r="AF7" s="231" t="s">
        <v>40</v>
      </c>
      <c r="AG7" s="230" t="s">
        <v>41</v>
      </c>
      <c r="AH7" s="230" t="s">
        <v>42</v>
      </c>
      <c r="AI7" s="230" t="s">
        <v>43</v>
      </c>
      <c r="AJ7" s="55"/>
      <c r="AK7" s="43"/>
      <c r="AL7" s="56">
        <f>AL6-AL1</f>
        <v>130.68533333333335</v>
      </c>
      <c r="AM7" s="57"/>
      <c r="AN7" s="230" t="s">
        <v>44</v>
      </c>
      <c r="AO7" s="230" t="s">
        <v>45</v>
      </c>
      <c r="AP7" s="230" t="s">
        <v>46</v>
      </c>
      <c r="AQ7" s="230" t="s">
        <v>47</v>
      </c>
      <c r="AR7" s="63"/>
      <c r="AS7" s="59"/>
      <c r="AT7" s="43"/>
      <c r="AU7" s="56">
        <f>AU6-AU1</f>
        <v>153.01733333333368</v>
      </c>
      <c r="AV7" s="57"/>
      <c r="AW7" s="230" t="s">
        <v>32</v>
      </c>
      <c r="AX7" s="230" t="s">
        <v>48</v>
      </c>
      <c r="AY7" s="230" t="s">
        <v>49</v>
      </c>
      <c r="AZ7" s="232" t="s">
        <v>50</v>
      </c>
      <c r="BA7" s="55"/>
      <c r="BB7" s="43"/>
      <c r="BC7" s="56">
        <f>BC6-BC1</f>
        <v>13.530666666666548</v>
      </c>
      <c r="BD7" s="57"/>
      <c r="BE7" s="230" t="s">
        <v>36</v>
      </c>
      <c r="BF7" s="230" t="s">
        <v>51</v>
      </c>
      <c r="BG7" s="230" t="s">
        <v>52</v>
      </c>
      <c r="BH7" s="230" t="s">
        <v>53</v>
      </c>
      <c r="BI7" s="55"/>
      <c r="BJ7" s="43"/>
      <c r="BK7" s="56">
        <f>BK6-BK1</f>
        <v>286.28399999999965</v>
      </c>
      <c r="BL7" s="57"/>
      <c r="BM7" s="60"/>
      <c r="BN7" s="20"/>
      <c r="BO7" s="47"/>
      <c r="BP7" s="64"/>
      <c r="BQ7" s="65"/>
      <c r="BR7" s="20"/>
      <c r="BS7" s="38"/>
    </row>
    <row r="8" spans="1:109" s="81" customFormat="1" ht="74.25" customHeight="1" x14ac:dyDescent="0.25">
      <c r="A8" s="66"/>
      <c r="B8" s="67" t="s">
        <v>54</v>
      </c>
      <c r="C8" s="68" t="s">
        <v>55</v>
      </c>
      <c r="D8" s="69" t="s">
        <v>56</v>
      </c>
      <c r="E8" s="70" t="s">
        <v>57</v>
      </c>
      <c r="F8" s="71" t="s">
        <v>58</v>
      </c>
      <c r="G8" s="230"/>
      <c r="H8" s="230"/>
      <c r="I8" s="230"/>
      <c r="J8" s="230"/>
      <c r="K8" s="63"/>
      <c r="L8" s="72"/>
      <c r="M8" s="73" t="s">
        <v>59</v>
      </c>
      <c r="N8" s="74"/>
      <c r="O8" s="75"/>
      <c r="P8" s="230"/>
      <c r="Q8" s="231"/>
      <c r="R8" s="230"/>
      <c r="S8" s="232"/>
      <c r="T8" s="55"/>
      <c r="U8" s="73" t="s">
        <v>59</v>
      </c>
      <c r="V8" s="76"/>
      <c r="W8" s="75"/>
      <c r="X8" s="230"/>
      <c r="Y8" s="230"/>
      <c r="Z8" s="230"/>
      <c r="AA8" s="230"/>
      <c r="AB8" s="55"/>
      <c r="AC8" s="73" t="s">
        <v>59</v>
      </c>
      <c r="AD8" s="74"/>
      <c r="AE8" s="42"/>
      <c r="AF8" s="231"/>
      <c r="AG8" s="230"/>
      <c r="AH8" s="230"/>
      <c r="AI8" s="230"/>
      <c r="AJ8" s="55"/>
      <c r="AK8" s="73" t="s">
        <v>59</v>
      </c>
      <c r="AL8" s="74"/>
      <c r="AM8" s="42"/>
      <c r="AN8" s="230"/>
      <c r="AO8" s="230"/>
      <c r="AP8" s="230"/>
      <c r="AQ8" s="230"/>
      <c r="AR8" s="63"/>
      <c r="AS8" s="77"/>
      <c r="AT8" s="73" t="s">
        <v>59</v>
      </c>
      <c r="AU8" s="74"/>
      <c r="AV8" s="75"/>
      <c r="AW8" s="230"/>
      <c r="AX8" s="230"/>
      <c r="AY8" s="230"/>
      <c r="AZ8" s="232"/>
      <c r="BA8" s="55"/>
      <c r="BB8" s="73" t="s">
        <v>59</v>
      </c>
      <c r="BC8" s="76"/>
      <c r="BD8" s="75"/>
      <c r="BE8" s="230"/>
      <c r="BF8" s="230"/>
      <c r="BG8" s="230"/>
      <c r="BH8" s="230"/>
      <c r="BI8" s="55"/>
      <c r="BJ8" s="73" t="s">
        <v>59</v>
      </c>
      <c r="BK8" s="74"/>
      <c r="BL8" s="42"/>
      <c r="BM8" s="46"/>
      <c r="BN8" s="20"/>
      <c r="BO8" s="47"/>
      <c r="BP8" s="78"/>
      <c r="BQ8" s="79"/>
      <c r="BR8" s="20"/>
      <c r="BS8" s="38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</row>
    <row r="9" spans="1:109" s="96" customFormat="1" x14ac:dyDescent="0.25">
      <c r="A9" s="82" t="s">
        <v>60</v>
      </c>
      <c r="B9" s="83"/>
      <c r="C9" s="84">
        <v>0.5</v>
      </c>
      <c r="D9" s="84">
        <f>C9*15</f>
        <v>7.5</v>
      </c>
      <c r="E9" s="83"/>
      <c r="F9" s="85"/>
      <c r="G9" s="86">
        <f t="shared" ref="G9:M9" si="0">SUM(G10:G14)</f>
        <v>0.45</v>
      </c>
      <c r="H9" s="86">
        <f t="shared" si="0"/>
        <v>0.75</v>
      </c>
      <c r="I9" s="86">
        <f t="shared" si="0"/>
        <v>1.2</v>
      </c>
      <c r="J9" s="86">
        <f t="shared" si="0"/>
        <v>0.75</v>
      </c>
      <c r="K9" s="86">
        <f t="shared" si="0"/>
        <v>0</v>
      </c>
      <c r="L9" s="87">
        <f t="shared" si="0"/>
        <v>3.15</v>
      </c>
      <c r="M9" s="86">
        <f t="shared" si="0"/>
        <v>1674</v>
      </c>
      <c r="N9" s="86"/>
      <c r="O9" s="88">
        <f>L9*1</f>
        <v>3.15</v>
      </c>
      <c r="P9" s="86">
        <f>SUM(P10:P14)</f>
        <v>0.45</v>
      </c>
      <c r="Q9" s="86">
        <f>SUM(Q10:Q14)</f>
        <v>0.75</v>
      </c>
      <c r="R9" s="86">
        <f>SUM(R10:R14)</f>
        <v>0.45</v>
      </c>
      <c r="S9" s="86">
        <f>SUM(S10:S14)</f>
        <v>0.75</v>
      </c>
      <c r="T9" s="86">
        <f>SUM(T10:T14)</f>
        <v>2.4</v>
      </c>
      <c r="U9" s="86">
        <f t="shared" ref="U9" si="1">SUM(U10:U14)</f>
        <v>1674</v>
      </c>
      <c r="V9" s="86"/>
      <c r="W9" s="88">
        <f t="shared" ref="W9:W72" si="2">T9*1</f>
        <v>2.4</v>
      </c>
      <c r="X9" s="86">
        <f t="shared" ref="X9:AC9" si="3">SUM(X10:X14)</f>
        <v>0.45</v>
      </c>
      <c r="Y9" s="86">
        <f t="shared" si="3"/>
        <v>0.75</v>
      </c>
      <c r="Z9" s="86">
        <f t="shared" si="3"/>
        <v>0.75</v>
      </c>
      <c r="AA9" s="86">
        <f t="shared" si="3"/>
        <v>0.75</v>
      </c>
      <c r="AB9" s="86">
        <f t="shared" si="3"/>
        <v>2.7</v>
      </c>
      <c r="AC9" s="86">
        <f t="shared" si="3"/>
        <v>1674</v>
      </c>
      <c r="AD9" s="86"/>
      <c r="AE9" s="88">
        <f>AB9*2</f>
        <v>5.4</v>
      </c>
      <c r="AF9" s="86">
        <f>SUM(AF10:AF14)</f>
        <v>0.45</v>
      </c>
      <c r="AG9" s="86">
        <f>SUM(AG10:AG14)</f>
        <v>0.75</v>
      </c>
      <c r="AH9" s="86">
        <f>SUM(AH10:AH14)</f>
        <v>0.45</v>
      </c>
      <c r="AI9" s="86">
        <f>SUM(AI10:AI14)</f>
        <v>0.75</v>
      </c>
      <c r="AJ9" s="86">
        <f>SUM(AJ10:AJ14)</f>
        <v>2.4</v>
      </c>
      <c r="AK9" s="86"/>
      <c r="AL9" s="86"/>
      <c r="AM9" s="88">
        <f>AJ9*2</f>
        <v>4.8</v>
      </c>
      <c r="AN9" s="86">
        <f t="shared" ref="AN9:AT9" si="4">SUM(AN10:AN14)</f>
        <v>0.45</v>
      </c>
      <c r="AO9" s="86">
        <f t="shared" si="4"/>
        <v>0.75</v>
      </c>
      <c r="AP9" s="86">
        <f t="shared" si="4"/>
        <v>0.45</v>
      </c>
      <c r="AQ9" s="86">
        <f t="shared" si="4"/>
        <v>0.75</v>
      </c>
      <c r="AR9" s="86">
        <f t="shared" si="4"/>
        <v>0</v>
      </c>
      <c r="AS9" s="89">
        <f t="shared" si="4"/>
        <v>2.4</v>
      </c>
      <c r="AT9" s="86">
        <f t="shared" si="4"/>
        <v>1674</v>
      </c>
      <c r="AU9" s="86"/>
      <c r="AV9" s="88">
        <f>AS9*2</f>
        <v>4.8</v>
      </c>
      <c r="AW9" s="86">
        <f t="shared" ref="AW9:BB9" si="5">SUM(AW10:AW14)</f>
        <v>0.45</v>
      </c>
      <c r="AX9" s="86">
        <f t="shared" si="5"/>
        <v>0.75</v>
      </c>
      <c r="AY9" s="86">
        <f t="shared" si="5"/>
        <v>0.45</v>
      </c>
      <c r="AZ9" s="86">
        <f t="shared" si="5"/>
        <v>0.75</v>
      </c>
      <c r="BA9" s="86">
        <f t="shared" si="5"/>
        <v>2.4</v>
      </c>
      <c r="BB9" s="86">
        <f t="shared" si="5"/>
        <v>1674</v>
      </c>
      <c r="BC9" s="86"/>
      <c r="BD9" s="88">
        <f>BA9*2</f>
        <v>4.8</v>
      </c>
      <c r="BE9" s="86">
        <f t="shared" ref="BE9:BJ9" si="6">SUM(BE10:BE14)</f>
        <v>0.45</v>
      </c>
      <c r="BF9" s="86">
        <f t="shared" si="6"/>
        <v>0.75</v>
      </c>
      <c r="BG9" s="86">
        <f t="shared" si="6"/>
        <v>0.75</v>
      </c>
      <c r="BH9" s="86">
        <f t="shared" si="6"/>
        <v>0.75</v>
      </c>
      <c r="BI9" s="86">
        <f t="shared" si="6"/>
        <v>2.7</v>
      </c>
      <c r="BJ9" s="86">
        <f t="shared" si="6"/>
        <v>1674</v>
      </c>
      <c r="BK9" s="86"/>
      <c r="BL9" s="88">
        <f>BI9*2</f>
        <v>5.4</v>
      </c>
      <c r="BM9" s="90"/>
      <c r="BN9" s="88">
        <v>30.75</v>
      </c>
      <c r="BO9" s="91"/>
      <c r="BP9" s="92"/>
      <c r="BQ9" s="65"/>
      <c r="BR9" s="88">
        <v>30.75</v>
      </c>
      <c r="BS9" s="85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4"/>
      <c r="DD9" s="95"/>
      <c r="DE9" s="95"/>
    </row>
    <row r="10" spans="1:109" ht="15.75" customHeight="1" x14ac:dyDescent="0.25">
      <c r="A10" s="97" t="s">
        <v>61</v>
      </c>
      <c r="B10" s="51">
        <v>0.45</v>
      </c>
      <c r="C10" s="98">
        <v>0.12</v>
      </c>
      <c r="D10" s="84">
        <f>C10*15</f>
        <v>1.7999999999999998</v>
      </c>
      <c r="E10" s="70">
        <v>0.03</v>
      </c>
      <c r="F10" s="99">
        <v>15</v>
      </c>
      <c r="G10" s="100">
        <v>0.45</v>
      </c>
      <c r="H10" s="38"/>
      <c r="I10" s="100">
        <v>0.45</v>
      </c>
      <c r="J10" s="58"/>
      <c r="K10" s="38"/>
      <c r="L10" s="55">
        <f t="shared" ref="L10:L33" si="7">SUM(G10:J10)</f>
        <v>0.9</v>
      </c>
      <c r="M10" s="43">
        <v>261</v>
      </c>
      <c r="N10" s="74">
        <f t="shared" ref="N10:N20" si="8">M10*L10/100*1000</f>
        <v>2349</v>
      </c>
      <c r="O10" s="88">
        <f t="shared" ref="O10:O73" si="9">L10*1</f>
        <v>0.9</v>
      </c>
      <c r="P10" s="100">
        <v>0.45</v>
      </c>
      <c r="Q10" s="38"/>
      <c r="R10" s="100">
        <v>0.45</v>
      </c>
      <c r="S10" s="58"/>
      <c r="T10" s="55">
        <f t="shared" ref="T10:T30" si="10">SUM(P10:S10)</f>
        <v>0.9</v>
      </c>
      <c r="U10" s="43">
        <v>261</v>
      </c>
      <c r="V10" s="76">
        <f t="shared" ref="V10:V22" si="11">U10*T10/100*1000</f>
        <v>2349</v>
      </c>
      <c r="W10" s="88">
        <f t="shared" si="2"/>
        <v>0.9</v>
      </c>
      <c r="X10" s="100">
        <v>0.45</v>
      </c>
      <c r="Y10" s="38"/>
      <c r="Z10" s="58"/>
      <c r="AA10" s="58"/>
      <c r="AB10" s="55">
        <f>SUM(X10:AA10)</f>
        <v>0.45</v>
      </c>
      <c r="AC10" s="43">
        <v>261</v>
      </c>
      <c r="AD10" s="74">
        <f t="shared" ref="AD10:AD74" si="12">AC10*AB10/100*1000</f>
        <v>1174.5</v>
      </c>
      <c r="AE10" s="88">
        <f>AB10*2</f>
        <v>0.9</v>
      </c>
      <c r="AF10" s="100">
        <v>0.45</v>
      </c>
      <c r="AG10" s="58"/>
      <c r="AH10" s="100">
        <v>0.45</v>
      </c>
      <c r="AI10" s="100"/>
      <c r="AJ10" s="55">
        <f>SUM(AF10:AI10)</f>
        <v>0.9</v>
      </c>
      <c r="AK10" s="43">
        <v>261</v>
      </c>
      <c r="AL10" s="74">
        <f>AK10*AJ10/100*1000</f>
        <v>2349</v>
      </c>
      <c r="AM10" s="88">
        <f>AJ10*2</f>
        <v>1.8</v>
      </c>
      <c r="AN10" s="100">
        <v>0.45</v>
      </c>
      <c r="AO10" s="38"/>
      <c r="AP10" s="100">
        <v>0.45</v>
      </c>
      <c r="AQ10" s="58"/>
      <c r="AR10" s="38"/>
      <c r="AS10" s="59">
        <f t="shared" ref="AS10:AS14" si="13">SUM(AN10:AQ10)</f>
        <v>0.9</v>
      </c>
      <c r="AT10" s="43">
        <v>261</v>
      </c>
      <c r="AU10" s="74">
        <f t="shared" ref="AU10:AU20" si="14">AT10*AS10/100*1000</f>
        <v>2349</v>
      </c>
      <c r="AV10" s="88">
        <f t="shared" ref="AV10:AV73" si="15">AS10*2</f>
        <v>1.8</v>
      </c>
      <c r="AW10" s="100">
        <v>0.45</v>
      </c>
      <c r="AX10" s="38"/>
      <c r="AY10" s="100">
        <v>0.45</v>
      </c>
      <c r="AZ10" s="58"/>
      <c r="BA10" s="55">
        <f t="shared" ref="BA10:BA17" si="16">SUM(AW10:AZ10)</f>
        <v>0.9</v>
      </c>
      <c r="BB10" s="43">
        <v>261</v>
      </c>
      <c r="BC10" s="76">
        <f>BB10*BA10/100*1000</f>
        <v>2349</v>
      </c>
      <c r="BD10" s="88">
        <f t="shared" ref="BD10:BD73" si="17">BA10*2</f>
        <v>1.8</v>
      </c>
      <c r="BE10" s="100">
        <v>0.45</v>
      </c>
      <c r="BF10" s="38"/>
      <c r="BG10" s="58"/>
      <c r="BH10" s="58"/>
      <c r="BI10" s="55">
        <f>SUM(BE10:BH10)</f>
        <v>0.45</v>
      </c>
      <c r="BJ10" s="43">
        <v>261</v>
      </c>
      <c r="BK10" s="74">
        <f>BJ10*BI10/100*1000</f>
        <v>1174.5</v>
      </c>
      <c r="BL10" s="88">
        <f t="shared" ref="BL10:BL73" si="18">BI10*2</f>
        <v>0.9</v>
      </c>
      <c r="BM10" s="90"/>
      <c r="BN10" s="88">
        <f>O10+W10+AE10+AM10+AV10+BD10+BL10</f>
        <v>9</v>
      </c>
      <c r="BO10" s="101">
        <v>158.69999999999999</v>
      </c>
      <c r="BP10" s="102">
        <f>BO10*BN10</f>
        <v>1428.3</v>
      </c>
      <c r="BQ10" s="103"/>
      <c r="BR10" s="88">
        <v>9</v>
      </c>
      <c r="BS10" s="38"/>
      <c r="BT10" s="104"/>
      <c r="DC10" s="105"/>
      <c r="DD10" s="106"/>
      <c r="DE10" s="106"/>
    </row>
    <row r="11" spans="1:109" ht="63" x14ac:dyDescent="0.25">
      <c r="A11" s="97" t="s">
        <v>62</v>
      </c>
      <c r="B11" s="51">
        <v>0.15</v>
      </c>
      <c r="C11" s="98"/>
      <c r="D11" s="84">
        <f t="shared" ref="D11:D74" si="19">C11*15</f>
        <v>0</v>
      </c>
      <c r="E11" s="70">
        <v>7.4999999999999997E-2</v>
      </c>
      <c r="F11" s="99">
        <v>15</v>
      </c>
      <c r="G11" s="58"/>
      <c r="H11" s="58"/>
      <c r="I11" s="58"/>
      <c r="J11" s="58"/>
      <c r="K11" s="38"/>
      <c r="L11" s="55">
        <f t="shared" si="7"/>
        <v>0</v>
      </c>
      <c r="M11" s="43">
        <v>339</v>
      </c>
      <c r="N11" s="74">
        <f t="shared" si="8"/>
        <v>0</v>
      </c>
      <c r="O11" s="88">
        <f t="shared" si="9"/>
        <v>0</v>
      </c>
      <c r="P11" s="58"/>
      <c r="Q11" s="38"/>
      <c r="R11" s="38"/>
      <c r="S11" s="38"/>
      <c r="T11" s="55">
        <f t="shared" si="10"/>
        <v>0</v>
      </c>
      <c r="U11" s="43">
        <v>339</v>
      </c>
      <c r="V11" s="76">
        <f t="shared" si="11"/>
        <v>0</v>
      </c>
      <c r="W11" s="88">
        <f t="shared" si="2"/>
        <v>0</v>
      </c>
      <c r="X11" s="58"/>
      <c r="Y11" s="38"/>
      <c r="Z11" s="58"/>
      <c r="AA11" s="58"/>
      <c r="AB11" s="55">
        <f t="shared" ref="AB11:AB60" si="20">SUM(X11:AA11)</f>
        <v>0</v>
      </c>
      <c r="AC11" s="43">
        <v>339</v>
      </c>
      <c r="AD11" s="74">
        <f t="shared" si="12"/>
        <v>0</v>
      </c>
      <c r="AE11" s="88">
        <f t="shared" ref="AE11:AE74" si="21">AB11*2</f>
        <v>0</v>
      </c>
      <c r="AF11" s="58"/>
      <c r="AG11" s="38"/>
      <c r="AH11" s="58"/>
      <c r="AI11" s="58"/>
      <c r="AJ11" s="55">
        <f t="shared" ref="AJ11:AJ13" si="22">SUM(AF11:AI11)</f>
        <v>0</v>
      </c>
      <c r="AK11" s="43">
        <v>339</v>
      </c>
      <c r="AL11" s="74">
        <f t="shared" ref="AL11:AL14" si="23">AK11*AJ11/100*1000</f>
        <v>0</v>
      </c>
      <c r="AM11" s="88">
        <f t="shared" ref="AM11:AM74" si="24">AJ11*2</f>
        <v>0</v>
      </c>
      <c r="AN11" s="58"/>
      <c r="AO11" s="58"/>
      <c r="AP11" s="58"/>
      <c r="AQ11" s="58"/>
      <c r="AR11" s="38"/>
      <c r="AS11" s="59">
        <f t="shared" si="13"/>
        <v>0</v>
      </c>
      <c r="AT11" s="43">
        <v>339</v>
      </c>
      <c r="AU11" s="74">
        <f t="shared" si="14"/>
        <v>0</v>
      </c>
      <c r="AV11" s="88">
        <f t="shared" si="15"/>
        <v>0</v>
      </c>
      <c r="AW11" s="58"/>
      <c r="AX11" s="38"/>
      <c r="AY11" s="38"/>
      <c r="AZ11" s="38"/>
      <c r="BA11" s="55">
        <f t="shared" si="16"/>
        <v>0</v>
      </c>
      <c r="BB11" s="43">
        <v>339</v>
      </c>
      <c r="BC11" s="76">
        <f>BB11*BA11/100*1000</f>
        <v>0</v>
      </c>
      <c r="BD11" s="88">
        <f t="shared" si="17"/>
        <v>0</v>
      </c>
      <c r="BE11" s="58"/>
      <c r="BF11" s="38"/>
      <c r="BG11" s="58"/>
      <c r="BH11" s="58"/>
      <c r="BI11" s="55">
        <f t="shared" ref="BI11:BI14" si="25">SUM(BE11:BH11)</f>
        <v>0</v>
      </c>
      <c r="BJ11" s="43">
        <v>339</v>
      </c>
      <c r="BK11" s="74">
        <f t="shared" ref="BK11:BK14" si="26">BJ11*BI11/100*1000</f>
        <v>0</v>
      </c>
      <c r="BL11" s="88">
        <f t="shared" si="18"/>
        <v>0</v>
      </c>
      <c r="BM11" s="90"/>
      <c r="BN11" s="88">
        <f t="shared" ref="BN11:BN76" si="27">O11+W11+AE11+AM11+AV11+BD11+BL11</f>
        <v>0</v>
      </c>
      <c r="BO11" s="91"/>
      <c r="BP11" s="102">
        <f t="shared" ref="BP11:BP74" si="28">BO11*BN11</f>
        <v>0</v>
      </c>
      <c r="BQ11" s="103"/>
      <c r="BR11" s="88">
        <v>0</v>
      </c>
      <c r="BS11" s="38"/>
      <c r="DC11" s="105"/>
      <c r="DD11" s="106"/>
      <c r="DE11" s="106"/>
    </row>
    <row r="12" spans="1:109" ht="63" x14ac:dyDescent="0.25">
      <c r="A12" s="97" t="s">
        <v>63</v>
      </c>
      <c r="B12" s="51">
        <v>0.1</v>
      </c>
      <c r="C12" s="98"/>
      <c r="D12" s="84">
        <f t="shared" si="19"/>
        <v>0</v>
      </c>
      <c r="E12" s="70">
        <v>0.05</v>
      </c>
      <c r="F12" s="99">
        <v>15</v>
      </c>
      <c r="G12" s="58"/>
      <c r="H12" s="58"/>
      <c r="I12" s="58"/>
      <c r="J12" s="58"/>
      <c r="K12" s="38"/>
      <c r="L12" s="55">
        <f t="shared" si="7"/>
        <v>0</v>
      </c>
      <c r="M12" s="43">
        <v>543</v>
      </c>
      <c r="N12" s="74">
        <f t="shared" si="8"/>
        <v>0</v>
      </c>
      <c r="O12" s="88">
        <f t="shared" si="9"/>
        <v>0</v>
      </c>
      <c r="P12" s="38"/>
      <c r="Q12" s="38"/>
      <c r="R12" s="38"/>
      <c r="S12" s="38"/>
      <c r="T12" s="55">
        <f t="shared" si="10"/>
        <v>0</v>
      </c>
      <c r="U12" s="43">
        <v>543</v>
      </c>
      <c r="V12" s="76">
        <f t="shared" si="11"/>
        <v>0</v>
      </c>
      <c r="W12" s="88">
        <f t="shared" si="2"/>
        <v>0</v>
      </c>
      <c r="X12" s="58"/>
      <c r="Y12" s="38"/>
      <c r="Z12" s="58"/>
      <c r="AA12" s="58"/>
      <c r="AB12" s="55">
        <f t="shared" si="20"/>
        <v>0</v>
      </c>
      <c r="AC12" s="43">
        <v>543</v>
      </c>
      <c r="AD12" s="74">
        <f t="shared" si="12"/>
        <v>0</v>
      </c>
      <c r="AE12" s="88">
        <f t="shared" si="21"/>
        <v>0</v>
      </c>
      <c r="AF12" s="58"/>
      <c r="AG12" s="38"/>
      <c r="AH12" s="58"/>
      <c r="AI12" s="58"/>
      <c r="AJ12" s="55">
        <f t="shared" si="22"/>
        <v>0</v>
      </c>
      <c r="AK12" s="43">
        <v>543</v>
      </c>
      <c r="AL12" s="74">
        <f t="shared" si="23"/>
        <v>0</v>
      </c>
      <c r="AM12" s="88">
        <f t="shared" si="24"/>
        <v>0</v>
      </c>
      <c r="AN12" s="58"/>
      <c r="AO12" s="58"/>
      <c r="AP12" s="58"/>
      <c r="AQ12" s="58"/>
      <c r="AR12" s="38"/>
      <c r="AS12" s="59">
        <f t="shared" si="13"/>
        <v>0</v>
      </c>
      <c r="AT12" s="43">
        <v>543</v>
      </c>
      <c r="AU12" s="74">
        <f t="shared" si="14"/>
        <v>0</v>
      </c>
      <c r="AV12" s="88">
        <f t="shared" si="15"/>
        <v>0</v>
      </c>
      <c r="AW12" s="38"/>
      <c r="AX12" s="38"/>
      <c r="AY12" s="38"/>
      <c r="AZ12" s="38"/>
      <c r="BA12" s="55">
        <f t="shared" si="16"/>
        <v>0</v>
      </c>
      <c r="BB12" s="43">
        <v>543</v>
      </c>
      <c r="BC12" s="76">
        <f t="shared" ref="BC12:BC14" si="29">BB12*BA12/100*1000</f>
        <v>0</v>
      </c>
      <c r="BD12" s="88">
        <f t="shared" si="17"/>
        <v>0</v>
      </c>
      <c r="BE12" s="58"/>
      <c r="BF12" s="38"/>
      <c r="BG12" s="58"/>
      <c r="BH12" s="58"/>
      <c r="BI12" s="55">
        <f t="shared" si="25"/>
        <v>0</v>
      </c>
      <c r="BJ12" s="43">
        <v>543</v>
      </c>
      <c r="BK12" s="74">
        <f t="shared" si="26"/>
        <v>0</v>
      </c>
      <c r="BL12" s="88">
        <f t="shared" si="18"/>
        <v>0</v>
      </c>
      <c r="BM12" s="90"/>
      <c r="BN12" s="88">
        <f t="shared" si="27"/>
        <v>0</v>
      </c>
      <c r="BO12" s="91"/>
      <c r="BP12" s="102">
        <f t="shared" si="28"/>
        <v>0</v>
      </c>
      <c r="BQ12" s="103"/>
      <c r="BR12" s="88">
        <v>0</v>
      </c>
      <c r="BS12" s="38"/>
      <c r="DC12" s="105"/>
      <c r="DD12" s="106"/>
      <c r="DE12" s="106"/>
    </row>
    <row r="13" spans="1:109" ht="63" x14ac:dyDescent="0.25">
      <c r="A13" s="97" t="s">
        <v>64</v>
      </c>
      <c r="B13" s="51">
        <v>0.75</v>
      </c>
      <c r="C13" s="98">
        <v>0.23</v>
      </c>
      <c r="D13" s="84">
        <f t="shared" si="19"/>
        <v>3.45</v>
      </c>
      <c r="E13" s="70">
        <v>0.05</v>
      </c>
      <c r="F13" s="99">
        <v>15</v>
      </c>
      <c r="G13" s="58"/>
      <c r="H13" s="100">
        <v>0.75</v>
      </c>
      <c r="I13" s="100">
        <v>0.75</v>
      </c>
      <c r="J13" s="100">
        <v>0.75</v>
      </c>
      <c r="K13" s="58"/>
      <c r="L13" s="55">
        <f t="shared" si="7"/>
        <v>2.25</v>
      </c>
      <c r="M13" s="43">
        <v>327</v>
      </c>
      <c r="N13" s="74">
        <f t="shared" si="8"/>
        <v>7357.5</v>
      </c>
      <c r="O13" s="88">
        <f t="shared" si="9"/>
        <v>2.25</v>
      </c>
      <c r="P13" s="38"/>
      <c r="Q13" s="100">
        <v>0.75</v>
      </c>
      <c r="R13" s="58"/>
      <c r="S13" s="100">
        <v>0.75</v>
      </c>
      <c r="T13" s="55">
        <f t="shared" si="10"/>
        <v>1.5</v>
      </c>
      <c r="U13" s="43">
        <v>327</v>
      </c>
      <c r="V13" s="76">
        <f t="shared" si="11"/>
        <v>4905</v>
      </c>
      <c r="W13" s="88">
        <f t="shared" si="2"/>
        <v>1.5</v>
      </c>
      <c r="X13" s="58"/>
      <c r="Y13" s="100">
        <v>0.75</v>
      </c>
      <c r="Z13" s="100">
        <v>0.75</v>
      </c>
      <c r="AA13" s="100">
        <v>0.75</v>
      </c>
      <c r="AB13" s="55">
        <f t="shared" si="20"/>
        <v>2.25</v>
      </c>
      <c r="AC13" s="43">
        <v>327</v>
      </c>
      <c r="AD13" s="74">
        <f t="shared" si="12"/>
        <v>7357.5</v>
      </c>
      <c r="AE13" s="88">
        <f t="shared" si="21"/>
        <v>4.5</v>
      </c>
      <c r="AF13" s="58"/>
      <c r="AG13" s="100">
        <v>0.75</v>
      </c>
      <c r="AH13" s="58"/>
      <c r="AI13" s="100">
        <v>0.75</v>
      </c>
      <c r="AJ13" s="55">
        <f t="shared" si="22"/>
        <v>1.5</v>
      </c>
      <c r="AK13" s="43">
        <v>327</v>
      </c>
      <c r="AL13" s="74">
        <f t="shared" si="23"/>
        <v>4905</v>
      </c>
      <c r="AM13" s="88">
        <f t="shared" si="24"/>
        <v>3</v>
      </c>
      <c r="AN13" s="58"/>
      <c r="AO13" s="100">
        <v>0.75</v>
      </c>
      <c r="AP13" s="58"/>
      <c r="AQ13" s="100">
        <v>0.75</v>
      </c>
      <c r="AR13" s="58"/>
      <c r="AS13" s="59">
        <f t="shared" si="13"/>
        <v>1.5</v>
      </c>
      <c r="AT13" s="43">
        <v>327</v>
      </c>
      <c r="AU13" s="74">
        <f t="shared" si="14"/>
        <v>4905</v>
      </c>
      <c r="AV13" s="88">
        <f t="shared" si="15"/>
        <v>3</v>
      </c>
      <c r="AW13" s="38"/>
      <c r="AX13" s="100">
        <v>0.75</v>
      </c>
      <c r="AY13" s="58"/>
      <c r="AZ13" s="100">
        <v>0.75</v>
      </c>
      <c r="BA13" s="55">
        <f t="shared" si="16"/>
        <v>1.5</v>
      </c>
      <c r="BB13" s="43">
        <v>327</v>
      </c>
      <c r="BC13" s="76">
        <f t="shared" si="29"/>
        <v>4905</v>
      </c>
      <c r="BD13" s="88">
        <f t="shared" si="17"/>
        <v>3</v>
      </c>
      <c r="BE13" s="58"/>
      <c r="BF13" s="100">
        <v>0.75</v>
      </c>
      <c r="BG13" s="100">
        <v>0.75</v>
      </c>
      <c r="BH13" s="100">
        <v>0.75</v>
      </c>
      <c r="BI13" s="55">
        <f t="shared" si="25"/>
        <v>2.25</v>
      </c>
      <c r="BJ13" s="43">
        <v>327</v>
      </c>
      <c r="BK13" s="74">
        <f t="shared" si="26"/>
        <v>7357.5</v>
      </c>
      <c r="BL13" s="88">
        <f t="shared" si="18"/>
        <v>4.5</v>
      </c>
      <c r="BM13" s="90"/>
      <c r="BN13" s="88">
        <f t="shared" si="27"/>
        <v>21.75</v>
      </c>
      <c r="BO13" s="101">
        <v>111.36</v>
      </c>
      <c r="BP13" s="102">
        <f t="shared" si="28"/>
        <v>2422.08</v>
      </c>
      <c r="BQ13" s="103"/>
      <c r="BR13" s="88">
        <v>21.75</v>
      </c>
      <c r="BS13" s="38"/>
      <c r="BT13" s="104"/>
      <c r="DC13" s="105"/>
      <c r="DD13" s="106"/>
      <c r="DE13" s="106"/>
    </row>
    <row r="14" spans="1:109" ht="78.75" x14ac:dyDescent="0.25">
      <c r="A14" s="107" t="s">
        <v>65</v>
      </c>
      <c r="B14" s="51">
        <v>1</v>
      </c>
      <c r="C14" s="98"/>
      <c r="D14" s="84">
        <f t="shared" si="19"/>
        <v>0</v>
      </c>
      <c r="E14" s="70">
        <v>0.05</v>
      </c>
      <c r="F14" s="99">
        <v>15</v>
      </c>
      <c r="G14" s="58"/>
      <c r="H14" s="38"/>
      <c r="I14" s="58"/>
      <c r="J14" s="58"/>
      <c r="K14" s="38"/>
      <c r="L14" s="55">
        <f t="shared" si="7"/>
        <v>0</v>
      </c>
      <c r="M14" s="43">
        <v>204</v>
      </c>
      <c r="N14" s="74">
        <f t="shared" si="8"/>
        <v>0</v>
      </c>
      <c r="O14" s="88">
        <f t="shared" si="9"/>
        <v>0</v>
      </c>
      <c r="P14" s="38"/>
      <c r="Q14" s="38"/>
      <c r="R14" s="38"/>
      <c r="S14" s="58"/>
      <c r="T14" s="55">
        <f t="shared" si="10"/>
        <v>0</v>
      </c>
      <c r="U14" s="43">
        <v>204</v>
      </c>
      <c r="V14" s="76">
        <f t="shared" si="11"/>
        <v>0</v>
      </c>
      <c r="W14" s="88">
        <f t="shared" si="2"/>
        <v>0</v>
      </c>
      <c r="X14" s="58"/>
      <c r="Y14" s="38"/>
      <c r="Z14" s="58"/>
      <c r="AA14" s="58"/>
      <c r="AB14" s="55">
        <f t="shared" si="20"/>
        <v>0</v>
      </c>
      <c r="AC14" s="43">
        <v>204</v>
      </c>
      <c r="AD14" s="74">
        <f t="shared" si="12"/>
        <v>0</v>
      </c>
      <c r="AE14" s="88">
        <f t="shared" si="21"/>
        <v>0</v>
      </c>
      <c r="AF14" s="58"/>
      <c r="AG14" s="38"/>
      <c r="AH14" s="58"/>
      <c r="AI14" s="58"/>
      <c r="AJ14" s="55">
        <f>SUM(AF14:AI14)</f>
        <v>0</v>
      </c>
      <c r="AK14" s="43">
        <v>204</v>
      </c>
      <c r="AL14" s="74">
        <f t="shared" si="23"/>
        <v>0</v>
      </c>
      <c r="AM14" s="88">
        <f t="shared" si="24"/>
        <v>0</v>
      </c>
      <c r="AN14" s="58"/>
      <c r="AO14" s="38"/>
      <c r="AP14" s="58"/>
      <c r="AQ14" s="58"/>
      <c r="AR14" s="38"/>
      <c r="AS14" s="59">
        <f t="shared" si="13"/>
        <v>0</v>
      </c>
      <c r="AT14" s="43">
        <v>204</v>
      </c>
      <c r="AU14" s="74">
        <f t="shared" si="14"/>
        <v>0</v>
      </c>
      <c r="AV14" s="88">
        <f t="shared" si="15"/>
        <v>0</v>
      </c>
      <c r="AW14" s="38"/>
      <c r="AX14" s="38"/>
      <c r="AY14" s="38"/>
      <c r="AZ14" s="58"/>
      <c r="BA14" s="55">
        <f t="shared" si="16"/>
        <v>0</v>
      </c>
      <c r="BB14" s="43">
        <v>204</v>
      </c>
      <c r="BC14" s="76">
        <f t="shared" si="29"/>
        <v>0</v>
      </c>
      <c r="BD14" s="88">
        <f t="shared" si="17"/>
        <v>0</v>
      </c>
      <c r="BE14" s="58"/>
      <c r="BF14" s="38"/>
      <c r="BG14" s="58"/>
      <c r="BH14" s="58"/>
      <c r="BI14" s="55">
        <f t="shared" si="25"/>
        <v>0</v>
      </c>
      <c r="BJ14" s="43">
        <v>204</v>
      </c>
      <c r="BK14" s="74">
        <f t="shared" si="26"/>
        <v>0</v>
      </c>
      <c r="BL14" s="88">
        <f t="shared" si="18"/>
        <v>0</v>
      </c>
      <c r="BM14" s="90"/>
      <c r="BN14" s="88">
        <f>O14+W14+AE14+AM14+AV14+BD14+BL14</f>
        <v>0</v>
      </c>
      <c r="BO14" s="91"/>
      <c r="BP14" s="102">
        <f t="shared" si="28"/>
        <v>0</v>
      </c>
      <c r="BQ14" s="103"/>
      <c r="BR14" s="88">
        <v>0</v>
      </c>
      <c r="BS14" s="38"/>
      <c r="DC14" s="105"/>
      <c r="DD14" s="106"/>
      <c r="DE14" s="106"/>
    </row>
    <row r="15" spans="1:109" s="96" customFormat="1" x14ac:dyDescent="0.25">
      <c r="A15" s="82" t="s">
        <v>66</v>
      </c>
      <c r="B15" s="83"/>
      <c r="C15" s="108">
        <v>0.25</v>
      </c>
      <c r="D15" s="84">
        <f t="shared" si="19"/>
        <v>3.75</v>
      </c>
      <c r="E15" s="83"/>
      <c r="F15" s="99">
        <v>15</v>
      </c>
      <c r="G15" s="85">
        <f>SUM(G16:G22)</f>
        <v>0.75</v>
      </c>
      <c r="H15" s="85">
        <f t="shared" ref="H15:L15" si="30">SUM(H16:H22)</f>
        <v>1.3499999999999999</v>
      </c>
      <c r="I15" s="85">
        <f t="shared" si="30"/>
        <v>0</v>
      </c>
      <c r="J15" s="85">
        <f t="shared" si="30"/>
        <v>1.35</v>
      </c>
      <c r="K15" s="85">
        <f t="shared" si="30"/>
        <v>0</v>
      </c>
      <c r="L15" s="55">
        <f t="shared" si="30"/>
        <v>3.4499999999999997</v>
      </c>
      <c r="M15" s="109"/>
      <c r="N15" s="74">
        <f t="shared" si="8"/>
        <v>0</v>
      </c>
      <c r="O15" s="88">
        <f t="shared" si="9"/>
        <v>3.4499999999999997</v>
      </c>
      <c r="P15" s="85">
        <f>SUM(P16:P22)</f>
        <v>1.35</v>
      </c>
      <c r="Q15" s="85">
        <f t="shared" ref="Q15:S15" si="31">SUM(Q16:Q22)</f>
        <v>0.15</v>
      </c>
      <c r="R15" s="85">
        <f t="shared" si="31"/>
        <v>0</v>
      </c>
      <c r="S15" s="85">
        <f t="shared" si="31"/>
        <v>1.35</v>
      </c>
      <c r="T15" s="85">
        <f t="shared" si="10"/>
        <v>2.85</v>
      </c>
      <c r="U15" s="85">
        <f>R15*3</f>
        <v>0</v>
      </c>
      <c r="V15" s="76">
        <f t="shared" si="11"/>
        <v>0</v>
      </c>
      <c r="W15" s="88">
        <f t="shared" si="2"/>
        <v>2.85</v>
      </c>
      <c r="X15" s="85">
        <f>F15*E15</f>
        <v>0</v>
      </c>
      <c r="Y15" s="85">
        <f>F15*E15</f>
        <v>0</v>
      </c>
      <c r="Z15" s="85">
        <f>F15*E15</f>
        <v>0</v>
      </c>
      <c r="AA15" s="85">
        <f>F15*E15</f>
        <v>0</v>
      </c>
      <c r="AB15" s="85">
        <f>SUM(AB16:AB22)</f>
        <v>3.9</v>
      </c>
      <c r="AC15" s="85">
        <f>Z15*3</f>
        <v>0</v>
      </c>
      <c r="AD15" s="74">
        <f t="shared" si="12"/>
        <v>0</v>
      </c>
      <c r="AE15" s="88">
        <f t="shared" si="21"/>
        <v>7.8</v>
      </c>
      <c r="AF15" s="85">
        <f>SUM(AF16:AF22)</f>
        <v>1.2</v>
      </c>
      <c r="AG15" s="85">
        <f t="shared" ref="AG15:AI15" si="32">SUM(AG16:AG22)</f>
        <v>0</v>
      </c>
      <c r="AH15" s="85">
        <f t="shared" si="32"/>
        <v>0</v>
      </c>
      <c r="AI15" s="85">
        <f t="shared" si="32"/>
        <v>1.35</v>
      </c>
      <c r="AJ15" s="85">
        <f>SUM(AJ16:AJ22)</f>
        <v>2.5499999999999998</v>
      </c>
      <c r="AK15" s="85">
        <f t="shared" ref="AK15" si="33">AH15*3</f>
        <v>0</v>
      </c>
      <c r="AL15" s="85"/>
      <c r="AM15" s="88">
        <f t="shared" si="24"/>
        <v>5.0999999999999996</v>
      </c>
      <c r="AN15" s="85">
        <f>SUM(AN16:AN22)</f>
        <v>0.75</v>
      </c>
      <c r="AO15" s="85">
        <f t="shared" ref="AO15:AS15" si="34">SUM(AO16:AO22)</f>
        <v>1.6500000000000001</v>
      </c>
      <c r="AP15" s="85">
        <f t="shared" si="34"/>
        <v>0</v>
      </c>
      <c r="AQ15" s="85">
        <f t="shared" si="34"/>
        <v>1.35</v>
      </c>
      <c r="AR15" s="85">
        <f t="shared" si="34"/>
        <v>0</v>
      </c>
      <c r="AS15" s="59">
        <f t="shared" si="34"/>
        <v>3.7500000000000004</v>
      </c>
      <c r="AT15" s="109"/>
      <c r="AU15" s="110">
        <f t="shared" si="14"/>
        <v>0</v>
      </c>
      <c r="AV15" s="88">
        <f t="shared" si="15"/>
        <v>7.5000000000000009</v>
      </c>
      <c r="AW15" s="85">
        <f>SUM(AW16:AW22)</f>
        <v>1.35</v>
      </c>
      <c r="AX15" s="85">
        <f t="shared" ref="AX15:AZ15" si="35">SUM(AX16:AX22)</f>
        <v>0.3</v>
      </c>
      <c r="AY15" s="85">
        <f t="shared" si="35"/>
        <v>0</v>
      </c>
      <c r="AZ15" s="85">
        <f t="shared" si="35"/>
        <v>1.35</v>
      </c>
      <c r="BA15" s="85">
        <f t="shared" si="16"/>
        <v>3</v>
      </c>
      <c r="BB15" s="85">
        <f t="shared" ref="BB15" si="36">AY15*3</f>
        <v>0</v>
      </c>
      <c r="BC15" s="85"/>
      <c r="BD15" s="88">
        <f t="shared" si="17"/>
        <v>6</v>
      </c>
      <c r="BE15" s="85">
        <f>N15*M15</f>
        <v>0</v>
      </c>
      <c r="BF15" s="85">
        <f>N15*M15</f>
        <v>0</v>
      </c>
      <c r="BG15" s="85">
        <f>N15*M15</f>
        <v>0</v>
      </c>
      <c r="BH15" s="85">
        <f>N15*M15</f>
        <v>0</v>
      </c>
      <c r="BI15" s="85">
        <f>SUM(BI16:BI22)</f>
        <v>4.3000000000000007</v>
      </c>
      <c r="BJ15" s="85">
        <f t="shared" ref="BJ15" si="37">BG15*3</f>
        <v>0</v>
      </c>
      <c r="BK15" s="85"/>
      <c r="BL15" s="88">
        <f t="shared" si="18"/>
        <v>8.6000000000000014</v>
      </c>
      <c r="BM15" s="90"/>
      <c r="BN15" s="88">
        <f t="shared" si="27"/>
        <v>41.300000000000004</v>
      </c>
      <c r="BO15" s="91"/>
      <c r="BP15" s="102">
        <f t="shared" si="28"/>
        <v>0</v>
      </c>
      <c r="BQ15" s="103"/>
      <c r="BR15" s="88">
        <v>0</v>
      </c>
      <c r="BS15" s="85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4"/>
      <c r="DD15" s="95"/>
      <c r="DE15" s="95"/>
    </row>
    <row r="16" spans="1:109" x14ac:dyDescent="0.25">
      <c r="A16" s="107" t="s">
        <v>67</v>
      </c>
      <c r="B16" s="51">
        <v>0.9</v>
      </c>
      <c r="C16" s="69"/>
      <c r="D16" s="84">
        <f t="shared" si="19"/>
        <v>0</v>
      </c>
      <c r="E16" s="70">
        <v>0.09</v>
      </c>
      <c r="F16" s="99">
        <v>15</v>
      </c>
      <c r="G16" s="58"/>
      <c r="H16" s="100">
        <f>E16*F16</f>
        <v>1.3499999999999999</v>
      </c>
      <c r="I16" s="58"/>
      <c r="J16" s="58"/>
      <c r="K16" s="38"/>
      <c r="L16" s="55">
        <f t="shared" si="7"/>
        <v>1.3499999999999999</v>
      </c>
      <c r="M16" s="43">
        <v>317</v>
      </c>
      <c r="N16" s="74">
        <f t="shared" si="8"/>
        <v>4279.5</v>
      </c>
      <c r="O16" s="88">
        <f t="shared" si="9"/>
        <v>1.3499999999999999</v>
      </c>
      <c r="P16" s="38"/>
      <c r="Q16" s="38"/>
      <c r="R16" s="38"/>
      <c r="S16" s="100">
        <v>1.35</v>
      </c>
      <c r="T16" s="55">
        <f t="shared" si="10"/>
        <v>1.35</v>
      </c>
      <c r="U16" s="43">
        <v>317</v>
      </c>
      <c r="V16" s="76">
        <f t="shared" si="11"/>
        <v>4279.5000000000009</v>
      </c>
      <c r="W16" s="88">
        <f t="shared" si="2"/>
        <v>1.35</v>
      </c>
      <c r="X16" s="58"/>
      <c r="Y16" s="38"/>
      <c r="Z16" s="58"/>
      <c r="AA16" s="100">
        <v>1.35</v>
      </c>
      <c r="AB16" s="55">
        <f t="shared" si="20"/>
        <v>1.35</v>
      </c>
      <c r="AC16" s="43">
        <v>317</v>
      </c>
      <c r="AD16" s="74">
        <f t="shared" si="12"/>
        <v>4279.5000000000009</v>
      </c>
      <c r="AE16" s="88">
        <f t="shared" si="21"/>
        <v>2.7</v>
      </c>
      <c r="AF16" s="58"/>
      <c r="AG16" s="38"/>
      <c r="AH16" s="58"/>
      <c r="AI16" s="100">
        <v>1.35</v>
      </c>
      <c r="AJ16" s="55">
        <f t="shared" ref="AJ16:AJ22" si="38">SUM(AF16:AI16)</f>
        <v>1.35</v>
      </c>
      <c r="AK16" s="43">
        <v>317</v>
      </c>
      <c r="AL16" s="74">
        <f t="shared" ref="AL16:AL20" si="39">AK16*AJ16/100*1000</f>
        <v>4279.5000000000009</v>
      </c>
      <c r="AM16" s="88">
        <f t="shared" si="24"/>
        <v>2.7</v>
      </c>
      <c r="AN16" s="58"/>
      <c r="AO16" s="100">
        <v>1.35</v>
      </c>
      <c r="AP16" s="58"/>
      <c r="AQ16" s="58"/>
      <c r="AR16" s="38"/>
      <c r="AS16" s="59">
        <f t="shared" ref="AS16:AS19" si="40">SUM(AN16:AQ16)</f>
        <v>1.35</v>
      </c>
      <c r="AT16" s="43">
        <v>317</v>
      </c>
      <c r="AU16" s="74">
        <f t="shared" si="14"/>
        <v>4279.5000000000009</v>
      </c>
      <c r="AV16" s="88">
        <f t="shared" si="15"/>
        <v>2.7</v>
      </c>
      <c r="AW16" s="38"/>
      <c r="AX16" s="38"/>
      <c r="AY16" s="38"/>
      <c r="AZ16" s="100">
        <v>1.35</v>
      </c>
      <c r="BA16" s="55">
        <f t="shared" si="16"/>
        <v>1.35</v>
      </c>
      <c r="BB16" s="43">
        <v>317</v>
      </c>
      <c r="BC16" s="76">
        <f t="shared" ref="BC16:BC22" si="41">BB16*BA16/100*1000</f>
        <v>4279.5000000000009</v>
      </c>
      <c r="BD16" s="88">
        <f t="shared" si="17"/>
        <v>2.7</v>
      </c>
      <c r="BE16" s="58"/>
      <c r="BF16" s="38"/>
      <c r="BG16" s="58"/>
      <c r="BH16" s="100">
        <v>1.35</v>
      </c>
      <c r="BI16" s="55">
        <f t="shared" ref="BI16:BI22" si="42">SUM(BE16:BH16)</f>
        <v>1.35</v>
      </c>
      <c r="BJ16" s="43">
        <v>317</v>
      </c>
      <c r="BK16" s="74">
        <f t="shared" ref="BK16:BK20" si="43">BJ16*BI16/100*1000</f>
        <v>4279.5000000000009</v>
      </c>
      <c r="BL16" s="88">
        <f t="shared" si="18"/>
        <v>2.7</v>
      </c>
      <c r="BM16" s="90"/>
      <c r="BN16" s="88">
        <f t="shared" si="27"/>
        <v>16.2</v>
      </c>
      <c r="BO16" s="111">
        <v>86.5</v>
      </c>
      <c r="BP16" s="102">
        <f t="shared" si="28"/>
        <v>1401.3</v>
      </c>
      <c r="BQ16" s="103"/>
      <c r="BR16" s="88">
        <v>16.2</v>
      </c>
      <c r="BS16" s="38"/>
      <c r="DC16" s="105"/>
      <c r="DD16" s="106"/>
      <c r="DE16" s="106"/>
    </row>
    <row r="17" spans="1:109" x14ac:dyDescent="0.25">
      <c r="A17" s="112" t="s">
        <v>68</v>
      </c>
      <c r="B17" s="51">
        <v>0.8</v>
      </c>
      <c r="C17" s="51"/>
      <c r="D17" s="84">
        <f t="shared" si="19"/>
        <v>0</v>
      </c>
      <c r="E17" s="70">
        <v>0.08</v>
      </c>
      <c r="F17" s="99">
        <v>15</v>
      </c>
      <c r="G17" s="58"/>
      <c r="H17" s="58"/>
      <c r="I17" s="58"/>
      <c r="J17" s="58"/>
      <c r="K17" s="38"/>
      <c r="L17" s="55">
        <f t="shared" si="7"/>
        <v>0</v>
      </c>
      <c r="M17" s="43">
        <v>326</v>
      </c>
      <c r="N17" s="74">
        <f t="shared" si="8"/>
        <v>0</v>
      </c>
      <c r="O17" s="88">
        <f t="shared" si="9"/>
        <v>0</v>
      </c>
      <c r="P17" s="38"/>
      <c r="Q17" s="38"/>
      <c r="R17" s="38"/>
      <c r="S17" s="38"/>
      <c r="T17" s="55">
        <f t="shared" si="10"/>
        <v>0</v>
      </c>
      <c r="U17" s="43">
        <v>326</v>
      </c>
      <c r="V17" s="76">
        <f t="shared" si="11"/>
        <v>0</v>
      </c>
      <c r="W17" s="88">
        <f t="shared" si="2"/>
        <v>0</v>
      </c>
      <c r="X17" s="100">
        <v>1.2</v>
      </c>
      <c r="Y17" s="38"/>
      <c r="Z17" s="58"/>
      <c r="AA17" s="58"/>
      <c r="AB17" s="55">
        <f t="shared" si="20"/>
        <v>1.2</v>
      </c>
      <c r="AC17" s="43">
        <v>326</v>
      </c>
      <c r="AD17" s="74">
        <f t="shared" si="12"/>
        <v>3912</v>
      </c>
      <c r="AE17" s="88">
        <f t="shared" si="21"/>
        <v>2.4</v>
      </c>
      <c r="AF17" s="58"/>
      <c r="AG17" s="38"/>
      <c r="AH17" s="58"/>
      <c r="AI17" s="58"/>
      <c r="AJ17" s="55">
        <f t="shared" si="38"/>
        <v>0</v>
      </c>
      <c r="AK17" s="43">
        <v>326</v>
      </c>
      <c r="AL17" s="74">
        <f t="shared" si="39"/>
        <v>0</v>
      </c>
      <c r="AM17" s="88">
        <f t="shared" si="24"/>
        <v>0</v>
      </c>
      <c r="AN17" s="58"/>
      <c r="AO17" s="58"/>
      <c r="AP17" s="58"/>
      <c r="AQ17" s="58"/>
      <c r="AR17" s="38"/>
      <c r="AS17" s="59">
        <f t="shared" si="40"/>
        <v>0</v>
      </c>
      <c r="AT17" s="43">
        <v>326</v>
      </c>
      <c r="AU17" s="74">
        <f t="shared" si="14"/>
        <v>0</v>
      </c>
      <c r="AV17" s="88">
        <f t="shared" si="15"/>
        <v>0</v>
      </c>
      <c r="AW17" s="38"/>
      <c r="AX17" s="38"/>
      <c r="AY17" s="38"/>
      <c r="AZ17" s="38"/>
      <c r="BA17" s="55">
        <f t="shared" si="16"/>
        <v>0</v>
      </c>
      <c r="BB17" s="43">
        <v>326</v>
      </c>
      <c r="BC17" s="76">
        <f t="shared" si="41"/>
        <v>0</v>
      </c>
      <c r="BD17" s="88">
        <f t="shared" si="17"/>
        <v>0</v>
      </c>
      <c r="BE17" s="100">
        <v>1.6</v>
      </c>
      <c r="BF17" s="38"/>
      <c r="BG17" s="58"/>
      <c r="BH17" s="58"/>
      <c r="BI17" s="55">
        <f t="shared" si="42"/>
        <v>1.6</v>
      </c>
      <c r="BJ17" s="43">
        <v>326</v>
      </c>
      <c r="BK17" s="74">
        <f t="shared" si="43"/>
        <v>5216</v>
      </c>
      <c r="BL17" s="88">
        <f t="shared" si="18"/>
        <v>3.2</v>
      </c>
      <c r="BM17" s="90"/>
      <c r="BN17" s="88">
        <f t="shared" si="27"/>
        <v>5.6</v>
      </c>
      <c r="BO17" s="113">
        <v>47.9</v>
      </c>
      <c r="BP17" s="102">
        <f t="shared" si="28"/>
        <v>268.23999999999995</v>
      </c>
      <c r="BQ17" s="103"/>
      <c r="BR17" s="88">
        <v>5.6000000000000005</v>
      </c>
      <c r="BS17" s="38"/>
      <c r="DC17" s="105"/>
      <c r="DD17" s="106"/>
      <c r="DE17" s="106"/>
    </row>
    <row r="18" spans="1:109" x14ac:dyDescent="0.25">
      <c r="A18" s="112" t="s">
        <v>69</v>
      </c>
      <c r="B18" s="51">
        <v>0.9</v>
      </c>
      <c r="C18" s="51"/>
      <c r="D18" s="84">
        <f t="shared" si="19"/>
        <v>0</v>
      </c>
      <c r="E18" s="70">
        <v>0.09</v>
      </c>
      <c r="F18" s="99">
        <v>15</v>
      </c>
      <c r="G18" s="38"/>
      <c r="H18" s="58"/>
      <c r="I18" s="58"/>
      <c r="J18" s="58"/>
      <c r="K18" s="38"/>
      <c r="L18" s="55">
        <f t="shared" si="7"/>
        <v>0</v>
      </c>
      <c r="M18" s="43">
        <v>348</v>
      </c>
      <c r="N18" s="74">
        <f t="shared" si="8"/>
        <v>0</v>
      </c>
      <c r="O18" s="88">
        <f t="shared" si="9"/>
        <v>0</v>
      </c>
      <c r="P18" s="100">
        <v>1.35</v>
      </c>
      <c r="Q18" s="38"/>
      <c r="R18" s="38"/>
      <c r="S18" s="38"/>
      <c r="T18" s="55">
        <f>SUM(P18:S18)</f>
        <v>1.35</v>
      </c>
      <c r="U18" s="43">
        <v>348</v>
      </c>
      <c r="V18" s="76">
        <f t="shared" si="11"/>
        <v>4698</v>
      </c>
      <c r="W18" s="88">
        <f t="shared" si="2"/>
        <v>1.35</v>
      </c>
      <c r="X18" s="58"/>
      <c r="Y18" s="38"/>
      <c r="Z18" s="58"/>
      <c r="AA18" s="58"/>
      <c r="AB18" s="55">
        <f t="shared" si="20"/>
        <v>0</v>
      </c>
      <c r="AC18" s="43">
        <v>348</v>
      </c>
      <c r="AD18" s="74">
        <f t="shared" si="12"/>
        <v>0</v>
      </c>
      <c r="AE18" s="88">
        <f t="shared" si="21"/>
        <v>0</v>
      </c>
      <c r="AF18" s="58"/>
      <c r="AG18" s="38"/>
      <c r="AH18" s="58"/>
      <c r="AI18" s="58"/>
      <c r="AJ18" s="55">
        <f t="shared" si="38"/>
        <v>0</v>
      </c>
      <c r="AK18" s="43">
        <v>348</v>
      </c>
      <c r="AL18" s="74">
        <f t="shared" si="39"/>
        <v>0</v>
      </c>
      <c r="AM18" s="88">
        <f t="shared" si="24"/>
        <v>0</v>
      </c>
      <c r="AN18" s="38"/>
      <c r="AO18" s="58"/>
      <c r="AP18" s="58"/>
      <c r="AQ18" s="58"/>
      <c r="AR18" s="38"/>
      <c r="AS18" s="59">
        <f t="shared" si="40"/>
        <v>0</v>
      </c>
      <c r="AT18" s="43">
        <v>348</v>
      </c>
      <c r="AU18" s="74">
        <f t="shared" si="14"/>
        <v>0</v>
      </c>
      <c r="AV18" s="88">
        <f t="shared" si="15"/>
        <v>0</v>
      </c>
      <c r="AW18" s="100">
        <v>1.35</v>
      </c>
      <c r="AX18" s="38"/>
      <c r="AY18" s="38"/>
      <c r="AZ18" s="38"/>
      <c r="BA18" s="55">
        <f>SUM(AW18:AZ18)</f>
        <v>1.35</v>
      </c>
      <c r="BB18" s="43">
        <v>348</v>
      </c>
      <c r="BC18" s="76">
        <f t="shared" si="41"/>
        <v>4698</v>
      </c>
      <c r="BD18" s="88">
        <f t="shared" si="17"/>
        <v>2.7</v>
      </c>
      <c r="BE18" s="58"/>
      <c r="BF18" s="38"/>
      <c r="BG18" s="58"/>
      <c r="BH18" s="58"/>
      <c r="BI18" s="55">
        <f t="shared" si="42"/>
        <v>0</v>
      </c>
      <c r="BJ18" s="43">
        <v>348</v>
      </c>
      <c r="BK18" s="74">
        <f t="shared" si="43"/>
        <v>0</v>
      </c>
      <c r="BL18" s="88">
        <f t="shared" si="18"/>
        <v>0</v>
      </c>
      <c r="BM18" s="90"/>
      <c r="BN18" s="88">
        <f>O18+W18+AE18+AM18+AV18+BD18+BL18</f>
        <v>4.0500000000000007</v>
      </c>
      <c r="BO18" s="113">
        <v>43.5</v>
      </c>
      <c r="BP18" s="102">
        <f t="shared" si="28"/>
        <v>176.17500000000004</v>
      </c>
      <c r="BQ18" s="103"/>
      <c r="BR18" s="88">
        <v>4.5</v>
      </c>
      <c r="BS18" s="38"/>
      <c r="DC18" s="105"/>
      <c r="DD18" s="106"/>
      <c r="DE18" s="106"/>
    </row>
    <row r="19" spans="1:109" x14ac:dyDescent="0.25">
      <c r="A19" s="112" t="s">
        <v>70</v>
      </c>
      <c r="B19" s="51">
        <v>1</v>
      </c>
      <c r="C19" s="51"/>
      <c r="D19" s="84">
        <f t="shared" si="19"/>
        <v>0</v>
      </c>
      <c r="E19" s="70">
        <v>0.08</v>
      </c>
      <c r="F19" s="99">
        <v>15</v>
      </c>
      <c r="G19" s="58"/>
      <c r="H19" s="58"/>
      <c r="I19" s="58"/>
      <c r="J19" s="58"/>
      <c r="K19" s="38"/>
      <c r="L19" s="55">
        <f t="shared" si="7"/>
        <v>0</v>
      </c>
      <c r="M19" s="43">
        <v>344</v>
      </c>
      <c r="N19" s="74">
        <f t="shared" si="8"/>
        <v>0</v>
      </c>
      <c r="O19" s="88">
        <f t="shared" si="9"/>
        <v>0</v>
      </c>
      <c r="P19" s="38"/>
      <c r="Q19" s="38"/>
      <c r="R19" s="38"/>
      <c r="S19" s="38"/>
      <c r="T19" s="55">
        <f t="shared" ref="T19:T20" si="44">SUM(P19:S19)</f>
        <v>0</v>
      </c>
      <c r="U19" s="43">
        <v>344</v>
      </c>
      <c r="V19" s="76">
        <f t="shared" si="11"/>
        <v>0</v>
      </c>
      <c r="W19" s="88">
        <f t="shared" si="2"/>
        <v>0</v>
      </c>
      <c r="X19" s="58"/>
      <c r="Y19" s="38"/>
      <c r="Z19" s="58"/>
      <c r="AA19" s="58"/>
      <c r="AB19" s="55">
        <f t="shared" si="20"/>
        <v>0</v>
      </c>
      <c r="AC19" s="43">
        <v>344</v>
      </c>
      <c r="AD19" s="74">
        <f t="shared" si="12"/>
        <v>0</v>
      </c>
      <c r="AE19" s="88">
        <f t="shared" si="21"/>
        <v>0</v>
      </c>
      <c r="AF19" s="100">
        <v>1.2</v>
      </c>
      <c r="AG19" s="38"/>
      <c r="AH19" s="58"/>
      <c r="AI19" s="58"/>
      <c r="AJ19" s="55">
        <f t="shared" si="38"/>
        <v>1.2</v>
      </c>
      <c r="AK19" s="43">
        <v>344</v>
      </c>
      <c r="AL19" s="74">
        <f t="shared" si="39"/>
        <v>4128</v>
      </c>
      <c r="AM19" s="88">
        <f t="shared" si="24"/>
        <v>2.4</v>
      </c>
      <c r="AN19" s="58"/>
      <c r="AO19" s="100">
        <v>0.3</v>
      </c>
      <c r="AP19" s="58"/>
      <c r="AQ19" s="58"/>
      <c r="AR19" s="38"/>
      <c r="AS19" s="59">
        <f t="shared" si="40"/>
        <v>0.3</v>
      </c>
      <c r="AT19" s="43">
        <v>344</v>
      </c>
      <c r="AU19" s="74">
        <f t="shared" si="14"/>
        <v>1032</v>
      </c>
      <c r="AV19" s="88">
        <f t="shared" si="15"/>
        <v>0.6</v>
      </c>
      <c r="AW19" s="38"/>
      <c r="AX19" s="38"/>
      <c r="AY19" s="38"/>
      <c r="AZ19" s="38"/>
      <c r="BA19" s="55">
        <f t="shared" ref="BA19:BA22" si="45">SUM(AW19:AZ19)</f>
        <v>0</v>
      </c>
      <c r="BB19" s="43">
        <v>344</v>
      </c>
      <c r="BC19" s="76">
        <f t="shared" si="41"/>
        <v>0</v>
      </c>
      <c r="BD19" s="88">
        <f t="shared" si="17"/>
        <v>0</v>
      </c>
      <c r="BE19" s="58"/>
      <c r="BF19" s="38"/>
      <c r="BG19" s="58"/>
      <c r="BH19" s="58"/>
      <c r="BI19" s="55">
        <f t="shared" si="42"/>
        <v>0</v>
      </c>
      <c r="BJ19" s="43">
        <v>344</v>
      </c>
      <c r="BK19" s="74">
        <f t="shared" si="43"/>
        <v>0</v>
      </c>
      <c r="BL19" s="88">
        <f t="shared" si="18"/>
        <v>0</v>
      </c>
      <c r="BM19" s="90"/>
      <c r="BN19" s="88">
        <f t="shared" si="27"/>
        <v>3</v>
      </c>
      <c r="BO19" s="113">
        <v>89.7</v>
      </c>
      <c r="BP19" s="102">
        <f t="shared" si="28"/>
        <v>269.10000000000002</v>
      </c>
      <c r="BQ19" s="103"/>
      <c r="BR19" s="88">
        <v>3</v>
      </c>
      <c r="BS19" s="38"/>
      <c r="DC19" s="105"/>
      <c r="DD19" s="106"/>
      <c r="DE19" s="106"/>
    </row>
    <row r="20" spans="1:109" x14ac:dyDescent="0.25">
      <c r="A20" s="107" t="s">
        <v>71</v>
      </c>
      <c r="B20" s="51">
        <v>0.45</v>
      </c>
      <c r="C20" s="69"/>
      <c r="D20" s="84">
        <f t="shared" si="19"/>
        <v>0</v>
      </c>
      <c r="E20" s="70">
        <v>0.05</v>
      </c>
      <c r="F20" s="99">
        <v>15</v>
      </c>
      <c r="G20" s="100">
        <v>0.75</v>
      </c>
      <c r="H20" s="58"/>
      <c r="I20" s="58"/>
      <c r="J20" s="58"/>
      <c r="K20" s="38"/>
      <c r="L20" s="55">
        <f>SUM(G20:J20)</f>
        <v>0.75</v>
      </c>
      <c r="M20" s="43">
        <v>315</v>
      </c>
      <c r="N20" s="74">
        <f t="shared" si="8"/>
        <v>2362.5</v>
      </c>
      <c r="O20" s="88">
        <f t="shared" si="9"/>
        <v>0.75</v>
      </c>
      <c r="P20" s="38"/>
      <c r="Q20" s="38"/>
      <c r="R20" s="38"/>
      <c r="S20" s="38"/>
      <c r="T20" s="55">
        <f t="shared" si="44"/>
        <v>0</v>
      </c>
      <c r="U20" s="43">
        <v>315</v>
      </c>
      <c r="V20" s="76">
        <f t="shared" si="11"/>
        <v>0</v>
      </c>
      <c r="W20" s="88">
        <f t="shared" si="2"/>
        <v>0</v>
      </c>
      <c r="X20" s="58"/>
      <c r="Y20" s="38"/>
      <c r="Z20" s="58"/>
      <c r="AA20" s="58"/>
      <c r="AB20" s="55">
        <f t="shared" si="20"/>
        <v>0</v>
      </c>
      <c r="AC20" s="43">
        <v>315</v>
      </c>
      <c r="AD20" s="74">
        <f t="shared" si="12"/>
        <v>0</v>
      </c>
      <c r="AE20" s="88">
        <f t="shared" si="21"/>
        <v>0</v>
      </c>
      <c r="AF20" s="58"/>
      <c r="AG20" s="38"/>
      <c r="AH20" s="58"/>
      <c r="AI20" s="58"/>
      <c r="AJ20" s="55">
        <f t="shared" si="38"/>
        <v>0</v>
      </c>
      <c r="AK20" s="43">
        <v>315</v>
      </c>
      <c r="AL20" s="74">
        <f t="shared" si="39"/>
        <v>0</v>
      </c>
      <c r="AM20" s="88">
        <f t="shared" si="24"/>
        <v>0</v>
      </c>
      <c r="AN20" s="100">
        <v>0.75</v>
      </c>
      <c r="AO20" s="58"/>
      <c r="AP20" s="58"/>
      <c r="AQ20" s="58"/>
      <c r="AR20" s="38"/>
      <c r="AS20" s="59">
        <f>SUM(AN20:AQ20)</f>
        <v>0.75</v>
      </c>
      <c r="AT20" s="43">
        <v>315</v>
      </c>
      <c r="AU20" s="74">
        <f t="shared" si="14"/>
        <v>2362.5</v>
      </c>
      <c r="AV20" s="88">
        <f t="shared" si="15"/>
        <v>1.5</v>
      </c>
      <c r="AW20" s="38"/>
      <c r="AX20" s="38"/>
      <c r="AY20" s="38"/>
      <c r="AZ20" s="38"/>
      <c r="BA20" s="55">
        <f t="shared" si="45"/>
        <v>0</v>
      </c>
      <c r="BB20" s="43">
        <v>315</v>
      </c>
      <c r="BC20" s="76">
        <f t="shared" si="41"/>
        <v>0</v>
      </c>
      <c r="BD20" s="88">
        <f t="shared" si="17"/>
        <v>0</v>
      </c>
      <c r="BE20" s="58"/>
      <c r="BF20" s="38"/>
      <c r="BG20" s="58"/>
      <c r="BH20" s="58"/>
      <c r="BI20" s="55">
        <f t="shared" si="42"/>
        <v>0</v>
      </c>
      <c r="BJ20" s="43">
        <v>315</v>
      </c>
      <c r="BK20" s="74">
        <f t="shared" si="43"/>
        <v>0</v>
      </c>
      <c r="BL20" s="88">
        <f t="shared" si="18"/>
        <v>0</v>
      </c>
      <c r="BM20" s="90"/>
      <c r="BN20" s="88">
        <f t="shared" si="27"/>
        <v>2.25</v>
      </c>
      <c r="BO20" s="113">
        <v>95.2</v>
      </c>
      <c r="BP20" s="102">
        <f t="shared" si="28"/>
        <v>214.20000000000002</v>
      </c>
      <c r="BQ20" s="103"/>
      <c r="BR20" s="88">
        <v>2.25</v>
      </c>
      <c r="BS20" s="38"/>
      <c r="DC20" s="105"/>
      <c r="DD20" s="106"/>
      <c r="DE20" s="106"/>
    </row>
    <row r="21" spans="1:109" ht="31.5" x14ac:dyDescent="0.25">
      <c r="A21" s="114" t="s">
        <v>72</v>
      </c>
      <c r="B21" s="51">
        <v>0.45</v>
      </c>
      <c r="C21" s="69"/>
      <c r="D21" s="84">
        <f t="shared" si="19"/>
        <v>0</v>
      </c>
      <c r="E21" s="70">
        <v>0.02</v>
      </c>
      <c r="F21" s="99">
        <v>15</v>
      </c>
      <c r="G21" s="58"/>
      <c r="H21" s="58"/>
      <c r="I21" s="58"/>
      <c r="J21" s="58"/>
      <c r="K21" s="38"/>
      <c r="L21" s="55"/>
      <c r="M21" s="43"/>
      <c r="N21" s="74"/>
      <c r="O21" s="88">
        <f t="shared" si="9"/>
        <v>0</v>
      </c>
      <c r="P21" s="58"/>
      <c r="Q21" s="115">
        <v>0.15</v>
      </c>
      <c r="R21" s="38"/>
      <c r="S21" s="38"/>
      <c r="T21" s="55">
        <f t="shared" si="10"/>
        <v>0.15</v>
      </c>
      <c r="U21" s="43"/>
      <c r="V21" s="76">
        <f t="shared" si="11"/>
        <v>0</v>
      </c>
      <c r="W21" s="88">
        <f t="shared" si="2"/>
        <v>0.15</v>
      </c>
      <c r="X21" s="58"/>
      <c r="Y21" s="38"/>
      <c r="Z21" s="58"/>
      <c r="AA21" s="58"/>
      <c r="AB21" s="55">
        <f t="shared" si="20"/>
        <v>0</v>
      </c>
      <c r="AC21" s="43"/>
      <c r="AD21" s="74"/>
      <c r="AE21" s="88">
        <f t="shared" si="21"/>
        <v>0</v>
      </c>
      <c r="AF21" s="58"/>
      <c r="AG21" s="38"/>
      <c r="AH21" s="58"/>
      <c r="AI21" s="58"/>
      <c r="AJ21" s="55">
        <f t="shared" si="38"/>
        <v>0</v>
      </c>
      <c r="AK21" s="43"/>
      <c r="AL21" s="74"/>
      <c r="AM21" s="88">
        <f t="shared" si="24"/>
        <v>0</v>
      </c>
      <c r="AN21" s="58"/>
      <c r="AO21" s="58"/>
      <c r="AP21" s="58"/>
      <c r="AQ21" s="58"/>
      <c r="AR21" s="38"/>
      <c r="AS21" s="59"/>
      <c r="AT21" s="43"/>
      <c r="AU21" s="74"/>
      <c r="AV21" s="88">
        <f t="shared" si="15"/>
        <v>0</v>
      </c>
      <c r="AW21" s="58"/>
      <c r="AX21" s="100">
        <v>0.3</v>
      </c>
      <c r="AY21" s="38"/>
      <c r="AZ21" s="38"/>
      <c r="BA21" s="55">
        <f t="shared" si="45"/>
        <v>0.3</v>
      </c>
      <c r="BB21" s="43"/>
      <c r="BC21" s="76">
        <f t="shared" si="41"/>
        <v>0</v>
      </c>
      <c r="BD21" s="88">
        <f t="shared" si="17"/>
        <v>0.6</v>
      </c>
      <c r="BE21" s="58"/>
      <c r="BF21" s="38"/>
      <c r="BG21" s="58"/>
      <c r="BH21" s="58"/>
      <c r="BI21" s="55">
        <f t="shared" si="42"/>
        <v>0</v>
      </c>
      <c r="BJ21" s="43"/>
      <c r="BK21" s="74"/>
      <c r="BL21" s="88">
        <f t="shared" si="18"/>
        <v>0</v>
      </c>
      <c r="BM21" s="90"/>
      <c r="BN21" s="88">
        <f>O21+W21+AE21+AM21+AV21+BD21+BL21</f>
        <v>0.75</v>
      </c>
      <c r="BO21" s="113">
        <v>114.33</v>
      </c>
      <c r="BP21" s="102">
        <f t="shared" si="28"/>
        <v>85.747500000000002</v>
      </c>
      <c r="BQ21" s="103"/>
      <c r="BR21" s="116">
        <v>0.75</v>
      </c>
      <c r="BS21" s="38"/>
      <c r="DC21" s="105"/>
      <c r="DD21" s="106"/>
      <c r="DE21" s="106"/>
    </row>
    <row r="22" spans="1:109" ht="31.5" x14ac:dyDescent="0.25">
      <c r="A22" s="114" t="s">
        <v>73</v>
      </c>
      <c r="B22" s="117">
        <v>0.45</v>
      </c>
      <c r="C22" s="69"/>
      <c r="D22" s="84">
        <f t="shared" si="19"/>
        <v>0</v>
      </c>
      <c r="E22" s="70">
        <v>0.09</v>
      </c>
      <c r="F22" s="99">
        <v>15</v>
      </c>
      <c r="G22" s="58"/>
      <c r="H22" s="58"/>
      <c r="I22" s="58"/>
      <c r="J22" s="100">
        <v>1.35</v>
      </c>
      <c r="K22" s="58"/>
      <c r="L22" s="55">
        <f t="shared" si="7"/>
        <v>1.35</v>
      </c>
      <c r="M22" s="43">
        <v>331</v>
      </c>
      <c r="N22" s="74">
        <f>M22*L22/100*1000</f>
        <v>4468.5000000000009</v>
      </c>
      <c r="O22" s="88">
        <f t="shared" si="9"/>
        <v>1.35</v>
      </c>
      <c r="P22" s="38"/>
      <c r="Q22" s="38"/>
      <c r="R22" s="38"/>
      <c r="S22" s="38"/>
      <c r="T22" s="55">
        <f t="shared" si="10"/>
        <v>0</v>
      </c>
      <c r="U22" s="43">
        <v>331</v>
      </c>
      <c r="V22" s="76">
        <f t="shared" si="11"/>
        <v>0</v>
      </c>
      <c r="W22" s="88">
        <f t="shared" si="2"/>
        <v>0</v>
      </c>
      <c r="X22" s="58"/>
      <c r="Y22" s="100">
        <v>1.35</v>
      </c>
      <c r="Z22" s="58"/>
      <c r="AA22" s="58"/>
      <c r="AB22" s="55">
        <f t="shared" si="20"/>
        <v>1.35</v>
      </c>
      <c r="AC22" s="43">
        <v>331</v>
      </c>
      <c r="AD22" s="74">
        <f t="shared" si="12"/>
        <v>4468.5000000000009</v>
      </c>
      <c r="AE22" s="88">
        <f t="shared" si="21"/>
        <v>2.7</v>
      </c>
      <c r="AF22" s="58"/>
      <c r="AG22" s="38"/>
      <c r="AH22" s="58"/>
      <c r="AI22" s="58"/>
      <c r="AJ22" s="55">
        <f t="shared" si="38"/>
        <v>0</v>
      </c>
      <c r="AK22" s="43">
        <v>331</v>
      </c>
      <c r="AL22" s="74">
        <f t="shared" ref="AL22" si="46">AK22*AJ22/100*1000</f>
        <v>0</v>
      </c>
      <c r="AM22" s="88">
        <f t="shared" si="24"/>
        <v>0</v>
      </c>
      <c r="AN22" s="58"/>
      <c r="AO22" s="58"/>
      <c r="AP22" s="58"/>
      <c r="AQ22" s="100">
        <v>1.35</v>
      </c>
      <c r="AR22" s="58"/>
      <c r="AS22" s="59">
        <f t="shared" ref="AS22" si="47">SUM(AN22:AQ22)</f>
        <v>1.35</v>
      </c>
      <c r="AT22" s="43">
        <v>331</v>
      </c>
      <c r="AU22" s="74">
        <f>AT22*AS22/100*1000</f>
        <v>4468.5000000000009</v>
      </c>
      <c r="AV22" s="88">
        <f t="shared" si="15"/>
        <v>2.7</v>
      </c>
      <c r="AW22" s="38"/>
      <c r="AX22" s="38"/>
      <c r="AY22" s="38"/>
      <c r="AZ22" s="38"/>
      <c r="BA22" s="55">
        <f t="shared" si="45"/>
        <v>0</v>
      </c>
      <c r="BB22" s="43">
        <v>331</v>
      </c>
      <c r="BC22" s="76">
        <f t="shared" si="41"/>
        <v>0</v>
      </c>
      <c r="BD22" s="88">
        <f t="shared" si="17"/>
        <v>0</v>
      </c>
      <c r="BE22" s="58"/>
      <c r="BF22" s="100">
        <v>1.35</v>
      </c>
      <c r="BG22" s="58"/>
      <c r="BH22" s="58"/>
      <c r="BI22" s="55">
        <f t="shared" si="42"/>
        <v>1.35</v>
      </c>
      <c r="BJ22" s="43">
        <v>331</v>
      </c>
      <c r="BK22" s="74">
        <f t="shared" ref="BK22" si="48">BJ22*BI22/100*1000</f>
        <v>4468.5000000000009</v>
      </c>
      <c r="BL22" s="88">
        <f t="shared" si="18"/>
        <v>2.7</v>
      </c>
      <c r="BM22" s="90"/>
      <c r="BN22" s="88">
        <f t="shared" si="27"/>
        <v>9.4500000000000011</v>
      </c>
      <c r="BO22" s="113">
        <v>114.4</v>
      </c>
      <c r="BP22" s="102">
        <f t="shared" si="28"/>
        <v>1081.0800000000002</v>
      </c>
      <c r="BQ22" s="103"/>
      <c r="BR22" s="88">
        <v>9.4500000000000011</v>
      </c>
      <c r="BS22" s="38"/>
      <c r="DC22" s="105"/>
      <c r="DD22" s="106"/>
      <c r="DE22" s="106"/>
    </row>
    <row r="23" spans="1:109" s="96" customFormat="1" ht="31.5" x14ac:dyDescent="0.25">
      <c r="A23" s="118" t="s">
        <v>74</v>
      </c>
      <c r="B23" s="119"/>
      <c r="C23" s="84">
        <v>0.03</v>
      </c>
      <c r="D23" s="84">
        <f t="shared" si="19"/>
        <v>0.44999999999999996</v>
      </c>
      <c r="E23" s="83">
        <v>0.15</v>
      </c>
      <c r="F23" s="99">
        <v>15</v>
      </c>
      <c r="G23" s="85">
        <f t="shared" ref="G23:M23" si="49">SUM(G24:G26)</f>
        <v>0</v>
      </c>
      <c r="H23" s="85">
        <f t="shared" si="49"/>
        <v>0</v>
      </c>
      <c r="I23" s="85">
        <f t="shared" si="49"/>
        <v>0.44999999999999996</v>
      </c>
      <c r="J23" s="85">
        <f t="shared" si="49"/>
        <v>0</v>
      </c>
      <c r="K23" s="85">
        <f t="shared" si="49"/>
        <v>0</v>
      </c>
      <c r="L23" s="55">
        <f t="shared" si="49"/>
        <v>0.44999999999999996</v>
      </c>
      <c r="M23" s="85">
        <f t="shared" si="49"/>
        <v>591</v>
      </c>
      <c r="N23" s="85"/>
      <c r="O23" s="88">
        <f t="shared" si="9"/>
        <v>0.44999999999999996</v>
      </c>
      <c r="P23" s="85">
        <f>SUM(P24:P26)</f>
        <v>0</v>
      </c>
      <c r="Q23" s="85">
        <f>SUM(Q24:Q26)</f>
        <v>0</v>
      </c>
      <c r="R23" s="85">
        <f>SUM(R24:R26)</f>
        <v>0.45</v>
      </c>
      <c r="S23" s="85">
        <f>SUM(S24:S26)</f>
        <v>0</v>
      </c>
      <c r="T23" s="85">
        <f>SUM(T24:T26)</f>
        <v>0.45</v>
      </c>
      <c r="U23" s="85">
        <f t="shared" ref="U23" si="50">SUM(U24:U26)</f>
        <v>591</v>
      </c>
      <c r="V23" s="85"/>
      <c r="W23" s="88">
        <f t="shared" si="2"/>
        <v>0.45</v>
      </c>
      <c r="X23" s="85">
        <f>F23*E23</f>
        <v>2.25</v>
      </c>
      <c r="Y23" s="85">
        <f>F23*E23</f>
        <v>2.25</v>
      </c>
      <c r="Z23" s="85">
        <f>F23*E23</f>
        <v>2.25</v>
      </c>
      <c r="AA23" s="85">
        <f>F23*E23</f>
        <v>2.25</v>
      </c>
      <c r="AB23" s="85">
        <f>SUM(AB24:AB26)</f>
        <v>0.45</v>
      </c>
      <c r="AC23" s="85">
        <f>SUM(AC24:AC26)</f>
        <v>591</v>
      </c>
      <c r="AD23" s="85"/>
      <c r="AE23" s="88">
        <f t="shared" si="21"/>
        <v>0.9</v>
      </c>
      <c r="AF23" s="85">
        <f t="shared" ref="AF23:AI23" si="51">SUM(AF24:AF26)</f>
        <v>0</v>
      </c>
      <c r="AG23" s="85">
        <f t="shared" si="51"/>
        <v>0</v>
      </c>
      <c r="AH23" s="85">
        <f t="shared" si="51"/>
        <v>0.45</v>
      </c>
      <c r="AI23" s="85">
        <f t="shared" si="51"/>
        <v>0</v>
      </c>
      <c r="AJ23" s="85">
        <f>SUM(AJ24:AJ26)</f>
        <v>0.45</v>
      </c>
      <c r="AK23" s="85">
        <f>SUM(AK24:AK26)</f>
        <v>591</v>
      </c>
      <c r="AL23" s="85"/>
      <c r="AM23" s="88">
        <f t="shared" si="24"/>
        <v>0.9</v>
      </c>
      <c r="AN23" s="85">
        <f t="shared" ref="AN23:AT23" si="52">SUM(AN24:AN26)</f>
        <v>0</v>
      </c>
      <c r="AO23" s="85">
        <f t="shared" si="52"/>
        <v>0</v>
      </c>
      <c r="AP23" s="85">
        <f t="shared" si="52"/>
        <v>0.45</v>
      </c>
      <c r="AQ23" s="85">
        <f t="shared" si="52"/>
        <v>0</v>
      </c>
      <c r="AR23" s="85">
        <f t="shared" si="52"/>
        <v>0</v>
      </c>
      <c r="AS23" s="59">
        <f t="shared" si="52"/>
        <v>0.45</v>
      </c>
      <c r="AT23" s="85">
        <f t="shared" si="52"/>
        <v>591</v>
      </c>
      <c r="AU23" s="85"/>
      <c r="AV23" s="88">
        <f t="shared" si="15"/>
        <v>0.9</v>
      </c>
      <c r="AW23" s="85">
        <f t="shared" ref="AW23:BB23" si="53">SUM(AW24:AW26)</f>
        <v>0</v>
      </c>
      <c r="AX23" s="85">
        <f t="shared" si="53"/>
        <v>0</v>
      </c>
      <c r="AY23" s="85">
        <f t="shared" si="53"/>
        <v>0.45</v>
      </c>
      <c r="AZ23" s="85">
        <f t="shared" si="53"/>
        <v>0</v>
      </c>
      <c r="BA23" s="85">
        <f t="shared" si="53"/>
        <v>0.45</v>
      </c>
      <c r="BB23" s="85">
        <f t="shared" si="53"/>
        <v>591</v>
      </c>
      <c r="BC23" s="85"/>
      <c r="BD23" s="88">
        <f t="shared" si="17"/>
        <v>0.9</v>
      </c>
      <c r="BE23" s="85">
        <f>N23*M23</f>
        <v>0</v>
      </c>
      <c r="BF23" s="85">
        <f>N23*M23</f>
        <v>0</v>
      </c>
      <c r="BG23" s="85">
        <f>N23*M23</f>
        <v>0</v>
      </c>
      <c r="BH23" s="85">
        <f>N23*M23</f>
        <v>0</v>
      </c>
      <c r="BI23" s="85">
        <f>SUM(BI24:BI26)</f>
        <v>0.45</v>
      </c>
      <c r="BJ23" s="85">
        <f>SUM(BJ24:BJ26)</f>
        <v>591</v>
      </c>
      <c r="BK23" s="85"/>
      <c r="BL23" s="88">
        <f t="shared" si="18"/>
        <v>0.9</v>
      </c>
      <c r="BM23" s="90"/>
      <c r="BN23" s="88">
        <f>O23+W23+AE23+AM23+AV23+BD23+BL23</f>
        <v>5.4</v>
      </c>
      <c r="BO23" s="91"/>
      <c r="BP23" s="102">
        <f t="shared" si="28"/>
        <v>0</v>
      </c>
      <c r="BQ23" s="103"/>
      <c r="BR23" s="120">
        <v>0</v>
      </c>
      <c r="BS23" s="85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4"/>
      <c r="DD23" s="95"/>
      <c r="DE23" s="95"/>
    </row>
    <row r="24" spans="1:109" x14ac:dyDescent="0.25">
      <c r="A24" s="107" t="s">
        <v>75</v>
      </c>
      <c r="B24" s="51">
        <v>1</v>
      </c>
      <c r="C24" s="69"/>
      <c r="D24" s="84">
        <f t="shared" si="19"/>
        <v>0</v>
      </c>
      <c r="E24" s="70">
        <v>0.03</v>
      </c>
      <c r="F24" s="99">
        <v>15</v>
      </c>
      <c r="G24" s="58"/>
      <c r="H24" s="58"/>
      <c r="I24" s="58"/>
      <c r="J24" s="58"/>
      <c r="K24" s="38"/>
      <c r="L24" s="55">
        <f t="shared" si="7"/>
        <v>0</v>
      </c>
      <c r="M24" s="43">
        <v>299</v>
      </c>
      <c r="N24" s="74">
        <f t="shared" ref="N24:N52" si="54">M24*L24/100*1000</f>
        <v>0</v>
      </c>
      <c r="O24" s="88">
        <f t="shared" si="9"/>
        <v>0</v>
      </c>
      <c r="P24" s="58"/>
      <c r="Q24" s="38"/>
      <c r="R24" s="38"/>
      <c r="S24" s="38"/>
      <c r="T24" s="55">
        <f t="shared" si="10"/>
        <v>0</v>
      </c>
      <c r="U24" s="43">
        <v>299</v>
      </c>
      <c r="V24" s="76">
        <f>U24*T24/100*1000</f>
        <v>0</v>
      </c>
      <c r="W24" s="88">
        <f t="shared" si="2"/>
        <v>0</v>
      </c>
      <c r="X24" s="58"/>
      <c r="Y24" s="38"/>
      <c r="Z24" s="58"/>
      <c r="AA24" s="58"/>
      <c r="AB24" s="55">
        <f t="shared" si="20"/>
        <v>0</v>
      </c>
      <c r="AC24" s="43">
        <v>299</v>
      </c>
      <c r="AD24" s="74">
        <f t="shared" si="12"/>
        <v>0</v>
      </c>
      <c r="AE24" s="88">
        <f t="shared" si="21"/>
        <v>0</v>
      </c>
      <c r="AF24" s="58"/>
      <c r="AG24" s="38"/>
      <c r="AH24" s="58"/>
      <c r="AI24" s="58"/>
      <c r="AJ24" s="55">
        <f t="shared" ref="AJ24:AJ26" si="55">SUM(AF24:AI24)</f>
        <v>0</v>
      </c>
      <c r="AK24" s="43">
        <v>299</v>
      </c>
      <c r="AL24" s="74">
        <f t="shared" ref="AL24:AL52" si="56">AK24*AJ24/100*1000</f>
        <v>0</v>
      </c>
      <c r="AM24" s="88">
        <f t="shared" si="24"/>
        <v>0</v>
      </c>
      <c r="AN24" s="100"/>
      <c r="AO24" s="58"/>
      <c r="AP24" s="58"/>
      <c r="AQ24" s="58"/>
      <c r="AR24" s="38"/>
      <c r="AS24" s="59">
        <f t="shared" ref="AS24:AS26" si="57">SUM(AN24:AQ24)</f>
        <v>0</v>
      </c>
      <c r="AT24" s="43">
        <v>299</v>
      </c>
      <c r="AU24" s="74">
        <f t="shared" ref="AU24:AU52" si="58">AT24*AS24/100*1000</f>
        <v>0</v>
      </c>
      <c r="AV24" s="88">
        <f t="shared" si="15"/>
        <v>0</v>
      </c>
      <c r="AW24" s="58"/>
      <c r="AX24" s="38"/>
      <c r="AY24" s="38"/>
      <c r="AZ24" s="38"/>
      <c r="BA24" s="55">
        <f t="shared" ref="BA24:BA26" si="59">SUM(AW24:AZ24)</f>
        <v>0</v>
      </c>
      <c r="BB24" s="43">
        <v>299</v>
      </c>
      <c r="BC24" s="76">
        <f t="shared" ref="BC24:BC26" si="60">BB24*BA24/100*1000</f>
        <v>0</v>
      </c>
      <c r="BD24" s="88">
        <f t="shared" si="17"/>
        <v>0</v>
      </c>
      <c r="BE24" s="58"/>
      <c r="BF24" s="38"/>
      <c r="BG24" s="58"/>
      <c r="BH24" s="58"/>
      <c r="BI24" s="55">
        <f t="shared" ref="BI24:BI26" si="61">SUM(BE24:BH24)</f>
        <v>0</v>
      </c>
      <c r="BJ24" s="43">
        <v>299</v>
      </c>
      <c r="BK24" s="74">
        <f t="shared" ref="BK24:BK87" si="62">BJ24*BI24/100*1000</f>
        <v>0</v>
      </c>
      <c r="BL24" s="88">
        <f t="shared" si="18"/>
        <v>0</v>
      </c>
      <c r="BM24" s="90"/>
      <c r="BN24" s="88">
        <f t="shared" si="27"/>
        <v>0</v>
      </c>
      <c r="BO24" s="51">
        <v>254.86</v>
      </c>
      <c r="BP24" s="102">
        <f t="shared" si="28"/>
        <v>0</v>
      </c>
      <c r="BQ24" s="103"/>
      <c r="BR24" s="88">
        <v>0</v>
      </c>
      <c r="BS24" s="38"/>
      <c r="DC24" s="105"/>
      <c r="DD24" s="106"/>
      <c r="DE24" s="106"/>
    </row>
    <row r="25" spans="1:109" ht="31.5" x14ac:dyDescent="0.25">
      <c r="A25" s="107" t="s">
        <v>76</v>
      </c>
      <c r="B25" s="51">
        <v>1</v>
      </c>
      <c r="C25" s="69"/>
      <c r="D25" s="84">
        <f t="shared" si="19"/>
        <v>0</v>
      </c>
      <c r="E25" s="70">
        <v>0.03</v>
      </c>
      <c r="F25" s="99">
        <v>15</v>
      </c>
      <c r="G25" s="58"/>
      <c r="H25" s="58"/>
      <c r="I25" s="100">
        <f t="shared" ref="I25" si="63">E25*F25</f>
        <v>0.44999999999999996</v>
      </c>
      <c r="J25" s="58"/>
      <c r="K25" s="38"/>
      <c r="L25" s="55">
        <f t="shared" si="7"/>
        <v>0.44999999999999996</v>
      </c>
      <c r="M25" s="43">
        <v>60</v>
      </c>
      <c r="N25" s="74">
        <f t="shared" si="54"/>
        <v>269.99999999999994</v>
      </c>
      <c r="O25" s="88">
        <f t="shared" si="9"/>
        <v>0.44999999999999996</v>
      </c>
      <c r="P25" s="38"/>
      <c r="Q25" s="38"/>
      <c r="R25" s="100">
        <v>0.45</v>
      </c>
      <c r="S25" s="38"/>
      <c r="T25" s="55">
        <f t="shared" si="10"/>
        <v>0.45</v>
      </c>
      <c r="U25" s="43">
        <v>60</v>
      </c>
      <c r="V25" s="76">
        <f>U25*T25/100*1000</f>
        <v>270</v>
      </c>
      <c r="W25" s="88">
        <f t="shared" si="2"/>
        <v>0.45</v>
      </c>
      <c r="X25" s="58"/>
      <c r="Y25" s="38"/>
      <c r="Z25" s="100">
        <v>0.45</v>
      </c>
      <c r="AA25" s="58"/>
      <c r="AB25" s="55">
        <f t="shared" si="20"/>
        <v>0.45</v>
      </c>
      <c r="AC25" s="43">
        <v>60</v>
      </c>
      <c r="AD25" s="74">
        <f t="shared" si="12"/>
        <v>270</v>
      </c>
      <c r="AE25" s="88">
        <f t="shared" si="21"/>
        <v>0.9</v>
      </c>
      <c r="AF25" s="58"/>
      <c r="AG25" s="38"/>
      <c r="AH25" s="100">
        <v>0.45</v>
      </c>
      <c r="AI25" s="58"/>
      <c r="AJ25" s="55">
        <f t="shared" si="55"/>
        <v>0.45</v>
      </c>
      <c r="AK25" s="43">
        <v>60</v>
      </c>
      <c r="AL25" s="74">
        <f t="shared" si="56"/>
        <v>270</v>
      </c>
      <c r="AM25" s="88">
        <f t="shared" si="24"/>
        <v>0.9</v>
      </c>
      <c r="AN25" s="58"/>
      <c r="AO25" s="58"/>
      <c r="AP25" s="100">
        <v>0.45</v>
      </c>
      <c r="AQ25" s="58"/>
      <c r="AR25" s="38"/>
      <c r="AS25" s="59">
        <f t="shared" si="57"/>
        <v>0.45</v>
      </c>
      <c r="AT25" s="43">
        <v>60</v>
      </c>
      <c r="AU25" s="74">
        <f t="shared" si="58"/>
        <v>270</v>
      </c>
      <c r="AV25" s="88">
        <f t="shared" si="15"/>
        <v>0.9</v>
      </c>
      <c r="AW25" s="38"/>
      <c r="AX25" s="38"/>
      <c r="AY25" s="100">
        <v>0.45</v>
      </c>
      <c r="AZ25" s="38"/>
      <c r="BA25" s="55">
        <f t="shared" si="59"/>
        <v>0.45</v>
      </c>
      <c r="BB25" s="43">
        <v>60</v>
      </c>
      <c r="BC25" s="76">
        <f t="shared" si="60"/>
        <v>270</v>
      </c>
      <c r="BD25" s="88">
        <f t="shared" si="17"/>
        <v>0.9</v>
      </c>
      <c r="BE25" s="58"/>
      <c r="BF25" s="38"/>
      <c r="BG25" s="100">
        <v>0.45</v>
      </c>
      <c r="BH25" s="58"/>
      <c r="BI25" s="55">
        <f t="shared" si="61"/>
        <v>0.45</v>
      </c>
      <c r="BJ25" s="43">
        <v>60</v>
      </c>
      <c r="BK25" s="74">
        <f t="shared" si="62"/>
        <v>270</v>
      </c>
      <c r="BL25" s="88">
        <f t="shared" si="18"/>
        <v>0.9</v>
      </c>
      <c r="BM25" s="90"/>
      <c r="BN25" s="88">
        <v>5.5</v>
      </c>
      <c r="BO25" s="121">
        <v>123.7</v>
      </c>
      <c r="BP25" s="102">
        <f t="shared" si="28"/>
        <v>680.35</v>
      </c>
      <c r="BQ25" s="103"/>
      <c r="BR25" s="88">
        <v>5.5</v>
      </c>
      <c r="BS25" s="38"/>
      <c r="DC25" s="105"/>
      <c r="DD25" s="106"/>
      <c r="DE25" s="106"/>
    </row>
    <row r="26" spans="1:109" ht="47.25" x14ac:dyDescent="0.25">
      <c r="A26" s="107" t="s">
        <v>77</v>
      </c>
      <c r="B26" s="51">
        <v>1</v>
      </c>
      <c r="C26" s="69"/>
      <c r="D26" s="84">
        <f t="shared" si="19"/>
        <v>0</v>
      </c>
      <c r="E26" s="70">
        <v>0.03</v>
      </c>
      <c r="F26" s="99">
        <v>15</v>
      </c>
      <c r="G26" s="58"/>
      <c r="H26" s="58"/>
      <c r="I26" s="58"/>
      <c r="J26" s="58"/>
      <c r="K26" s="38"/>
      <c r="L26" s="55">
        <f t="shared" si="7"/>
        <v>0</v>
      </c>
      <c r="M26" s="43">
        <v>232</v>
      </c>
      <c r="N26" s="74">
        <f t="shared" si="54"/>
        <v>0</v>
      </c>
      <c r="O26" s="88">
        <f t="shared" si="9"/>
        <v>0</v>
      </c>
      <c r="P26" s="38"/>
      <c r="Q26" s="38"/>
      <c r="R26" s="38"/>
      <c r="S26" s="38"/>
      <c r="T26" s="55">
        <f t="shared" si="10"/>
        <v>0</v>
      </c>
      <c r="U26" s="43">
        <v>232</v>
      </c>
      <c r="V26" s="76">
        <f>U26*T26/100*1000</f>
        <v>0</v>
      </c>
      <c r="W26" s="88">
        <f t="shared" si="2"/>
        <v>0</v>
      </c>
      <c r="X26" s="58"/>
      <c r="Y26" s="38"/>
      <c r="Z26" s="58"/>
      <c r="AA26" s="58"/>
      <c r="AB26" s="55">
        <f t="shared" si="20"/>
        <v>0</v>
      </c>
      <c r="AC26" s="43">
        <v>232</v>
      </c>
      <c r="AD26" s="74">
        <f t="shared" si="12"/>
        <v>0</v>
      </c>
      <c r="AE26" s="88">
        <f t="shared" si="21"/>
        <v>0</v>
      </c>
      <c r="AF26" s="58"/>
      <c r="AG26" s="38"/>
      <c r="AH26" s="58"/>
      <c r="AI26" s="58"/>
      <c r="AJ26" s="55">
        <f t="shared" si="55"/>
        <v>0</v>
      </c>
      <c r="AK26" s="43">
        <v>232</v>
      </c>
      <c r="AL26" s="74">
        <f t="shared" si="56"/>
        <v>0</v>
      </c>
      <c r="AM26" s="88">
        <f t="shared" si="24"/>
        <v>0</v>
      </c>
      <c r="AN26" s="58"/>
      <c r="AO26" s="58"/>
      <c r="AP26" s="58"/>
      <c r="AQ26" s="58"/>
      <c r="AR26" s="38"/>
      <c r="AS26" s="59">
        <f t="shared" si="57"/>
        <v>0</v>
      </c>
      <c r="AT26" s="43">
        <v>232</v>
      </c>
      <c r="AU26" s="74">
        <f t="shared" si="58"/>
        <v>0</v>
      </c>
      <c r="AV26" s="88">
        <f t="shared" si="15"/>
        <v>0</v>
      </c>
      <c r="AW26" s="38"/>
      <c r="AX26" s="38"/>
      <c r="AY26" s="38"/>
      <c r="AZ26" s="38"/>
      <c r="BA26" s="55">
        <f t="shared" si="59"/>
        <v>0</v>
      </c>
      <c r="BB26" s="43">
        <v>232</v>
      </c>
      <c r="BC26" s="76">
        <f t="shared" si="60"/>
        <v>0</v>
      </c>
      <c r="BD26" s="88">
        <f t="shared" si="17"/>
        <v>0</v>
      </c>
      <c r="BE26" s="58"/>
      <c r="BF26" s="38"/>
      <c r="BG26" s="58"/>
      <c r="BH26" s="58"/>
      <c r="BI26" s="55">
        <f t="shared" si="61"/>
        <v>0</v>
      </c>
      <c r="BJ26" s="43">
        <v>232</v>
      </c>
      <c r="BK26" s="74">
        <f t="shared" si="62"/>
        <v>0</v>
      </c>
      <c r="BL26" s="88">
        <f t="shared" si="18"/>
        <v>0</v>
      </c>
      <c r="BM26" s="90"/>
      <c r="BN26" s="88">
        <f>O26+W26+AE26+AM26+AV26+BD26+BL26</f>
        <v>0</v>
      </c>
      <c r="BO26" s="51">
        <v>418.93</v>
      </c>
      <c r="BP26" s="102">
        <f t="shared" si="28"/>
        <v>0</v>
      </c>
      <c r="BQ26" s="103"/>
      <c r="BR26" s="88">
        <v>0</v>
      </c>
      <c r="BS26" s="38"/>
      <c r="DC26" s="105"/>
      <c r="DD26" s="106"/>
      <c r="DE26" s="106"/>
    </row>
    <row r="27" spans="1:109" s="96" customFormat="1" x14ac:dyDescent="0.25">
      <c r="A27" s="122" t="s">
        <v>78</v>
      </c>
      <c r="B27" s="123"/>
      <c r="C27" s="84">
        <f>IFERROR(VLOOKUP(A27,[1]переменые!$B$9:$O$121,3,0)," ")</f>
        <v>0.03</v>
      </c>
      <c r="D27" s="84">
        <f t="shared" si="19"/>
        <v>0.44999999999999996</v>
      </c>
      <c r="E27" s="83"/>
      <c r="F27" s="99">
        <v>15</v>
      </c>
      <c r="G27" s="85">
        <f>SUM(G28:G30)</f>
        <v>0</v>
      </c>
      <c r="H27" s="85">
        <f t="shared" ref="H27:L27" si="64">SUM(H28:H30)</f>
        <v>0</v>
      </c>
      <c r="I27" s="85">
        <f t="shared" si="64"/>
        <v>0</v>
      </c>
      <c r="J27" s="85">
        <f t="shared" si="64"/>
        <v>0</v>
      </c>
      <c r="K27" s="85">
        <f t="shared" si="64"/>
        <v>0</v>
      </c>
      <c r="L27" s="55">
        <f t="shared" si="64"/>
        <v>0</v>
      </c>
      <c r="M27" s="109"/>
      <c r="N27" s="110">
        <f t="shared" si="54"/>
        <v>0</v>
      </c>
      <c r="O27" s="88">
        <f t="shared" si="9"/>
        <v>0</v>
      </c>
      <c r="P27" s="85">
        <f>SUM(P28:P30)</f>
        <v>0</v>
      </c>
      <c r="Q27" s="85">
        <f t="shared" ref="Q27:T27" si="65">SUM(Q28:Q30)</f>
        <v>0</v>
      </c>
      <c r="R27" s="85">
        <f t="shared" si="65"/>
        <v>0</v>
      </c>
      <c r="S27" s="85">
        <f t="shared" si="65"/>
        <v>0</v>
      </c>
      <c r="T27" s="85">
        <f t="shared" si="65"/>
        <v>0</v>
      </c>
      <c r="U27" s="109"/>
      <c r="V27" s="109"/>
      <c r="W27" s="88">
        <f t="shared" si="2"/>
        <v>0</v>
      </c>
      <c r="X27" s="85">
        <f>F27*E27</f>
        <v>0</v>
      </c>
      <c r="Y27" s="85">
        <f>F27*E27</f>
        <v>0</v>
      </c>
      <c r="Z27" s="85">
        <f>F27*E27</f>
        <v>0</v>
      </c>
      <c r="AA27" s="85">
        <f>F27*E27</f>
        <v>0</v>
      </c>
      <c r="AB27" s="85">
        <f t="shared" ref="AB27" si="66">SUM(AB28:AB30)</f>
        <v>0</v>
      </c>
      <c r="AC27" s="109"/>
      <c r="AD27" s="110">
        <f t="shared" si="12"/>
        <v>0</v>
      </c>
      <c r="AE27" s="88">
        <f t="shared" si="21"/>
        <v>0</v>
      </c>
      <c r="AF27" s="85"/>
      <c r="AG27" s="85"/>
      <c r="AH27" s="85"/>
      <c r="AI27" s="85"/>
      <c r="AJ27" s="85">
        <f t="shared" ref="AJ27" si="67">SUM(AJ28:AJ30)</f>
        <v>0</v>
      </c>
      <c r="AK27" s="109"/>
      <c r="AL27" s="110">
        <f t="shared" si="56"/>
        <v>0</v>
      </c>
      <c r="AM27" s="88">
        <f t="shared" si="24"/>
        <v>0</v>
      </c>
      <c r="AN27" s="85">
        <f>SUM(AN28:AN30)</f>
        <v>0</v>
      </c>
      <c r="AO27" s="85">
        <f t="shared" ref="AO27:AS27" si="68">SUM(AO28:AO30)</f>
        <v>0</v>
      </c>
      <c r="AP27" s="85">
        <f t="shared" si="68"/>
        <v>0</v>
      </c>
      <c r="AQ27" s="85">
        <f t="shared" si="68"/>
        <v>0</v>
      </c>
      <c r="AR27" s="85">
        <f t="shared" si="68"/>
        <v>0</v>
      </c>
      <c r="AS27" s="59">
        <f t="shared" si="68"/>
        <v>0</v>
      </c>
      <c r="AT27" s="109"/>
      <c r="AU27" s="110">
        <f t="shared" si="58"/>
        <v>0</v>
      </c>
      <c r="AV27" s="88">
        <f t="shared" si="15"/>
        <v>0</v>
      </c>
      <c r="AW27" s="85">
        <f>SUM(AW28:AW30)</f>
        <v>0</v>
      </c>
      <c r="AX27" s="85">
        <f t="shared" ref="AX27:BA27" si="69">SUM(AX28:AX30)</f>
        <v>0</v>
      </c>
      <c r="AY27" s="85">
        <f t="shared" si="69"/>
        <v>0</v>
      </c>
      <c r="AZ27" s="85">
        <f t="shared" si="69"/>
        <v>0</v>
      </c>
      <c r="BA27" s="85">
        <f t="shared" si="69"/>
        <v>0</v>
      </c>
      <c r="BB27" s="109"/>
      <c r="BC27" s="109"/>
      <c r="BD27" s="88">
        <f t="shared" si="17"/>
        <v>0</v>
      </c>
      <c r="BE27" s="85">
        <f>N27*M27</f>
        <v>0</v>
      </c>
      <c r="BF27" s="85">
        <f>N27*M27</f>
        <v>0</v>
      </c>
      <c r="BG27" s="85">
        <f>N27*M27</f>
        <v>0</v>
      </c>
      <c r="BH27" s="85">
        <f>N27*M27</f>
        <v>0</v>
      </c>
      <c r="BI27" s="85">
        <f t="shared" ref="BI27" si="70">SUM(BI28:BI30)</f>
        <v>0</v>
      </c>
      <c r="BJ27" s="109"/>
      <c r="BK27" s="110">
        <f t="shared" si="62"/>
        <v>0</v>
      </c>
      <c r="BL27" s="88">
        <f t="shared" si="18"/>
        <v>0</v>
      </c>
      <c r="BM27" s="90"/>
      <c r="BN27" s="88">
        <f t="shared" si="27"/>
        <v>0</v>
      </c>
      <c r="BO27" s="91"/>
      <c r="BP27" s="102">
        <f t="shared" si="28"/>
        <v>0</v>
      </c>
      <c r="BQ27" s="103"/>
      <c r="BR27" s="88">
        <v>0</v>
      </c>
      <c r="BS27" s="85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4"/>
      <c r="DD27" s="95"/>
      <c r="DE27" s="95"/>
    </row>
    <row r="28" spans="1:109" x14ac:dyDescent="0.25">
      <c r="A28" s="124" t="s">
        <v>79</v>
      </c>
      <c r="B28" s="51">
        <v>0.1</v>
      </c>
      <c r="C28" s="69"/>
      <c r="D28" s="84">
        <f t="shared" si="19"/>
        <v>0</v>
      </c>
      <c r="E28" s="70">
        <v>0.03</v>
      </c>
      <c r="F28" s="99">
        <v>15</v>
      </c>
      <c r="G28" s="58"/>
      <c r="H28" s="58"/>
      <c r="I28" s="58"/>
      <c r="J28" s="58"/>
      <c r="K28" s="38"/>
      <c r="L28" s="55">
        <f t="shared" si="7"/>
        <v>0</v>
      </c>
      <c r="M28" s="43">
        <v>656</v>
      </c>
      <c r="N28" s="74">
        <f t="shared" si="54"/>
        <v>0</v>
      </c>
      <c r="O28" s="88">
        <f t="shared" si="9"/>
        <v>0</v>
      </c>
      <c r="P28" s="38"/>
      <c r="Q28" s="38"/>
      <c r="R28" s="38"/>
      <c r="S28" s="38"/>
      <c r="T28" s="55">
        <f t="shared" si="10"/>
        <v>0</v>
      </c>
      <c r="U28" s="43">
        <v>656</v>
      </c>
      <c r="V28" s="76">
        <f>U28*T28/100*1000</f>
        <v>0</v>
      </c>
      <c r="W28" s="88">
        <f t="shared" si="2"/>
        <v>0</v>
      </c>
      <c r="X28" s="58"/>
      <c r="Y28" s="38"/>
      <c r="Z28" s="58"/>
      <c r="AA28" s="58"/>
      <c r="AB28" s="55">
        <f t="shared" si="20"/>
        <v>0</v>
      </c>
      <c r="AC28" s="43">
        <v>656</v>
      </c>
      <c r="AD28" s="74">
        <f t="shared" si="12"/>
        <v>0</v>
      </c>
      <c r="AE28" s="88">
        <f t="shared" si="21"/>
        <v>0</v>
      </c>
      <c r="AF28" s="58"/>
      <c r="AG28" s="38"/>
      <c r="AH28" s="58"/>
      <c r="AI28" s="58"/>
      <c r="AJ28" s="55">
        <f t="shared" ref="AJ28:AJ33" si="71">SUM(AF28:AI28)</f>
        <v>0</v>
      </c>
      <c r="AK28" s="43">
        <v>656</v>
      </c>
      <c r="AL28" s="74">
        <f t="shared" si="56"/>
        <v>0</v>
      </c>
      <c r="AM28" s="88">
        <f t="shared" si="24"/>
        <v>0</v>
      </c>
      <c r="AN28" s="58"/>
      <c r="AO28" s="58"/>
      <c r="AP28" s="58"/>
      <c r="AQ28" s="58"/>
      <c r="AR28" s="38"/>
      <c r="AS28" s="59">
        <f t="shared" ref="AS28:AS33" si="72">SUM(AN28:AQ28)</f>
        <v>0</v>
      </c>
      <c r="AT28" s="43">
        <v>656</v>
      </c>
      <c r="AU28" s="74">
        <f t="shared" si="58"/>
        <v>0</v>
      </c>
      <c r="AV28" s="88">
        <f t="shared" si="15"/>
        <v>0</v>
      </c>
      <c r="AW28" s="38"/>
      <c r="AX28" s="38"/>
      <c r="AY28" s="38"/>
      <c r="AZ28" s="38"/>
      <c r="BA28" s="55">
        <f t="shared" ref="BA28:BA30" si="73">SUM(AW28:AZ28)</f>
        <v>0</v>
      </c>
      <c r="BB28" s="43">
        <v>656</v>
      </c>
      <c r="BC28" s="76">
        <f t="shared" ref="BC28:BC30" si="74">BB28*BA28/100*1000</f>
        <v>0</v>
      </c>
      <c r="BD28" s="88">
        <f t="shared" si="17"/>
        <v>0</v>
      </c>
      <c r="BE28" s="58"/>
      <c r="BF28" s="38"/>
      <c r="BG28" s="58"/>
      <c r="BH28" s="58"/>
      <c r="BI28" s="55">
        <f t="shared" ref="BI28:BI29" si="75">SUM(BE28:BH28)</f>
        <v>0</v>
      </c>
      <c r="BJ28" s="43">
        <v>656</v>
      </c>
      <c r="BK28" s="74">
        <f t="shared" si="62"/>
        <v>0</v>
      </c>
      <c r="BL28" s="88">
        <f t="shared" si="18"/>
        <v>0</v>
      </c>
      <c r="BM28" s="90"/>
      <c r="BN28" s="88">
        <f t="shared" si="27"/>
        <v>0</v>
      </c>
      <c r="BO28" s="91"/>
      <c r="BP28" s="102">
        <f t="shared" si="28"/>
        <v>0</v>
      </c>
      <c r="BQ28" s="103"/>
      <c r="BR28" s="88">
        <v>0</v>
      </c>
      <c r="BS28" s="38"/>
      <c r="DC28" s="105"/>
      <c r="DD28" s="106"/>
      <c r="DE28" s="106"/>
    </row>
    <row r="29" spans="1:109" x14ac:dyDescent="0.25">
      <c r="A29" s="124" t="s">
        <v>80</v>
      </c>
      <c r="B29" s="51">
        <v>0.1</v>
      </c>
      <c r="C29" s="69"/>
      <c r="D29" s="84">
        <f t="shared" si="19"/>
        <v>0</v>
      </c>
      <c r="E29" s="70">
        <v>0.03</v>
      </c>
      <c r="F29" s="99">
        <v>15</v>
      </c>
      <c r="G29" s="58"/>
      <c r="H29" s="58"/>
      <c r="I29" s="58"/>
      <c r="J29" s="58"/>
      <c r="K29" s="38"/>
      <c r="L29" s="55">
        <f t="shared" si="7"/>
        <v>0</v>
      </c>
      <c r="M29" s="43">
        <v>643</v>
      </c>
      <c r="N29" s="74">
        <f t="shared" si="54"/>
        <v>0</v>
      </c>
      <c r="O29" s="88">
        <f t="shared" si="9"/>
        <v>0</v>
      </c>
      <c r="P29" s="38"/>
      <c r="Q29" s="38"/>
      <c r="R29" s="38"/>
      <c r="S29" s="38"/>
      <c r="T29" s="55">
        <f t="shared" si="10"/>
        <v>0</v>
      </c>
      <c r="U29" s="43">
        <v>643</v>
      </c>
      <c r="V29" s="76">
        <f>U29*T29/100*1000</f>
        <v>0</v>
      </c>
      <c r="W29" s="88">
        <f t="shared" si="2"/>
        <v>0</v>
      </c>
      <c r="X29" s="58"/>
      <c r="Y29" s="38"/>
      <c r="Z29" s="58"/>
      <c r="AA29" s="58"/>
      <c r="AB29" s="55">
        <f t="shared" si="20"/>
        <v>0</v>
      </c>
      <c r="AC29" s="43">
        <v>643</v>
      </c>
      <c r="AD29" s="74">
        <f t="shared" si="12"/>
        <v>0</v>
      </c>
      <c r="AE29" s="88">
        <f t="shared" si="21"/>
        <v>0</v>
      </c>
      <c r="AF29" s="58"/>
      <c r="AG29" s="38"/>
      <c r="AH29" s="58"/>
      <c r="AI29" s="58"/>
      <c r="AJ29" s="55">
        <f t="shared" si="71"/>
        <v>0</v>
      </c>
      <c r="AK29" s="43">
        <v>643</v>
      </c>
      <c r="AL29" s="74">
        <f t="shared" si="56"/>
        <v>0</v>
      </c>
      <c r="AM29" s="88">
        <f t="shared" si="24"/>
        <v>0</v>
      </c>
      <c r="AN29" s="58"/>
      <c r="AO29" s="58"/>
      <c r="AP29" s="58"/>
      <c r="AQ29" s="58"/>
      <c r="AR29" s="38"/>
      <c r="AS29" s="59">
        <f t="shared" si="72"/>
        <v>0</v>
      </c>
      <c r="AT29" s="43">
        <v>643</v>
      </c>
      <c r="AU29" s="74">
        <f t="shared" si="58"/>
        <v>0</v>
      </c>
      <c r="AV29" s="88">
        <f t="shared" si="15"/>
        <v>0</v>
      </c>
      <c r="AW29" s="38"/>
      <c r="AX29" s="38"/>
      <c r="AY29" s="38"/>
      <c r="AZ29" s="38"/>
      <c r="BA29" s="55">
        <f t="shared" si="73"/>
        <v>0</v>
      </c>
      <c r="BB29" s="43">
        <v>643</v>
      </c>
      <c r="BC29" s="76">
        <f t="shared" si="74"/>
        <v>0</v>
      </c>
      <c r="BD29" s="88">
        <f t="shared" si="17"/>
        <v>0</v>
      </c>
      <c r="BE29" s="58"/>
      <c r="BF29" s="38"/>
      <c r="BG29" s="58"/>
      <c r="BH29" s="58"/>
      <c r="BI29" s="55">
        <f t="shared" si="75"/>
        <v>0</v>
      </c>
      <c r="BJ29" s="43">
        <v>643</v>
      </c>
      <c r="BK29" s="74">
        <f t="shared" si="62"/>
        <v>0</v>
      </c>
      <c r="BL29" s="88">
        <f t="shared" si="18"/>
        <v>0</v>
      </c>
      <c r="BM29" s="90"/>
      <c r="BN29" s="88">
        <f t="shared" si="27"/>
        <v>0</v>
      </c>
      <c r="BO29" s="91"/>
      <c r="BP29" s="102">
        <f t="shared" si="28"/>
        <v>0</v>
      </c>
      <c r="BQ29" s="103"/>
      <c r="BR29" s="88">
        <v>0</v>
      </c>
      <c r="BS29" s="38"/>
      <c r="BT29" s="104"/>
      <c r="DC29" s="105"/>
      <c r="DD29" s="106"/>
      <c r="DE29" s="106"/>
    </row>
    <row r="30" spans="1:109" x14ac:dyDescent="0.25">
      <c r="A30" s="124" t="s">
        <v>81</v>
      </c>
      <c r="B30" s="51">
        <v>0.1</v>
      </c>
      <c r="C30" s="69"/>
      <c r="D30" s="84">
        <f t="shared" si="19"/>
        <v>0</v>
      </c>
      <c r="E30" s="70">
        <v>0.03</v>
      </c>
      <c r="F30" s="99">
        <v>15</v>
      </c>
      <c r="G30" s="58"/>
      <c r="H30" s="58"/>
      <c r="I30" s="58"/>
      <c r="J30" s="58"/>
      <c r="K30" s="38"/>
      <c r="L30" s="55">
        <f t="shared" si="7"/>
        <v>0</v>
      </c>
      <c r="M30" s="43">
        <v>701</v>
      </c>
      <c r="N30" s="74">
        <f t="shared" si="54"/>
        <v>0</v>
      </c>
      <c r="O30" s="88">
        <f t="shared" si="9"/>
        <v>0</v>
      </c>
      <c r="P30" s="38"/>
      <c r="Q30" s="38"/>
      <c r="R30" s="58"/>
      <c r="S30" s="38"/>
      <c r="T30" s="55">
        <f t="shared" si="10"/>
        <v>0</v>
      </c>
      <c r="U30" s="43">
        <v>701</v>
      </c>
      <c r="V30" s="76">
        <f>U30*T30/100*1000</f>
        <v>0</v>
      </c>
      <c r="W30" s="88">
        <f t="shared" si="2"/>
        <v>0</v>
      </c>
      <c r="X30" s="58"/>
      <c r="Y30" s="38"/>
      <c r="Z30" s="58"/>
      <c r="AA30" s="58"/>
      <c r="AB30" s="55">
        <f>SUM(X30:AA30)</f>
        <v>0</v>
      </c>
      <c r="AC30" s="43">
        <v>701</v>
      </c>
      <c r="AD30" s="74">
        <f t="shared" si="12"/>
        <v>0</v>
      </c>
      <c r="AE30" s="88">
        <f t="shared" si="21"/>
        <v>0</v>
      </c>
      <c r="AF30" s="58"/>
      <c r="AG30" s="38"/>
      <c r="AH30" s="58"/>
      <c r="AI30" s="58"/>
      <c r="AJ30" s="55">
        <f t="shared" si="71"/>
        <v>0</v>
      </c>
      <c r="AK30" s="43">
        <v>701</v>
      </c>
      <c r="AL30" s="74">
        <f t="shared" si="56"/>
        <v>0</v>
      </c>
      <c r="AM30" s="88">
        <f t="shared" si="24"/>
        <v>0</v>
      </c>
      <c r="AN30" s="58"/>
      <c r="AO30" s="58"/>
      <c r="AP30" s="58"/>
      <c r="AQ30" s="58"/>
      <c r="AR30" s="38"/>
      <c r="AS30" s="59">
        <f t="shared" si="72"/>
        <v>0</v>
      </c>
      <c r="AT30" s="43">
        <v>701</v>
      </c>
      <c r="AU30" s="74">
        <f t="shared" si="58"/>
        <v>0</v>
      </c>
      <c r="AV30" s="88">
        <f t="shared" si="15"/>
        <v>0</v>
      </c>
      <c r="AW30" s="38"/>
      <c r="AX30" s="38"/>
      <c r="AY30" s="58"/>
      <c r="AZ30" s="38"/>
      <c r="BA30" s="55">
        <f t="shared" si="73"/>
        <v>0</v>
      </c>
      <c r="BB30" s="43">
        <v>701</v>
      </c>
      <c r="BC30" s="76">
        <f t="shared" si="74"/>
        <v>0</v>
      </c>
      <c r="BD30" s="88">
        <f t="shared" si="17"/>
        <v>0</v>
      </c>
      <c r="BE30" s="58"/>
      <c r="BF30" s="38"/>
      <c r="BG30" s="58"/>
      <c r="BH30" s="58"/>
      <c r="BI30" s="55">
        <f>SUM(BE30:BH30)</f>
        <v>0</v>
      </c>
      <c r="BJ30" s="43">
        <v>701</v>
      </c>
      <c r="BK30" s="74">
        <f t="shared" si="62"/>
        <v>0</v>
      </c>
      <c r="BL30" s="88">
        <f t="shared" si="18"/>
        <v>0</v>
      </c>
      <c r="BM30" s="90"/>
      <c r="BN30" s="88">
        <f>O30+W30+AE30+AM30+AV30+BD30+BL30</f>
        <v>0</v>
      </c>
      <c r="BO30" s="91"/>
      <c r="BP30" s="102">
        <f t="shared" si="28"/>
        <v>0</v>
      </c>
      <c r="BQ30" s="103"/>
      <c r="BR30" s="88">
        <v>0</v>
      </c>
      <c r="BS30" s="38"/>
      <c r="DC30" s="105"/>
      <c r="DD30" s="106"/>
      <c r="DE30" s="106"/>
    </row>
    <row r="31" spans="1:109" s="96" customFormat="1" ht="63" x14ac:dyDescent="0.25">
      <c r="A31" s="125" t="s">
        <v>82</v>
      </c>
      <c r="B31" s="83">
        <v>0.5</v>
      </c>
      <c r="C31" s="83">
        <v>0.5</v>
      </c>
      <c r="D31" s="84">
        <f t="shared" si="19"/>
        <v>7.5</v>
      </c>
      <c r="E31" s="83">
        <v>0.5</v>
      </c>
      <c r="F31" s="99">
        <v>15</v>
      </c>
      <c r="G31" s="85">
        <v>7.5</v>
      </c>
      <c r="H31" s="85"/>
      <c r="I31" s="85"/>
      <c r="J31" s="85"/>
      <c r="K31" s="85"/>
      <c r="L31" s="55">
        <f t="shared" si="7"/>
        <v>7.5</v>
      </c>
      <c r="M31" s="126">
        <v>0</v>
      </c>
      <c r="N31" s="110">
        <f t="shared" si="54"/>
        <v>0</v>
      </c>
      <c r="O31" s="88">
        <f t="shared" si="9"/>
        <v>7.5</v>
      </c>
      <c r="P31" s="85">
        <f>F31*E31</f>
        <v>7.5</v>
      </c>
      <c r="Q31" s="85"/>
      <c r="R31" s="85"/>
      <c r="S31" s="85"/>
      <c r="T31" s="85">
        <f>SUM(P31:S31)</f>
        <v>7.5</v>
      </c>
      <c r="U31" s="126">
        <v>0</v>
      </c>
      <c r="V31" s="126">
        <v>0</v>
      </c>
      <c r="W31" s="88">
        <f t="shared" si="2"/>
        <v>7.5</v>
      </c>
      <c r="X31" s="85">
        <f>F31*E31</f>
        <v>7.5</v>
      </c>
      <c r="Y31" s="85"/>
      <c r="Z31" s="85"/>
      <c r="AA31" s="85"/>
      <c r="AB31" s="85">
        <f t="shared" si="20"/>
        <v>7.5</v>
      </c>
      <c r="AC31" s="126">
        <v>0</v>
      </c>
      <c r="AD31" s="110">
        <f t="shared" si="12"/>
        <v>0</v>
      </c>
      <c r="AE31" s="88">
        <f t="shared" si="21"/>
        <v>15</v>
      </c>
      <c r="AF31" s="85">
        <v>7.5</v>
      </c>
      <c r="AG31" s="85"/>
      <c r="AH31" s="85"/>
      <c r="AI31" s="85"/>
      <c r="AJ31" s="55">
        <f t="shared" si="71"/>
        <v>7.5</v>
      </c>
      <c r="AK31" s="126">
        <v>0</v>
      </c>
      <c r="AL31" s="110">
        <f t="shared" si="56"/>
        <v>0</v>
      </c>
      <c r="AM31" s="88">
        <f t="shared" si="24"/>
        <v>15</v>
      </c>
      <c r="AN31" s="85">
        <v>7.5</v>
      </c>
      <c r="AO31" s="85"/>
      <c r="AP31" s="85"/>
      <c r="AQ31" s="85"/>
      <c r="AR31" s="85"/>
      <c r="AS31" s="59">
        <f t="shared" si="72"/>
        <v>7.5</v>
      </c>
      <c r="AT31" s="126">
        <v>0</v>
      </c>
      <c r="AU31" s="110">
        <f t="shared" si="58"/>
        <v>0</v>
      </c>
      <c r="AV31" s="88">
        <f t="shared" si="15"/>
        <v>15</v>
      </c>
      <c r="AW31" s="85">
        <v>7.5</v>
      </c>
      <c r="AX31" s="85"/>
      <c r="AY31" s="85"/>
      <c r="AZ31" s="85"/>
      <c r="BA31" s="85">
        <f>SUM(AW31:AZ31)</f>
        <v>7.5</v>
      </c>
      <c r="BB31" s="126">
        <v>0</v>
      </c>
      <c r="BC31" s="126">
        <v>0</v>
      </c>
      <c r="BD31" s="88">
        <f t="shared" si="17"/>
        <v>15</v>
      </c>
      <c r="BE31" s="85">
        <v>7.5</v>
      </c>
      <c r="BF31" s="85"/>
      <c r="BG31" s="85"/>
      <c r="BH31" s="85"/>
      <c r="BI31" s="85">
        <f t="shared" ref="BI31:BI33" si="76">SUM(BE31:BH31)</f>
        <v>7.5</v>
      </c>
      <c r="BJ31" s="126">
        <v>0</v>
      </c>
      <c r="BK31" s="110">
        <f t="shared" si="62"/>
        <v>0</v>
      </c>
      <c r="BL31" s="88">
        <f t="shared" si="18"/>
        <v>15</v>
      </c>
      <c r="BM31" s="90"/>
      <c r="BN31" s="88">
        <f t="shared" si="27"/>
        <v>90</v>
      </c>
      <c r="BO31" s="91">
        <v>61.54</v>
      </c>
      <c r="BP31" s="102">
        <f t="shared" si="28"/>
        <v>5538.6</v>
      </c>
      <c r="BQ31" s="103"/>
      <c r="BR31" s="120">
        <v>90</v>
      </c>
      <c r="BS31" s="85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4"/>
      <c r="DD31" s="95"/>
      <c r="DE31" s="95"/>
    </row>
    <row r="32" spans="1:109" ht="31.5" x14ac:dyDescent="0.25">
      <c r="A32" s="50" t="s">
        <v>83</v>
      </c>
      <c r="B32" s="51">
        <v>0.55000000000000004</v>
      </c>
      <c r="C32" s="69"/>
      <c r="D32" s="84">
        <f t="shared" si="19"/>
        <v>0</v>
      </c>
      <c r="E32" s="70">
        <v>2.75E-2</v>
      </c>
      <c r="F32" s="99">
        <v>15</v>
      </c>
      <c r="G32" s="58"/>
      <c r="H32" s="58"/>
      <c r="I32" s="58"/>
      <c r="J32" s="58"/>
      <c r="K32" s="38"/>
      <c r="L32" s="55">
        <f t="shared" si="7"/>
        <v>0</v>
      </c>
      <c r="M32" s="127">
        <v>214</v>
      </c>
      <c r="N32" s="74">
        <f t="shared" si="54"/>
        <v>0</v>
      </c>
      <c r="O32" s="88">
        <f t="shared" si="9"/>
        <v>0</v>
      </c>
      <c r="P32" s="38"/>
      <c r="Q32" s="38"/>
      <c r="R32" s="38"/>
      <c r="S32" s="38"/>
      <c r="T32" s="55">
        <f>SUM(P32:S33)</f>
        <v>0</v>
      </c>
      <c r="U32" s="127">
        <v>214</v>
      </c>
      <c r="V32" s="76">
        <f>U32*T32/100*1000</f>
        <v>0</v>
      </c>
      <c r="W32" s="88">
        <f t="shared" si="2"/>
        <v>0</v>
      </c>
      <c r="X32" s="58"/>
      <c r="Y32" s="38"/>
      <c r="Z32" s="58"/>
      <c r="AA32" s="58"/>
      <c r="AB32" s="55">
        <f t="shared" si="20"/>
        <v>0</v>
      </c>
      <c r="AC32" s="43">
        <v>214</v>
      </c>
      <c r="AD32" s="74">
        <f t="shared" si="12"/>
        <v>0</v>
      </c>
      <c r="AE32" s="88">
        <f t="shared" si="21"/>
        <v>0</v>
      </c>
      <c r="AF32" s="58"/>
      <c r="AG32" s="38"/>
      <c r="AH32" s="58"/>
      <c r="AI32" s="58"/>
      <c r="AJ32" s="55">
        <f t="shared" si="71"/>
        <v>0</v>
      </c>
      <c r="AK32" s="127">
        <v>214</v>
      </c>
      <c r="AL32" s="74">
        <f t="shared" si="56"/>
        <v>0</v>
      </c>
      <c r="AM32" s="88">
        <f t="shared" si="24"/>
        <v>0</v>
      </c>
      <c r="AN32" s="58"/>
      <c r="AO32" s="58"/>
      <c r="AP32" s="58"/>
      <c r="AQ32" s="58"/>
      <c r="AR32" s="38"/>
      <c r="AS32" s="59">
        <f t="shared" si="72"/>
        <v>0</v>
      </c>
      <c r="AT32" s="127">
        <v>214</v>
      </c>
      <c r="AU32" s="74">
        <f t="shared" si="58"/>
        <v>0</v>
      </c>
      <c r="AV32" s="88">
        <f t="shared" si="15"/>
        <v>0</v>
      </c>
      <c r="AW32" s="38"/>
      <c r="AX32" s="38"/>
      <c r="AY32" s="38"/>
      <c r="AZ32" s="38"/>
      <c r="BA32" s="55">
        <f>SUM(AW32:AZ33)</f>
        <v>0</v>
      </c>
      <c r="BB32" s="127">
        <v>214</v>
      </c>
      <c r="BC32" s="76">
        <f t="shared" ref="BC32:BC33" si="77">BB32*BA32/100*1000</f>
        <v>0</v>
      </c>
      <c r="BD32" s="88">
        <f t="shared" si="17"/>
        <v>0</v>
      </c>
      <c r="BE32" s="58"/>
      <c r="BF32" s="38"/>
      <c r="BG32" s="58"/>
      <c r="BH32" s="58"/>
      <c r="BI32" s="55">
        <f t="shared" si="76"/>
        <v>0</v>
      </c>
      <c r="BJ32" s="43">
        <v>214</v>
      </c>
      <c r="BK32" s="74">
        <f t="shared" si="62"/>
        <v>0</v>
      </c>
      <c r="BL32" s="88">
        <f t="shared" si="18"/>
        <v>0</v>
      </c>
      <c r="BM32" s="90"/>
      <c r="BN32" s="88">
        <f>O32+W32+AE32+AM32+AV32+BD32+BL32</f>
        <v>0</v>
      </c>
      <c r="BO32" s="91"/>
      <c r="BP32" s="102">
        <f t="shared" si="28"/>
        <v>0</v>
      </c>
      <c r="BQ32" s="103"/>
      <c r="BR32" s="88">
        <v>0</v>
      </c>
      <c r="BS32" s="38"/>
      <c r="DC32" s="105"/>
      <c r="DD32" s="106"/>
      <c r="DE32" s="106"/>
    </row>
    <row r="33" spans="1:109" ht="31.5" x14ac:dyDescent="0.25">
      <c r="A33" s="128" t="s">
        <v>84</v>
      </c>
      <c r="B33" s="51">
        <v>0.6</v>
      </c>
      <c r="C33" s="69"/>
      <c r="D33" s="84">
        <f t="shared" si="19"/>
        <v>0</v>
      </c>
      <c r="E33" s="70">
        <v>0.02</v>
      </c>
      <c r="F33" s="99">
        <v>15</v>
      </c>
      <c r="G33" s="58"/>
      <c r="H33" s="58"/>
      <c r="I33" s="58"/>
      <c r="J33" s="58"/>
      <c r="K33" s="38"/>
      <c r="L33" s="55">
        <f t="shared" si="7"/>
        <v>0</v>
      </c>
      <c r="M33" s="43">
        <v>214</v>
      </c>
      <c r="N33" s="74">
        <f t="shared" si="54"/>
        <v>0</v>
      </c>
      <c r="O33" s="88">
        <f t="shared" si="9"/>
        <v>0</v>
      </c>
      <c r="P33" s="58"/>
      <c r="Q33" s="38"/>
      <c r="R33" s="38"/>
      <c r="S33" s="38"/>
      <c r="T33" s="55"/>
      <c r="U33" s="43">
        <v>214</v>
      </c>
      <c r="V33" s="76">
        <f>U33*T33/100*1000</f>
        <v>0</v>
      </c>
      <c r="W33" s="88">
        <f t="shared" si="2"/>
        <v>0</v>
      </c>
      <c r="X33" s="58"/>
      <c r="Y33" s="38"/>
      <c r="Z33" s="58"/>
      <c r="AA33" s="58"/>
      <c r="AB33" s="55">
        <f t="shared" si="20"/>
        <v>0</v>
      </c>
      <c r="AC33" s="43">
        <v>214</v>
      </c>
      <c r="AD33" s="74">
        <f t="shared" si="12"/>
        <v>0</v>
      </c>
      <c r="AE33" s="88">
        <f t="shared" si="21"/>
        <v>0</v>
      </c>
      <c r="AF33" s="58"/>
      <c r="AG33" s="38"/>
      <c r="AH33" s="58"/>
      <c r="AI33" s="58"/>
      <c r="AJ33" s="55">
        <f t="shared" si="71"/>
        <v>0</v>
      </c>
      <c r="AK33" s="43">
        <v>214</v>
      </c>
      <c r="AL33" s="74">
        <f t="shared" si="56"/>
        <v>0</v>
      </c>
      <c r="AM33" s="88">
        <f t="shared" si="24"/>
        <v>0</v>
      </c>
      <c r="AN33" s="58"/>
      <c r="AO33" s="58"/>
      <c r="AP33" s="58"/>
      <c r="AQ33" s="58"/>
      <c r="AR33" s="38"/>
      <c r="AS33" s="59">
        <f t="shared" si="72"/>
        <v>0</v>
      </c>
      <c r="AT33" s="43">
        <v>214</v>
      </c>
      <c r="AU33" s="74">
        <f t="shared" si="58"/>
        <v>0</v>
      </c>
      <c r="AV33" s="88">
        <f t="shared" si="15"/>
        <v>0</v>
      </c>
      <c r="AW33" s="58"/>
      <c r="AX33" s="38"/>
      <c r="AY33" s="38"/>
      <c r="AZ33" s="38"/>
      <c r="BA33" s="55"/>
      <c r="BB33" s="43">
        <v>214</v>
      </c>
      <c r="BC33" s="76">
        <f t="shared" si="77"/>
        <v>0</v>
      </c>
      <c r="BD33" s="88">
        <f t="shared" si="17"/>
        <v>0</v>
      </c>
      <c r="BE33" s="58"/>
      <c r="BF33" s="38"/>
      <c r="BG33" s="58"/>
      <c r="BH33" s="58"/>
      <c r="BI33" s="55">
        <f t="shared" si="76"/>
        <v>0</v>
      </c>
      <c r="BJ33" s="43">
        <v>214</v>
      </c>
      <c r="BK33" s="74">
        <f t="shared" si="62"/>
        <v>0</v>
      </c>
      <c r="BL33" s="88">
        <f t="shared" si="18"/>
        <v>0</v>
      </c>
      <c r="BM33" s="90"/>
      <c r="BN33" s="88">
        <f t="shared" si="27"/>
        <v>0</v>
      </c>
      <c r="BO33" s="91"/>
      <c r="BP33" s="102">
        <f t="shared" si="28"/>
        <v>0</v>
      </c>
      <c r="BQ33" s="103"/>
      <c r="BR33" s="88">
        <v>0</v>
      </c>
      <c r="BS33" s="38"/>
      <c r="DC33" s="105"/>
      <c r="DD33" s="106"/>
      <c r="DE33" s="106"/>
    </row>
    <row r="34" spans="1:109" s="96" customFormat="1" ht="31.5" x14ac:dyDescent="0.25">
      <c r="A34" s="129" t="s">
        <v>85</v>
      </c>
      <c r="B34" s="119"/>
      <c r="C34" s="130">
        <v>0.15</v>
      </c>
      <c r="D34" s="84">
        <f t="shared" si="19"/>
        <v>2.25</v>
      </c>
      <c r="E34" s="83"/>
      <c r="F34" s="99">
        <v>15</v>
      </c>
      <c r="G34" s="85">
        <f>SUM(G35:G40)</f>
        <v>0.15</v>
      </c>
      <c r="H34" s="85">
        <f t="shared" ref="H34:L34" si="78">SUM(H35:H40)</f>
        <v>0.15</v>
      </c>
      <c r="I34" s="85">
        <f t="shared" si="78"/>
        <v>0.3</v>
      </c>
      <c r="J34" s="85">
        <f t="shared" si="78"/>
        <v>0.15</v>
      </c>
      <c r="K34" s="85">
        <f t="shared" si="78"/>
        <v>0</v>
      </c>
      <c r="L34" s="55">
        <f t="shared" si="78"/>
        <v>0.75</v>
      </c>
      <c r="M34" s="109"/>
      <c r="N34" s="110">
        <f t="shared" si="54"/>
        <v>0</v>
      </c>
      <c r="O34" s="88">
        <f t="shared" si="9"/>
        <v>0.75</v>
      </c>
      <c r="P34" s="85">
        <f>SUM(P35:P40)</f>
        <v>0.15</v>
      </c>
      <c r="Q34" s="85">
        <f t="shared" ref="Q34:T34" si="79">SUM(Q35:Q40)</f>
        <v>0.15</v>
      </c>
      <c r="R34" s="85">
        <f t="shared" si="79"/>
        <v>0.3</v>
      </c>
      <c r="S34" s="85">
        <f t="shared" si="79"/>
        <v>0.15</v>
      </c>
      <c r="T34" s="85">
        <f t="shared" si="79"/>
        <v>0.75</v>
      </c>
      <c r="U34" s="109"/>
      <c r="V34" s="109"/>
      <c r="W34" s="88">
        <f t="shared" si="2"/>
        <v>0.75</v>
      </c>
      <c r="X34" s="85">
        <f>F34*E34</f>
        <v>0</v>
      </c>
      <c r="Y34" s="85">
        <f>F34*E34</f>
        <v>0</v>
      </c>
      <c r="Z34" s="85">
        <f>F34*E34</f>
        <v>0</v>
      </c>
      <c r="AA34" s="85">
        <f>F34*E34</f>
        <v>0</v>
      </c>
      <c r="AB34" s="85">
        <f t="shared" ref="AB34" si="80">SUM(AB35:AB40)</f>
        <v>0.75</v>
      </c>
      <c r="AC34" s="109"/>
      <c r="AD34" s="110">
        <f t="shared" si="12"/>
        <v>0</v>
      </c>
      <c r="AE34" s="88">
        <f t="shared" si="21"/>
        <v>1.5</v>
      </c>
      <c r="AF34" s="85">
        <f t="shared" ref="AF34:AJ34" si="81">SUM(AF35:AF40)</f>
        <v>0.15</v>
      </c>
      <c r="AG34" s="85">
        <f t="shared" si="81"/>
        <v>0.15</v>
      </c>
      <c r="AH34" s="85">
        <f t="shared" si="81"/>
        <v>0.3</v>
      </c>
      <c r="AI34" s="85">
        <f t="shared" si="81"/>
        <v>0.15</v>
      </c>
      <c r="AJ34" s="85">
        <f t="shared" si="81"/>
        <v>0.75</v>
      </c>
      <c r="AK34" s="109"/>
      <c r="AL34" s="110">
        <f t="shared" si="56"/>
        <v>0</v>
      </c>
      <c r="AM34" s="88">
        <f t="shared" si="24"/>
        <v>1.5</v>
      </c>
      <c r="AN34" s="85">
        <f>SUM(AN35:AN40)</f>
        <v>0.15</v>
      </c>
      <c r="AO34" s="85">
        <f t="shared" ref="AO34:AS34" si="82">SUM(AO35:AO40)</f>
        <v>0.15</v>
      </c>
      <c r="AP34" s="85">
        <f t="shared" si="82"/>
        <v>0.3</v>
      </c>
      <c r="AQ34" s="85">
        <f t="shared" si="82"/>
        <v>0.3</v>
      </c>
      <c r="AR34" s="85">
        <f t="shared" si="82"/>
        <v>0</v>
      </c>
      <c r="AS34" s="59">
        <f t="shared" si="82"/>
        <v>0.9</v>
      </c>
      <c r="AT34" s="109"/>
      <c r="AU34" s="110">
        <f t="shared" si="58"/>
        <v>0</v>
      </c>
      <c r="AV34" s="88">
        <f t="shared" si="15"/>
        <v>1.8</v>
      </c>
      <c r="AW34" s="85">
        <f>SUM(AW35:AW40)</f>
        <v>0.15</v>
      </c>
      <c r="AX34" s="85">
        <f t="shared" ref="AX34:BA34" si="83">SUM(AX35:AX40)</f>
        <v>0.15</v>
      </c>
      <c r="AY34" s="85">
        <f t="shared" si="83"/>
        <v>0.3</v>
      </c>
      <c r="AZ34" s="85">
        <f t="shared" si="83"/>
        <v>0.15</v>
      </c>
      <c r="BA34" s="85">
        <f t="shared" si="83"/>
        <v>0.75</v>
      </c>
      <c r="BB34" s="109"/>
      <c r="BC34" s="109"/>
      <c r="BD34" s="88">
        <f t="shared" si="17"/>
        <v>1.5</v>
      </c>
      <c r="BE34" s="85">
        <f>N34*M34</f>
        <v>0</v>
      </c>
      <c r="BF34" s="85">
        <f>N34*M34</f>
        <v>0</v>
      </c>
      <c r="BG34" s="85">
        <f>N34*M34</f>
        <v>0</v>
      </c>
      <c r="BH34" s="85">
        <f>N34*M34</f>
        <v>0</v>
      </c>
      <c r="BI34" s="85">
        <f t="shared" ref="BI34" si="84">SUM(BI35:BI40)</f>
        <v>0.75</v>
      </c>
      <c r="BJ34" s="109"/>
      <c r="BK34" s="110">
        <f t="shared" si="62"/>
        <v>0</v>
      </c>
      <c r="BL34" s="88">
        <f t="shared" si="18"/>
        <v>1.5</v>
      </c>
      <c r="BM34" s="90"/>
      <c r="BN34" s="88">
        <f t="shared" si="27"/>
        <v>9.3000000000000007</v>
      </c>
      <c r="BO34" s="91"/>
      <c r="BP34" s="102">
        <f t="shared" si="28"/>
        <v>0</v>
      </c>
      <c r="BQ34" s="103"/>
      <c r="BR34" s="88">
        <v>0</v>
      </c>
      <c r="BS34" s="85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4"/>
      <c r="DD34" s="95"/>
      <c r="DE34" s="95"/>
    </row>
    <row r="35" spans="1:109" x14ac:dyDescent="0.25">
      <c r="A35" s="131" t="s">
        <v>86</v>
      </c>
      <c r="B35" s="51">
        <v>1</v>
      </c>
      <c r="C35" s="51">
        <v>0.08</v>
      </c>
      <c r="D35" s="84">
        <f t="shared" si="19"/>
        <v>1.2</v>
      </c>
      <c r="E35" s="70">
        <v>0.01</v>
      </c>
      <c r="F35" s="99">
        <v>15</v>
      </c>
      <c r="G35" s="100">
        <v>0.15</v>
      </c>
      <c r="H35" s="100">
        <v>0.15</v>
      </c>
      <c r="I35" s="100">
        <v>0.15</v>
      </c>
      <c r="J35" s="100">
        <v>0.15</v>
      </c>
      <c r="K35" s="58"/>
      <c r="L35" s="55">
        <f t="shared" ref="L35:L99" si="85">SUM(G35:J35)</f>
        <v>0.6</v>
      </c>
      <c r="M35" s="43">
        <v>377</v>
      </c>
      <c r="N35" s="74">
        <f t="shared" si="54"/>
        <v>2262</v>
      </c>
      <c r="O35" s="88">
        <f t="shared" si="9"/>
        <v>0.6</v>
      </c>
      <c r="P35" s="100">
        <v>0.15</v>
      </c>
      <c r="Q35" s="100">
        <v>0.15</v>
      </c>
      <c r="R35" s="100">
        <v>0.15</v>
      </c>
      <c r="S35" s="100">
        <v>0.15</v>
      </c>
      <c r="T35" s="55">
        <f t="shared" ref="T35:T99" si="86">SUM(P35:S35)</f>
        <v>0.6</v>
      </c>
      <c r="U35" s="43">
        <v>377</v>
      </c>
      <c r="V35" s="76">
        <f t="shared" ref="V35:V40" si="87">U35*T35/100*1000</f>
        <v>2262</v>
      </c>
      <c r="W35" s="88">
        <f t="shared" si="2"/>
        <v>0.6</v>
      </c>
      <c r="X35" s="100">
        <v>0.15</v>
      </c>
      <c r="Y35" s="100">
        <v>0.15</v>
      </c>
      <c r="Z35" s="100">
        <v>0.15</v>
      </c>
      <c r="AA35" s="100">
        <v>0.15</v>
      </c>
      <c r="AB35" s="55">
        <f t="shared" si="20"/>
        <v>0.6</v>
      </c>
      <c r="AC35" s="43">
        <v>377</v>
      </c>
      <c r="AD35" s="74">
        <f t="shared" si="12"/>
        <v>2262</v>
      </c>
      <c r="AE35" s="88">
        <f t="shared" si="21"/>
        <v>1.2</v>
      </c>
      <c r="AF35" s="100">
        <v>0.15</v>
      </c>
      <c r="AG35" s="100">
        <v>0.15</v>
      </c>
      <c r="AH35" s="100">
        <v>0.15</v>
      </c>
      <c r="AI35" s="100">
        <v>0.15</v>
      </c>
      <c r="AJ35" s="55">
        <f t="shared" ref="AJ35:AJ37" si="88">SUM(AF35:AI35)</f>
        <v>0.6</v>
      </c>
      <c r="AK35" s="43">
        <v>377</v>
      </c>
      <c r="AL35" s="74">
        <f t="shared" si="56"/>
        <v>2262</v>
      </c>
      <c r="AM35" s="88">
        <f t="shared" si="24"/>
        <v>1.2</v>
      </c>
      <c r="AN35" s="100">
        <v>0.15</v>
      </c>
      <c r="AO35" s="100">
        <v>0.15</v>
      </c>
      <c r="AP35" s="100">
        <v>0.15</v>
      </c>
      <c r="AQ35" s="100">
        <v>0.15</v>
      </c>
      <c r="AR35" s="58"/>
      <c r="AS35" s="59">
        <f t="shared" ref="AS35:AS40" si="89">SUM(AN35:AQ35)</f>
        <v>0.6</v>
      </c>
      <c r="AT35" s="43">
        <v>377</v>
      </c>
      <c r="AU35" s="74">
        <f t="shared" si="58"/>
        <v>2262</v>
      </c>
      <c r="AV35" s="88">
        <f t="shared" si="15"/>
        <v>1.2</v>
      </c>
      <c r="AW35" s="100">
        <v>0.15</v>
      </c>
      <c r="AX35" s="100">
        <v>0.15</v>
      </c>
      <c r="AY35" s="100">
        <v>0.15</v>
      </c>
      <c r="AZ35" s="100">
        <v>0.15</v>
      </c>
      <c r="BA35" s="55">
        <f t="shared" ref="BA35:BA40" si="90">SUM(AW35:AZ35)</f>
        <v>0.6</v>
      </c>
      <c r="BB35" s="43">
        <v>377</v>
      </c>
      <c r="BC35" s="76">
        <f t="shared" ref="BC35:BC40" si="91">BB35*BA35/100*1000</f>
        <v>2262</v>
      </c>
      <c r="BD35" s="88">
        <f t="shared" si="17"/>
        <v>1.2</v>
      </c>
      <c r="BE35" s="100">
        <v>0.15</v>
      </c>
      <c r="BF35" s="100">
        <v>0.15</v>
      </c>
      <c r="BG35" s="100">
        <v>0.15</v>
      </c>
      <c r="BH35" s="100">
        <v>0.15</v>
      </c>
      <c r="BI35" s="55">
        <f t="shared" ref="BI35:BI40" si="92">SUM(BE35:BH35)</f>
        <v>0.6</v>
      </c>
      <c r="BJ35" s="43">
        <v>377</v>
      </c>
      <c r="BK35" s="74">
        <f t="shared" si="62"/>
        <v>2262</v>
      </c>
      <c r="BL35" s="88">
        <f t="shared" si="18"/>
        <v>1.2</v>
      </c>
      <c r="BM35" s="90"/>
      <c r="BN35" s="88">
        <v>7</v>
      </c>
      <c r="BO35" s="132">
        <v>43.9</v>
      </c>
      <c r="BP35" s="102">
        <f t="shared" si="28"/>
        <v>307.3</v>
      </c>
      <c r="BQ35" s="103"/>
      <c r="BR35" s="88">
        <v>7</v>
      </c>
      <c r="BS35" s="38"/>
      <c r="DC35" s="105"/>
      <c r="DD35" s="106"/>
      <c r="DE35" s="106"/>
    </row>
    <row r="36" spans="1:109" ht="47.25" x14ac:dyDescent="0.25">
      <c r="A36" s="107" t="s">
        <v>87</v>
      </c>
      <c r="B36" s="133">
        <v>0.25</v>
      </c>
      <c r="C36" s="233">
        <v>7.0000000000000007E-2</v>
      </c>
      <c r="D36" s="236">
        <f t="shared" si="19"/>
        <v>1.05</v>
      </c>
      <c r="E36" s="70">
        <v>0.01</v>
      </c>
      <c r="F36" s="99">
        <v>15</v>
      </c>
      <c r="G36" s="58"/>
      <c r="H36" s="58"/>
      <c r="I36" s="100">
        <v>0.15</v>
      </c>
      <c r="J36" s="58"/>
      <c r="K36" s="38"/>
      <c r="L36" s="55">
        <f t="shared" si="85"/>
        <v>0.15</v>
      </c>
      <c r="M36" s="43">
        <v>330</v>
      </c>
      <c r="N36" s="74">
        <f t="shared" si="54"/>
        <v>495</v>
      </c>
      <c r="O36" s="88">
        <f t="shared" si="9"/>
        <v>0.15</v>
      </c>
      <c r="P36" s="38"/>
      <c r="Q36" s="38"/>
      <c r="R36" s="38"/>
      <c r="S36" s="38"/>
      <c r="T36" s="55">
        <f t="shared" si="86"/>
        <v>0</v>
      </c>
      <c r="U36" s="43">
        <v>330</v>
      </c>
      <c r="V36" s="76">
        <f t="shared" si="87"/>
        <v>0</v>
      </c>
      <c r="W36" s="88">
        <f t="shared" si="2"/>
        <v>0</v>
      </c>
      <c r="X36" s="58"/>
      <c r="Y36" s="38"/>
      <c r="Z36" s="100">
        <v>0.15</v>
      </c>
      <c r="AA36" s="58"/>
      <c r="AB36" s="55">
        <f t="shared" si="20"/>
        <v>0.15</v>
      </c>
      <c r="AC36" s="43">
        <v>330</v>
      </c>
      <c r="AD36" s="74">
        <f t="shared" si="12"/>
        <v>495</v>
      </c>
      <c r="AE36" s="88">
        <f t="shared" si="21"/>
        <v>0.3</v>
      </c>
      <c r="AF36" s="58"/>
      <c r="AG36" s="38"/>
      <c r="AH36" s="58"/>
      <c r="AI36" s="58"/>
      <c r="AJ36" s="55">
        <f t="shared" si="88"/>
        <v>0</v>
      </c>
      <c r="AK36" s="43">
        <v>330</v>
      </c>
      <c r="AL36" s="74">
        <f t="shared" si="56"/>
        <v>0</v>
      </c>
      <c r="AM36" s="88">
        <f t="shared" si="24"/>
        <v>0</v>
      </c>
      <c r="AN36" s="58"/>
      <c r="AO36" s="58"/>
      <c r="AP36" s="58"/>
      <c r="AQ36" s="100">
        <v>0.15</v>
      </c>
      <c r="AR36" s="38"/>
      <c r="AS36" s="59">
        <f t="shared" si="89"/>
        <v>0.15</v>
      </c>
      <c r="AT36" s="43">
        <v>330</v>
      </c>
      <c r="AU36" s="74">
        <f t="shared" si="58"/>
        <v>495</v>
      </c>
      <c r="AV36" s="88">
        <f t="shared" si="15"/>
        <v>0.3</v>
      </c>
      <c r="AW36" s="38"/>
      <c r="AX36" s="38"/>
      <c r="AY36" s="100">
        <v>0.15</v>
      </c>
      <c r="AZ36" s="38"/>
      <c r="BA36" s="55">
        <f t="shared" si="90"/>
        <v>0.15</v>
      </c>
      <c r="BB36" s="43">
        <v>330</v>
      </c>
      <c r="BC36" s="76">
        <f t="shared" si="91"/>
        <v>495</v>
      </c>
      <c r="BD36" s="88">
        <f t="shared" si="17"/>
        <v>0.3</v>
      </c>
      <c r="BE36" s="58"/>
      <c r="BF36" s="38"/>
      <c r="BG36" s="58"/>
      <c r="BH36" s="58"/>
      <c r="BI36" s="55">
        <f t="shared" si="92"/>
        <v>0</v>
      </c>
      <c r="BJ36" s="43">
        <v>330</v>
      </c>
      <c r="BK36" s="74">
        <f t="shared" si="62"/>
        <v>0</v>
      </c>
      <c r="BL36" s="88">
        <f t="shared" si="18"/>
        <v>0</v>
      </c>
      <c r="BM36" s="90"/>
      <c r="BN36" s="88">
        <f t="shared" si="27"/>
        <v>1.05</v>
      </c>
      <c r="BO36" s="132">
        <v>214.86</v>
      </c>
      <c r="BP36" s="102">
        <f t="shared" si="28"/>
        <v>225.60300000000004</v>
      </c>
      <c r="BQ36" s="103"/>
      <c r="BR36" s="88">
        <v>0.75</v>
      </c>
      <c r="BS36" s="38"/>
      <c r="DC36" s="105"/>
      <c r="DD36" s="106"/>
      <c r="DE36" s="106"/>
    </row>
    <row r="37" spans="1:109" x14ac:dyDescent="0.25">
      <c r="A37" s="134" t="s">
        <v>88</v>
      </c>
      <c r="B37" s="135">
        <v>1</v>
      </c>
      <c r="C37" s="234"/>
      <c r="D37" s="237"/>
      <c r="E37" s="70">
        <v>0.01</v>
      </c>
      <c r="F37" s="99">
        <v>15</v>
      </c>
      <c r="G37" s="58"/>
      <c r="H37" s="58"/>
      <c r="I37" s="58"/>
      <c r="J37" s="58"/>
      <c r="K37" s="38"/>
      <c r="L37" s="55">
        <f t="shared" si="85"/>
        <v>0</v>
      </c>
      <c r="M37" s="43">
        <v>351</v>
      </c>
      <c r="N37" s="74">
        <f t="shared" si="54"/>
        <v>0</v>
      </c>
      <c r="O37" s="88">
        <f t="shared" si="9"/>
        <v>0</v>
      </c>
      <c r="P37" s="58"/>
      <c r="Q37" s="38"/>
      <c r="R37" s="100">
        <v>0.15</v>
      </c>
      <c r="S37" s="38"/>
      <c r="T37" s="55">
        <f t="shared" si="86"/>
        <v>0.15</v>
      </c>
      <c r="U37" s="43">
        <v>351</v>
      </c>
      <c r="V37" s="76">
        <f t="shared" si="87"/>
        <v>526.5</v>
      </c>
      <c r="W37" s="88">
        <f t="shared" si="2"/>
        <v>0.15</v>
      </c>
      <c r="X37" s="58"/>
      <c r="Y37" s="38"/>
      <c r="Z37" s="58"/>
      <c r="AA37" s="58"/>
      <c r="AB37" s="55">
        <f t="shared" si="20"/>
        <v>0</v>
      </c>
      <c r="AC37" s="43">
        <v>351</v>
      </c>
      <c r="AD37" s="74">
        <f t="shared" si="12"/>
        <v>0</v>
      </c>
      <c r="AE37" s="88">
        <f t="shared" si="21"/>
        <v>0</v>
      </c>
      <c r="AF37" s="58"/>
      <c r="AG37" s="38"/>
      <c r="AH37" s="100">
        <v>0.15</v>
      </c>
      <c r="AI37" s="58"/>
      <c r="AJ37" s="55">
        <f t="shared" si="88"/>
        <v>0.15</v>
      </c>
      <c r="AK37" s="43">
        <v>351</v>
      </c>
      <c r="AL37" s="74">
        <f t="shared" si="56"/>
        <v>526.5</v>
      </c>
      <c r="AM37" s="88">
        <f t="shared" si="24"/>
        <v>0.3</v>
      </c>
      <c r="AN37" s="58"/>
      <c r="AO37" s="58"/>
      <c r="AP37" s="100">
        <v>0.15</v>
      </c>
      <c r="AR37" s="38"/>
      <c r="AS37" s="59">
        <f>SUM(AN37:AP37)</f>
        <v>0.15</v>
      </c>
      <c r="AT37" s="43">
        <v>351</v>
      </c>
      <c r="AU37" s="74">
        <f t="shared" si="58"/>
        <v>526.5</v>
      </c>
      <c r="AV37" s="88">
        <f t="shared" si="15"/>
        <v>0.3</v>
      </c>
      <c r="AW37" s="38"/>
      <c r="AX37" s="38"/>
      <c r="AY37" s="38"/>
      <c r="AZ37" s="38"/>
      <c r="BA37" s="55">
        <f t="shared" si="90"/>
        <v>0</v>
      </c>
      <c r="BB37" s="43">
        <v>351</v>
      </c>
      <c r="BC37" s="76">
        <f t="shared" si="91"/>
        <v>0</v>
      </c>
      <c r="BD37" s="88">
        <f t="shared" si="17"/>
        <v>0</v>
      </c>
      <c r="BE37" s="58"/>
      <c r="BF37" s="38"/>
      <c r="BG37" s="100">
        <v>0.15</v>
      </c>
      <c r="BH37" s="58"/>
      <c r="BI37" s="55">
        <f t="shared" si="92"/>
        <v>0.15</v>
      </c>
      <c r="BJ37" s="43">
        <v>351</v>
      </c>
      <c r="BK37" s="74">
        <f t="shared" si="62"/>
        <v>526.5</v>
      </c>
      <c r="BL37" s="88">
        <f t="shared" si="18"/>
        <v>0.3</v>
      </c>
      <c r="BM37" s="90"/>
      <c r="BN37" s="88">
        <f t="shared" si="27"/>
        <v>1.05</v>
      </c>
      <c r="BO37" s="132">
        <v>245.54</v>
      </c>
      <c r="BP37" s="102">
        <f t="shared" si="28"/>
        <v>257.81700000000001</v>
      </c>
      <c r="BQ37" s="103"/>
      <c r="BR37" s="88">
        <v>1</v>
      </c>
      <c r="BS37" s="38"/>
      <c r="BT37" s="104"/>
      <c r="DC37" s="105"/>
      <c r="DD37" s="106"/>
      <c r="DE37" s="106"/>
    </row>
    <row r="38" spans="1:109" x14ac:dyDescent="0.25">
      <c r="A38" s="134" t="s">
        <v>89</v>
      </c>
      <c r="B38" s="136">
        <v>0.25</v>
      </c>
      <c r="C38" s="234"/>
      <c r="D38" s="237"/>
      <c r="E38" s="70">
        <v>0.01</v>
      </c>
      <c r="F38" s="99">
        <v>15</v>
      </c>
      <c r="G38" s="58"/>
      <c r="H38" s="58"/>
      <c r="I38" s="58"/>
      <c r="J38" s="58"/>
      <c r="K38" s="38"/>
      <c r="L38" s="55">
        <f t="shared" si="85"/>
        <v>0</v>
      </c>
      <c r="M38" s="43">
        <v>576</v>
      </c>
      <c r="N38" s="74">
        <f t="shared" si="54"/>
        <v>0</v>
      </c>
      <c r="O38" s="88">
        <f t="shared" si="9"/>
        <v>0</v>
      </c>
      <c r="P38" s="38"/>
      <c r="Q38" s="38"/>
      <c r="R38" s="38"/>
      <c r="S38" s="38"/>
      <c r="T38" s="55">
        <f t="shared" si="86"/>
        <v>0</v>
      </c>
      <c r="U38" s="43">
        <v>576</v>
      </c>
      <c r="V38" s="76">
        <f t="shared" si="87"/>
        <v>0</v>
      </c>
      <c r="W38" s="88">
        <f t="shared" si="2"/>
        <v>0</v>
      </c>
      <c r="X38" s="58"/>
      <c r="Y38" s="38"/>
      <c r="AA38" s="58"/>
      <c r="AB38" s="55">
        <f t="shared" si="20"/>
        <v>0</v>
      </c>
      <c r="AC38" s="43">
        <v>576</v>
      </c>
      <c r="AD38" s="74">
        <f t="shared" si="12"/>
        <v>0</v>
      </c>
      <c r="AE38" s="88">
        <f t="shared" si="21"/>
        <v>0</v>
      </c>
      <c r="AF38" s="58"/>
      <c r="AG38" s="38"/>
      <c r="AH38" s="58"/>
      <c r="AI38" s="58"/>
      <c r="AJ38" s="55">
        <f>SUM(AF38:AI38)</f>
        <v>0</v>
      </c>
      <c r="AK38" s="43">
        <v>576</v>
      </c>
      <c r="AL38" s="74">
        <f t="shared" si="56"/>
        <v>0</v>
      </c>
      <c r="AM38" s="88">
        <f t="shared" si="24"/>
        <v>0</v>
      </c>
      <c r="AN38" s="58"/>
      <c r="AO38" s="58"/>
      <c r="AP38" s="58"/>
      <c r="AQ38" s="58"/>
      <c r="AR38" s="38"/>
      <c r="AS38" s="59">
        <f t="shared" si="89"/>
        <v>0</v>
      </c>
      <c r="AT38" s="43">
        <v>576</v>
      </c>
      <c r="AU38" s="74">
        <f t="shared" si="58"/>
        <v>0</v>
      </c>
      <c r="AV38" s="88">
        <f t="shared" si="15"/>
        <v>0</v>
      </c>
      <c r="AW38" s="38"/>
      <c r="AX38" s="38"/>
      <c r="AY38" s="38"/>
      <c r="AZ38" s="38"/>
      <c r="BA38" s="55">
        <f t="shared" si="90"/>
        <v>0</v>
      </c>
      <c r="BB38" s="43">
        <v>576</v>
      </c>
      <c r="BC38" s="76">
        <f t="shared" si="91"/>
        <v>0</v>
      </c>
      <c r="BD38" s="88">
        <f t="shared" si="17"/>
        <v>0</v>
      </c>
      <c r="BE38" s="58"/>
      <c r="BF38" s="38"/>
      <c r="BG38" s="58"/>
      <c r="BH38" s="58"/>
      <c r="BI38" s="55">
        <f t="shared" si="92"/>
        <v>0</v>
      </c>
      <c r="BJ38" s="43">
        <v>576</v>
      </c>
      <c r="BK38" s="74">
        <f t="shared" si="62"/>
        <v>0</v>
      </c>
      <c r="BL38" s="88">
        <f t="shared" si="18"/>
        <v>0</v>
      </c>
      <c r="BM38" s="90"/>
      <c r="BN38" s="88">
        <f t="shared" si="27"/>
        <v>0</v>
      </c>
      <c r="BO38" s="91"/>
      <c r="BP38" s="102">
        <f t="shared" si="28"/>
        <v>0</v>
      </c>
      <c r="BQ38" s="103"/>
      <c r="BR38" s="88">
        <v>0</v>
      </c>
      <c r="BS38" s="38"/>
      <c r="BT38" s="104"/>
      <c r="DC38" s="105"/>
      <c r="DD38" s="106"/>
      <c r="DE38" s="106"/>
    </row>
    <row r="39" spans="1:109" x14ac:dyDescent="0.25">
      <c r="A39" s="134" t="s">
        <v>90</v>
      </c>
      <c r="B39" s="135">
        <v>0.3</v>
      </c>
      <c r="C39" s="234"/>
      <c r="D39" s="237"/>
      <c r="E39" s="70">
        <v>0.01</v>
      </c>
      <c r="F39" s="99">
        <v>15</v>
      </c>
      <c r="G39" s="58"/>
      <c r="H39" s="58"/>
      <c r="I39" s="58"/>
      <c r="J39" s="58"/>
      <c r="K39" s="38"/>
      <c r="L39" s="55">
        <f t="shared" si="85"/>
        <v>0</v>
      </c>
      <c r="M39" s="43">
        <v>295</v>
      </c>
      <c r="N39" s="74">
        <f t="shared" si="54"/>
        <v>0</v>
      </c>
      <c r="O39" s="88">
        <f t="shared" si="9"/>
        <v>0</v>
      </c>
      <c r="P39" s="38"/>
      <c r="Q39" s="38"/>
      <c r="R39" s="38"/>
      <c r="S39" s="38"/>
      <c r="T39" s="55">
        <f t="shared" si="86"/>
        <v>0</v>
      </c>
      <c r="U39" s="43">
        <v>295</v>
      </c>
      <c r="V39" s="76">
        <f t="shared" si="87"/>
        <v>0</v>
      </c>
      <c r="W39" s="88">
        <f t="shared" si="2"/>
        <v>0</v>
      </c>
      <c r="X39" s="58"/>
      <c r="Y39" s="38"/>
      <c r="Z39" s="58"/>
      <c r="AA39" s="58"/>
      <c r="AB39" s="55">
        <f t="shared" si="20"/>
        <v>0</v>
      </c>
      <c r="AC39" s="43">
        <v>295</v>
      </c>
      <c r="AD39" s="74">
        <f t="shared" si="12"/>
        <v>0</v>
      </c>
      <c r="AE39" s="88">
        <f t="shared" si="21"/>
        <v>0</v>
      </c>
      <c r="AF39" s="58"/>
      <c r="AG39" s="38"/>
      <c r="AI39" s="58"/>
      <c r="AJ39" s="55">
        <f t="shared" ref="AJ39:AJ40" si="93">SUM(AF39:AI39)</f>
        <v>0</v>
      </c>
      <c r="AK39" s="43">
        <v>295</v>
      </c>
      <c r="AL39" s="74">
        <f t="shared" si="56"/>
        <v>0</v>
      </c>
      <c r="AM39" s="88">
        <f t="shared" si="24"/>
        <v>0</v>
      </c>
      <c r="AN39" s="58"/>
      <c r="AO39" s="58"/>
      <c r="AP39" s="58"/>
      <c r="AQ39" s="58"/>
      <c r="AR39" s="38"/>
      <c r="AS39" s="59">
        <f t="shared" si="89"/>
        <v>0</v>
      </c>
      <c r="AT39" s="43">
        <v>295</v>
      </c>
      <c r="AU39" s="74">
        <f t="shared" si="58"/>
        <v>0</v>
      </c>
      <c r="AV39" s="88">
        <f t="shared" si="15"/>
        <v>0</v>
      </c>
      <c r="AW39" s="38"/>
      <c r="AX39" s="38"/>
      <c r="AY39" s="38"/>
      <c r="AZ39" s="38"/>
      <c r="BA39" s="55">
        <f t="shared" si="90"/>
        <v>0</v>
      </c>
      <c r="BB39" s="43">
        <v>295</v>
      </c>
      <c r="BC39" s="76">
        <f t="shared" si="91"/>
        <v>0</v>
      </c>
      <c r="BD39" s="88">
        <f t="shared" si="17"/>
        <v>0</v>
      </c>
      <c r="BE39" s="58"/>
      <c r="BF39" s="38"/>
      <c r="BG39" s="58"/>
      <c r="BH39" s="58"/>
      <c r="BI39" s="55">
        <f t="shared" si="92"/>
        <v>0</v>
      </c>
      <c r="BJ39" s="43">
        <v>295</v>
      </c>
      <c r="BK39" s="74">
        <f t="shared" si="62"/>
        <v>0</v>
      </c>
      <c r="BL39" s="88">
        <f t="shared" si="18"/>
        <v>0</v>
      </c>
      <c r="BM39" s="90"/>
      <c r="BN39" s="88">
        <f t="shared" si="27"/>
        <v>0</v>
      </c>
      <c r="BO39" s="91"/>
      <c r="BP39" s="102">
        <f t="shared" si="28"/>
        <v>0</v>
      </c>
      <c r="BQ39" s="103"/>
      <c r="BR39" s="88">
        <v>0</v>
      </c>
      <c r="BS39" s="38"/>
      <c r="BT39" s="104" t="s">
        <v>91</v>
      </c>
      <c r="DC39" s="105"/>
      <c r="DD39" s="106"/>
      <c r="DE39" s="106"/>
    </row>
    <row r="40" spans="1:109" ht="31.5" x14ac:dyDescent="0.25">
      <c r="A40" s="137" t="s">
        <v>92</v>
      </c>
      <c r="B40" s="117">
        <v>0.09</v>
      </c>
      <c r="C40" s="235"/>
      <c r="D40" s="238"/>
      <c r="E40" s="70">
        <v>0.01</v>
      </c>
      <c r="F40" s="99">
        <v>15</v>
      </c>
      <c r="G40" s="58"/>
      <c r="H40" s="58"/>
      <c r="I40" s="58"/>
      <c r="J40" s="58"/>
      <c r="K40" s="38"/>
      <c r="L40" s="55">
        <f t="shared" si="85"/>
        <v>0</v>
      </c>
      <c r="M40" s="43">
        <v>550</v>
      </c>
      <c r="N40" s="74">
        <f t="shared" si="54"/>
        <v>0</v>
      </c>
      <c r="O40" s="88">
        <f t="shared" si="9"/>
        <v>0</v>
      </c>
      <c r="P40" s="58"/>
      <c r="Q40" s="38"/>
      <c r="R40" s="38"/>
      <c r="S40" s="38"/>
      <c r="T40" s="55">
        <f t="shared" si="86"/>
        <v>0</v>
      </c>
      <c r="U40" s="43">
        <v>550</v>
      </c>
      <c r="V40" s="76">
        <f t="shared" si="87"/>
        <v>0</v>
      </c>
      <c r="W40" s="88">
        <f t="shared" si="2"/>
        <v>0</v>
      </c>
      <c r="X40" s="58"/>
      <c r="Y40" s="38"/>
      <c r="Z40" s="58"/>
      <c r="AA40" s="58"/>
      <c r="AB40" s="55">
        <f t="shared" si="20"/>
        <v>0</v>
      </c>
      <c r="AC40" s="43">
        <v>550</v>
      </c>
      <c r="AD40" s="74">
        <f t="shared" si="12"/>
        <v>0</v>
      </c>
      <c r="AE40" s="88">
        <f t="shared" si="21"/>
        <v>0</v>
      </c>
      <c r="AF40" s="58"/>
      <c r="AG40" s="38"/>
      <c r="AH40" s="58"/>
      <c r="AI40" s="58"/>
      <c r="AJ40" s="55">
        <f t="shared" si="93"/>
        <v>0</v>
      </c>
      <c r="AK40" s="43">
        <v>550</v>
      </c>
      <c r="AL40" s="74">
        <f t="shared" si="56"/>
        <v>0</v>
      </c>
      <c r="AM40" s="88">
        <f t="shared" si="24"/>
        <v>0</v>
      </c>
      <c r="AN40" s="58"/>
      <c r="AO40" s="58"/>
      <c r="AP40" s="58"/>
      <c r="AQ40" s="58"/>
      <c r="AR40" s="38"/>
      <c r="AS40" s="59">
        <f t="shared" si="89"/>
        <v>0</v>
      </c>
      <c r="AT40" s="43">
        <v>550</v>
      </c>
      <c r="AU40" s="74">
        <f t="shared" si="58"/>
        <v>0</v>
      </c>
      <c r="AV40" s="88">
        <f t="shared" si="15"/>
        <v>0</v>
      </c>
      <c r="AW40" s="58"/>
      <c r="AX40" s="38"/>
      <c r="AY40" s="38"/>
      <c r="AZ40" s="38"/>
      <c r="BA40" s="55">
        <f t="shared" si="90"/>
        <v>0</v>
      </c>
      <c r="BB40" s="43">
        <v>550</v>
      </c>
      <c r="BC40" s="76">
        <f t="shared" si="91"/>
        <v>0</v>
      </c>
      <c r="BD40" s="88">
        <f t="shared" si="17"/>
        <v>0</v>
      </c>
      <c r="BE40" s="58"/>
      <c r="BF40" s="38"/>
      <c r="BG40" s="58"/>
      <c r="BH40" s="58"/>
      <c r="BI40" s="55">
        <f t="shared" si="92"/>
        <v>0</v>
      </c>
      <c r="BJ40" s="43">
        <v>550</v>
      </c>
      <c r="BK40" s="74">
        <f t="shared" si="62"/>
        <v>0</v>
      </c>
      <c r="BL40" s="88">
        <f t="shared" si="18"/>
        <v>0</v>
      </c>
      <c r="BM40" s="90"/>
      <c r="BN40" s="88">
        <f t="shared" si="27"/>
        <v>0</v>
      </c>
      <c r="BO40" s="91"/>
      <c r="BP40" s="102">
        <f t="shared" si="28"/>
        <v>0</v>
      </c>
      <c r="BQ40" s="103"/>
      <c r="BR40" s="88">
        <v>0</v>
      </c>
      <c r="BS40" s="38"/>
      <c r="BT40" s="104">
        <v>0.25</v>
      </c>
      <c r="DC40" s="105"/>
      <c r="DD40" s="106"/>
      <c r="DE40" s="106"/>
    </row>
    <row r="41" spans="1:109" s="96" customFormat="1" ht="47.25" x14ac:dyDescent="0.25">
      <c r="A41" s="118" t="s">
        <v>93</v>
      </c>
      <c r="B41" s="119"/>
      <c r="C41" s="84">
        <f>IFERROR(VLOOKUP(A41,[1]переменые!$B$9:$O$121,3,0)," ")</f>
        <v>0.2</v>
      </c>
      <c r="D41" s="84">
        <f t="shared" si="19"/>
        <v>3</v>
      </c>
      <c r="E41" s="83"/>
      <c r="F41" s="99">
        <v>15</v>
      </c>
      <c r="G41" s="85">
        <f t="shared" ref="G41:L41" si="94">SUM(G42:G46)</f>
        <v>0</v>
      </c>
      <c r="H41" s="85">
        <f t="shared" si="94"/>
        <v>0</v>
      </c>
      <c r="I41" s="85">
        <f t="shared" si="94"/>
        <v>0</v>
      </c>
      <c r="J41" s="85">
        <f t="shared" si="94"/>
        <v>0.75</v>
      </c>
      <c r="K41" s="85">
        <f t="shared" si="94"/>
        <v>0</v>
      </c>
      <c r="L41" s="55">
        <f t="shared" si="94"/>
        <v>0.75</v>
      </c>
      <c r="M41" s="109"/>
      <c r="N41" s="110">
        <f t="shared" si="54"/>
        <v>0</v>
      </c>
      <c r="O41" s="88">
        <f t="shared" si="9"/>
        <v>0.75</v>
      </c>
      <c r="P41" s="85">
        <f>SUM(P42:P46)</f>
        <v>0</v>
      </c>
      <c r="Q41" s="85">
        <f>SUM(Q42:Q46)</f>
        <v>0</v>
      </c>
      <c r="R41" s="85">
        <f>SUM(R42:R46)</f>
        <v>0</v>
      </c>
      <c r="S41" s="85">
        <f>SUM(S42:S46)</f>
        <v>0.75</v>
      </c>
      <c r="T41" s="85">
        <f>SUM(T42:T46)</f>
        <v>0.75</v>
      </c>
      <c r="U41" s="109"/>
      <c r="V41" s="109"/>
      <c r="W41" s="88">
        <f t="shared" si="2"/>
        <v>0.75</v>
      </c>
      <c r="X41" s="85">
        <f>F41*E41</f>
        <v>0</v>
      </c>
      <c r="Y41" s="85">
        <f>F41*E41</f>
        <v>0</v>
      </c>
      <c r="Z41" s="85">
        <f>F41*E41</f>
        <v>0</v>
      </c>
      <c r="AA41" s="85">
        <f>F41*E41</f>
        <v>0</v>
      </c>
      <c r="AB41" s="85">
        <f>SUM(AB42:AB46)</f>
        <v>0.75</v>
      </c>
      <c r="AC41" s="109"/>
      <c r="AD41" s="110">
        <f t="shared" si="12"/>
        <v>0</v>
      </c>
      <c r="AE41" s="88">
        <f t="shared" si="21"/>
        <v>1.5</v>
      </c>
      <c r="AF41" s="85"/>
      <c r="AG41" s="85"/>
      <c r="AH41" s="85"/>
      <c r="AI41" s="85"/>
      <c r="AJ41" s="85">
        <f>SUM(AJ42:AJ46)</f>
        <v>0.75</v>
      </c>
      <c r="AK41" s="109"/>
      <c r="AL41" s="110">
        <f t="shared" si="56"/>
        <v>0</v>
      </c>
      <c r="AM41" s="88">
        <f t="shared" si="24"/>
        <v>1.5</v>
      </c>
      <c r="AN41" s="85">
        <f t="shared" ref="AN41:AS41" si="95">SUM(AN42:AN46)</f>
        <v>0</v>
      </c>
      <c r="AO41" s="85">
        <f t="shared" si="95"/>
        <v>0</v>
      </c>
      <c r="AP41" s="85">
        <f t="shared" si="95"/>
        <v>0</v>
      </c>
      <c r="AQ41" s="85">
        <f t="shared" si="95"/>
        <v>0.75</v>
      </c>
      <c r="AR41" s="85">
        <f t="shared" si="95"/>
        <v>0</v>
      </c>
      <c r="AS41" s="59">
        <f t="shared" si="95"/>
        <v>0.75</v>
      </c>
      <c r="AT41" s="109"/>
      <c r="AU41" s="110">
        <f t="shared" si="58"/>
        <v>0</v>
      </c>
      <c r="AV41" s="88">
        <f t="shared" si="15"/>
        <v>1.5</v>
      </c>
      <c r="AW41" s="85">
        <f>SUM(AW42:AW46)</f>
        <v>0</v>
      </c>
      <c r="AX41" s="85">
        <f>SUM(AX42:AX46)</f>
        <v>0</v>
      </c>
      <c r="AY41" s="85">
        <f>SUM(AY42:AY46)</f>
        <v>0</v>
      </c>
      <c r="AZ41" s="85">
        <f>SUM(AZ42:AZ46)</f>
        <v>0.75</v>
      </c>
      <c r="BA41" s="85">
        <f>SUM(BA42:BA46)</f>
        <v>0.75</v>
      </c>
      <c r="BB41" s="109"/>
      <c r="BC41" s="109"/>
      <c r="BD41" s="88">
        <f t="shared" si="17"/>
        <v>1.5</v>
      </c>
      <c r="BE41" s="85">
        <f>N41*M41</f>
        <v>0</v>
      </c>
      <c r="BF41" s="85">
        <f>N41*M41</f>
        <v>0</v>
      </c>
      <c r="BG41" s="85">
        <f>N41*M41</f>
        <v>0</v>
      </c>
      <c r="BH41" s="85">
        <f>N41*M41</f>
        <v>0</v>
      </c>
      <c r="BI41" s="85">
        <f>SUM(BI42:BI46)</f>
        <v>0.75</v>
      </c>
      <c r="BJ41" s="109"/>
      <c r="BK41" s="110">
        <f t="shared" si="62"/>
        <v>0</v>
      </c>
      <c r="BL41" s="88">
        <f t="shared" si="18"/>
        <v>1.5</v>
      </c>
      <c r="BM41" s="90"/>
      <c r="BN41" s="88">
        <f t="shared" si="27"/>
        <v>9</v>
      </c>
      <c r="BO41" s="91"/>
      <c r="BP41" s="102">
        <f t="shared" si="28"/>
        <v>0</v>
      </c>
      <c r="BQ41" s="103"/>
      <c r="BR41" s="88">
        <v>0</v>
      </c>
      <c r="BS41" s="85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4"/>
      <c r="DD41" s="95"/>
      <c r="DE41" s="95"/>
    </row>
    <row r="42" spans="1:109" ht="31.5" x14ac:dyDescent="0.25">
      <c r="A42" s="138" t="s">
        <v>94</v>
      </c>
      <c r="B42" s="139">
        <v>0.1</v>
      </c>
      <c r="C42" s="69"/>
      <c r="D42" s="84">
        <f t="shared" si="19"/>
        <v>0</v>
      </c>
      <c r="E42" s="70">
        <v>0.05</v>
      </c>
      <c r="F42" s="99">
        <v>15</v>
      </c>
      <c r="G42" s="58"/>
      <c r="H42" s="58"/>
      <c r="I42" s="58"/>
      <c r="J42" s="58"/>
      <c r="K42" s="38"/>
      <c r="L42" s="55">
        <f t="shared" si="85"/>
        <v>0</v>
      </c>
      <c r="M42" s="43">
        <v>210</v>
      </c>
      <c r="N42" s="74">
        <f t="shared" si="54"/>
        <v>0</v>
      </c>
      <c r="O42" s="88">
        <f t="shared" si="9"/>
        <v>0</v>
      </c>
      <c r="P42" s="38"/>
      <c r="Q42" s="38"/>
      <c r="R42" s="38"/>
      <c r="S42" s="38"/>
      <c r="T42" s="55">
        <f t="shared" si="86"/>
        <v>0</v>
      </c>
      <c r="U42" s="43">
        <v>210</v>
      </c>
      <c r="V42" s="76">
        <f>U42*T42/100*1000</f>
        <v>0</v>
      </c>
      <c r="W42" s="88">
        <f t="shared" si="2"/>
        <v>0</v>
      </c>
      <c r="X42" s="58"/>
      <c r="Y42" s="38"/>
      <c r="Z42" s="58"/>
      <c r="AA42" s="100">
        <v>0.75</v>
      </c>
      <c r="AB42" s="55">
        <f>SUM(X42:AA42)</f>
        <v>0.75</v>
      </c>
      <c r="AC42" s="43">
        <v>210</v>
      </c>
      <c r="AD42" s="74">
        <f t="shared" si="12"/>
        <v>1575</v>
      </c>
      <c r="AE42" s="88">
        <f t="shared" si="21"/>
        <v>1.5</v>
      </c>
      <c r="AF42" s="58"/>
      <c r="AG42" s="38"/>
      <c r="AH42" s="58"/>
      <c r="AI42" s="58"/>
      <c r="AJ42" s="55">
        <f t="shared" ref="AJ42:AJ52" si="96">SUM(AF42:AI42)</f>
        <v>0</v>
      </c>
      <c r="AK42" s="43">
        <v>210</v>
      </c>
      <c r="AL42" s="74">
        <f t="shared" si="56"/>
        <v>0</v>
      </c>
      <c r="AM42" s="88">
        <f t="shared" si="24"/>
        <v>0</v>
      </c>
      <c r="AN42" s="58"/>
      <c r="AO42" s="58"/>
      <c r="AP42" s="58"/>
      <c r="AQ42" s="58"/>
      <c r="AR42" s="38"/>
      <c r="AS42" s="59">
        <f t="shared" ref="AS42:AS46" si="97">SUM(AN42:AQ42)</f>
        <v>0</v>
      </c>
      <c r="AT42" s="43">
        <v>210</v>
      </c>
      <c r="AU42" s="74">
        <f t="shared" si="58"/>
        <v>0</v>
      </c>
      <c r="AV42" s="88">
        <f t="shared" si="15"/>
        <v>0</v>
      </c>
      <c r="AW42" s="38"/>
      <c r="AX42" s="38"/>
      <c r="AY42" s="38"/>
      <c r="AZ42" s="38"/>
      <c r="BA42" s="55">
        <f t="shared" ref="BA42:BA52" si="98">SUM(AW42:AZ42)</f>
        <v>0</v>
      </c>
      <c r="BB42" s="43">
        <v>210</v>
      </c>
      <c r="BC42" s="76">
        <f t="shared" ref="BC42:BC46" si="99">BB42*BA42/100*1000</f>
        <v>0</v>
      </c>
      <c r="BD42" s="88">
        <f t="shared" si="17"/>
        <v>0</v>
      </c>
      <c r="BE42" s="58"/>
      <c r="BF42" s="38"/>
      <c r="BG42" s="58"/>
      <c r="BH42" s="100">
        <v>0.75</v>
      </c>
      <c r="BI42" s="55">
        <f>SUM(BE42:BH42)</f>
        <v>0.75</v>
      </c>
      <c r="BJ42" s="43">
        <v>210</v>
      </c>
      <c r="BK42" s="74">
        <f t="shared" si="62"/>
        <v>1575</v>
      </c>
      <c r="BL42" s="88">
        <f t="shared" si="18"/>
        <v>1.5</v>
      </c>
      <c r="BM42" s="90"/>
      <c r="BN42" s="88">
        <f t="shared" si="27"/>
        <v>3</v>
      </c>
      <c r="BO42" s="140">
        <v>226.6</v>
      </c>
      <c r="BP42" s="102">
        <f t="shared" si="28"/>
        <v>679.8</v>
      </c>
      <c r="BQ42" s="103"/>
      <c r="BR42" s="88">
        <v>3</v>
      </c>
      <c r="BS42" s="38"/>
      <c r="DC42" s="105"/>
      <c r="DD42" s="106"/>
      <c r="DE42" s="106"/>
    </row>
    <row r="43" spans="1:109" ht="31.5" x14ac:dyDescent="0.25">
      <c r="A43" s="141" t="s">
        <v>95</v>
      </c>
      <c r="B43" s="51">
        <v>0.25</v>
      </c>
      <c r="C43" s="69"/>
      <c r="D43" s="84">
        <f t="shared" si="19"/>
        <v>0</v>
      </c>
      <c r="E43" s="70">
        <v>0.05</v>
      </c>
      <c r="F43" s="99">
        <v>15</v>
      </c>
      <c r="G43" s="58"/>
      <c r="H43" s="58"/>
      <c r="I43" s="58"/>
      <c r="J43" s="58"/>
      <c r="K43" s="38"/>
      <c r="L43" s="55">
        <f t="shared" si="85"/>
        <v>0</v>
      </c>
      <c r="M43" s="43">
        <v>437</v>
      </c>
      <c r="N43" s="74">
        <f t="shared" si="54"/>
        <v>0</v>
      </c>
      <c r="O43" s="88">
        <f t="shared" si="9"/>
        <v>0</v>
      </c>
      <c r="P43" s="38"/>
      <c r="Q43" s="38"/>
      <c r="S43" s="100">
        <v>0.75</v>
      </c>
      <c r="T43" s="55">
        <f>SUM(P43:S43)</f>
        <v>0.75</v>
      </c>
      <c r="U43" s="43">
        <v>437</v>
      </c>
      <c r="V43" s="76">
        <f>U43*T43/100*1000</f>
        <v>3277.5</v>
      </c>
      <c r="W43" s="88">
        <f t="shared" si="2"/>
        <v>0.75</v>
      </c>
      <c r="X43" s="58"/>
      <c r="Y43" s="38"/>
      <c r="Z43" s="58"/>
      <c r="AA43" s="58"/>
      <c r="AB43" s="55">
        <f t="shared" si="20"/>
        <v>0</v>
      </c>
      <c r="AC43" s="43">
        <v>437</v>
      </c>
      <c r="AD43" s="74">
        <f t="shared" si="12"/>
        <v>0</v>
      </c>
      <c r="AE43" s="88">
        <f t="shared" si="21"/>
        <v>0</v>
      </c>
      <c r="AF43" s="58"/>
      <c r="AG43" s="38"/>
      <c r="AH43" s="58"/>
      <c r="AI43" s="58"/>
      <c r="AJ43" s="55">
        <f t="shared" si="96"/>
        <v>0</v>
      </c>
      <c r="AK43" s="43">
        <v>437</v>
      </c>
      <c r="AL43" s="74">
        <f t="shared" si="56"/>
        <v>0</v>
      </c>
      <c r="AM43" s="88">
        <f t="shared" si="24"/>
        <v>0</v>
      </c>
      <c r="AN43" s="58"/>
      <c r="AO43" s="58"/>
      <c r="AP43" s="58"/>
      <c r="AQ43" s="58"/>
      <c r="AR43" s="38"/>
      <c r="AS43" s="59">
        <f t="shared" si="97"/>
        <v>0</v>
      </c>
      <c r="AT43" s="43">
        <v>437</v>
      </c>
      <c r="AU43" s="74">
        <f t="shared" si="58"/>
        <v>0</v>
      </c>
      <c r="AV43" s="88">
        <f t="shared" si="15"/>
        <v>0</v>
      </c>
      <c r="AW43" s="38"/>
      <c r="AX43" s="38"/>
      <c r="AZ43" s="100">
        <v>0.75</v>
      </c>
      <c r="BA43" s="55">
        <f>SUM(AW43:AZ43)</f>
        <v>0.75</v>
      </c>
      <c r="BB43" s="43">
        <v>437</v>
      </c>
      <c r="BC43" s="76">
        <f t="shared" si="99"/>
        <v>3277.5</v>
      </c>
      <c r="BD43" s="88">
        <f t="shared" si="17"/>
        <v>1.5</v>
      </c>
      <c r="BE43" s="58"/>
      <c r="BF43" s="38"/>
      <c r="BG43" s="58"/>
      <c r="BH43" s="58"/>
      <c r="BI43" s="55">
        <f t="shared" ref="BI43:BI45" si="100">SUM(BE43:BH43)</f>
        <v>0</v>
      </c>
      <c r="BJ43" s="43">
        <v>437</v>
      </c>
      <c r="BK43" s="74">
        <f t="shared" si="62"/>
        <v>0</v>
      </c>
      <c r="BL43" s="88">
        <f t="shared" si="18"/>
        <v>0</v>
      </c>
      <c r="BM43" s="90"/>
      <c r="BN43" s="88">
        <f t="shared" si="27"/>
        <v>2.25</v>
      </c>
      <c r="BO43" s="140">
        <v>201.65</v>
      </c>
      <c r="BP43" s="102">
        <f t="shared" si="28"/>
        <v>453.71250000000003</v>
      </c>
      <c r="BQ43" s="103"/>
      <c r="BR43" s="88">
        <v>2.25</v>
      </c>
      <c r="BS43" s="38"/>
      <c r="DC43" s="105"/>
      <c r="DD43" s="106"/>
      <c r="DE43" s="106"/>
    </row>
    <row r="44" spans="1:109" ht="31.5" x14ac:dyDescent="0.25">
      <c r="A44" s="124" t="s">
        <v>96</v>
      </c>
      <c r="B44" s="51">
        <v>0.5</v>
      </c>
      <c r="C44" s="69"/>
      <c r="D44" s="84">
        <f t="shared" si="19"/>
        <v>0</v>
      </c>
      <c r="E44" s="70">
        <v>0.05</v>
      </c>
      <c r="F44" s="99">
        <v>15</v>
      </c>
      <c r="G44" s="58"/>
      <c r="H44" s="58"/>
      <c r="I44" s="58"/>
      <c r="J44" s="58"/>
      <c r="K44" s="38"/>
      <c r="L44" s="55">
        <f t="shared" si="85"/>
        <v>0</v>
      </c>
      <c r="M44" s="43">
        <v>465</v>
      </c>
      <c r="N44" s="74">
        <f t="shared" si="54"/>
        <v>0</v>
      </c>
      <c r="O44" s="88">
        <f t="shared" si="9"/>
        <v>0</v>
      </c>
      <c r="P44" s="38"/>
      <c r="Q44" s="38"/>
      <c r="R44" s="38"/>
      <c r="S44" s="38"/>
      <c r="T44" s="55">
        <f t="shared" si="86"/>
        <v>0</v>
      </c>
      <c r="U44" s="43">
        <v>465</v>
      </c>
      <c r="V44" s="76">
        <f>U44*T44/100*1000</f>
        <v>0</v>
      </c>
      <c r="W44" s="88">
        <f t="shared" si="2"/>
        <v>0</v>
      </c>
      <c r="X44" s="58"/>
      <c r="Y44" s="38"/>
      <c r="Z44" s="58"/>
      <c r="AA44" s="58"/>
      <c r="AB44" s="55">
        <f t="shared" si="20"/>
        <v>0</v>
      </c>
      <c r="AC44" s="43">
        <v>465</v>
      </c>
      <c r="AD44" s="74">
        <f t="shared" si="12"/>
        <v>0</v>
      </c>
      <c r="AE44" s="88">
        <f t="shared" si="21"/>
        <v>0</v>
      </c>
      <c r="AF44" s="58"/>
      <c r="AG44" s="38"/>
      <c r="AH44" s="58"/>
      <c r="AI44" s="100">
        <v>0.75</v>
      </c>
      <c r="AJ44" s="55">
        <f t="shared" si="96"/>
        <v>0.75</v>
      </c>
      <c r="AK44" s="43">
        <v>465</v>
      </c>
      <c r="AL44" s="74">
        <f t="shared" si="56"/>
        <v>3487.5</v>
      </c>
      <c r="AM44" s="88">
        <f t="shared" si="24"/>
        <v>1.5</v>
      </c>
      <c r="AN44" s="58"/>
      <c r="AO44" s="58"/>
      <c r="AP44" s="58"/>
      <c r="AQ44" s="58"/>
      <c r="AR44" s="38"/>
      <c r="AS44" s="59">
        <f t="shared" si="97"/>
        <v>0</v>
      </c>
      <c r="AT44" s="43">
        <v>465</v>
      </c>
      <c r="AU44" s="74">
        <f t="shared" si="58"/>
        <v>0</v>
      </c>
      <c r="AV44" s="88">
        <f t="shared" si="15"/>
        <v>0</v>
      </c>
      <c r="AW44" s="38"/>
      <c r="AX44" s="38"/>
      <c r="AY44" s="38"/>
      <c r="AZ44" s="38"/>
      <c r="BA44" s="55">
        <f t="shared" si="98"/>
        <v>0</v>
      </c>
      <c r="BB44" s="43">
        <v>465</v>
      </c>
      <c r="BC44" s="76">
        <f t="shared" si="99"/>
        <v>0</v>
      </c>
      <c r="BD44" s="88">
        <f t="shared" si="17"/>
        <v>0</v>
      </c>
      <c r="BE44" s="58"/>
      <c r="BF44" s="38"/>
      <c r="BG44" s="58"/>
      <c r="BI44" s="55">
        <f>SUM(BE44:BH44)</f>
        <v>0</v>
      </c>
      <c r="BJ44" s="43">
        <v>465</v>
      </c>
      <c r="BK44" s="74">
        <f t="shared" si="62"/>
        <v>0</v>
      </c>
      <c r="BL44" s="88">
        <f t="shared" si="18"/>
        <v>0</v>
      </c>
      <c r="BM44" s="90"/>
      <c r="BN44" s="88">
        <f t="shared" si="27"/>
        <v>1.5</v>
      </c>
      <c r="BO44" s="140">
        <v>271.74</v>
      </c>
      <c r="BP44" s="102">
        <f t="shared" si="28"/>
        <v>407.61</v>
      </c>
      <c r="BQ44" s="103"/>
      <c r="BR44" s="88">
        <v>1.5</v>
      </c>
      <c r="BS44" s="38"/>
      <c r="DC44" s="105"/>
      <c r="DD44" s="106"/>
      <c r="DE44" s="106"/>
    </row>
    <row r="45" spans="1:109" ht="31.5" x14ac:dyDescent="0.25">
      <c r="A45" s="124" t="s">
        <v>97</v>
      </c>
      <c r="B45" s="51">
        <v>1</v>
      </c>
      <c r="C45" s="69"/>
      <c r="D45" s="84">
        <f t="shared" si="19"/>
        <v>0</v>
      </c>
      <c r="E45" s="70">
        <v>0.05</v>
      </c>
      <c r="F45" s="99">
        <v>15</v>
      </c>
      <c r="G45" s="58"/>
      <c r="H45" s="58"/>
      <c r="I45" s="58"/>
      <c r="J45" s="58"/>
      <c r="K45" s="38"/>
      <c r="L45" s="55">
        <f t="shared" si="85"/>
        <v>0</v>
      </c>
      <c r="M45" s="43">
        <v>408</v>
      </c>
      <c r="N45" s="74">
        <f t="shared" si="54"/>
        <v>0</v>
      </c>
      <c r="O45" s="88">
        <f t="shared" si="9"/>
        <v>0</v>
      </c>
      <c r="P45" s="38"/>
      <c r="Q45" s="38"/>
      <c r="R45" s="38"/>
      <c r="S45" s="38"/>
      <c r="T45" s="55">
        <f t="shared" si="86"/>
        <v>0</v>
      </c>
      <c r="U45" s="43">
        <v>408</v>
      </c>
      <c r="V45" s="76">
        <f>U45*T45/100*1000</f>
        <v>0</v>
      </c>
      <c r="W45" s="88">
        <f t="shared" si="2"/>
        <v>0</v>
      </c>
      <c r="X45" s="58"/>
      <c r="Y45" s="38"/>
      <c r="Z45" s="58"/>
      <c r="AA45" s="38"/>
      <c r="AB45" s="55">
        <f t="shared" si="20"/>
        <v>0</v>
      </c>
      <c r="AC45" s="43">
        <v>408</v>
      </c>
      <c r="AD45" s="74">
        <f t="shared" si="12"/>
        <v>0</v>
      </c>
      <c r="AE45" s="88">
        <f t="shared" si="21"/>
        <v>0</v>
      </c>
      <c r="AF45" s="58"/>
      <c r="AG45" s="38"/>
      <c r="AH45" s="58"/>
      <c r="AI45" s="58"/>
      <c r="AJ45" s="55">
        <f t="shared" si="96"/>
        <v>0</v>
      </c>
      <c r="AK45" s="43">
        <v>408</v>
      </c>
      <c r="AL45" s="74">
        <f t="shared" si="56"/>
        <v>0</v>
      </c>
      <c r="AM45" s="88">
        <f t="shared" si="24"/>
        <v>0</v>
      </c>
      <c r="AN45" s="58"/>
      <c r="AO45" s="58"/>
      <c r="AP45" s="58"/>
      <c r="AQ45" s="58"/>
      <c r="AR45" s="38"/>
      <c r="AS45" s="59">
        <f t="shared" si="97"/>
        <v>0</v>
      </c>
      <c r="AT45" s="43">
        <v>408</v>
      </c>
      <c r="AU45" s="74">
        <f t="shared" si="58"/>
        <v>0</v>
      </c>
      <c r="AV45" s="88">
        <f t="shared" si="15"/>
        <v>0</v>
      </c>
      <c r="AW45" s="38"/>
      <c r="AX45" s="38"/>
      <c r="AY45" s="38"/>
      <c r="AZ45" s="38"/>
      <c r="BA45" s="55">
        <f t="shared" si="98"/>
        <v>0</v>
      </c>
      <c r="BB45" s="43">
        <v>408</v>
      </c>
      <c r="BC45" s="76">
        <f t="shared" si="99"/>
        <v>0</v>
      </c>
      <c r="BD45" s="88">
        <f t="shared" si="17"/>
        <v>0</v>
      </c>
      <c r="BE45" s="58"/>
      <c r="BF45" s="38"/>
      <c r="BG45" s="58"/>
      <c r="BH45" s="38"/>
      <c r="BI45" s="55">
        <f t="shared" si="100"/>
        <v>0</v>
      </c>
      <c r="BJ45" s="43">
        <v>408</v>
      </c>
      <c r="BK45" s="74">
        <f t="shared" si="62"/>
        <v>0</v>
      </c>
      <c r="BL45" s="88">
        <f t="shared" si="18"/>
        <v>0</v>
      </c>
      <c r="BM45" s="90"/>
      <c r="BN45" s="88">
        <f t="shared" si="27"/>
        <v>0</v>
      </c>
      <c r="BO45" s="51">
        <v>174.08</v>
      </c>
      <c r="BP45" s="102">
        <f t="shared" si="28"/>
        <v>0</v>
      </c>
      <c r="BQ45" s="103"/>
      <c r="BR45" s="88">
        <v>0</v>
      </c>
      <c r="BS45" s="38"/>
      <c r="DC45" s="105"/>
      <c r="DD45" s="106"/>
      <c r="DE45" s="106"/>
    </row>
    <row r="46" spans="1:109" ht="47.25" x14ac:dyDescent="0.25">
      <c r="A46" s="141" t="s">
        <v>98</v>
      </c>
      <c r="B46" s="51">
        <v>0.5</v>
      </c>
      <c r="C46" s="69"/>
      <c r="D46" s="84">
        <f t="shared" si="19"/>
        <v>0</v>
      </c>
      <c r="E46" s="70">
        <v>0.05</v>
      </c>
      <c r="F46" s="99">
        <v>15</v>
      </c>
      <c r="G46" s="58"/>
      <c r="H46" s="58"/>
      <c r="I46" s="58"/>
      <c r="J46" s="100">
        <v>0.75</v>
      </c>
      <c r="K46" s="58"/>
      <c r="L46" s="55">
        <f t="shared" si="85"/>
        <v>0.75</v>
      </c>
      <c r="M46" s="43">
        <v>334</v>
      </c>
      <c r="N46" s="74">
        <f t="shared" si="54"/>
        <v>2505</v>
      </c>
      <c r="O46" s="88">
        <f t="shared" si="9"/>
        <v>0.75</v>
      </c>
      <c r="P46" s="38"/>
      <c r="Q46" s="38"/>
      <c r="R46" s="38"/>
      <c r="S46" s="38"/>
      <c r="T46" s="55">
        <f t="shared" si="86"/>
        <v>0</v>
      </c>
      <c r="U46" s="43">
        <v>334</v>
      </c>
      <c r="V46" s="76">
        <f>U46*T46/100*1000</f>
        <v>0</v>
      </c>
      <c r="W46" s="88">
        <f t="shared" si="2"/>
        <v>0</v>
      </c>
      <c r="X46" s="58"/>
      <c r="Y46" s="58"/>
      <c r="Z46" s="58"/>
      <c r="AB46" s="55">
        <f>SUM(X46:AA46)</f>
        <v>0</v>
      </c>
      <c r="AC46" s="43">
        <v>334</v>
      </c>
      <c r="AD46" s="74">
        <f t="shared" si="12"/>
        <v>0</v>
      </c>
      <c r="AE46" s="88">
        <f t="shared" si="21"/>
        <v>0</v>
      </c>
      <c r="AF46" s="58"/>
      <c r="AG46" s="38"/>
      <c r="AH46" s="58"/>
      <c r="AI46" s="58"/>
      <c r="AJ46" s="55">
        <f t="shared" si="96"/>
        <v>0</v>
      </c>
      <c r="AK46" s="43">
        <v>334</v>
      </c>
      <c r="AL46" s="74">
        <f t="shared" si="56"/>
        <v>0</v>
      </c>
      <c r="AM46" s="88">
        <f t="shared" si="24"/>
        <v>0</v>
      </c>
      <c r="AN46" s="58"/>
      <c r="AO46" s="58"/>
      <c r="AP46" s="58"/>
      <c r="AQ46" s="100">
        <v>0.75</v>
      </c>
      <c r="AR46" s="58"/>
      <c r="AS46" s="59">
        <f t="shared" si="97"/>
        <v>0.75</v>
      </c>
      <c r="AT46" s="43">
        <v>334</v>
      </c>
      <c r="AU46" s="74">
        <f t="shared" si="58"/>
        <v>2505</v>
      </c>
      <c r="AV46" s="88">
        <f t="shared" si="15"/>
        <v>1.5</v>
      </c>
      <c r="AW46" s="38"/>
      <c r="AX46" s="38"/>
      <c r="AY46" s="38"/>
      <c r="AZ46" s="38"/>
      <c r="BA46" s="55">
        <f t="shared" si="98"/>
        <v>0</v>
      </c>
      <c r="BB46" s="43">
        <v>334</v>
      </c>
      <c r="BC46" s="76">
        <f t="shared" si="99"/>
        <v>0</v>
      </c>
      <c r="BD46" s="88">
        <f t="shared" si="17"/>
        <v>0</v>
      </c>
      <c r="BE46" s="58"/>
      <c r="BF46" s="58"/>
      <c r="BG46" s="58"/>
      <c r="BI46" s="55">
        <f>SUM(BE46:BH46)</f>
        <v>0</v>
      </c>
      <c r="BJ46" s="43">
        <v>334</v>
      </c>
      <c r="BK46" s="74">
        <f t="shared" si="62"/>
        <v>0</v>
      </c>
      <c r="BL46" s="88">
        <f t="shared" si="18"/>
        <v>0</v>
      </c>
      <c r="BM46" s="90"/>
      <c r="BN46" s="88">
        <f t="shared" si="27"/>
        <v>2.25</v>
      </c>
      <c r="BO46" s="142">
        <v>187.73</v>
      </c>
      <c r="BP46" s="102">
        <f t="shared" si="28"/>
        <v>422.39249999999998</v>
      </c>
      <c r="BQ46" s="103"/>
      <c r="BR46" s="88">
        <v>2.5</v>
      </c>
      <c r="BS46" s="38"/>
      <c r="DC46" s="105"/>
      <c r="DD46" s="106"/>
      <c r="DE46" s="106"/>
    </row>
    <row r="47" spans="1:109" s="96" customFormat="1" ht="31.5" x14ac:dyDescent="0.25">
      <c r="A47" s="118" t="s">
        <v>99</v>
      </c>
      <c r="B47" s="119"/>
      <c r="C47" s="84">
        <v>6.0000000000000001E-3</v>
      </c>
      <c r="D47" s="84">
        <f t="shared" si="19"/>
        <v>0.09</v>
      </c>
      <c r="E47" s="83"/>
      <c r="F47" s="99">
        <v>15</v>
      </c>
      <c r="G47" s="85">
        <f t="shared" ref="G47:L47" si="101">SUM(G48:G49)</f>
        <v>0.03</v>
      </c>
      <c r="H47" s="85">
        <f>SUM(H48:H48)</f>
        <v>0.03</v>
      </c>
      <c r="I47" s="85">
        <f t="shared" si="101"/>
        <v>0</v>
      </c>
      <c r="J47" s="85">
        <f t="shared" si="101"/>
        <v>0.03</v>
      </c>
      <c r="K47" s="85">
        <f t="shared" si="101"/>
        <v>0</v>
      </c>
      <c r="L47" s="55">
        <f t="shared" si="101"/>
        <v>0.09</v>
      </c>
      <c r="M47" s="109"/>
      <c r="N47" s="110">
        <f t="shared" si="54"/>
        <v>0</v>
      </c>
      <c r="O47" s="88">
        <f t="shared" si="9"/>
        <v>0.09</v>
      </c>
      <c r="P47" s="85">
        <f>SUM(P48:P49)</f>
        <v>0.03</v>
      </c>
      <c r="Q47" s="85">
        <f>SUM(Q48:Q48)</f>
        <v>0.03</v>
      </c>
      <c r="R47" s="85">
        <f>SUM(R48:R49)</f>
        <v>0</v>
      </c>
      <c r="S47" s="85">
        <f>SUM(S48:S49)</f>
        <v>0.03</v>
      </c>
      <c r="T47" s="85">
        <f t="shared" si="86"/>
        <v>0.09</v>
      </c>
      <c r="U47" s="109"/>
      <c r="V47" s="109"/>
      <c r="W47" s="88">
        <f t="shared" si="2"/>
        <v>0.09</v>
      </c>
      <c r="X47" s="85">
        <f>SUM(X48:X49)</f>
        <v>0.03</v>
      </c>
      <c r="Y47" s="85">
        <f>SUM(Y48:Y48)</f>
        <v>0.03</v>
      </c>
      <c r="Z47" s="85">
        <f t="shared" ref="Z47:AA47" si="102">SUM(Z48:Z49)</f>
        <v>0</v>
      </c>
      <c r="AA47" s="85">
        <f t="shared" si="102"/>
        <v>0.03</v>
      </c>
      <c r="AB47" s="85">
        <f t="shared" si="20"/>
        <v>0.09</v>
      </c>
      <c r="AC47" s="109"/>
      <c r="AD47" s="110">
        <f t="shared" si="12"/>
        <v>0</v>
      </c>
      <c r="AE47" s="88">
        <f t="shared" si="21"/>
        <v>0.18</v>
      </c>
      <c r="AF47" s="55">
        <f>SUM(AF48:AF49)</f>
        <v>0.03</v>
      </c>
      <c r="AG47" s="55">
        <f>SUM(AG48:AG48)</f>
        <v>0.03</v>
      </c>
      <c r="AH47" s="55">
        <f t="shared" ref="AH47:AI47" si="103">SUM(AH48:AH49)</f>
        <v>0</v>
      </c>
      <c r="AI47" s="55">
        <f t="shared" si="103"/>
        <v>0.03</v>
      </c>
      <c r="AJ47" s="55">
        <f t="shared" si="96"/>
        <v>0.09</v>
      </c>
      <c r="AK47" s="109"/>
      <c r="AL47" s="110">
        <f t="shared" si="56"/>
        <v>0</v>
      </c>
      <c r="AM47" s="88">
        <f t="shared" si="24"/>
        <v>0.18</v>
      </c>
      <c r="AN47" s="85">
        <f t="shared" ref="AN47:AS47" si="104">SUM(AN48:AN49)</f>
        <v>0.03</v>
      </c>
      <c r="AO47" s="85">
        <f>SUM(AO48:AO48)</f>
        <v>0.03</v>
      </c>
      <c r="AP47" s="85">
        <f t="shared" si="104"/>
        <v>0</v>
      </c>
      <c r="AQ47" s="85">
        <f t="shared" si="104"/>
        <v>0.03</v>
      </c>
      <c r="AR47" s="85">
        <f t="shared" si="104"/>
        <v>0</v>
      </c>
      <c r="AS47" s="59">
        <f t="shared" si="104"/>
        <v>0.09</v>
      </c>
      <c r="AT47" s="109"/>
      <c r="AU47" s="110">
        <f t="shared" si="58"/>
        <v>0</v>
      </c>
      <c r="AV47" s="88">
        <f t="shared" si="15"/>
        <v>0.18</v>
      </c>
      <c r="AW47" s="85">
        <f>SUM(AW48:AW49)</f>
        <v>0.03</v>
      </c>
      <c r="AX47" s="85">
        <f>SUM(AX48:AX48)</f>
        <v>0.03</v>
      </c>
      <c r="AY47" s="85">
        <f>SUM(AY48:AY49)</f>
        <v>0</v>
      </c>
      <c r="AZ47" s="85">
        <f>SUM(AZ48:AZ49)</f>
        <v>0.03</v>
      </c>
      <c r="BA47" s="85">
        <f t="shared" si="98"/>
        <v>0.09</v>
      </c>
      <c r="BB47" s="109"/>
      <c r="BC47" s="109"/>
      <c r="BD47" s="88">
        <f t="shared" si="17"/>
        <v>0.18</v>
      </c>
      <c r="BE47" s="85">
        <f>SUM(BE48:BE49)</f>
        <v>0.03</v>
      </c>
      <c r="BF47" s="85">
        <f>SUM(BF48:BF48)</f>
        <v>0.03</v>
      </c>
      <c r="BG47" s="85">
        <f t="shared" ref="BG47:BH47" si="105">SUM(BG48:BG49)</f>
        <v>0</v>
      </c>
      <c r="BH47" s="85">
        <f t="shared" si="105"/>
        <v>0.03</v>
      </c>
      <c r="BI47" s="55">
        <f t="shared" ref="BI47:BI49" si="106">SUM(BE47:BH47)</f>
        <v>0.09</v>
      </c>
      <c r="BJ47" s="109"/>
      <c r="BK47" s="110">
        <f t="shared" si="62"/>
        <v>0</v>
      </c>
      <c r="BL47" s="88">
        <f t="shared" si="18"/>
        <v>0.18</v>
      </c>
      <c r="BM47" s="90"/>
      <c r="BN47" s="88">
        <f t="shared" si="27"/>
        <v>1.0799999999999998</v>
      </c>
      <c r="BO47" s="91"/>
      <c r="BP47" s="102">
        <f t="shared" si="28"/>
        <v>0</v>
      </c>
      <c r="BQ47" s="103"/>
      <c r="BR47" s="88">
        <v>0</v>
      </c>
      <c r="BS47" s="85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4"/>
      <c r="DD47" s="95"/>
      <c r="DE47" s="95"/>
    </row>
    <row r="48" spans="1:109" ht="31.5" x14ac:dyDescent="0.25">
      <c r="A48" s="107" t="s">
        <v>100</v>
      </c>
      <c r="B48" s="51">
        <v>0.1</v>
      </c>
      <c r="C48" s="69"/>
      <c r="D48" s="84">
        <f t="shared" si="19"/>
        <v>0</v>
      </c>
      <c r="E48" s="70">
        <v>2E-3</v>
      </c>
      <c r="F48" s="99">
        <v>15</v>
      </c>
      <c r="G48" s="100">
        <v>0.03</v>
      </c>
      <c r="H48" s="100">
        <v>0.03</v>
      </c>
      <c r="I48" s="58"/>
      <c r="J48" s="100">
        <v>0.03</v>
      </c>
      <c r="K48" s="58"/>
      <c r="L48" s="55">
        <f t="shared" si="85"/>
        <v>0.09</v>
      </c>
      <c r="M48" s="43">
        <v>140</v>
      </c>
      <c r="N48" s="74">
        <f t="shared" si="54"/>
        <v>126</v>
      </c>
      <c r="O48" s="88">
        <f t="shared" si="9"/>
        <v>0.09</v>
      </c>
      <c r="P48" s="100">
        <v>0.03</v>
      </c>
      <c r="Q48" s="100">
        <v>0.03</v>
      </c>
      <c r="R48" s="58"/>
      <c r="S48" s="100">
        <v>0.03</v>
      </c>
      <c r="T48" s="85">
        <f t="shared" si="86"/>
        <v>0.09</v>
      </c>
      <c r="U48" s="43">
        <v>140</v>
      </c>
      <c r="V48" s="76">
        <f>U48*T48/100*1000</f>
        <v>126</v>
      </c>
      <c r="W48" s="88">
        <f t="shared" si="2"/>
        <v>0.09</v>
      </c>
      <c r="X48" s="100">
        <v>0.03</v>
      </c>
      <c r="Y48" s="100">
        <v>0.03</v>
      </c>
      <c r="Z48" s="58"/>
      <c r="AA48" s="100">
        <v>0.03</v>
      </c>
      <c r="AB48" s="85">
        <f t="shared" si="20"/>
        <v>0.09</v>
      </c>
      <c r="AC48" s="43">
        <v>140</v>
      </c>
      <c r="AD48" s="74">
        <f t="shared" si="12"/>
        <v>126</v>
      </c>
      <c r="AE48" s="88">
        <f t="shared" si="21"/>
        <v>0.18</v>
      </c>
      <c r="AF48" s="100">
        <v>0.03</v>
      </c>
      <c r="AG48" s="100">
        <v>0.03</v>
      </c>
      <c r="AH48" s="58"/>
      <c r="AI48" s="100">
        <v>0.03</v>
      </c>
      <c r="AJ48" s="55">
        <f t="shared" si="96"/>
        <v>0.09</v>
      </c>
      <c r="AK48" s="43">
        <v>140</v>
      </c>
      <c r="AL48" s="74">
        <f t="shared" si="56"/>
        <v>126</v>
      </c>
      <c r="AM48" s="88">
        <f t="shared" si="24"/>
        <v>0.18</v>
      </c>
      <c r="AN48" s="100">
        <v>0.03</v>
      </c>
      <c r="AO48" s="100">
        <v>0.03</v>
      </c>
      <c r="AP48" s="58"/>
      <c r="AQ48" s="100">
        <v>0.03</v>
      </c>
      <c r="AR48" s="58"/>
      <c r="AS48" s="59">
        <f t="shared" ref="AS48:AS49" si="107">SUM(AN48:AQ48)</f>
        <v>0.09</v>
      </c>
      <c r="AT48" s="43">
        <v>140</v>
      </c>
      <c r="AU48" s="74">
        <f t="shared" si="58"/>
        <v>126</v>
      </c>
      <c r="AV48" s="88">
        <f t="shared" si="15"/>
        <v>0.18</v>
      </c>
      <c r="AW48" s="100">
        <v>0.03</v>
      </c>
      <c r="AX48" s="100">
        <v>0.03</v>
      </c>
      <c r="AY48" s="58"/>
      <c r="AZ48" s="100">
        <v>0.03</v>
      </c>
      <c r="BA48" s="85">
        <f t="shared" si="98"/>
        <v>0.09</v>
      </c>
      <c r="BB48" s="43">
        <v>140</v>
      </c>
      <c r="BC48" s="76">
        <f t="shared" ref="BC48:BC49" si="108">BB48*BA48/100*1000</f>
        <v>126</v>
      </c>
      <c r="BD48" s="88">
        <f t="shared" si="17"/>
        <v>0.18</v>
      </c>
      <c r="BE48" s="100">
        <v>0.03</v>
      </c>
      <c r="BF48" s="100">
        <v>0.03</v>
      </c>
      <c r="BG48" s="58"/>
      <c r="BH48" s="100">
        <v>0.03</v>
      </c>
      <c r="BI48" s="55">
        <f t="shared" si="106"/>
        <v>0.09</v>
      </c>
      <c r="BJ48" s="43">
        <v>140</v>
      </c>
      <c r="BK48" s="74">
        <f t="shared" si="62"/>
        <v>126</v>
      </c>
      <c r="BL48" s="88">
        <f t="shared" si="18"/>
        <v>0.18</v>
      </c>
      <c r="BM48" s="90"/>
      <c r="BN48" s="88">
        <v>1.1000000000000001</v>
      </c>
      <c r="BO48" s="142">
        <v>805</v>
      </c>
      <c r="BP48" s="102">
        <f t="shared" si="28"/>
        <v>885.50000000000011</v>
      </c>
      <c r="BQ48" s="103"/>
      <c r="BR48" s="116">
        <v>0.72</v>
      </c>
      <c r="BS48" s="38"/>
      <c r="DC48" s="105"/>
      <c r="DD48" s="106"/>
      <c r="DE48" s="106"/>
    </row>
    <row r="49" spans="1:109" x14ac:dyDescent="0.25">
      <c r="A49" s="107" t="s">
        <v>101</v>
      </c>
      <c r="B49" s="51"/>
      <c r="C49" s="143"/>
      <c r="D49" s="84">
        <f t="shared" si="19"/>
        <v>0</v>
      </c>
      <c r="E49" s="70">
        <v>2E-3</v>
      </c>
      <c r="F49" s="99">
        <v>15</v>
      </c>
      <c r="G49" s="58"/>
      <c r="I49" s="58"/>
      <c r="J49" s="58"/>
      <c r="K49" s="38"/>
      <c r="L49" s="55">
        <f t="shared" si="85"/>
        <v>0</v>
      </c>
      <c r="M49" s="43">
        <v>140</v>
      </c>
      <c r="N49" s="74">
        <f t="shared" si="54"/>
        <v>0</v>
      </c>
      <c r="O49" s="88">
        <f t="shared" si="9"/>
        <v>0</v>
      </c>
      <c r="P49" s="58"/>
      <c r="R49" s="58"/>
      <c r="S49" s="58"/>
      <c r="T49" s="85">
        <f t="shared" si="86"/>
        <v>0</v>
      </c>
      <c r="U49" s="43">
        <v>140</v>
      </c>
      <c r="V49" s="76">
        <f>U49*T49/100*1000</f>
        <v>0</v>
      </c>
      <c r="W49" s="88">
        <f t="shared" si="2"/>
        <v>0</v>
      </c>
      <c r="X49" s="58"/>
      <c r="Z49" s="58"/>
      <c r="AA49" s="58"/>
      <c r="AB49" s="85">
        <f t="shared" si="20"/>
        <v>0</v>
      </c>
      <c r="AC49" s="43">
        <v>140</v>
      </c>
      <c r="AD49" s="74">
        <f t="shared" si="12"/>
        <v>0</v>
      </c>
      <c r="AE49" s="88">
        <f t="shared" si="21"/>
        <v>0</v>
      </c>
      <c r="AF49" s="58"/>
      <c r="AH49" s="58"/>
      <c r="AI49" s="58"/>
      <c r="AJ49" s="55">
        <f t="shared" si="96"/>
        <v>0</v>
      </c>
      <c r="AK49" s="43">
        <v>140</v>
      </c>
      <c r="AL49" s="74">
        <f t="shared" si="56"/>
        <v>0</v>
      </c>
      <c r="AM49" s="88">
        <f t="shared" si="24"/>
        <v>0</v>
      </c>
      <c r="AN49" s="58"/>
      <c r="AP49" s="58"/>
      <c r="AQ49" s="58"/>
      <c r="AR49" s="38"/>
      <c r="AS49" s="59">
        <f t="shared" si="107"/>
        <v>0</v>
      </c>
      <c r="AT49" s="43">
        <v>140</v>
      </c>
      <c r="AU49" s="74">
        <f t="shared" si="58"/>
        <v>0</v>
      </c>
      <c r="AV49" s="88">
        <f t="shared" si="15"/>
        <v>0</v>
      </c>
      <c r="AW49" s="58"/>
      <c r="AY49" s="58"/>
      <c r="AZ49" s="58"/>
      <c r="BA49" s="85">
        <f t="shared" si="98"/>
        <v>0</v>
      </c>
      <c r="BB49" s="43">
        <v>140</v>
      </c>
      <c r="BC49" s="76">
        <f t="shared" si="108"/>
        <v>0</v>
      </c>
      <c r="BD49" s="88">
        <f t="shared" si="17"/>
        <v>0</v>
      </c>
      <c r="BE49" s="58"/>
      <c r="BG49" s="58"/>
      <c r="BH49" s="58"/>
      <c r="BI49" s="55">
        <f t="shared" si="106"/>
        <v>0</v>
      </c>
      <c r="BJ49" s="43">
        <v>140</v>
      </c>
      <c r="BK49" s="74">
        <f t="shared" si="62"/>
        <v>0</v>
      </c>
      <c r="BL49" s="88">
        <f t="shared" si="18"/>
        <v>0</v>
      </c>
      <c r="BM49" s="90"/>
      <c r="BN49" s="88">
        <f t="shared" si="27"/>
        <v>0</v>
      </c>
      <c r="BO49" s="142">
        <v>1404.2</v>
      </c>
      <c r="BP49" s="102">
        <f t="shared" si="28"/>
        <v>0</v>
      </c>
      <c r="BQ49" s="103"/>
      <c r="BR49" s="116">
        <v>0.36</v>
      </c>
      <c r="BS49" s="38"/>
      <c r="BT49" s="104"/>
      <c r="DC49" s="105"/>
      <c r="DD49" s="106"/>
      <c r="DE49" s="106"/>
    </row>
    <row r="50" spans="1:109" s="96" customFormat="1" ht="31.5" x14ac:dyDescent="0.25">
      <c r="A50" s="144" t="s">
        <v>102</v>
      </c>
      <c r="B50" s="119"/>
      <c r="C50" s="84">
        <v>0.2</v>
      </c>
      <c r="D50" s="84">
        <f t="shared" si="19"/>
        <v>3</v>
      </c>
      <c r="E50" s="83"/>
      <c r="F50" s="99">
        <v>15</v>
      </c>
      <c r="G50" s="85">
        <f t="shared" ref="G50:L50" si="109">SUM(G51:G52)</f>
        <v>0</v>
      </c>
      <c r="H50" s="85">
        <f t="shared" si="109"/>
        <v>1.014</v>
      </c>
      <c r="I50" s="85">
        <f t="shared" si="109"/>
        <v>0</v>
      </c>
      <c r="J50" s="85">
        <f t="shared" si="109"/>
        <v>1.014</v>
      </c>
      <c r="K50" s="85">
        <f t="shared" si="109"/>
        <v>0</v>
      </c>
      <c r="L50" s="55">
        <f t="shared" si="109"/>
        <v>2.028</v>
      </c>
      <c r="M50" s="109"/>
      <c r="N50" s="110">
        <f t="shared" si="54"/>
        <v>0</v>
      </c>
      <c r="O50" s="88">
        <f t="shared" si="9"/>
        <v>2.028</v>
      </c>
      <c r="P50" s="85">
        <f>SUM(P51:P52)</f>
        <v>0</v>
      </c>
      <c r="Q50" s="85">
        <f>SUM(Q51:Q52)</f>
        <v>2.0640000000000001</v>
      </c>
      <c r="R50" s="85">
        <f>SUM(R51:R52)</f>
        <v>0</v>
      </c>
      <c r="S50" s="85">
        <f>SUM(S51:S52)</f>
        <v>1.014</v>
      </c>
      <c r="T50" s="85">
        <f t="shared" si="86"/>
        <v>3.0780000000000003</v>
      </c>
      <c r="U50" s="109"/>
      <c r="V50" s="109"/>
      <c r="W50" s="88">
        <f t="shared" si="2"/>
        <v>3.0780000000000003</v>
      </c>
      <c r="X50" s="85">
        <f>F50*E50</f>
        <v>0</v>
      </c>
      <c r="Y50" s="85">
        <f>F50*E50</f>
        <v>0</v>
      </c>
      <c r="Z50" s="85">
        <f>F50*E50</f>
        <v>0</v>
      </c>
      <c r="AA50" s="85">
        <f>F50*E50</f>
        <v>0</v>
      </c>
      <c r="AB50" s="85">
        <f>SUM(AB51:AB52)</f>
        <v>3.0780000000000003</v>
      </c>
      <c r="AC50" s="109"/>
      <c r="AD50" s="110">
        <f t="shared" si="12"/>
        <v>0</v>
      </c>
      <c r="AE50" s="88">
        <f t="shared" si="21"/>
        <v>6.1560000000000006</v>
      </c>
      <c r="AF50" s="85">
        <f>SUM(AF51:AF52)</f>
        <v>0</v>
      </c>
      <c r="AG50" s="85">
        <f t="shared" ref="AG50:AI50" si="110">SUM(AG51:AG52)</f>
        <v>1.05</v>
      </c>
      <c r="AH50" s="85">
        <f t="shared" si="110"/>
        <v>0</v>
      </c>
      <c r="AI50" s="85">
        <f t="shared" si="110"/>
        <v>1.014</v>
      </c>
      <c r="AJ50" s="55">
        <f t="shared" si="96"/>
        <v>2.0640000000000001</v>
      </c>
      <c r="AK50" s="109"/>
      <c r="AL50" s="110">
        <f t="shared" si="56"/>
        <v>0</v>
      </c>
      <c r="AM50" s="88">
        <f t="shared" si="24"/>
        <v>4.1280000000000001</v>
      </c>
      <c r="AN50" s="85">
        <f t="shared" ref="AN50:AS50" si="111">SUM(AN51:AN52)</f>
        <v>0</v>
      </c>
      <c r="AO50" s="85">
        <f t="shared" si="111"/>
        <v>1.014</v>
      </c>
      <c r="AP50" s="85">
        <f t="shared" si="111"/>
        <v>0</v>
      </c>
      <c r="AQ50" s="85">
        <f t="shared" si="111"/>
        <v>1.014</v>
      </c>
      <c r="AR50" s="85">
        <f t="shared" si="111"/>
        <v>0</v>
      </c>
      <c r="AS50" s="59">
        <f t="shared" si="111"/>
        <v>2.028</v>
      </c>
      <c r="AT50" s="109"/>
      <c r="AU50" s="110">
        <f t="shared" si="58"/>
        <v>0</v>
      </c>
      <c r="AV50" s="88">
        <f t="shared" si="15"/>
        <v>4.056</v>
      </c>
      <c r="AW50" s="85">
        <f>SUM(AW51:AW52)</f>
        <v>0</v>
      </c>
      <c r="AX50" s="85">
        <f>SUM(AX51:AX52)</f>
        <v>2.0640000000000001</v>
      </c>
      <c r="AY50" s="85">
        <f>SUM(AY51:AY52)</f>
        <v>0</v>
      </c>
      <c r="AZ50" s="85">
        <f>SUM(AZ51:AZ52)</f>
        <v>1.014</v>
      </c>
      <c r="BA50" s="85">
        <f t="shared" si="98"/>
        <v>3.0780000000000003</v>
      </c>
      <c r="BB50" s="109"/>
      <c r="BC50" s="109"/>
      <c r="BD50" s="88">
        <f t="shared" si="17"/>
        <v>6.1560000000000006</v>
      </c>
      <c r="BE50" s="85">
        <f>N50*M50</f>
        <v>0</v>
      </c>
      <c r="BF50" s="85">
        <f>N50*M50</f>
        <v>0</v>
      </c>
      <c r="BG50" s="85">
        <f>N50*M50</f>
        <v>0</v>
      </c>
      <c r="BH50" s="85">
        <f>N50*M50</f>
        <v>0</v>
      </c>
      <c r="BI50" s="85">
        <f>SUM(BI51:BI52)</f>
        <v>3.0780000000000003</v>
      </c>
      <c r="BJ50" s="109"/>
      <c r="BK50" s="110">
        <f t="shared" si="62"/>
        <v>0</v>
      </c>
      <c r="BL50" s="88">
        <f t="shared" si="18"/>
        <v>6.1560000000000006</v>
      </c>
      <c r="BM50" s="90"/>
      <c r="BN50" s="88">
        <f t="shared" si="27"/>
        <v>31.758000000000003</v>
      </c>
      <c r="BO50" s="91"/>
      <c r="BP50" s="102">
        <f t="shared" si="28"/>
        <v>0</v>
      </c>
      <c r="BQ50" s="103"/>
      <c r="BR50" s="88">
        <v>0</v>
      </c>
      <c r="BS50" s="85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4"/>
      <c r="DD50" s="95"/>
      <c r="DE50" s="95"/>
    </row>
    <row r="51" spans="1:109" ht="31.5" x14ac:dyDescent="0.25">
      <c r="A51" s="145" t="s">
        <v>103</v>
      </c>
      <c r="B51" s="121">
        <v>0.33800000000000002</v>
      </c>
      <c r="C51" s="98"/>
      <c r="D51" s="84">
        <f t="shared" si="19"/>
        <v>0</v>
      </c>
      <c r="E51" s="146">
        <v>6.7599999999999993E-2</v>
      </c>
      <c r="F51" s="99">
        <v>15</v>
      </c>
      <c r="G51" s="58"/>
      <c r="H51" s="100">
        <v>1.014</v>
      </c>
      <c r="I51" s="58"/>
      <c r="J51" s="100">
        <v>1.014</v>
      </c>
      <c r="K51" s="58"/>
      <c r="L51" s="55">
        <f t="shared" si="85"/>
        <v>2.028</v>
      </c>
      <c r="M51" s="43">
        <v>257</v>
      </c>
      <c r="N51" s="74">
        <f t="shared" si="54"/>
        <v>5211.96</v>
      </c>
      <c r="O51" s="88">
        <f t="shared" si="9"/>
        <v>2.028</v>
      </c>
      <c r="P51" s="38"/>
      <c r="Q51" s="100">
        <v>1.014</v>
      </c>
      <c r="R51" s="38"/>
      <c r="S51" s="100">
        <v>1.014</v>
      </c>
      <c r="T51" s="55">
        <f t="shared" si="86"/>
        <v>2.028</v>
      </c>
      <c r="U51" s="43">
        <v>257</v>
      </c>
      <c r="V51" s="76">
        <f>U51*T51/100*1000</f>
        <v>5211.96</v>
      </c>
      <c r="W51" s="88">
        <f t="shared" si="2"/>
        <v>2.028</v>
      </c>
      <c r="X51" s="58"/>
      <c r="Y51" s="100">
        <v>1.014</v>
      </c>
      <c r="Z51" s="58"/>
      <c r="AA51" s="100">
        <v>1.014</v>
      </c>
      <c r="AB51" s="55">
        <f t="shared" si="20"/>
        <v>2.028</v>
      </c>
      <c r="AC51" s="43">
        <v>257</v>
      </c>
      <c r="AD51" s="74">
        <f t="shared" si="12"/>
        <v>5211.96</v>
      </c>
      <c r="AE51" s="88">
        <f t="shared" si="21"/>
        <v>4.056</v>
      </c>
      <c r="AF51" s="58"/>
      <c r="AG51" s="38"/>
      <c r="AH51" s="58"/>
      <c r="AI51" s="100">
        <v>1.014</v>
      </c>
      <c r="AJ51" s="55">
        <f t="shared" si="96"/>
        <v>1.014</v>
      </c>
      <c r="AK51" s="43">
        <v>257</v>
      </c>
      <c r="AL51" s="74">
        <f t="shared" si="56"/>
        <v>2605.98</v>
      </c>
      <c r="AM51" s="88">
        <f t="shared" si="24"/>
        <v>2.028</v>
      </c>
      <c r="AN51" s="58"/>
      <c r="AO51" s="100">
        <v>1.014</v>
      </c>
      <c r="AP51" s="58"/>
      <c r="AQ51" s="100">
        <v>1.014</v>
      </c>
      <c r="AR51" s="58"/>
      <c r="AS51" s="59">
        <f t="shared" ref="AS51:AS52" si="112">SUM(AN51:AQ51)</f>
        <v>2.028</v>
      </c>
      <c r="AT51" s="43">
        <v>257</v>
      </c>
      <c r="AU51" s="74">
        <f t="shared" si="58"/>
        <v>5211.96</v>
      </c>
      <c r="AV51" s="88">
        <f t="shared" si="15"/>
        <v>4.056</v>
      </c>
      <c r="AW51" s="38"/>
      <c r="AX51" s="100">
        <v>1.014</v>
      </c>
      <c r="AY51" s="38"/>
      <c r="AZ51" s="100">
        <v>1.014</v>
      </c>
      <c r="BA51" s="55">
        <f t="shared" si="98"/>
        <v>2.028</v>
      </c>
      <c r="BB51" s="43">
        <v>257</v>
      </c>
      <c r="BC51" s="76">
        <f t="shared" ref="BC51:BC52" si="113">BB51*BA51/100*1000</f>
        <v>5211.96</v>
      </c>
      <c r="BD51" s="88">
        <f t="shared" si="17"/>
        <v>4.056</v>
      </c>
      <c r="BE51" s="58"/>
      <c r="BF51" s="100">
        <v>1.014</v>
      </c>
      <c r="BG51" s="58"/>
      <c r="BH51" s="100">
        <v>1.014</v>
      </c>
      <c r="BI51" s="55">
        <f t="shared" ref="BI51:BI52" si="114">SUM(BE51:BH51)</f>
        <v>2.028</v>
      </c>
      <c r="BJ51" s="43">
        <v>257</v>
      </c>
      <c r="BK51" s="74">
        <f t="shared" si="62"/>
        <v>5211.96</v>
      </c>
      <c r="BL51" s="88">
        <f t="shared" si="18"/>
        <v>4.056</v>
      </c>
      <c r="BM51" s="90"/>
      <c r="BN51" s="88">
        <f t="shared" si="27"/>
        <v>22.308000000000003</v>
      </c>
      <c r="BO51" s="142">
        <v>508.5</v>
      </c>
      <c r="BP51" s="102">
        <f t="shared" si="28"/>
        <v>11343.618000000002</v>
      </c>
      <c r="BQ51" s="103"/>
      <c r="BR51" s="88">
        <v>22.308</v>
      </c>
      <c r="BS51" s="38"/>
      <c r="BT51" s="104"/>
      <c r="DC51" s="105"/>
      <c r="DD51" s="106"/>
      <c r="DE51" s="106"/>
    </row>
    <row r="52" spans="1:109" x14ac:dyDescent="0.25">
      <c r="A52" s="147" t="s">
        <v>104</v>
      </c>
      <c r="B52" s="121">
        <v>0.52500000000000002</v>
      </c>
      <c r="C52" s="98"/>
      <c r="D52" s="84">
        <f t="shared" si="19"/>
        <v>0</v>
      </c>
      <c r="E52" s="70">
        <v>5.2499999999999998E-2</v>
      </c>
      <c r="F52" s="99">
        <v>15</v>
      </c>
      <c r="G52" s="58"/>
      <c r="H52" s="58"/>
      <c r="I52" s="58"/>
      <c r="J52" s="58"/>
      <c r="K52" s="38"/>
      <c r="L52" s="55">
        <f t="shared" si="85"/>
        <v>0</v>
      </c>
      <c r="M52" s="43">
        <v>215</v>
      </c>
      <c r="N52" s="74">
        <f t="shared" si="54"/>
        <v>0</v>
      </c>
      <c r="O52" s="88">
        <f t="shared" si="9"/>
        <v>0</v>
      </c>
      <c r="P52" s="38"/>
      <c r="Q52" s="100">
        <v>1.05</v>
      </c>
      <c r="R52" s="38"/>
      <c r="S52" s="38"/>
      <c r="T52" s="55">
        <f t="shared" si="86"/>
        <v>1.05</v>
      </c>
      <c r="U52" s="43">
        <v>215</v>
      </c>
      <c r="V52" s="76">
        <f>U52*T52/100*1000</f>
        <v>2257.5</v>
      </c>
      <c r="W52" s="88">
        <f t="shared" si="2"/>
        <v>1.05</v>
      </c>
      <c r="X52" s="58"/>
      <c r="Y52" s="100">
        <v>1.05</v>
      </c>
      <c r="Z52" s="58"/>
      <c r="AA52" s="58"/>
      <c r="AB52" s="55">
        <f t="shared" si="20"/>
        <v>1.05</v>
      </c>
      <c r="AC52" s="43">
        <v>215</v>
      </c>
      <c r="AD52" s="74">
        <f t="shared" si="12"/>
        <v>2257.5</v>
      </c>
      <c r="AE52" s="88">
        <f t="shared" si="21"/>
        <v>2.1</v>
      </c>
      <c r="AF52" s="58"/>
      <c r="AG52" s="100">
        <v>1.05</v>
      </c>
      <c r="AH52" s="58"/>
      <c r="AI52" s="58"/>
      <c r="AJ52" s="55">
        <f t="shared" si="96"/>
        <v>1.05</v>
      </c>
      <c r="AK52" s="43">
        <v>215</v>
      </c>
      <c r="AL52" s="74">
        <f t="shared" si="56"/>
        <v>2257.5</v>
      </c>
      <c r="AM52" s="88">
        <f t="shared" si="24"/>
        <v>2.1</v>
      </c>
      <c r="AN52" s="58"/>
      <c r="AO52" s="58"/>
      <c r="AP52" s="58"/>
      <c r="AQ52" s="58"/>
      <c r="AR52" s="38"/>
      <c r="AS52" s="59">
        <f t="shared" si="112"/>
        <v>0</v>
      </c>
      <c r="AT52" s="43">
        <v>215</v>
      </c>
      <c r="AU52" s="74">
        <f t="shared" si="58"/>
        <v>0</v>
      </c>
      <c r="AV52" s="88">
        <f t="shared" si="15"/>
        <v>0</v>
      </c>
      <c r="AW52" s="38"/>
      <c r="AX52" s="100">
        <v>1.05</v>
      </c>
      <c r="AY52" s="38"/>
      <c r="AZ52" s="38"/>
      <c r="BA52" s="55">
        <f t="shared" si="98"/>
        <v>1.05</v>
      </c>
      <c r="BB52" s="43">
        <v>215</v>
      </c>
      <c r="BC52" s="76">
        <f t="shared" si="113"/>
        <v>2257.5</v>
      </c>
      <c r="BD52" s="88">
        <f t="shared" si="17"/>
        <v>2.1</v>
      </c>
      <c r="BE52" s="58"/>
      <c r="BF52" s="100">
        <v>1.05</v>
      </c>
      <c r="BG52" s="58"/>
      <c r="BH52" s="58"/>
      <c r="BI52" s="55">
        <f t="shared" si="114"/>
        <v>1.05</v>
      </c>
      <c r="BJ52" s="43">
        <v>215</v>
      </c>
      <c r="BK52" s="74">
        <f t="shared" si="62"/>
        <v>2257.5</v>
      </c>
      <c r="BL52" s="88">
        <f t="shared" si="18"/>
        <v>2.1</v>
      </c>
      <c r="BM52" s="90"/>
      <c r="BN52" s="88">
        <f t="shared" si="27"/>
        <v>9.4499999999999993</v>
      </c>
      <c r="BO52" s="142">
        <v>500.5</v>
      </c>
      <c r="BP52" s="102">
        <f t="shared" si="28"/>
        <v>4729.7249999999995</v>
      </c>
      <c r="BQ52" s="103"/>
      <c r="BR52" s="88">
        <v>9.4500000000000011</v>
      </c>
      <c r="BS52" s="38"/>
      <c r="BT52" s="104"/>
      <c r="DC52" s="105"/>
      <c r="DD52" s="106"/>
      <c r="DE52" s="106"/>
    </row>
    <row r="53" spans="1:109" s="96" customFormat="1" x14ac:dyDescent="0.25">
      <c r="A53" s="118" t="s">
        <v>105</v>
      </c>
      <c r="B53" s="119"/>
      <c r="C53" s="84">
        <v>0.05</v>
      </c>
      <c r="D53" s="84">
        <f t="shared" si="19"/>
        <v>0.75</v>
      </c>
      <c r="E53" s="83"/>
      <c r="F53" s="99">
        <v>15</v>
      </c>
      <c r="G53" s="85">
        <f t="shared" ref="G53:L53" si="115">SUM(G54:G55)</f>
        <v>0</v>
      </c>
      <c r="H53" s="85">
        <f t="shared" si="115"/>
        <v>0.75</v>
      </c>
      <c r="I53" s="85">
        <f t="shared" si="115"/>
        <v>0</v>
      </c>
      <c r="J53" s="85">
        <f t="shared" si="115"/>
        <v>0</v>
      </c>
      <c r="K53" s="85">
        <f t="shared" si="115"/>
        <v>0</v>
      </c>
      <c r="L53" s="55">
        <f t="shared" si="115"/>
        <v>0.75</v>
      </c>
      <c r="M53" s="109"/>
      <c r="N53" s="110"/>
      <c r="O53" s="88">
        <f t="shared" si="9"/>
        <v>0.75</v>
      </c>
      <c r="P53" s="85">
        <f>SUM(P54:P55)</f>
        <v>0</v>
      </c>
      <c r="Q53" s="85">
        <f>SUM(Q54:Q55)</f>
        <v>0</v>
      </c>
      <c r="R53" s="85">
        <f>SUM(R54:R55)</f>
        <v>0</v>
      </c>
      <c r="S53" s="85">
        <f>SUM(S54:S55)</f>
        <v>0</v>
      </c>
      <c r="T53" s="85">
        <f>SUM(T54:T55)</f>
        <v>0</v>
      </c>
      <c r="U53" s="109">
        <v>1</v>
      </c>
      <c r="V53" s="109"/>
      <c r="W53" s="88">
        <f t="shared" si="2"/>
        <v>0</v>
      </c>
      <c r="X53" s="85">
        <f>F53*E53</f>
        <v>0</v>
      </c>
      <c r="Y53" s="85">
        <f>F53*E53</f>
        <v>0</v>
      </c>
      <c r="Z53" s="85">
        <f>F53*E53</f>
        <v>0</v>
      </c>
      <c r="AA53" s="85">
        <f>F53*E53</f>
        <v>0</v>
      </c>
      <c r="AB53" s="85">
        <f>SUM(AB54:AB55)</f>
        <v>0</v>
      </c>
      <c r="AC53" s="109">
        <v>1</v>
      </c>
      <c r="AD53" s="110">
        <f t="shared" si="12"/>
        <v>0</v>
      </c>
      <c r="AE53" s="88">
        <f t="shared" si="21"/>
        <v>0</v>
      </c>
      <c r="AF53" s="85">
        <f t="shared" ref="AF53:AI53" si="116">SUM(AF54:AF55)</f>
        <v>0</v>
      </c>
      <c r="AG53" s="85">
        <f t="shared" si="116"/>
        <v>0.75</v>
      </c>
      <c r="AH53" s="85">
        <f t="shared" si="116"/>
        <v>0</v>
      </c>
      <c r="AI53" s="85">
        <f t="shared" si="116"/>
        <v>0</v>
      </c>
      <c r="AJ53" s="85">
        <f>SUM(AJ54:AJ55)</f>
        <v>0.75</v>
      </c>
      <c r="AK53" s="109">
        <v>1</v>
      </c>
      <c r="AL53" s="110"/>
      <c r="AM53" s="88">
        <f t="shared" si="24"/>
        <v>1.5</v>
      </c>
      <c r="AN53" s="85">
        <f t="shared" ref="AN53:AS53" si="117">SUM(AN54:AN55)</f>
        <v>0</v>
      </c>
      <c r="AO53" s="85">
        <f t="shared" si="117"/>
        <v>0.75</v>
      </c>
      <c r="AP53" s="85">
        <f t="shared" si="117"/>
        <v>0</v>
      </c>
      <c r="AQ53" s="85">
        <f t="shared" si="117"/>
        <v>0</v>
      </c>
      <c r="AR53" s="85">
        <f t="shared" si="117"/>
        <v>0</v>
      </c>
      <c r="AS53" s="59">
        <f t="shared" si="117"/>
        <v>0.75</v>
      </c>
      <c r="AT53" s="109"/>
      <c r="AU53" s="110"/>
      <c r="AV53" s="88">
        <f t="shared" si="15"/>
        <v>1.5</v>
      </c>
      <c r="AW53" s="85">
        <f>SUM(AW54:AW55)</f>
        <v>0</v>
      </c>
      <c r="AX53" s="85">
        <f>SUM(AX54:AX55)</f>
        <v>0</v>
      </c>
      <c r="AY53" s="85">
        <f>SUM(AY54:AY55)</f>
        <v>0</v>
      </c>
      <c r="AZ53" s="85">
        <f>SUM(AZ54:AZ55)</f>
        <v>0</v>
      </c>
      <c r="BA53" s="85">
        <f>SUM(BA54:BA55)</f>
        <v>0</v>
      </c>
      <c r="BB53" s="109">
        <v>1</v>
      </c>
      <c r="BC53" s="109"/>
      <c r="BD53" s="88">
        <f t="shared" si="17"/>
        <v>0</v>
      </c>
      <c r="BE53" s="85">
        <f>N53*M53</f>
        <v>0</v>
      </c>
      <c r="BF53" s="85">
        <f>N53*M53</f>
        <v>0</v>
      </c>
      <c r="BG53" s="85">
        <f>N53*M53</f>
        <v>0</v>
      </c>
      <c r="BH53" s="85">
        <f>N53*M53</f>
        <v>0</v>
      </c>
      <c r="BI53" s="85">
        <f>SUM(BI54:BI55)</f>
        <v>0</v>
      </c>
      <c r="BJ53" s="109">
        <v>1</v>
      </c>
      <c r="BK53" s="110">
        <f t="shared" si="62"/>
        <v>0</v>
      </c>
      <c r="BL53" s="88">
        <f t="shared" si="18"/>
        <v>0</v>
      </c>
      <c r="BM53" s="90"/>
      <c r="BN53" s="88">
        <f t="shared" si="27"/>
        <v>3.75</v>
      </c>
      <c r="BO53" s="91"/>
      <c r="BP53" s="102">
        <f t="shared" si="28"/>
        <v>0</v>
      </c>
      <c r="BQ53" s="103"/>
      <c r="BR53" s="88">
        <v>0</v>
      </c>
      <c r="BS53" s="38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4"/>
      <c r="DD53" s="95"/>
      <c r="DE53" s="95"/>
    </row>
    <row r="54" spans="1:109" ht="31.5" x14ac:dyDescent="0.25">
      <c r="A54" s="107" t="s">
        <v>106</v>
      </c>
      <c r="B54" s="51">
        <v>0.25</v>
      </c>
      <c r="C54" s="69"/>
      <c r="D54" s="84">
        <f t="shared" si="19"/>
        <v>0</v>
      </c>
      <c r="E54" s="70">
        <v>0.05</v>
      </c>
      <c r="F54" s="99">
        <v>15</v>
      </c>
      <c r="G54" s="58"/>
      <c r="H54" s="100">
        <v>0.75</v>
      </c>
      <c r="I54" s="58"/>
      <c r="J54" s="58"/>
      <c r="K54" s="38"/>
      <c r="L54" s="55">
        <f t="shared" si="85"/>
        <v>0.75</v>
      </c>
      <c r="M54" s="43">
        <v>144</v>
      </c>
      <c r="N54" s="74">
        <f t="shared" ref="N54:N60" si="118">M54*L54/100*1000</f>
        <v>1080</v>
      </c>
      <c r="O54" s="88">
        <f t="shared" si="9"/>
        <v>0.75</v>
      </c>
      <c r="P54" s="38"/>
      <c r="Q54" s="38"/>
      <c r="R54" s="38"/>
      <c r="S54" s="38"/>
      <c r="T54" s="55">
        <f t="shared" si="86"/>
        <v>0</v>
      </c>
      <c r="U54" s="43">
        <v>144</v>
      </c>
      <c r="V54" s="76">
        <f>U54*T54/100*1000</f>
        <v>0</v>
      </c>
      <c r="W54" s="88">
        <f t="shared" si="2"/>
        <v>0</v>
      </c>
      <c r="X54" s="58"/>
      <c r="Y54" s="38"/>
      <c r="Z54" s="58"/>
      <c r="AA54" s="58"/>
      <c r="AB54" s="55">
        <f t="shared" si="20"/>
        <v>0</v>
      </c>
      <c r="AC54" s="43">
        <v>144</v>
      </c>
      <c r="AD54" s="74">
        <f t="shared" si="12"/>
        <v>0</v>
      </c>
      <c r="AE54" s="88">
        <f t="shared" si="21"/>
        <v>0</v>
      </c>
      <c r="AF54" s="58"/>
      <c r="AG54" s="38"/>
      <c r="AH54" s="58"/>
      <c r="AI54" s="58"/>
      <c r="AJ54" s="55">
        <f t="shared" ref="AJ54:AJ55" si="119">SUM(AF54:AI54)</f>
        <v>0</v>
      </c>
      <c r="AK54" s="43">
        <v>144</v>
      </c>
      <c r="AL54" s="74">
        <f t="shared" ref="AL54:AL99" si="120">AK54*AJ54/100*1000</f>
        <v>0</v>
      </c>
      <c r="AM54" s="88">
        <f t="shared" si="24"/>
        <v>0</v>
      </c>
      <c r="AN54" s="58"/>
      <c r="AO54" s="100">
        <v>0.75</v>
      </c>
      <c r="AP54" s="58"/>
      <c r="AQ54" s="58"/>
      <c r="AR54" s="38"/>
      <c r="AS54" s="59">
        <f t="shared" ref="AS54:AS55" si="121">SUM(AN54:AQ54)</f>
        <v>0.75</v>
      </c>
      <c r="AT54" s="43">
        <v>144</v>
      </c>
      <c r="AU54" s="74">
        <f t="shared" ref="AU54:AU60" si="122">AT54*AS54/100*1000</f>
        <v>1080</v>
      </c>
      <c r="AV54" s="88">
        <f t="shared" si="15"/>
        <v>1.5</v>
      </c>
      <c r="AW54" s="38"/>
      <c r="AX54" s="38"/>
      <c r="AY54" s="38"/>
      <c r="AZ54" s="38"/>
      <c r="BA54" s="55">
        <f t="shared" ref="BA54:BA60" si="123">SUM(AW54:AZ54)</f>
        <v>0</v>
      </c>
      <c r="BB54" s="43">
        <v>144</v>
      </c>
      <c r="BC54" s="76">
        <f t="shared" ref="BC54:BC55" si="124">BB54*BA54/100*1000</f>
        <v>0</v>
      </c>
      <c r="BD54" s="88">
        <f t="shared" si="17"/>
        <v>0</v>
      </c>
      <c r="BE54" s="58"/>
      <c r="BF54" s="38"/>
      <c r="BG54" s="58"/>
      <c r="BH54" s="58"/>
      <c r="BI54" s="55">
        <f t="shared" ref="BI54:BI55" si="125">SUM(BE54:BH54)</f>
        <v>0</v>
      </c>
      <c r="BJ54" s="43">
        <v>144</v>
      </c>
      <c r="BK54" s="74">
        <f t="shared" si="62"/>
        <v>0</v>
      </c>
      <c r="BL54" s="88">
        <f t="shared" si="18"/>
        <v>0</v>
      </c>
      <c r="BM54" s="90"/>
      <c r="BN54" s="88">
        <f t="shared" si="27"/>
        <v>2.25</v>
      </c>
      <c r="BO54" s="132">
        <v>530</v>
      </c>
      <c r="BP54" s="102">
        <f t="shared" si="28"/>
        <v>1192.5</v>
      </c>
      <c r="BQ54" s="103"/>
      <c r="BR54" s="88">
        <v>2.25</v>
      </c>
      <c r="BS54" s="38"/>
      <c r="BT54" s="16">
        <v>0.24</v>
      </c>
      <c r="DC54" s="105"/>
      <c r="DD54" s="106"/>
      <c r="DE54" s="106"/>
    </row>
    <row r="55" spans="1:109" ht="31.5" x14ac:dyDescent="0.25">
      <c r="A55" s="107" t="s">
        <v>107</v>
      </c>
      <c r="B55" s="51">
        <v>0.25</v>
      </c>
      <c r="C55" s="69"/>
      <c r="D55" s="84">
        <f t="shared" si="19"/>
        <v>0</v>
      </c>
      <c r="E55" s="70">
        <v>0.05</v>
      </c>
      <c r="F55" s="99">
        <v>15</v>
      </c>
      <c r="G55" s="58"/>
      <c r="H55" s="58"/>
      <c r="I55" s="58"/>
      <c r="J55" s="58"/>
      <c r="K55" s="38"/>
      <c r="L55" s="55">
        <f t="shared" si="85"/>
        <v>0</v>
      </c>
      <c r="M55" s="43">
        <v>275</v>
      </c>
      <c r="N55" s="74">
        <f t="shared" si="118"/>
        <v>0</v>
      </c>
      <c r="O55" s="88">
        <f t="shared" si="9"/>
        <v>0</v>
      </c>
      <c r="P55" s="38"/>
      <c r="Q55" s="38"/>
      <c r="R55" s="38"/>
      <c r="S55" s="58"/>
      <c r="T55" s="55">
        <f t="shared" si="86"/>
        <v>0</v>
      </c>
      <c r="U55" s="43">
        <v>275</v>
      </c>
      <c r="V55" s="76">
        <f>U55*T55/100*1000</f>
        <v>0</v>
      </c>
      <c r="W55" s="88">
        <f t="shared" si="2"/>
        <v>0</v>
      </c>
      <c r="X55" s="58"/>
      <c r="Y55" s="38"/>
      <c r="Z55" s="58"/>
      <c r="AA55" s="58"/>
      <c r="AB55" s="55">
        <f t="shared" si="20"/>
        <v>0</v>
      </c>
      <c r="AC55" s="43">
        <v>275</v>
      </c>
      <c r="AD55" s="74">
        <f t="shared" si="12"/>
        <v>0</v>
      </c>
      <c r="AE55" s="88">
        <f t="shared" si="21"/>
        <v>0</v>
      </c>
      <c r="AF55" s="58"/>
      <c r="AG55" s="100">
        <v>0.75</v>
      </c>
      <c r="AH55" s="58"/>
      <c r="AI55" s="58"/>
      <c r="AJ55" s="55">
        <f t="shared" si="119"/>
        <v>0.75</v>
      </c>
      <c r="AK55" s="43">
        <v>275</v>
      </c>
      <c r="AL55" s="74">
        <f t="shared" si="120"/>
        <v>2062.5</v>
      </c>
      <c r="AM55" s="88">
        <f t="shared" si="24"/>
        <v>1.5</v>
      </c>
      <c r="AN55" s="58"/>
      <c r="AO55" s="58"/>
      <c r="AP55" s="58"/>
      <c r="AQ55" s="58"/>
      <c r="AR55" s="38"/>
      <c r="AS55" s="59">
        <f t="shared" si="121"/>
        <v>0</v>
      </c>
      <c r="AT55" s="43">
        <v>275</v>
      </c>
      <c r="AU55" s="74">
        <f t="shared" si="122"/>
        <v>0</v>
      </c>
      <c r="AV55" s="88">
        <f t="shared" si="15"/>
        <v>0</v>
      </c>
      <c r="AW55" s="38"/>
      <c r="AX55" s="38"/>
      <c r="AY55" s="38"/>
      <c r="AZ55" s="58"/>
      <c r="BA55" s="55">
        <f t="shared" si="123"/>
        <v>0</v>
      </c>
      <c r="BB55" s="43">
        <v>275</v>
      </c>
      <c r="BC55" s="76">
        <f t="shared" si="124"/>
        <v>0</v>
      </c>
      <c r="BD55" s="88">
        <f t="shared" si="17"/>
        <v>0</v>
      </c>
      <c r="BE55" s="58"/>
      <c r="BF55" s="38"/>
      <c r="BG55" s="58"/>
      <c r="BH55" s="58"/>
      <c r="BI55" s="55">
        <f t="shared" si="125"/>
        <v>0</v>
      </c>
      <c r="BJ55" s="43">
        <v>275</v>
      </c>
      <c r="BK55" s="74">
        <f t="shared" si="62"/>
        <v>0</v>
      </c>
      <c r="BL55" s="88">
        <f t="shared" si="18"/>
        <v>0</v>
      </c>
      <c r="BM55" s="90"/>
      <c r="BN55" s="88">
        <f t="shared" si="27"/>
        <v>1.5</v>
      </c>
      <c r="BO55" s="132">
        <v>380</v>
      </c>
      <c r="BP55" s="102">
        <f t="shared" si="28"/>
        <v>570</v>
      </c>
      <c r="BQ55" s="103"/>
      <c r="BR55" s="88">
        <v>1.5</v>
      </c>
      <c r="BS55" s="38"/>
      <c r="DC55" s="105"/>
      <c r="DD55" s="106"/>
      <c r="DE55" s="106"/>
    </row>
    <row r="56" spans="1:109" s="96" customFormat="1" x14ac:dyDescent="0.25">
      <c r="A56" s="118" t="s">
        <v>108</v>
      </c>
      <c r="B56" s="119"/>
      <c r="C56" s="84">
        <f>IFERROR(VLOOKUP(A56,[1]переменые!$B$9:$O$121,3,0)," ")</f>
        <v>0.05</v>
      </c>
      <c r="D56" s="84">
        <f t="shared" si="19"/>
        <v>0.75</v>
      </c>
      <c r="E56" s="83"/>
      <c r="F56" s="99">
        <v>15</v>
      </c>
      <c r="G56" s="85">
        <f t="shared" ref="G56" si="126">F56*E56</f>
        <v>0</v>
      </c>
      <c r="H56" s="85">
        <f t="shared" ref="H56" si="127">F56*E56</f>
        <v>0</v>
      </c>
      <c r="I56" s="85">
        <f t="shared" ref="I56" si="128">F56*E56</f>
        <v>0</v>
      </c>
      <c r="J56" s="85">
        <f t="shared" ref="J56" si="129">F56*E56</f>
        <v>0</v>
      </c>
      <c r="K56" s="85">
        <f>SUM(K57:K60)</f>
        <v>0</v>
      </c>
      <c r="L56" s="55">
        <f>SUM(L57:L60)</f>
        <v>0.75</v>
      </c>
      <c r="M56" s="109"/>
      <c r="N56" s="110">
        <f t="shared" si="118"/>
        <v>0</v>
      </c>
      <c r="O56" s="88">
        <f t="shared" si="9"/>
        <v>0.75</v>
      </c>
      <c r="P56" s="85">
        <f>SUM(P57:P60)</f>
        <v>0</v>
      </c>
      <c r="Q56" s="85">
        <f>SUM(Q57:Q60)</f>
        <v>0</v>
      </c>
      <c r="R56" s="85">
        <f>SUM(R57:R60)</f>
        <v>0</v>
      </c>
      <c r="S56" s="85">
        <f>SUM(S57:S60)</f>
        <v>0</v>
      </c>
      <c r="T56" s="85">
        <f t="shared" si="86"/>
        <v>0</v>
      </c>
      <c r="U56" s="109"/>
      <c r="V56" s="109"/>
      <c r="W56" s="88">
        <f t="shared" si="2"/>
        <v>0</v>
      </c>
      <c r="X56" s="85">
        <f>F56*E56</f>
        <v>0</v>
      </c>
      <c r="Y56" s="85">
        <f>F56*E56</f>
        <v>0</v>
      </c>
      <c r="Z56" s="85">
        <f>F56*E56</f>
        <v>0</v>
      </c>
      <c r="AA56" s="85">
        <f>F56*E56</f>
        <v>0</v>
      </c>
      <c r="AB56" s="85">
        <f>SUM(AB57:AB60)</f>
        <v>0.75</v>
      </c>
      <c r="AC56" s="109"/>
      <c r="AD56" s="110">
        <f t="shared" si="12"/>
        <v>0</v>
      </c>
      <c r="AE56" s="88">
        <f t="shared" si="21"/>
        <v>1.5</v>
      </c>
      <c r="AF56" s="85">
        <f t="shared" ref="AF56:AI56" si="130">SUM(AF57:AF60)</f>
        <v>0.75</v>
      </c>
      <c r="AG56" s="85">
        <f t="shared" si="130"/>
        <v>0</v>
      </c>
      <c r="AH56" s="85">
        <f t="shared" si="130"/>
        <v>0</v>
      </c>
      <c r="AI56" s="85">
        <f t="shared" si="130"/>
        <v>0</v>
      </c>
      <c r="AJ56" s="85">
        <f>SUM(AJ57:AJ60)</f>
        <v>0.75</v>
      </c>
      <c r="AK56" s="109"/>
      <c r="AL56" s="110">
        <f t="shared" si="120"/>
        <v>0</v>
      </c>
      <c r="AM56" s="88">
        <f t="shared" si="24"/>
        <v>1.5</v>
      </c>
      <c r="AN56" s="85">
        <f>O56*N56</f>
        <v>0</v>
      </c>
      <c r="AO56" s="85">
        <f>O56*N56</f>
        <v>0</v>
      </c>
      <c r="AP56" s="85">
        <f>O56*N56</f>
        <v>0</v>
      </c>
      <c r="AQ56" s="85">
        <f>O56*N56</f>
        <v>0</v>
      </c>
      <c r="AR56" s="85">
        <f>SUM(AR57:AR60)</f>
        <v>0</v>
      </c>
      <c r="AS56" s="59">
        <f>SUM(AS57:AS60)</f>
        <v>0.75</v>
      </c>
      <c r="AT56" s="109"/>
      <c r="AU56" s="110">
        <f t="shared" si="122"/>
        <v>0</v>
      </c>
      <c r="AV56" s="88">
        <f t="shared" si="15"/>
        <v>1.5</v>
      </c>
      <c r="AW56" s="85">
        <f>SUM(AW57:AW60)</f>
        <v>0</v>
      </c>
      <c r="AX56" s="85">
        <f>SUM(AX57:AX60)</f>
        <v>0</v>
      </c>
      <c r="AY56" s="85">
        <f>SUM(AY57:AY60)</f>
        <v>0</v>
      </c>
      <c r="AZ56" s="85">
        <f>SUM(AZ57:AZ60)</f>
        <v>0</v>
      </c>
      <c r="BA56" s="85">
        <f t="shared" si="123"/>
        <v>0</v>
      </c>
      <c r="BB56" s="109"/>
      <c r="BC56" s="109"/>
      <c r="BD56" s="88">
        <f t="shared" si="17"/>
        <v>0</v>
      </c>
      <c r="BE56" s="85">
        <f>N56*M56</f>
        <v>0</v>
      </c>
      <c r="BF56" s="85">
        <f>N56*M56</f>
        <v>0</v>
      </c>
      <c r="BG56" s="85">
        <f>N56*M56</f>
        <v>0</v>
      </c>
      <c r="BH56" s="85">
        <f>N56*M56</f>
        <v>0</v>
      </c>
      <c r="BI56" s="85">
        <f>SUM(BI57:BI60)</f>
        <v>0.75</v>
      </c>
      <c r="BJ56" s="109"/>
      <c r="BK56" s="110">
        <f t="shared" si="62"/>
        <v>0</v>
      </c>
      <c r="BL56" s="88">
        <f t="shared" si="18"/>
        <v>1.5</v>
      </c>
      <c r="BM56" s="90"/>
      <c r="BN56" s="88">
        <f t="shared" si="27"/>
        <v>6.75</v>
      </c>
      <c r="BO56" s="91"/>
      <c r="BP56" s="102">
        <f t="shared" si="28"/>
        <v>0</v>
      </c>
      <c r="BQ56" s="103"/>
      <c r="BR56" s="88">
        <v>0</v>
      </c>
      <c r="BS56" s="38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4"/>
      <c r="DD56" s="95"/>
      <c r="DE56" s="95"/>
    </row>
    <row r="57" spans="1:109" s="172" customFormat="1" x14ac:dyDescent="0.25">
      <c r="A57" s="148" t="s">
        <v>109</v>
      </c>
      <c r="B57" s="149">
        <v>0.32500000000000001</v>
      </c>
      <c r="C57" s="150"/>
      <c r="D57" s="151">
        <f t="shared" si="19"/>
        <v>0</v>
      </c>
      <c r="E57" s="152">
        <v>0.05</v>
      </c>
      <c r="F57" s="153">
        <v>15</v>
      </c>
      <c r="G57" s="154"/>
      <c r="H57" s="154"/>
      <c r="I57" s="155"/>
      <c r="J57" s="154"/>
      <c r="K57" s="156"/>
      <c r="L57" s="157">
        <f t="shared" si="85"/>
        <v>0</v>
      </c>
      <c r="M57" s="158">
        <v>140</v>
      </c>
      <c r="N57" s="159">
        <f t="shared" si="118"/>
        <v>0</v>
      </c>
      <c r="O57" s="160">
        <f t="shared" si="9"/>
        <v>0</v>
      </c>
      <c r="P57" s="154"/>
      <c r="Q57" s="156"/>
      <c r="R57" s="156"/>
      <c r="S57" s="156"/>
      <c r="T57" s="157">
        <f t="shared" si="86"/>
        <v>0</v>
      </c>
      <c r="U57" s="158">
        <v>476</v>
      </c>
      <c r="V57" s="161">
        <f>U57*T57/100*1000</f>
        <v>0</v>
      </c>
      <c r="W57" s="160">
        <f t="shared" si="2"/>
        <v>0</v>
      </c>
      <c r="X57" s="154"/>
      <c r="Y57" s="156"/>
      <c r="Z57" s="162">
        <v>0.75</v>
      </c>
      <c r="AA57" s="154"/>
      <c r="AB57" s="157">
        <f t="shared" si="20"/>
        <v>0.75</v>
      </c>
      <c r="AC57" s="158">
        <v>476</v>
      </c>
      <c r="AD57" s="159">
        <f t="shared" si="12"/>
        <v>3570</v>
      </c>
      <c r="AE57" s="160">
        <f t="shared" si="21"/>
        <v>1.5</v>
      </c>
      <c r="AF57" s="154"/>
      <c r="AG57" s="156"/>
      <c r="AH57" s="154"/>
      <c r="AI57" s="154"/>
      <c r="AJ57" s="157">
        <f t="shared" ref="AJ57:AJ60" si="131">SUM(AF57:AI57)</f>
        <v>0</v>
      </c>
      <c r="AK57" s="158">
        <v>476</v>
      </c>
      <c r="AL57" s="159">
        <f t="shared" si="120"/>
        <v>0</v>
      </c>
      <c r="AM57" s="160">
        <f t="shared" si="24"/>
        <v>0</v>
      </c>
      <c r="AN57" s="154"/>
      <c r="AO57" s="154"/>
      <c r="AP57" s="155"/>
      <c r="AQ57" s="154"/>
      <c r="AR57" s="156"/>
      <c r="AS57" s="163">
        <f t="shared" ref="AS57:AS60" si="132">SUM(AN57:AQ57)</f>
        <v>0</v>
      </c>
      <c r="AT57" s="158">
        <v>140</v>
      </c>
      <c r="AU57" s="159">
        <f t="shared" si="122"/>
        <v>0</v>
      </c>
      <c r="AV57" s="160">
        <f t="shared" si="15"/>
        <v>0</v>
      </c>
      <c r="AW57" s="154"/>
      <c r="AX57" s="156"/>
      <c r="AY57" s="156"/>
      <c r="AZ57" s="156"/>
      <c r="BA57" s="157">
        <f t="shared" si="123"/>
        <v>0</v>
      </c>
      <c r="BB57" s="158">
        <v>476</v>
      </c>
      <c r="BC57" s="161">
        <f t="shared" ref="BC57:BC60" si="133">BB57*BA57/100*1000</f>
        <v>0</v>
      </c>
      <c r="BD57" s="160">
        <f t="shared" si="17"/>
        <v>0</v>
      </c>
      <c r="BE57" s="154"/>
      <c r="BF57" s="156"/>
      <c r="BG57" s="154"/>
      <c r="BH57" s="154"/>
      <c r="BI57" s="157">
        <f t="shared" ref="BI57:BI60" si="134">SUM(BE57:BH57)</f>
        <v>0</v>
      </c>
      <c r="BJ57" s="158">
        <v>476</v>
      </c>
      <c r="BK57" s="159">
        <f t="shared" si="62"/>
        <v>0</v>
      </c>
      <c r="BL57" s="160">
        <f t="shared" si="18"/>
        <v>0</v>
      </c>
      <c r="BM57" s="164"/>
      <c r="BN57" s="160">
        <v>3.9</v>
      </c>
      <c r="BO57" s="165">
        <v>509.79</v>
      </c>
      <c r="BP57" s="166">
        <f t="shared" si="28"/>
        <v>1988.181</v>
      </c>
      <c r="BQ57" s="167"/>
      <c r="BR57" s="160">
        <v>3.9000000000000004</v>
      </c>
      <c r="BS57" s="156"/>
      <c r="BT57" s="168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  <c r="CT57" s="169"/>
      <c r="CU57" s="169"/>
      <c r="CV57" s="169"/>
      <c r="CW57" s="169"/>
      <c r="CX57" s="169"/>
      <c r="CY57" s="169"/>
      <c r="CZ57" s="169"/>
      <c r="DA57" s="169"/>
      <c r="DB57" s="169"/>
      <c r="DC57" s="170"/>
      <c r="DD57" s="171"/>
      <c r="DE57" s="171"/>
    </row>
    <row r="58" spans="1:109" s="172" customFormat="1" x14ac:dyDescent="0.25">
      <c r="A58" s="173" t="s">
        <v>110</v>
      </c>
      <c r="B58" s="149">
        <v>1</v>
      </c>
      <c r="C58" s="150"/>
      <c r="D58" s="151">
        <f t="shared" si="19"/>
        <v>0</v>
      </c>
      <c r="E58" s="152">
        <v>0.05</v>
      </c>
      <c r="F58" s="153">
        <v>15</v>
      </c>
      <c r="G58" s="154"/>
      <c r="H58" s="154"/>
      <c r="J58" s="154"/>
      <c r="K58" s="156"/>
      <c r="L58" s="157">
        <f t="shared" si="85"/>
        <v>0</v>
      </c>
      <c r="M58" s="158">
        <v>420</v>
      </c>
      <c r="N58" s="159">
        <f t="shared" si="118"/>
        <v>0</v>
      </c>
      <c r="O58" s="160">
        <f t="shared" si="9"/>
        <v>0</v>
      </c>
      <c r="P58" s="154"/>
      <c r="Q58" s="156"/>
      <c r="R58" s="156"/>
      <c r="S58" s="156"/>
      <c r="T58" s="157">
        <f t="shared" si="86"/>
        <v>0</v>
      </c>
      <c r="U58" s="158">
        <v>420</v>
      </c>
      <c r="V58" s="161">
        <f>U58*T58/100*1000</f>
        <v>0</v>
      </c>
      <c r="W58" s="160">
        <f t="shared" si="2"/>
        <v>0</v>
      </c>
      <c r="X58" s="154"/>
      <c r="Y58" s="156"/>
      <c r="Z58" s="154"/>
      <c r="AA58" s="154"/>
      <c r="AB58" s="157">
        <f t="shared" si="20"/>
        <v>0</v>
      </c>
      <c r="AC58" s="158">
        <v>420</v>
      </c>
      <c r="AD58" s="159">
        <f t="shared" si="12"/>
        <v>0</v>
      </c>
      <c r="AE58" s="160">
        <f t="shared" si="21"/>
        <v>0</v>
      </c>
      <c r="AF58" s="162">
        <v>0.75</v>
      </c>
      <c r="AG58" s="156"/>
      <c r="AH58" s="154"/>
      <c r="AI58" s="154"/>
      <c r="AJ58" s="157">
        <f>SUM(AF58:AI58)</f>
        <v>0.75</v>
      </c>
      <c r="AK58" s="158">
        <v>420</v>
      </c>
      <c r="AL58" s="159">
        <f t="shared" si="120"/>
        <v>3150</v>
      </c>
      <c r="AM58" s="160">
        <f t="shared" si="24"/>
        <v>1.5</v>
      </c>
      <c r="AN58" s="154"/>
      <c r="AO58" s="154"/>
      <c r="AQ58" s="154"/>
      <c r="AR58" s="156"/>
      <c r="AS58" s="163">
        <f t="shared" si="132"/>
        <v>0</v>
      </c>
      <c r="AT58" s="158">
        <v>420</v>
      </c>
      <c r="AU58" s="159">
        <f t="shared" si="122"/>
        <v>0</v>
      </c>
      <c r="AV58" s="160">
        <f t="shared" si="15"/>
        <v>0</v>
      </c>
      <c r="AW58" s="154"/>
      <c r="AX58" s="156"/>
      <c r="AY58" s="156"/>
      <c r="AZ58" s="156"/>
      <c r="BA58" s="157">
        <f t="shared" si="123"/>
        <v>0</v>
      </c>
      <c r="BB58" s="158">
        <v>420</v>
      </c>
      <c r="BC58" s="161">
        <f t="shared" si="133"/>
        <v>0</v>
      </c>
      <c r="BD58" s="160">
        <f t="shared" si="17"/>
        <v>0</v>
      </c>
      <c r="BE58" s="154"/>
      <c r="BF58" s="156"/>
      <c r="BG58" s="162">
        <v>0.75</v>
      </c>
      <c r="BH58" s="154"/>
      <c r="BI58" s="157">
        <f t="shared" si="134"/>
        <v>0.75</v>
      </c>
      <c r="BJ58" s="158">
        <v>420</v>
      </c>
      <c r="BK58" s="159">
        <f t="shared" si="62"/>
        <v>3150</v>
      </c>
      <c r="BL58" s="160">
        <f t="shared" si="18"/>
        <v>1.5</v>
      </c>
      <c r="BM58" s="164"/>
      <c r="BN58" s="160">
        <f t="shared" si="27"/>
        <v>3</v>
      </c>
      <c r="BO58" s="165">
        <v>842.97</v>
      </c>
      <c r="BP58" s="166">
        <f t="shared" si="28"/>
        <v>2528.91</v>
      </c>
      <c r="BQ58" s="167"/>
      <c r="BR58" s="160">
        <v>6</v>
      </c>
      <c r="BS58" s="156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70"/>
      <c r="DD58" s="171"/>
      <c r="DE58" s="171"/>
    </row>
    <row r="59" spans="1:109" s="172" customFormat="1" x14ac:dyDescent="0.25">
      <c r="A59" s="173" t="s">
        <v>111</v>
      </c>
      <c r="B59" s="149">
        <v>1</v>
      </c>
      <c r="C59" s="150"/>
      <c r="D59" s="151">
        <f t="shared" si="19"/>
        <v>0</v>
      </c>
      <c r="E59" s="152">
        <v>0.05</v>
      </c>
      <c r="F59" s="153">
        <v>15</v>
      </c>
      <c r="G59" s="154"/>
      <c r="H59" s="154"/>
      <c r="I59" s="162">
        <v>0.75</v>
      </c>
      <c r="J59" s="154"/>
      <c r="K59" s="156"/>
      <c r="L59" s="157">
        <f t="shared" si="85"/>
        <v>0.75</v>
      </c>
      <c r="M59" s="158">
        <v>549</v>
      </c>
      <c r="N59" s="159">
        <f t="shared" si="118"/>
        <v>4117.5</v>
      </c>
      <c r="O59" s="160">
        <f t="shared" si="9"/>
        <v>0.75</v>
      </c>
      <c r="P59" s="156"/>
      <c r="Q59" s="154"/>
      <c r="R59" s="156"/>
      <c r="S59" s="156"/>
      <c r="T59" s="157">
        <f t="shared" si="86"/>
        <v>0</v>
      </c>
      <c r="U59" s="158">
        <v>549</v>
      </c>
      <c r="V59" s="161">
        <f>U59*T59/100*1000</f>
        <v>0</v>
      </c>
      <c r="W59" s="160">
        <f t="shared" si="2"/>
        <v>0</v>
      </c>
      <c r="X59" s="154"/>
      <c r="Y59" s="156"/>
      <c r="Z59" s="154"/>
      <c r="AA59" s="154"/>
      <c r="AB59" s="157">
        <f t="shared" si="20"/>
        <v>0</v>
      </c>
      <c r="AC59" s="158">
        <v>549</v>
      </c>
      <c r="AD59" s="159">
        <f t="shared" si="12"/>
        <v>0</v>
      </c>
      <c r="AE59" s="160">
        <f t="shared" si="21"/>
        <v>0</v>
      </c>
      <c r="AG59" s="156"/>
      <c r="AH59" s="154"/>
      <c r="AI59" s="154"/>
      <c r="AJ59" s="157">
        <f>SUM(AF59:AI59)</f>
        <v>0</v>
      </c>
      <c r="AK59" s="158">
        <v>549</v>
      </c>
      <c r="AL59" s="159">
        <f t="shared" si="120"/>
        <v>0</v>
      </c>
      <c r="AM59" s="160">
        <f t="shared" si="24"/>
        <v>0</v>
      </c>
      <c r="AN59" s="154"/>
      <c r="AO59" s="154"/>
      <c r="AP59" s="162">
        <v>0.75</v>
      </c>
      <c r="AQ59" s="154"/>
      <c r="AR59" s="156"/>
      <c r="AS59" s="163">
        <f t="shared" si="132"/>
        <v>0.75</v>
      </c>
      <c r="AT59" s="158">
        <v>549</v>
      </c>
      <c r="AU59" s="159">
        <f t="shared" si="122"/>
        <v>4117.5</v>
      </c>
      <c r="AV59" s="160">
        <f t="shared" si="15"/>
        <v>1.5</v>
      </c>
      <c r="AW59" s="156"/>
      <c r="AX59" s="154"/>
      <c r="AY59" s="156"/>
      <c r="AZ59" s="156"/>
      <c r="BA59" s="157">
        <f t="shared" si="123"/>
        <v>0</v>
      </c>
      <c r="BB59" s="158">
        <v>549</v>
      </c>
      <c r="BC59" s="161">
        <f t="shared" si="133"/>
        <v>0</v>
      </c>
      <c r="BD59" s="160">
        <f t="shared" si="17"/>
        <v>0</v>
      </c>
      <c r="BE59" s="154"/>
      <c r="BF59" s="156"/>
      <c r="BH59" s="154"/>
      <c r="BI59" s="157">
        <f t="shared" si="134"/>
        <v>0</v>
      </c>
      <c r="BJ59" s="158">
        <v>549</v>
      </c>
      <c r="BK59" s="159">
        <f t="shared" si="62"/>
        <v>0</v>
      </c>
      <c r="BL59" s="160">
        <f t="shared" si="18"/>
        <v>0</v>
      </c>
      <c r="BM59" s="164"/>
      <c r="BN59" s="160">
        <f t="shared" si="27"/>
        <v>2.25</v>
      </c>
      <c r="BO59" s="165">
        <v>677.94</v>
      </c>
      <c r="BP59" s="166">
        <f t="shared" si="28"/>
        <v>1525.3650000000002</v>
      </c>
      <c r="BQ59" s="167"/>
      <c r="BR59" s="160">
        <v>0</v>
      </c>
      <c r="BS59" s="156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  <c r="CT59" s="169"/>
      <c r="CU59" s="169"/>
      <c r="CV59" s="169"/>
      <c r="CW59" s="169"/>
      <c r="CX59" s="169"/>
      <c r="CY59" s="169"/>
      <c r="CZ59" s="169"/>
      <c r="DA59" s="169"/>
      <c r="DB59" s="169"/>
      <c r="DC59" s="170"/>
      <c r="DD59" s="171"/>
      <c r="DE59" s="171"/>
    </row>
    <row r="60" spans="1:109" x14ac:dyDescent="0.25">
      <c r="A60" s="147" t="s">
        <v>112</v>
      </c>
      <c r="B60" s="53">
        <v>0.1</v>
      </c>
      <c r="C60" s="98"/>
      <c r="D60" s="84">
        <f t="shared" si="19"/>
        <v>0</v>
      </c>
      <c r="E60" s="70">
        <v>0.05</v>
      </c>
      <c r="F60" s="99">
        <v>15</v>
      </c>
      <c r="G60" s="58"/>
      <c r="H60" s="58"/>
      <c r="I60" s="58"/>
      <c r="J60" s="58"/>
      <c r="K60" s="38"/>
      <c r="L60" s="55">
        <f t="shared" si="85"/>
        <v>0</v>
      </c>
      <c r="M60" s="43">
        <v>355</v>
      </c>
      <c r="N60" s="74">
        <f t="shared" si="118"/>
        <v>0</v>
      </c>
      <c r="O60" s="88">
        <f t="shared" si="9"/>
        <v>0</v>
      </c>
      <c r="P60" s="38"/>
      <c r="Q60" s="38"/>
      <c r="R60" s="38"/>
      <c r="S60" s="38"/>
      <c r="T60" s="55">
        <f t="shared" si="86"/>
        <v>0</v>
      </c>
      <c r="U60" s="43">
        <v>355</v>
      </c>
      <c r="V60" s="76">
        <f>U60*T60/100*1000</f>
        <v>0</v>
      </c>
      <c r="W60" s="88">
        <f t="shared" si="2"/>
        <v>0</v>
      </c>
      <c r="X60" s="58"/>
      <c r="Y60" s="38"/>
      <c r="Z60" s="58"/>
      <c r="AA60" s="58"/>
      <c r="AB60" s="55">
        <f t="shared" si="20"/>
        <v>0</v>
      </c>
      <c r="AC60" s="43">
        <v>355</v>
      </c>
      <c r="AD60" s="74">
        <f t="shared" si="12"/>
        <v>0</v>
      </c>
      <c r="AE60" s="88">
        <f t="shared" si="21"/>
        <v>0</v>
      </c>
      <c r="AF60" s="58"/>
      <c r="AG60" s="38"/>
      <c r="AH60" s="58"/>
      <c r="AI60" s="58"/>
      <c r="AJ60" s="55">
        <f t="shared" si="131"/>
        <v>0</v>
      </c>
      <c r="AK60" s="43">
        <v>355</v>
      </c>
      <c r="AL60" s="74">
        <f t="shared" si="120"/>
        <v>0</v>
      </c>
      <c r="AM60" s="88">
        <f t="shared" si="24"/>
        <v>0</v>
      </c>
      <c r="AN60" s="58"/>
      <c r="AO60" s="58"/>
      <c r="AP60" s="58"/>
      <c r="AQ60" s="58"/>
      <c r="AR60" s="38"/>
      <c r="AS60" s="59">
        <f t="shared" si="132"/>
        <v>0</v>
      </c>
      <c r="AT60" s="43">
        <v>355</v>
      </c>
      <c r="AU60" s="74">
        <f t="shared" si="122"/>
        <v>0</v>
      </c>
      <c r="AV60" s="88">
        <f t="shared" si="15"/>
        <v>0</v>
      </c>
      <c r="AW60" s="38"/>
      <c r="AX60" s="38"/>
      <c r="AY60" s="38"/>
      <c r="AZ60" s="38"/>
      <c r="BA60" s="55">
        <f t="shared" si="123"/>
        <v>0</v>
      </c>
      <c r="BB60" s="43">
        <v>355</v>
      </c>
      <c r="BC60" s="76">
        <f t="shared" si="133"/>
        <v>0</v>
      </c>
      <c r="BD60" s="88">
        <f t="shared" si="17"/>
        <v>0</v>
      </c>
      <c r="BE60" s="58"/>
      <c r="BF60" s="38"/>
      <c r="BH60" s="58"/>
      <c r="BI60" s="55">
        <f t="shared" si="134"/>
        <v>0</v>
      </c>
      <c r="BJ60" s="43">
        <v>355</v>
      </c>
      <c r="BK60" s="74">
        <f t="shared" si="62"/>
        <v>0</v>
      </c>
      <c r="BL60" s="88">
        <f t="shared" si="18"/>
        <v>0</v>
      </c>
      <c r="BM60" s="90"/>
      <c r="BN60" s="88">
        <f t="shared" si="27"/>
        <v>0</v>
      </c>
      <c r="BO60" s="91"/>
      <c r="BP60" s="102">
        <f t="shared" si="28"/>
        <v>0</v>
      </c>
      <c r="BQ60" s="103"/>
      <c r="BR60" s="88">
        <v>0</v>
      </c>
      <c r="BS60" s="38"/>
      <c r="DC60" s="105"/>
      <c r="DD60" s="106"/>
      <c r="DE60" s="106"/>
    </row>
    <row r="61" spans="1:109" s="96" customFormat="1" x14ac:dyDescent="0.25">
      <c r="A61" s="174" t="s">
        <v>113</v>
      </c>
      <c r="B61" s="119"/>
      <c r="C61" s="84">
        <v>0.05</v>
      </c>
      <c r="D61" s="84">
        <f t="shared" si="19"/>
        <v>0.75</v>
      </c>
      <c r="E61" s="83"/>
      <c r="F61" s="99">
        <v>15</v>
      </c>
      <c r="G61" s="85">
        <f t="shared" ref="G61:L61" si="135">SUM(G62:G63)</f>
        <v>0.75</v>
      </c>
      <c r="H61" s="85">
        <f t="shared" si="135"/>
        <v>0</v>
      </c>
      <c r="I61" s="85">
        <f t="shared" si="135"/>
        <v>0</v>
      </c>
      <c r="J61" s="85">
        <f t="shared" si="135"/>
        <v>0</v>
      </c>
      <c r="K61" s="85">
        <f t="shared" si="135"/>
        <v>0</v>
      </c>
      <c r="L61" s="55">
        <f t="shared" si="135"/>
        <v>0.75</v>
      </c>
      <c r="M61" s="109"/>
      <c r="N61" s="110"/>
      <c r="O61" s="88">
        <f t="shared" si="9"/>
        <v>0.75</v>
      </c>
      <c r="P61" s="85">
        <f>SUM(P62:P63)</f>
        <v>0.75</v>
      </c>
      <c r="Q61" s="85">
        <f>SUM(Q62:Q63)</f>
        <v>0</v>
      </c>
      <c r="R61" s="85">
        <f>SUM(R62:R63)</f>
        <v>0</v>
      </c>
      <c r="S61" s="85">
        <f>SUM(S62:S63)</f>
        <v>0</v>
      </c>
      <c r="T61" s="85">
        <f>SUM(T62:T63)</f>
        <v>0.75</v>
      </c>
      <c r="U61" s="109"/>
      <c r="V61" s="109"/>
      <c r="W61" s="88">
        <f t="shared" si="2"/>
        <v>0.75</v>
      </c>
      <c r="X61" s="85">
        <f>F61*E61</f>
        <v>0</v>
      </c>
      <c r="Y61" s="85">
        <f>F61*E61</f>
        <v>0</v>
      </c>
      <c r="Z61" s="85">
        <f>F61*E61</f>
        <v>0</v>
      </c>
      <c r="AA61" s="85">
        <f>F61*E61</f>
        <v>0</v>
      </c>
      <c r="AB61" s="85">
        <f>SUM(AB62:AB63)</f>
        <v>0.75</v>
      </c>
      <c r="AC61" s="109"/>
      <c r="AD61" s="110">
        <f t="shared" si="12"/>
        <v>0</v>
      </c>
      <c r="AE61" s="88">
        <f t="shared" si="21"/>
        <v>1.5</v>
      </c>
      <c r="AF61" s="85">
        <f t="shared" ref="AF61:AI61" si="136">SUM(AF62:AF63)</f>
        <v>0.75</v>
      </c>
      <c r="AG61" s="85">
        <f t="shared" si="136"/>
        <v>0</v>
      </c>
      <c r="AH61" s="85">
        <f t="shared" si="136"/>
        <v>0</v>
      </c>
      <c r="AI61" s="85">
        <f t="shared" si="136"/>
        <v>0</v>
      </c>
      <c r="AJ61" s="85">
        <f>SUM(AJ62:AJ63)</f>
        <v>0.75</v>
      </c>
      <c r="AK61" s="109"/>
      <c r="AL61" s="110">
        <f t="shared" si="120"/>
        <v>0</v>
      </c>
      <c r="AM61" s="88">
        <f t="shared" si="24"/>
        <v>1.5</v>
      </c>
      <c r="AN61" s="85">
        <f t="shared" ref="AN61:AS61" si="137">SUM(AN62:AN63)</f>
        <v>0.75</v>
      </c>
      <c r="AO61" s="85">
        <f t="shared" si="137"/>
        <v>0</v>
      </c>
      <c r="AP61" s="85">
        <f t="shared" si="137"/>
        <v>0</v>
      </c>
      <c r="AQ61" s="85">
        <f t="shared" si="137"/>
        <v>0</v>
      </c>
      <c r="AR61" s="85">
        <f t="shared" si="137"/>
        <v>0</v>
      </c>
      <c r="AS61" s="59">
        <f t="shared" si="137"/>
        <v>0.75</v>
      </c>
      <c r="AT61" s="109"/>
      <c r="AU61" s="110"/>
      <c r="AV61" s="88">
        <f t="shared" si="15"/>
        <v>1.5</v>
      </c>
      <c r="AW61" s="85">
        <f>SUM(AW62:AW63)</f>
        <v>0.75</v>
      </c>
      <c r="AX61" s="85">
        <f>SUM(AX62:AX63)</f>
        <v>0</v>
      </c>
      <c r="AY61" s="85">
        <f>SUM(AY62:AY63)</f>
        <v>0</v>
      </c>
      <c r="AZ61" s="85">
        <f>SUM(AZ62:AZ63)</f>
        <v>0</v>
      </c>
      <c r="BA61" s="85">
        <f>SUM(BA62:BA63)</f>
        <v>0.75</v>
      </c>
      <c r="BB61" s="109"/>
      <c r="BC61" s="109"/>
      <c r="BD61" s="88">
        <f t="shared" si="17"/>
        <v>1.5</v>
      </c>
      <c r="BE61" s="85">
        <f>N61*M61</f>
        <v>0</v>
      </c>
      <c r="BF61" s="85">
        <f>N61*M61</f>
        <v>0</v>
      </c>
      <c r="BG61" s="85">
        <f>N61*M61</f>
        <v>0</v>
      </c>
      <c r="BH61" s="85">
        <f>N61*M61</f>
        <v>0</v>
      </c>
      <c r="BI61" s="85">
        <f>SUM(BI62:BI63)</f>
        <v>0.75</v>
      </c>
      <c r="BJ61" s="109"/>
      <c r="BK61" s="110">
        <f t="shared" si="62"/>
        <v>0</v>
      </c>
      <c r="BL61" s="88">
        <f t="shared" si="18"/>
        <v>1.5</v>
      </c>
      <c r="BM61" s="90"/>
      <c r="BN61" s="88">
        <f t="shared" si="27"/>
        <v>9</v>
      </c>
      <c r="BO61" s="91"/>
      <c r="BP61" s="102">
        <f t="shared" si="28"/>
        <v>0</v>
      </c>
      <c r="BQ61" s="103"/>
      <c r="BR61" s="88">
        <v>0</v>
      </c>
      <c r="BS61" s="38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4"/>
      <c r="DD61" s="95"/>
      <c r="DE61" s="95"/>
    </row>
    <row r="62" spans="1:109" ht="47.25" x14ac:dyDescent="0.25">
      <c r="A62" s="107" t="s">
        <v>114</v>
      </c>
      <c r="B62" s="136">
        <v>0.4</v>
      </c>
      <c r="C62" s="69"/>
      <c r="D62" s="84">
        <f t="shared" si="19"/>
        <v>0</v>
      </c>
      <c r="E62" s="70">
        <v>0.04</v>
      </c>
      <c r="F62" s="99">
        <v>15</v>
      </c>
      <c r="G62" s="100">
        <v>0.6</v>
      </c>
      <c r="H62" s="58"/>
      <c r="I62" s="58"/>
      <c r="J62" s="58"/>
      <c r="K62" s="38"/>
      <c r="L62" s="55">
        <f t="shared" si="85"/>
        <v>0.6</v>
      </c>
      <c r="M62" s="43">
        <v>324</v>
      </c>
      <c r="N62" s="74">
        <f t="shared" ref="N62:N99" si="138">M62*L62/100*1000</f>
        <v>1944</v>
      </c>
      <c r="O62" s="88">
        <f t="shared" si="9"/>
        <v>0.6</v>
      </c>
      <c r="P62" s="100">
        <v>0.6</v>
      </c>
      <c r="Q62" s="38"/>
      <c r="R62" s="38"/>
      <c r="S62" s="38"/>
      <c r="T62" s="55">
        <f t="shared" si="86"/>
        <v>0.6</v>
      </c>
      <c r="U62" s="43">
        <v>324</v>
      </c>
      <c r="V62" s="76">
        <f>U62*T62/100*1000</f>
        <v>1944</v>
      </c>
      <c r="W62" s="88">
        <f t="shared" si="2"/>
        <v>0.6</v>
      </c>
      <c r="X62" s="100">
        <v>0.6</v>
      </c>
      <c r="Y62" s="38"/>
      <c r="Z62" s="58"/>
      <c r="AA62" s="58"/>
      <c r="AB62" s="55">
        <f t="shared" ref="AB62:AB99" si="139">SUM(X62:AA62)</f>
        <v>0.6</v>
      </c>
      <c r="AC62" s="43">
        <v>324</v>
      </c>
      <c r="AD62" s="74">
        <f t="shared" si="12"/>
        <v>1944</v>
      </c>
      <c r="AE62" s="88">
        <f t="shared" si="21"/>
        <v>1.2</v>
      </c>
      <c r="AF62" s="100">
        <v>0.6</v>
      </c>
      <c r="AG62" s="38"/>
      <c r="AH62" s="58"/>
      <c r="AI62" s="58"/>
      <c r="AJ62" s="55">
        <f t="shared" ref="AJ62:AJ63" si="140">SUM(AF62:AI62)</f>
        <v>0.6</v>
      </c>
      <c r="AK62" s="43">
        <v>324</v>
      </c>
      <c r="AL62" s="74">
        <f t="shared" si="120"/>
        <v>1944</v>
      </c>
      <c r="AM62" s="88">
        <f t="shared" si="24"/>
        <v>1.2</v>
      </c>
      <c r="AN62" s="100">
        <v>0.6</v>
      </c>
      <c r="AO62" s="58"/>
      <c r="AP62" s="58"/>
      <c r="AQ62" s="58"/>
      <c r="AR62" s="38"/>
      <c r="AS62" s="59">
        <f t="shared" ref="AS62:AS63" si="141">SUM(AN62:AQ62)</f>
        <v>0.6</v>
      </c>
      <c r="AT62" s="43">
        <v>324</v>
      </c>
      <c r="AU62" s="74">
        <f t="shared" ref="AU62:AU99" si="142">AT62*AS62/100*1000</f>
        <v>1944</v>
      </c>
      <c r="AV62" s="88">
        <f t="shared" si="15"/>
        <v>1.2</v>
      </c>
      <c r="AW62" s="100">
        <v>0.6</v>
      </c>
      <c r="AX62" s="38"/>
      <c r="AY62" s="38"/>
      <c r="AZ62" s="38"/>
      <c r="BA62" s="55">
        <f t="shared" ref="BA62:BA63" si="143">SUM(AW62:AZ62)</f>
        <v>0.6</v>
      </c>
      <c r="BB62" s="43">
        <v>324</v>
      </c>
      <c r="BC62" s="76">
        <f t="shared" ref="BC62:BC63" si="144">BB62*BA62/100*1000</f>
        <v>1944</v>
      </c>
      <c r="BD62" s="88">
        <f t="shared" si="17"/>
        <v>1.2</v>
      </c>
      <c r="BE62" s="100">
        <v>0.6</v>
      </c>
      <c r="BF62" s="38"/>
      <c r="BG62" s="58"/>
      <c r="BH62" s="58"/>
      <c r="BI62" s="55">
        <f t="shared" ref="BI62:BI63" si="145">SUM(BE62:BH62)</f>
        <v>0.6</v>
      </c>
      <c r="BJ62" s="43">
        <v>324</v>
      </c>
      <c r="BK62" s="74">
        <f t="shared" si="62"/>
        <v>1944</v>
      </c>
      <c r="BL62" s="88">
        <f t="shared" si="18"/>
        <v>1.2</v>
      </c>
      <c r="BM62" s="90"/>
      <c r="BN62" s="88">
        <f t="shared" si="27"/>
        <v>7.2</v>
      </c>
      <c r="BO62" s="140">
        <v>300</v>
      </c>
      <c r="BP62" s="102">
        <f t="shared" si="28"/>
        <v>2160</v>
      </c>
      <c r="BQ62" s="103"/>
      <c r="BR62" s="88">
        <v>7.2</v>
      </c>
      <c r="BS62" s="38"/>
      <c r="DC62" s="105"/>
      <c r="DD62" s="106"/>
      <c r="DE62" s="106"/>
    </row>
    <row r="63" spans="1:109" ht="78.75" x14ac:dyDescent="0.25">
      <c r="A63" s="175" t="s">
        <v>115</v>
      </c>
      <c r="B63" s="176">
        <v>0.18</v>
      </c>
      <c r="C63" s="69">
        <v>3.5000000000000003E-2</v>
      </c>
      <c r="D63" s="84">
        <f t="shared" si="19"/>
        <v>0.52500000000000002</v>
      </c>
      <c r="E63" s="70">
        <v>0.01</v>
      </c>
      <c r="F63" s="99">
        <v>15</v>
      </c>
      <c r="G63" s="100">
        <v>0.15</v>
      </c>
      <c r="H63" s="58"/>
      <c r="I63" s="58"/>
      <c r="J63" s="58"/>
      <c r="K63" s="58"/>
      <c r="L63" s="55">
        <f t="shared" si="85"/>
        <v>0.15</v>
      </c>
      <c r="M63" s="43">
        <v>747</v>
      </c>
      <c r="N63" s="74">
        <f t="shared" si="138"/>
        <v>1120.5</v>
      </c>
      <c r="O63" s="88">
        <f t="shared" si="9"/>
        <v>0.15</v>
      </c>
      <c r="P63" s="100">
        <v>0.15</v>
      </c>
      <c r="Q63" s="58"/>
      <c r="R63" s="58"/>
      <c r="S63" s="58"/>
      <c r="T63" s="55">
        <f t="shared" si="86"/>
        <v>0.15</v>
      </c>
      <c r="U63" s="43">
        <v>747</v>
      </c>
      <c r="V63" s="76">
        <f>U63*T63/100*1000</f>
        <v>1120.5</v>
      </c>
      <c r="W63" s="88">
        <f t="shared" si="2"/>
        <v>0.15</v>
      </c>
      <c r="X63" s="100">
        <v>0.15</v>
      </c>
      <c r="Y63" s="38"/>
      <c r="Z63" s="58"/>
      <c r="AA63" s="58"/>
      <c r="AB63" s="55">
        <f t="shared" si="139"/>
        <v>0.15</v>
      </c>
      <c r="AC63" s="43">
        <v>747</v>
      </c>
      <c r="AD63" s="74">
        <f t="shared" si="12"/>
        <v>1120.5</v>
      </c>
      <c r="AE63" s="88">
        <f t="shared" si="21"/>
        <v>0.3</v>
      </c>
      <c r="AF63" s="100">
        <v>0.15</v>
      </c>
      <c r="AG63" s="58"/>
      <c r="AH63" s="58"/>
      <c r="AI63" s="58"/>
      <c r="AJ63" s="55">
        <f t="shared" si="140"/>
        <v>0.15</v>
      </c>
      <c r="AK63" s="43">
        <v>747</v>
      </c>
      <c r="AL63" s="74">
        <f t="shared" si="120"/>
        <v>1120.5</v>
      </c>
      <c r="AM63" s="88">
        <f t="shared" si="24"/>
        <v>0.3</v>
      </c>
      <c r="AN63" s="100">
        <v>0.15</v>
      </c>
      <c r="AO63" s="58"/>
      <c r="AP63" s="58"/>
      <c r="AQ63" s="58"/>
      <c r="AR63" s="58"/>
      <c r="AS63" s="59">
        <f t="shared" si="141"/>
        <v>0.15</v>
      </c>
      <c r="AT63" s="43">
        <v>747</v>
      </c>
      <c r="AU63" s="74">
        <f t="shared" si="142"/>
        <v>1120.5</v>
      </c>
      <c r="AV63" s="88">
        <f t="shared" si="15"/>
        <v>0.3</v>
      </c>
      <c r="AW63" s="100">
        <v>0.15</v>
      </c>
      <c r="AX63" s="58"/>
      <c r="AY63" s="58"/>
      <c r="AZ63" s="58"/>
      <c r="BA63" s="55">
        <f t="shared" si="143"/>
        <v>0.15</v>
      </c>
      <c r="BB63" s="43">
        <v>747</v>
      </c>
      <c r="BC63" s="76">
        <f t="shared" si="144"/>
        <v>1120.5</v>
      </c>
      <c r="BD63" s="88">
        <f t="shared" si="17"/>
        <v>0.3</v>
      </c>
      <c r="BE63" s="100">
        <v>0.15</v>
      </c>
      <c r="BF63" s="38"/>
      <c r="BG63" s="58"/>
      <c r="BH63" s="58"/>
      <c r="BI63" s="55">
        <f t="shared" si="145"/>
        <v>0.15</v>
      </c>
      <c r="BJ63" s="43">
        <v>747</v>
      </c>
      <c r="BK63" s="74">
        <f t="shared" si="62"/>
        <v>1120.5</v>
      </c>
      <c r="BL63" s="88">
        <f t="shared" si="18"/>
        <v>0.3</v>
      </c>
      <c r="BM63" s="90"/>
      <c r="BN63" s="88">
        <f t="shared" si="27"/>
        <v>1.8</v>
      </c>
      <c r="BO63" s="140">
        <v>720</v>
      </c>
      <c r="BP63" s="102">
        <f t="shared" si="28"/>
        <v>1296</v>
      </c>
      <c r="BQ63" s="103"/>
      <c r="BR63" s="88">
        <v>1.7999999999999998</v>
      </c>
      <c r="BS63" s="38"/>
      <c r="BT63" s="104"/>
      <c r="DC63" s="105"/>
      <c r="DD63" s="106"/>
      <c r="DE63" s="106"/>
    </row>
    <row r="64" spans="1:109" s="96" customFormat="1" x14ac:dyDescent="0.25">
      <c r="A64" s="118" t="s">
        <v>116</v>
      </c>
      <c r="B64" s="119"/>
      <c r="C64" s="108">
        <v>0.04</v>
      </c>
      <c r="D64" s="84">
        <f t="shared" si="19"/>
        <v>0.6</v>
      </c>
      <c r="E64" s="83"/>
      <c r="F64" s="99">
        <v>15</v>
      </c>
      <c r="G64" s="85">
        <f t="shared" ref="G64:G99" si="146">F64*E64</f>
        <v>0</v>
      </c>
      <c r="H64" s="85">
        <f t="shared" ref="H64:H99" si="147">F64*E64</f>
        <v>0</v>
      </c>
      <c r="I64" s="85">
        <f t="shared" ref="I64:I99" si="148">F64*E64</f>
        <v>0</v>
      </c>
      <c r="J64" s="85">
        <f t="shared" ref="J64:J99" si="149">F64*E64</f>
        <v>0</v>
      </c>
      <c r="K64" s="85">
        <f t="shared" ref="K64:L64" si="150">SUM(K65:K67)</f>
        <v>0</v>
      </c>
      <c r="L64" s="55">
        <f t="shared" si="150"/>
        <v>0.45</v>
      </c>
      <c r="M64" s="109"/>
      <c r="N64" s="110">
        <f t="shared" si="138"/>
        <v>0</v>
      </c>
      <c r="O64" s="88">
        <f t="shared" si="9"/>
        <v>0.45</v>
      </c>
      <c r="P64" s="85">
        <f>SUM(P65:P67)</f>
        <v>0.45</v>
      </c>
      <c r="Q64" s="85">
        <f t="shared" ref="Q64:T64" si="151">SUM(Q65:Q67)</f>
        <v>0</v>
      </c>
      <c r="R64" s="85">
        <f t="shared" si="151"/>
        <v>0.45</v>
      </c>
      <c r="S64" s="85">
        <f t="shared" si="151"/>
        <v>0</v>
      </c>
      <c r="T64" s="85">
        <f t="shared" si="151"/>
        <v>0.9</v>
      </c>
      <c r="U64" s="109"/>
      <c r="V64" s="109"/>
      <c r="W64" s="88">
        <f t="shared" si="2"/>
        <v>0.9</v>
      </c>
      <c r="X64" s="85">
        <f>F64*E64</f>
        <v>0</v>
      </c>
      <c r="Y64" s="85">
        <f>F64*E64</f>
        <v>0</v>
      </c>
      <c r="Z64" s="85">
        <f>F64*E64</f>
        <v>0</v>
      </c>
      <c r="AA64" s="85">
        <f>F64*E64</f>
        <v>0</v>
      </c>
      <c r="AB64" s="85">
        <f t="shared" ref="AB64" si="152">SUM(AB65:AB67)</f>
        <v>0.45</v>
      </c>
      <c r="AC64" s="109"/>
      <c r="AD64" s="110">
        <f t="shared" si="12"/>
        <v>0</v>
      </c>
      <c r="AE64" s="88">
        <f t="shared" si="21"/>
        <v>0.9</v>
      </c>
      <c r="AF64" s="85">
        <f t="shared" ref="AF64:AJ64" si="153">SUM(AF65:AF67)</f>
        <v>0</v>
      </c>
      <c r="AG64" s="85">
        <f t="shared" si="153"/>
        <v>0</v>
      </c>
      <c r="AH64" s="85">
        <f t="shared" si="153"/>
        <v>0.45</v>
      </c>
      <c r="AI64" s="85">
        <f t="shared" si="153"/>
        <v>0</v>
      </c>
      <c r="AJ64" s="85">
        <f t="shared" si="153"/>
        <v>0.45</v>
      </c>
      <c r="AK64" s="109"/>
      <c r="AL64" s="110">
        <f t="shared" si="120"/>
        <v>0</v>
      </c>
      <c r="AM64" s="88">
        <f t="shared" si="24"/>
        <v>0.9</v>
      </c>
      <c r="AN64" s="85">
        <f>O64*N64</f>
        <v>0</v>
      </c>
      <c r="AO64" s="85">
        <f>O64*N64</f>
        <v>0</v>
      </c>
      <c r="AP64" s="85">
        <f>O64*N64</f>
        <v>0</v>
      </c>
      <c r="AQ64" s="85">
        <f>O64*N64</f>
        <v>0</v>
      </c>
      <c r="AR64" s="85">
        <f t="shared" ref="AR64:AS64" si="154">SUM(AR65:AR67)</f>
        <v>0</v>
      </c>
      <c r="AS64" s="59">
        <f t="shared" si="154"/>
        <v>0.45</v>
      </c>
      <c r="AT64" s="109"/>
      <c r="AU64" s="110">
        <f t="shared" si="142"/>
        <v>0</v>
      </c>
      <c r="AV64" s="88">
        <f t="shared" si="15"/>
        <v>0.9</v>
      </c>
      <c r="AW64" s="85">
        <f>SUM(AW65:AW67)</f>
        <v>0.45</v>
      </c>
      <c r="AX64" s="85">
        <f t="shared" ref="AX64:BA64" si="155">SUM(AX65:AX67)</f>
        <v>0</v>
      </c>
      <c r="AY64" s="85">
        <f t="shared" si="155"/>
        <v>0.45</v>
      </c>
      <c r="AZ64" s="85">
        <f t="shared" si="155"/>
        <v>0</v>
      </c>
      <c r="BA64" s="85">
        <f t="shared" si="155"/>
        <v>0.9</v>
      </c>
      <c r="BB64" s="109"/>
      <c r="BC64" s="109"/>
      <c r="BD64" s="88">
        <f t="shared" si="17"/>
        <v>1.8</v>
      </c>
      <c r="BE64" s="85">
        <f>N64*M64</f>
        <v>0</v>
      </c>
      <c r="BF64" s="85">
        <f>N64*M64</f>
        <v>0</v>
      </c>
      <c r="BG64" s="85">
        <f>N64*M64</f>
        <v>0</v>
      </c>
      <c r="BH64" s="85">
        <f>N64*M64</f>
        <v>0</v>
      </c>
      <c r="BI64" s="85">
        <f t="shared" ref="BI64" si="156">SUM(BI65:BI67)</f>
        <v>0.45</v>
      </c>
      <c r="BJ64" s="109"/>
      <c r="BK64" s="110">
        <f t="shared" si="62"/>
        <v>0</v>
      </c>
      <c r="BL64" s="88">
        <f t="shared" si="18"/>
        <v>0.9</v>
      </c>
      <c r="BM64" s="90"/>
      <c r="BN64" s="88">
        <f t="shared" si="27"/>
        <v>6.75</v>
      </c>
      <c r="BO64" s="91"/>
      <c r="BP64" s="102">
        <f t="shared" si="28"/>
        <v>0</v>
      </c>
      <c r="BQ64" s="103"/>
      <c r="BR64" s="88">
        <v>0</v>
      </c>
      <c r="BS64" s="38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4"/>
      <c r="DD64" s="95"/>
      <c r="DE64" s="95"/>
    </row>
    <row r="65" spans="1:109" x14ac:dyDescent="0.25">
      <c r="A65" s="145" t="s">
        <v>117</v>
      </c>
      <c r="B65" s="121">
        <v>1</v>
      </c>
      <c r="C65" s="143"/>
      <c r="D65" s="84">
        <f t="shared" si="19"/>
        <v>0</v>
      </c>
      <c r="E65" s="70">
        <v>0.03</v>
      </c>
      <c r="F65" s="99">
        <v>15</v>
      </c>
      <c r="G65" s="100">
        <v>0.45</v>
      </c>
      <c r="H65" s="58"/>
      <c r="I65" s="58"/>
      <c r="J65" s="58"/>
      <c r="K65" s="38"/>
      <c r="L65" s="55">
        <f t="shared" si="85"/>
        <v>0.45</v>
      </c>
      <c r="M65" s="43">
        <v>365</v>
      </c>
      <c r="N65" s="74">
        <f t="shared" si="138"/>
        <v>1642.5</v>
      </c>
      <c r="O65" s="88">
        <f t="shared" si="9"/>
        <v>0.45</v>
      </c>
      <c r="P65" s="100">
        <v>0.45</v>
      </c>
      <c r="Q65" s="38"/>
      <c r="R65" s="38"/>
      <c r="S65" s="38"/>
      <c r="T65" s="55">
        <f t="shared" si="86"/>
        <v>0.45</v>
      </c>
      <c r="U65" s="43">
        <v>365</v>
      </c>
      <c r="V65" s="76">
        <f>U65*T65/100*1000</f>
        <v>1642.5</v>
      </c>
      <c r="W65" s="88">
        <f t="shared" si="2"/>
        <v>0.45</v>
      </c>
      <c r="X65" s="100">
        <v>0.45</v>
      </c>
      <c r="Y65" s="38"/>
      <c r="Z65" s="58"/>
      <c r="AA65" s="58"/>
      <c r="AB65" s="55">
        <f t="shared" si="139"/>
        <v>0.45</v>
      </c>
      <c r="AC65" s="43">
        <v>365</v>
      </c>
      <c r="AD65" s="74">
        <f t="shared" si="12"/>
        <v>1642.5</v>
      </c>
      <c r="AE65" s="88">
        <f t="shared" si="21"/>
        <v>0.9</v>
      </c>
      <c r="AF65" s="58"/>
      <c r="AG65" s="38"/>
      <c r="AH65" s="100">
        <v>0.45</v>
      </c>
      <c r="AI65" s="58"/>
      <c r="AJ65" s="55">
        <f t="shared" ref="AJ65:AJ67" si="157">SUM(AF65:AI65)</f>
        <v>0.45</v>
      </c>
      <c r="AK65" s="43">
        <v>365</v>
      </c>
      <c r="AL65" s="74">
        <f t="shared" si="120"/>
        <v>1642.5</v>
      </c>
      <c r="AM65" s="88">
        <f t="shared" si="24"/>
        <v>0.9</v>
      </c>
      <c r="AN65" s="100">
        <v>0.45</v>
      </c>
      <c r="AO65" s="58"/>
      <c r="AP65" s="58"/>
      <c r="AQ65" s="58"/>
      <c r="AR65" s="38"/>
      <c r="AS65" s="59">
        <f t="shared" ref="AS65:AS67" si="158">SUM(AN65:AQ65)</f>
        <v>0.45</v>
      </c>
      <c r="AT65" s="43">
        <v>365</v>
      </c>
      <c r="AU65" s="74">
        <f t="shared" si="142"/>
        <v>1642.5</v>
      </c>
      <c r="AV65" s="88">
        <f t="shared" si="15"/>
        <v>0.9</v>
      </c>
      <c r="AW65" s="100">
        <v>0.45</v>
      </c>
      <c r="AX65" s="38"/>
      <c r="AY65" s="38"/>
      <c r="AZ65" s="38"/>
      <c r="BA65" s="55">
        <f t="shared" ref="BA65:BA70" si="159">SUM(AW65:AZ65)</f>
        <v>0.45</v>
      </c>
      <c r="BB65" s="43">
        <v>365</v>
      </c>
      <c r="BC65" s="76">
        <f t="shared" ref="BC65:BC67" si="160">BB65*BA65/100*1000</f>
        <v>1642.5</v>
      </c>
      <c r="BD65" s="88">
        <f t="shared" si="17"/>
        <v>0.9</v>
      </c>
      <c r="BE65" s="100">
        <v>0.45</v>
      </c>
      <c r="BF65" s="58"/>
      <c r="BG65" s="58"/>
      <c r="BH65" s="58"/>
      <c r="BI65" s="55">
        <f t="shared" ref="BI65:BI67" si="161">SUM(BE65:BH65)</f>
        <v>0.45</v>
      </c>
      <c r="BJ65" s="43">
        <v>365</v>
      </c>
      <c r="BK65" s="74">
        <f t="shared" si="62"/>
        <v>1642.5</v>
      </c>
      <c r="BL65" s="88">
        <f t="shared" si="18"/>
        <v>0.9</v>
      </c>
      <c r="BM65" s="90"/>
      <c r="BN65" s="88">
        <f t="shared" si="27"/>
        <v>5.4</v>
      </c>
      <c r="BO65" s="140">
        <v>560</v>
      </c>
      <c r="BP65" s="102">
        <f t="shared" si="28"/>
        <v>3024</v>
      </c>
      <c r="BQ65" s="103"/>
      <c r="BR65" s="88">
        <v>5.4</v>
      </c>
      <c r="BS65" s="38"/>
      <c r="DC65" s="105"/>
      <c r="DD65" s="106"/>
      <c r="DE65" s="106"/>
    </row>
    <row r="66" spans="1:109" x14ac:dyDescent="0.25">
      <c r="B66" s="51">
        <v>1</v>
      </c>
      <c r="C66" s="69"/>
      <c r="D66" s="84">
        <f t="shared" si="19"/>
        <v>0</v>
      </c>
      <c r="E66" s="70">
        <v>0.03</v>
      </c>
      <c r="F66" s="99">
        <v>15</v>
      </c>
      <c r="G66" s="58"/>
      <c r="H66" s="58"/>
      <c r="I66" s="58"/>
      <c r="J66" s="58"/>
      <c r="K66" s="38"/>
      <c r="L66" s="55">
        <f t="shared" si="85"/>
        <v>0</v>
      </c>
      <c r="M66" s="43">
        <v>365</v>
      </c>
      <c r="N66" s="74">
        <f t="shared" si="138"/>
        <v>0</v>
      </c>
      <c r="O66" s="88">
        <f t="shared" si="9"/>
        <v>0</v>
      </c>
      <c r="P66" s="38"/>
      <c r="Q66" s="38"/>
      <c r="R66" s="38"/>
      <c r="S66" s="38"/>
      <c r="T66" s="55">
        <f t="shared" si="86"/>
        <v>0</v>
      </c>
      <c r="U66" s="43">
        <v>365</v>
      </c>
      <c r="V66" s="76">
        <f>U66*T66/100*1000</f>
        <v>0</v>
      </c>
      <c r="W66" s="88">
        <f t="shared" si="2"/>
        <v>0</v>
      </c>
      <c r="X66" s="58"/>
      <c r="Y66" s="38"/>
      <c r="Z66" s="58"/>
      <c r="AA66" s="58"/>
      <c r="AB66" s="55">
        <f t="shared" si="139"/>
        <v>0</v>
      </c>
      <c r="AC66" s="43">
        <v>365</v>
      </c>
      <c r="AD66" s="74">
        <f t="shared" si="12"/>
        <v>0</v>
      </c>
      <c r="AE66" s="88">
        <f t="shared" si="21"/>
        <v>0</v>
      </c>
      <c r="AF66" s="58"/>
      <c r="AG66" s="38"/>
      <c r="AH66" s="58"/>
      <c r="AI66" s="58"/>
      <c r="AJ66" s="55">
        <f t="shared" si="157"/>
        <v>0</v>
      </c>
      <c r="AK66" s="43">
        <v>365</v>
      </c>
      <c r="AL66" s="74">
        <f t="shared" si="120"/>
        <v>0</v>
      </c>
      <c r="AM66" s="88">
        <f t="shared" si="24"/>
        <v>0</v>
      </c>
      <c r="AN66" s="58"/>
      <c r="AO66" s="58"/>
      <c r="AP66" s="58"/>
      <c r="AQ66" s="58"/>
      <c r="AR66" s="38"/>
      <c r="AS66" s="59">
        <f t="shared" si="158"/>
        <v>0</v>
      </c>
      <c r="AT66" s="43">
        <v>365</v>
      </c>
      <c r="AU66" s="74">
        <f t="shared" si="142"/>
        <v>0</v>
      </c>
      <c r="AV66" s="88">
        <f t="shared" si="15"/>
        <v>0</v>
      </c>
      <c r="AW66" s="38"/>
      <c r="AX66" s="38"/>
      <c r="AY66" s="38"/>
      <c r="AZ66" s="38"/>
      <c r="BA66" s="55">
        <f t="shared" si="159"/>
        <v>0</v>
      </c>
      <c r="BB66" s="43">
        <v>365</v>
      </c>
      <c r="BC66" s="76">
        <f t="shared" si="160"/>
        <v>0</v>
      </c>
      <c r="BD66" s="88">
        <f t="shared" si="17"/>
        <v>0</v>
      </c>
      <c r="BE66" s="58"/>
      <c r="BF66" s="38"/>
      <c r="BG66" s="58"/>
      <c r="BH66" s="58"/>
      <c r="BI66" s="55">
        <f t="shared" si="161"/>
        <v>0</v>
      </c>
      <c r="BJ66" s="43">
        <v>365</v>
      </c>
      <c r="BK66" s="74">
        <f t="shared" si="62"/>
        <v>0</v>
      </c>
      <c r="BL66" s="88">
        <f t="shared" si="18"/>
        <v>0</v>
      </c>
      <c r="BM66" s="90"/>
      <c r="BN66" s="88">
        <f t="shared" si="27"/>
        <v>0</v>
      </c>
      <c r="BP66" s="102">
        <f t="shared" si="28"/>
        <v>0</v>
      </c>
      <c r="BQ66" s="103"/>
      <c r="BR66" s="88">
        <v>0</v>
      </c>
      <c r="BS66" s="38"/>
      <c r="DC66" s="105"/>
      <c r="DD66" s="106"/>
      <c r="DE66" s="106"/>
    </row>
    <row r="67" spans="1:109" ht="31.5" x14ac:dyDescent="0.25">
      <c r="A67" s="107" t="s">
        <v>118</v>
      </c>
      <c r="B67" s="51">
        <v>0.2</v>
      </c>
      <c r="C67" s="177"/>
      <c r="D67" s="84">
        <f t="shared" si="19"/>
        <v>0</v>
      </c>
      <c r="E67" s="70">
        <v>0.03</v>
      </c>
      <c r="F67" s="99">
        <v>15</v>
      </c>
      <c r="G67" s="58"/>
      <c r="H67" s="58"/>
      <c r="I67" s="58"/>
      <c r="J67" s="58"/>
      <c r="K67" s="38"/>
      <c r="L67" s="55">
        <f t="shared" si="85"/>
        <v>0</v>
      </c>
      <c r="M67" s="43">
        <v>292</v>
      </c>
      <c r="N67" s="74">
        <f t="shared" si="138"/>
        <v>0</v>
      </c>
      <c r="O67" s="88">
        <f t="shared" si="9"/>
        <v>0</v>
      </c>
      <c r="P67" s="38"/>
      <c r="Q67" s="58"/>
      <c r="R67" s="100">
        <v>0.45</v>
      </c>
      <c r="S67" s="38"/>
      <c r="T67" s="55">
        <f t="shared" si="86"/>
        <v>0.45</v>
      </c>
      <c r="U67" s="43">
        <v>292</v>
      </c>
      <c r="V67" s="76">
        <f>U67*T67/100*1000</f>
        <v>1314</v>
      </c>
      <c r="W67" s="88">
        <f t="shared" si="2"/>
        <v>0.45</v>
      </c>
      <c r="X67" s="58"/>
      <c r="Y67" s="38"/>
      <c r="Z67" s="58"/>
      <c r="AA67" s="58"/>
      <c r="AB67" s="55">
        <f t="shared" si="139"/>
        <v>0</v>
      </c>
      <c r="AC67" s="43">
        <v>292</v>
      </c>
      <c r="AD67" s="74">
        <f t="shared" si="12"/>
        <v>0</v>
      </c>
      <c r="AE67" s="88">
        <f t="shared" si="21"/>
        <v>0</v>
      </c>
      <c r="AF67" s="58"/>
      <c r="AG67" s="38"/>
      <c r="AH67" s="58"/>
      <c r="AI67" s="58"/>
      <c r="AJ67" s="55">
        <f t="shared" si="157"/>
        <v>0</v>
      </c>
      <c r="AK67" s="43">
        <v>292</v>
      </c>
      <c r="AL67" s="74">
        <f t="shared" si="120"/>
        <v>0</v>
      </c>
      <c r="AM67" s="88">
        <f t="shared" si="24"/>
        <v>0</v>
      </c>
      <c r="AN67" s="58"/>
      <c r="AO67" s="58"/>
      <c r="AP67" s="58"/>
      <c r="AQ67" s="58"/>
      <c r="AR67" s="38"/>
      <c r="AS67" s="59">
        <f t="shared" si="158"/>
        <v>0</v>
      </c>
      <c r="AT67" s="43">
        <v>292</v>
      </c>
      <c r="AU67" s="74">
        <f t="shared" si="142"/>
        <v>0</v>
      </c>
      <c r="AV67" s="88">
        <f t="shared" si="15"/>
        <v>0</v>
      </c>
      <c r="AW67" s="38"/>
      <c r="AX67" s="58"/>
      <c r="AY67" s="100">
        <v>0.45</v>
      </c>
      <c r="AZ67" s="38"/>
      <c r="BA67" s="55">
        <f t="shared" si="159"/>
        <v>0.45</v>
      </c>
      <c r="BB67" s="43">
        <v>292</v>
      </c>
      <c r="BC67" s="76">
        <f t="shared" si="160"/>
        <v>1314</v>
      </c>
      <c r="BD67" s="88">
        <f t="shared" si="17"/>
        <v>0.9</v>
      </c>
      <c r="BE67" s="58"/>
      <c r="BF67" s="38"/>
      <c r="BG67" s="58"/>
      <c r="BH67" s="58"/>
      <c r="BI67" s="55">
        <f t="shared" si="161"/>
        <v>0</v>
      </c>
      <c r="BJ67" s="43">
        <v>292</v>
      </c>
      <c r="BK67" s="74">
        <f t="shared" si="62"/>
        <v>0</v>
      </c>
      <c r="BL67" s="88">
        <f t="shared" si="18"/>
        <v>0</v>
      </c>
      <c r="BM67" s="90"/>
      <c r="BN67" s="88">
        <f t="shared" si="27"/>
        <v>1.35</v>
      </c>
      <c r="BO67" s="140">
        <v>720</v>
      </c>
      <c r="BP67" s="102">
        <f t="shared" si="28"/>
        <v>972.00000000000011</v>
      </c>
      <c r="BQ67" s="103"/>
      <c r="BR67" s="88">
        <v>1.4000000000000001</v>
      </c>
      <c r="BS67" s="38"/>
      <c r="DC67" s="105"/>
      <c r="DD67" s="106"/>
      <c r="DE67" s="106"/>
    </row>
    <row r="68" spans="1:109" s="96" customFormat="1" x14ac:dyDescent="0.25">
      <c r="A68" s="118" t="s">
        <v>119</v>
      </c>
      <c r="B68" s="119"/>
      <c r="C68" s="84">
        <v>2.5000000000000001E-2</v>
      </c>
      <c r="D68" s="84">
        <f t="shared" si="19"/>
        <v>0.375</v>
      </c>
      <c r="E68" s="83"/>
      <c r="F68" s="99">
        <v>15</v>
      </c>
      <c r="G68" s="85">
        <f t="shared" si="146"/>
        <v>0</v>
      </c>
      <c r="H68" s="85">
        <f t="shared" ref="H68:L68" si="162">SUM(H69:H70)</f>
        <v>0.3</v>
      </c>
      <c r="I68" s="85">
        <f t="shared" si="162"/>
        <v>0</v>
      </c>
      <c r="J68" s="85">
        <f t="shared" si="162"/>
        <v>0</v>
      </c>
      <c r="K68" s="85">
        <f t="shared" si="162"/>
        <v>0</v>
      </c>
      <c r="L68" s="55">
        <f t="shared" si="162"/>
        <v>0.3</v>
      </c>
      <c r="M68" s="109"/>
      <c r="N68" s="110">
        <f t="shared" si="138"/>
        <v>0</v>
      </c>
      <c r="O68" s="88">
        <f t="shared" si="9"/>
        <v>0.3</v>
      </c>
      <c r="P68" s="85">
        <f>F68*E68</f>
        <v>0</v>
      </c>
      <c r="Q68" s="85">
        <f>F68*E68</f>
        <v>0</v>
      </c>
      <c r="R68" s="85">
        <f>F68*E68</f>
        <v>0</v>
      </c>
      <c r="S68" s="85">
        <f>F68*E68</f>
        <v>0</v>
      </c>
      <c r="T68" s="85">
        <f t="shared" si="86"/>
        <v>0</v>
      </c>
      <c r="U68" s="109"/>
      <c r="V68" s="109"/>
      <c r="W68" s="88">
        <f t="shared" si="2"/>
        <v>0</v>
      </c>
      <c r="X68" s="85">
        <f>F68*E68</f>
        <v>0</v>
      </c>
      <c r="Y68" s="85">
        <f>F68*E68</f>
        <v>0</v>
      </c>
      <c r="Z68" s="85">
        <f>F68*E68</f>
        <v>0</v>
      </c>
      <c r="AA68" s="85">
        <f>F68*E68</f>
        <v>0</v>
      </c>
      <c r="AB68" s="85">
        <f t="shared" ref="AB68" si="163">SUM(AB69:AB70)</f>
        <v>0.3</v>
      </c>
      <c r="AC68" s="109"/>
      <c r="AD68" s="110">
        <f t="shared" si="12"/>
        <v>0</v>
      </c>
      <c r="AE68" s="88">
        <f t="shared" si="21"/>
        <v>0.6</v>
      </c>
      <c r="AF68" s="85">
        <f t="shared" ref="AF68:AJ68" si="164">SUM(AF69:AF70)</f>
        <v>0</v>
      </c>
      <c r="AG68" s="85">
        <f t="shared" si="164"/>
        <v>0.3</v>
      </c>
      <c r="AH68" s="85">
        <f t="shared" si="164"/>
        <v>0</v>
      </c>
      <c r="AI68" s="85">
        <f t="shared" si="164"/>
        <v>0</v>
      </c>
      <c r="AJ68" s="85">
        <f t="shared" si="164"/>
        <v>0.3</v>
      </c>
      <c r="AK68" s="109"/>
      <c r="AL68" s="110">
        <f t="shared" si="120"/>
        <v>0</v>
      </c>
      <c r="AM68" s="88">
        <f t="shared" si="24"/>
        <v>0.6</v>
      </c>
      <c r="AN68" s="85">
        <f>O68*N68</f>
        <v>0</v>
      </c>
      <c r="AO68" s="85">
        <f t="shared" ref="AO68:AS68" si="165">SUM(AO69:AO70)</f>
        <v>0.3</v>
      </c>
      <c r="AP68" s="85">
        <f t="shared" si="165"/>
        <v>0</v>
      </c>
      <c r="AQ68" s="85">
        <f t="shared" si="165"/>
        <v>0</v>
      </c>
      <c r="AR68" s="85">
        <f t="shared" si="165"/>
        <v>0</v>
      </c>
      <c r="AS68" s="59">
        <f t="shared" si="165"/>
        <v>0.3</v>
      </c>
      <c r="AT68" s="109"/>
      <c r="AU68" s="110">
        <f t="shared" si="142"/>
        <v>0</v>
      </c>
      <c r="AV68" s="88">
        <f t="shared" si="15"/>
        <v>0.6</v>
      </c>
      <c r="AW68" s="85">
        <f>N68*M68</f>
        <v>0</v>
      </c>
      <c r="AX68" s="85">
        <f>N68*M68</f>
        <v>0</v>
      </c>
      <c r="AY68" s="85">
        <f>N68*M68</f>
        <v>0</v>
      </c>
      <c r="AZ68" s="85">
        <f>N68*M68</f>
        <v>0</v>
      </c>
      <c r="BA68" s="85">
        <f t="shared" si="159"/>
        <v>0</v>
      </c>
      <c r="BB68" s="109"/>
      <c r="BC68" s="109"/>
      <c r="BD68" s="88">
        <f t="shared" si="17"/>
        <v>0</v>
      </c>
      <c r="BE68" s="85">
        <f>N68*M68</f>
        <v>0</v>
      </c>
      <c r="BF68" s="85">
        <f>N68*M68</f>
        <v>0</v>
      </c>
      <c r="BG68" s="85">
        <f>N68*M68</f>
        <v>0</v>
      </c>
      <c r="BH68" s="85">
        <f>N68*M68</f>
        <v>0</v>
      </c>
      <c r="BI68" s="85">
        <f t="shared" ref="BI68" si="166">SUM(BI69:BI70)</f>
        <v>0.3</v>
      </c>
      <c r="BJ68" s="109"/>
      <c r="BK68" s="110">
        <f t="shared" si="62"/>
        <v>0</v>
      </c>
      <c r="BL68" s="88">
        <f t="shared" si="18"/>
        <v>0.6</v>
      </c>
      <c r="BM68" s="90"/>
      <c r="BN68" s="88"/>
      <c r="BO68" s="91"/>
      <c r="BP68" s="102">
        <f t="shared" si="28"/>
        <v>0</v>
      </c>
      <c r="BQ68" s="103"/>
      <c r="BR68" s="88">
        <v>0</v>
      </c>
      <c r="BS68" s="38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4"/>
      <c r="DD68" s="95"/>
      <c r="DE68" s="95"/>
    </row>
    <row r="69" spans="1:109" ht="47.25" x14ac:dyDescent="0.25">
      <c r="A69" s="124" t="s">
        <v>120</v>
      </c>
      <c r="B69" s="51">
        <v>0.9</v>
      </c>
      <c r="C69" s="69"/>
      <c r="D69" s="84">
        <f t="shared" si="19"/>
        <v>0</v>
      </c>
      <c r="E69" s="70">
        <v>0.02</v>
      </c>
      <c r="F69" s="99">
        <v>15</v>
      </c>
      <c r="G69" s="58"/>
      <c r="H69" s="100">
        <v>0.3</v>
      </c>
      <c r="I69" s="58"/>
      <c r="J69" s="58"/>
      <c r="K69" s="38"/>
      <c r="L69" s="55">
        <f t="shared" si="85"/>
        <v>0.3</v>
      </c>
      <c r="M69" s="43">
        <v>899</v>
      </c>
      <c r="N69" s="74">
        <f t="shared" si="138"/>
        <v>2697</v>
      </c>
      <c r="O69" s="88">
        <f t="shared" si="9"/>
        <v>0.3</v>
      </c>
      <c r="P69" s="38"/>
      <c r="Q69" s="100">
        <v>0.3</v>
      </c>
      <c r="R69" s="38"/>
      <c r="S69" s="38"/>
      <c r="T69" s="55">
        <f t="shared" si="86"/>
        <v>0.3</v>
      </c>
      <c r="U69" s="43">
        <v>899</v>
      </c>
      <c r="V69" s="76">
        <f>U69*T69/100*1000</f>
        <v>2697</v>
      </c>
      <c r="W69" s="88">
        <f t="shared" si="2"/>
        <v>0.3</v>
      </c>
      <c r="X69" s="58"/>
      <c r="Y69" s="100">
        <v>0.3</v>
      </c>
      <c r="Z69" s="58"/>
      <c r="AA69" s="58"/>
      <c r="AB69" s="55">
        <f t="shared" si="139"/>
        <v>0.3</v>
      </c>
      <c r="AC69" s="43">
        <v>899</v>
      </c>
      <c r="AD69" s="74">
        <f t="shared" si="12"/>
        <v>2697</v>
      </c>
      <c r="AE69" s="88">
        <f t="shared" si="21"/>
        <v>0.6</v>
      </c>
      <c r="AF69" s="58"/>
      <c r="AG69" s="100">
        <v>0.3</v>
      </c>
      <c r="AH69" s="58"/>
      <c r="AI69" s="58"/>
      <c r="AJ69" s="55">
        <f t="shared" ref="AJ69:AJ70" si="167">SUM(AF69:AI69)</f>
        <v>0.3</v>
      </c>
      <c r="AK69" s="43">
        <v>899</v>
      </c>
      <c r="AL69" s="74">
        <f t="shared" si="120"/>
        <v>2697</v>
      </c>
      <c r="AM69" s="88">
        <f t="shared" si="24"/>
        <v>0.6</v>
      </c>
      <c r="AN69" s="58"/>
      <c r="AO69" s="100">
        <v>0.3</v>
      </c>
      <c r="AP69" s="58"/>
      <c r="AQ69" s="58"/>
      <c r="AR69" s="38"/>
      <c r="AS69" s="59">
        <f t="shared" ref="AS69:AS70" si="168">SUM(AN69:AQ69)</f>
        <v>0.3</v>
      </c>
      <c r="AT69" s="43">
        <v>899</v>
      </c>
      <c r="AU69" s="74">
        <f t="shared" si="142"/>
        <v>2697</v>
      </c>
      <c r="AV69" s="88">
        <f t="shared" si="15"/>
        <v>0.6</v>
      </c>
      <c r="AW69" s="38"/>
      <c r="AX69" s="100">
        <v>0.3</v>
      </c>
      <c r="AY69" s="38"/>
      <c r="AZ69" s="38"/>
      <c r="BA69" s="55">
        <f>SUM(AW69:AZ69)</f>
        <v>0.3</v>
      </c>
      <c r="BB69" s="43">
        <v>899</v>
      </c>
      <c r="BC69" s="76">
        <f t="shared" ref="BC69:BC70" si="169">BB69*BA69/100*1000</f>
        <v>2697</v>
      </c>
      <c r="BD69" s="88">
        <f t="shared" si="17"/>
        <v>0.6</v>
      </c>
      <c r="BE69" s="58"/>
      <c r="BF69" s="100">
        <v>0.3</v>
      </c>
      <c r="BG69" s="58"/>
      <c r="BH69" s="58"/>
      <c r="BI69" s="55">
        <f t="shared" ref="BI69:BI70" si="170">SUM(BE69:BH69)</f>
        <v>0.3</v>
      </c>
      <c r="BJ69" s="43">
        <v>899</v>
      </c>
      <c r="BK69" s="74">
        <f t="shared" si="62"/>
        <v>2697</v>
      </c>
      <c r="BL69" s="88">
        <f t="shared" si="18"/>
        <v>0.6</v>
      </c>
      <c r="BM69" s="90"/>
      <c r="BN69" s="88">
        <f t="shared" si="27"/>
        <v>3.6</v>
      </c>
      <c r="BO69" s="140">
        <v>130</v>
      </c>
      <c r="BP69" s="102">
        <f t="shared" si="28"/>
        <v>468</v>
      </c>
      <c r="BQ69" s="103"/>
      <c r="BR69" s="88">
        <v>3.6</v>
      </c>
      <c r="BS69" s="38"/>
      <c r="DC69" s="105"/>
      <c r="DD69" s="106"/>
      <c r="DE69" s="106"/>
    </row>
    <row r="70" spans="1:109" x14ac:dyDescent="0.25">
      <c r="A70" s="178" t="s">
        <v>121</v>
      </c>
      <c r="B70" s="121">
        <v>0.25</v>
      </c>
      <c r="C70" s="143"/>
      <c r="D70" s="84">
        <f t="shared" si="19"/>
        <v>0</v>
      </c>
      <c r="E70" s="70">
        <v>1.2500000000000001E-2</v>
      </c>
      <c r="F70" s="99">
        <v>15</v>
      </c>
      <c r="G70" s="58"/>
      <c r="H70" s="100"/>
      <c r="I70" s="58"/>
      <c r="J70" s="58"/>
      <c r="K70" s="38"/>
      <c r="L70" s="55">
        <f t="shared" si="85"/>
        <v>0</v>
      </c>
      <c r="M70" s="43">
        <v>899</v>
      </c>
      <c r="N70" s="74">
        <f t="shared" si="138"/>
        <v>0</v>
      </c>
      <c r="O70" s="88">
        <f t="shared" si="9"/>
        <v>0</v>
      </c>
      <c r="P70" s="38"/>
      <c r="Q70" s="100"/>
      <c r="R70" s="38"/>
      <c r="S70" s="38"/>
      <c r="T70" s="55">
        <f t="shared" si="86"/>
        <v>0</v>
      </c>
      <c r="U70" s="43">
        <v>899</v>
      </c>
      <c r="V70" s="76">
        <f>U70*T70/100*1000</f>
        <v>0</v>
      </c>
      <c r="W70" s="88">
        <f t="shared" si="2"/>
        <v>0</v>
      </c>
      <c r="X70" s="58"/>
      <c r="Y70" s="58"/>
      <c r="Z70" s="58"/>
      <c r="AA70" s="58"/>
      <c r="AB70" s="55">
        <f t="shared" si="139"/>
        <v>0</v>
      </c>
      <c r="AC70" s="43">
        <v>899</v>
      </c>
      <c r="AD70" s="74">
        <f t="shared" si="12"/>
        <v>0</v>
      </c>
      <c r="AE70" s="88">
        <f t="shared" si="21"/>
        <v>0</v>
      </c>
      <c r="AF70" s="58"/>
      <c r="AG70" s="58"/>
      <c r="AH70" s="58"/>
      <c r="AI70" s="58"/>
      <c r="AJ70" s="55">
        <f t="shared" si="167"/>
        <v>0</v>
      </c>
      <c r="AK70" s="43">
        <v>899</v>
      </c>
      <c r="AL70" s="74">
        <f t="shared" si="120"/>
        <v>0</v>
      </c>
      <c r="AM70" s="88">
        <f t="shared" si="24"/>
        <v>0</v>
      </c>
      <c r="AN70" s="58"/>
      <c r="AO70" s="58"/>
      <c r="AP70" s="58"/>
      <c r="AQ70" s="58"/>
      <c r="AR70" s="38"/>
      <c r="AS70" s="59">
        <f t="shared" si="168"/>
        <v>0</v>
      </c>
      <c r="AT70" s="43">
        <v>899</v>
      </c>
      <c r="AU70" s="74">
        <f t="shared" si="142"/>
        <v>0</v>
      </c>
      <c r="AV70" s="88">
        <f t="shared" si="15"/>
        <v>0</v>
      </c>
      <c r="AW70" s="38"/>
      <c r="AX70" s="58"/>
      <c r="AY70" s="38"/>
      <c r="AZ70" s="38"/>
      <c r="BA70" s="55">
        <f t="shared" si="159"/>
        <v>0</v>
      </c>
      <c r="BB70" s="43">
        <v>899</v>
      </c>
      <c r="BC70" s="76">
        <f t="shared" si="169"/>
        <v>0</v>
      </c>
      <c r="BD70" s="88">
        <f t="shared" si="17"/>
        <v>0</v>
      </c>
      <c r="BE70" s="58"/>
      <c r="BF70" s="58"/>
      <c r="BG70" s="58"/>
      <c r="BH70" s="58"/>
      <c r="BI70" s="55">
        <f t="shared" si="170"/>
        <v>0</v>
      </c>
      <c r="BJ70" s="43">
        <v>899</v>
      </c>
      <c r="BK70" s="74">
        <f t="shared" si="62"/>
        <v>0</v>
      </c>
      <c r="BL70" s="88">
        <f t="shared" si="18"/>
        <v>0</v>
      </c>
      <c r="BM70" s="90"/>
      <c r="BN70" s="88">
        <f t="shared" si="27"/>
        <v>0</v>
      </c>
      <c r="BO70" s="91"/>
      <c r="BP70" s="102">
        <f t="shared" si="28"/>
        <v>0</v>
      </c>
      <c r="BQ70" s="103"/>
      <c r="BR70" s="88">
        <v>0</v>
      </c>
      <c r="BS70" s="38"/>
      <c r="BT70" s="104"/>
      <c r="DC70" s="105"/>
      <c r="DD70" s="106"/>
      <c r="DE70" s="106"/>
    </row>
    <row r="71" spans="1:109" s="96" customFormat="1" x14ac:dyDescent="0.25">
      <c r="A71" s="122" t="s">
        <v>122</v>
      </c>
      <c r="B71" s="179"/>
      <c r="C71" s="84"/>
      <c r="D71" s="84">
        <f t="shared" si="19"/>
        <v>0</v>
      </c>
      <c r="E71" s="83"/>
      <c r="F71" s="99">
        <v>15</v>
      </c>
      <c r="G71" s="85">
        <f t="shared" si="146"/>
        <v>0</v>
      </c>
      <c r="H71" s="85">
        <f t="shared" si="147"/>
        <v>0</v>
      </c>
      <c r="I71" s="85">
        <f t="shared" si="148"/>
        <v>0</v>
      </c>
      <c r="J71" s="85">
        <f t="shared" si="149"/>
        <v>0</v>
      </c>
      <c r="K71" s="85"/>
      <c r="L71" s="55"/>
      <c r="M71" s="109"/>
      <c r="N71" s="110">
        <f t="shared" si="138"/>
        <v>0</v>
      </c>
      <c r="O71" s="88">
        <f t="shared" si="9"/>
        <v>0</v>
      </c>
      <c r="P71" s="85">
        <f>SUM(P72:P73)</f>
        <v>0</v>
      </c>
      <c r="Q71" s="85"/>
      <c r="R71" s="85">
        <f t="shared" ref="R71:S71" si="171">SUM(R72:R73)</f>
        <v>0</v>
      </c>
      <c r="S71" s="85">
        <f t="shared" si="171"/>
        <v>0</v>
      </c>
      <c r="T71" s="85"/>
      <c r="U71" s="109"/>
      <c r="V71" s="109"/>
      <c r="W71" s="88">
        <f t="shared" si="2"/>
        <v>0</v>
      </c>
      <c r="X71" s="85">
        <f>F71*E71</f>
        <v>0</v>
      </c>
      <c r="Y71" s="85">
        <f>F71*E71</f>
        <v>0</v>
      </c>
      <c r="Z71" s="85">
        <f>F71*E71</f>
        <v>0</v>
      </c>
      <c r="AA71" s="85">
        <f>F71*E71</f>
        <v>0</v>
      </c>
      <c r="AB71" s="85"/>
      <c r="AC71" s="109"/>
      <c r="AD71" s="110">
        <f t="shared" si="12"/>
        <v>0</v>
      </c>
      <c r="AE71" s="88">
        <f t="shared" si="21"/>
        <v>0</v>
      </c>
      <c r="AF71" s="85">
        <f>SUM(AF72:AF73)</f>
        <v>0</v>
      </c>
      <c r="AG71" s="85">
        <f>SUM(AG72:AG73)</f>
        <v>2.7</v>
      </c>
      <c r="AH71" s="85">
        <f t="shared" ref="AH71:AI71" si="172">SUM(AH72:AH73)</f>
        <v>0</v>
      </c>
      <c r="AI71" s="85">
        <f t="shared" si="172"/>
        <v>0</v>
      </c>
      <c r="AJ71" s="85">
        <f>SUM(AJ72:AJ73)</f>
        <v>2.7</v>
      </c>
      <c r="AK71" s="109"/>
      <c r="AL71" s="110">
        <f t="shared" si="120"/>
        <v>0</v>
      </c>
      <c r="AM71" s="88">
        <f t="shared" si="24"/>
        <v>5.4</v>
      </c>
      <c r="AN71" s="85">
        <f>O71*N71</f>
        <v>0</v>
      </c>
      <c r="AO71" s="85">
        <f>O71*N71</f>
        <v>0</v>
      </c>
      <c r="AP71" s="85">
        <f>O71*N71</f>
        <v>0</v>
      </c>
      <c r="AQ71" s="85">
        <f>O71*N71</f>
        <v>0</v>
      </c>
      <c r="AR71" s="85"/>
      <c r="AS71" s="59"/>
      <c r="AT71" s="109"/>
      <c r="AU71" s="110">
        <f t="shared" si="142"/>
        <v>0</v>
      </c>
      <c r="AV71" s="88">
        <f t="shared" si="15"/>
        <v>0</v>
      </c>
      <c r="AW71" s="85">
        <f>SUM(AW72:AW73)</f>
        <v>0</v>
      </c>
      <c r="AX71" s="85"/>
      <c r="AY71" s="85">
        <f t="shared" ref="AY71:AZ71" si="173">SUM(AY72:AY73)</f>
        <v>0</v>
      </c>
      <c r="AZ71" s="85">
        <f t="shared" si="173"/>
        <v>0</v>
      </c>
      <c r="BA71" s="85"/>
      <c r="BB71" s="109"/>
      <c r="BC71" s="109"/>
      <c r="BD71" s="88">
        <f t="shared" si="17"/>
        <v>0</v>
      </c>
      <c r="BE71" s="85">
        <f>N71*M71</f>
        <v>0</v>
      </c>
      <c r="BF71" s="85">
        <f>N71*M71</f>
        <v>0</v>
      </c>
      <c r="BG71" s="85">
        <f>N71*M71</f>
        <v>0</v>
      </c>
      <c r="BH71" s="85">
        <f>N71*M71</f>
        <v>0</v>
      </c>
      <c r="BI71" s="85"/>
      <c r="BJ71" s="109"/>
      <c r="BK71" s="110">
        <f t="shared" si="62"/>
        <v>0</v>
      </c>
      <c r="BL71" s="88">
        <f t="shared" si="18"/>
        <v>0</v>
      </c>
      <c r="BM71" s="90"/>
      <c r="BN71" s="88">
        <f t="shared" si="27"/>
        <v>5.4</v>
      </c>
      <c r="BO71" s="91"/>
      <c r="BP71" s="102">
        <f t="shared" si="28"/>
        <v>0</v>
      </c>
      <c r="BQ71" s="103"/>
      <c r="BR71" s="88">
        <v>0</v>
      </c>
      <c r="BS71" s="38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4"/>
      <c r="DD71" s="95"/>
      <c r="DE71" s="95"/>
    </row>
    <row r="72" spans="1:109" ht="47.25" x14ac:dyDescent="0.25">
      <c r="A72" s="107" t="s">
        <v>123</v>
      </c>
      <c r="B72" s="53">
        <v>1</v>
      </c>
      <c r="C72" s="108">
        <v>0.25</v>
      </c>
      <c r="D72" s="84">
        <f t="shared" si="19"/>
        <v>3.75</v>
      </c>
      <c r="E72" s="70">
        <v>0.1</v>
      </c>
      <c r="F72" s="99">
        <v>15</v>
      </c>
      <c r="G72" s="58"/>
      <c r="H72" s="100">
        <f t="shared" si="147"/>
        <v>1.5</v>
      </c>
      <c r="I72" s="58"/>
      <c r="J72" s="58"/>
      <c r="K72" s="38"/>
      <c r="L72" s="55">
        <f t="shared" si="85"/>
        <v>1.5</v>
      </c>
      <c r="M72" s="43">
        <v>80</v>
      </c>
      <c r="N72" s="74">
        <f t="shared" si="138"/>
        <v>1200</v>
      </c>
      <c r="O72" s="88">
        <f t="shared" si="9"/>
        <v>1.5</v>
      </c>
      <c r="P72" s="38"/>
      <c r="Q72" s="100">
        <f>F72*E72</f>
        <v>1.5</v>
      </c>
      <c r="R72" s="38"/>
      <c r="S72" s="38"/>
      <c r="T72" s="55">
        <f t="shared" si="86"/>
        <v>1.5</v>
      </c>
      <c r="U72" s="43">
        <v>80</v>
      </c>
      <c r="V72" s="76">
        <f>U72*T72/100*1000</f>
        <v>1200</v>
      </c>
      <c r="W72" s="88">
        <f t="shared" si="2"/>
        <v>1.5</v>
      </c>
      <c r="X72" s="58"/>
      <c r="Y72" s="100">
        <v>1.5</v>
      </c>
      <c r="Z72" s="58"/>
      <c r="AA72" s="58"/>
      <c r="AB72" s="55">
        <f t="shared" si="139"/>
        <v>1.5</v>
      </c>
      <c r="AC72" s="43">
        <v>80</v>
      </c>
      <c r="AD72" s="74">
        <f t="shared" si="12"/>
        <v>1200</v>
      </c>
      <c r="AE72" s="88">
        <f t="shared" si="21"/>
        <v>3</v>
      </c>
      <c r="AF72" s="58"/>
      <c r="AG72" s="100">
        <v>1.5</v>
      </c>
      <c r="AH72" s="58"/>
      <c r="AI72" s="58"/>
      <c r="AJ72" s="55">
        <f t="shared" ref="AJ72:AJ73" si="174">SUM(AF72:AI72)</f>
        <v>1.5</v>
      </c>
      <c r="AK72" s="43">
        <v>80</v>
      </c>
      <c r="AL72" s="74">
        <f t="shared" si="120"/>
        <v>1200</v>
      </c>
      <c r="AM72" s="88">
        <f t="shared" si="24"/>
        <v>3</v>
      </c>
      <c r="AN72" s="58"/>
      <c r="AO72" s="100">
        <v>1.5</v>
      </c>
      <c r="AP72" s="58"/>
      <c r="AQ72" s="58"/>
      <c r="AR72" s="38"/>
      <c r="AS72" s="59">
        <f t="shared" ref="AS72:AS73" si="175">SUM(AN72:AQ72)</f>
        <v>1.5</v>
      </c>
      <c r="AT72" s="43">
        <v>80</v>
      </c>
      <c r="AU72" s="74">
        <f t="shared" si="142"/>
        <v>1200</v>
      </c>
      <c r="AV72" s="88">
        <f t="shared" si="15"/>
        <v>3</v>
      </c>
      <c r="AW72" s="38"/>
      <c r="AX72" s="100">
        <v>1.5</v>
      </c>
      <c r="AY72" s="38"/>
      <c r="AZ72" s="38"/>
      <c r="BA72" s="55">
        <f t="shared" ref="BA72:BA73" si="176">SUM(AW72:AZ72)</f>
        <v>1.5</v>
      </c>
      <c r="BB72" s="43">
        <v>80</v>
      </c>
      <c r="BC72" s="76">
        <f t="shared" ref="BC72:BC73" si="177">BB72*BA72/100*1000</f>
        <v>1200</v>
      </c>
      <c r="BD72" s="88">
        <f t="shared" si="17"/>
        <v>3</v>
      </c>
      <c r="BE72" s="58"/>
      <c r="BF72" s="100">
        <v>1.5</v>
      </c>
      <c r="BG72" s="58"/>
      <c r="BH72" s="58"/>
      <c r="BI72" s="55">
        <f t="shared" ref="BI72:BI73" si="178">SUM(BE72:BH72)</f>
        <v>1.5</v>
      </c>
      <c r="BJ72" s="43">
        <v>80</v>
      </c>
      <c r="BK72" s="74">
        <f t="shared" si="62"/>
        <v>1200</v>
      </c>
      <c r="BL72" s="88">
        <f t="shared" si="18"/>
        <v>3</v>
      </c>
      <c r="BM72" s="90"/>
      <c r="BN72" s="88">
        <f t="shared" si="27"/>
        <v>18</v>
      </c>
      <c r="BO72" s="140">
        <v>38</v>
      </c>
      <c r="BP72" s="102">
        <f t="shared" si="28"/>
        <v>684</v>
      </c>
      <c r="BQ72" s="103"/>
      <c r="BR72" s="88">
        <v>18</v>
      </c>
      <c r="BS72" s="38"/>
      <c r="DC72" s="105"/>
      <c r="DD72" s="106"/>
      <c r="DE72" s="106"/>
    </row>
    <row r="73" spans="1:109" x14ac:dyDescent="0.25">
      <c r="A73" s="180" t="s">
        <v>124</v>
      </c>
      <c r="B73" s="181">
        <v>0.25</v>
      </c>
      <c r="C73" s="143">
        <v>0.08</v>
      </c>
      <c r="D73" s="84">
        <f t="shared" si="19"/>
        <v>1.2</v>
      </c>
      <c r="E73" s="70">
        <v>0.08</v>
      </c>
      <c r="F73" s="99">
        <v>15</v>
      </c>
      <c r="G73" s="58"/>
      <c r="H73" s="58"/>
      <c r="I73" s="58"/>
      <c r="J73" s="58"/>
      <c r="K73" s="38"/>
      <c r="L73" s="55">
        <f t="shared" si="85"/>
        <v>0</v>
      </c>
      <c r="M73" s="43">
        <v>315</v>
      </c>
      <c r="N73" s="74">
        <f t="shared" si="138"/>
        <v>0</v>
      </c>
      <c r="O73" s="88">
        <f t="shared" si="9"/>
        <v>0</v>
      </c>
      <c r="P73" s="38"/>
      <c r="Q73" s="100">
        <v>1.2</v>
      </c>
      <c r="R73" s="38"/>
      <c r="S73" s="38"/>
      <c r="T73" s="55">
        <f t="shared" si="86"/>
        <v>1.2</v>
      </c>
      <c r="U73" s="43">
        <v>315</v>
      </c>
      <c r="V73" s="76">
        <f>U73*T73/100*1000</f>
        <v>3780</v>
      </c>
      <c r="W73" s="88">
        <f t="shared" ref="W73:W99" si="179">T73*1</f>
        <v>1.2</v>
      </c>
      <c r="X73" s="58"/>
      <c r="Y73" s="38"/>
      <c r="Z73" s="58"/>
      <c r="AA73" s="58"/>
      <c r="AB73" s="55">
        <f t="shared" si="139"/>
        <v>0</v>
      </c>
      <c r="AC73" s="43">
        <v>315</v>
      </c>
      <c r="AD73" s="74">
        <f t="shared" si="12"/>
        <v>0</v>
      </c>
      <c r="AE73" s="88">
        <f t="shared" si="21"/>
        <v>0</v>
      </c>
      <c r="AF73" s="58"/>
      <c r="AG73" s="100">
        <v>1.2</v>
      </c>
      <c r="AH73" s="58"/>
      <c r="AI73" s="58"/>
      <c r="AJ73" s="55">
        <f t="shared" si="174"/>
        <v>1.2</v>
      </c>
      <c r="AK73" s="43">
        <v>315</v>
      </c>
      <c r="AL73" s="74">
        <f t="shared" si="120"/>
        <v>3780</v>
      </c>
      <c r="AM73" s="88">
        <f t="shared" si="24"/>
        <v>2.4</v>
      </c>
      <c r="AN73" s="58"/>
      <c r="AO73" s="58"/>
      <c r="AP73" s="58"/>
      <c r="AQ73" s="58"/>
      <c r="AR73" s="38"/>
      <c r="AS73" s="59">
        <f t="shared" si="175"/>
        <v>0</v>
      </c>
      <c r="AT73" s="43">
        <v>315</v>
      </c>
      <c r="AU73" s="74">
        <f t="shared" si="142"/>
        <v>0</v>
      </c>
      <c r="AV73" s="88">
        <f t="shared" si="15"/>
        <v>0</v>
      </c>
      <c r="AW73" s="38"/>
      <c r="AX73" s="100">
        <v>1.2</v>
      </c>
      <c r="AY73" s="38"/>
      <c r="AZ73" s="38"/>
      <c r="BA73" s="55">
        <f t="shared" si="176"/>
        <v>1.2</v>
      </c>
      <c r="BB73" s="43">
        <v>315</v>
      </c>
      <c r="BC73" s="76">
        <f t="shared" si="177"/>
        <v>3780</v>
      </c>
      <c r="BD73" s="88">
        <f t="shared" si="17"/>
        <v>2.4</v>
      </c>
      <c r="BE73" s="58"/>
      <c r="BF73" s="38"/>
      <c r="BG73" s="58"/>
      <c r="BH73" s="58"/>
      <c r="BI73" s="55">
        <f t="shared" si="178"/>
        <v>0</v>
      </c>
      <c r="BJ73" s="43">
        <v>315</v>
      </c>
      <c r="BK73" s="74">
        <f t="shared" si="62"/>
        <v>0</v>
      </c>
      <c r="BL73" s="88">
        <f t="shared" si="18"/>
        <v>0</v>
      </c>
      <c r="BM73" s="90"/>
      <c r="BN73" s="88">
        <f t="shared" si="27"/>
        <v>6</v>
      </c>
      <c r="BO73" s="140">
        <v>1050</v>
      </c>
      <c r="BP73" s="102">
        <f t="shared" si="28"/>
        <v>6300</v>
      </c>
      <c r="BQ73" s="103"/>
      <c r="BR73" s="88">
        <v>6</v>
      </c>
      <c r="BS73" s="38"/>
      <c r="BT73" s="104"/>
      <c r="DC73" s="105"/>
      <c r="DD73" s="106"/>
      <c r="DE73" s="106"/>
    </row>
    <row r="74" spans="1:109" s="96" customFormat="1" ht="31.5" x14ac:dyDescent="0.25">
      <c r="A74" s="182" t="s">
        <v>125</v>
      </c>
      <c r="B74" s="179"/>
      <c r="C74" s="108">
        <v>0.32</v>
      </c>
      <c r="D74" s="84">
        <f t="shared" si="19"/>
        <v>4.8</v>
      </c>
      <c r="E74" s="83"/>
      <c r="F74" s="99">
        <v>15</v>
      </c>
      <c r="G74" s="85">
        <f t="shared" ref="G74:L74" si="180">SUM(G75:G85)</f>
        <v>0</v>
      </c>
      <c r="H74" s="85">
        <f t="shared" si="180"/>
        <v>3.45</v>
      </c>
      <c r="I74" s="85">
        <f t="shared" si="180"/>
        <v>0</v>
      </c>
      <c r="J74" s="85">
        <f t="shared" si="180"/>
        <v>0</v>
      </c>
      <c r="K74" s="85">
        <f t="shared" si="180"/>
        <v>0</v>
      </c>
      <c r="L74" s="55">
        <f t="shared" si="180"/>
        <v>3.45</v>
      </c>
      <c r="M74" s="109"/>
      <c r="N74" s="110">
        <f t="shared" si="138"/>
        <v>0</v>
      </c>
      <c r="O74" s="88">
        <f t="shared" ref="O74:O99" si="181">L74*1</f>
        <v>3.45</v>
      </c>
      <c r="P74" s="85">
        <f>SUM(P75:P85)</f>
        <v>0</v>
      </c>
      <c r="Q74" s="85">
        <f>SUM(Q75:Q85)</f>
        <v>3.8650000000000002</v>
      </c>
      <c r="R74" s="85">
        <f>SUM(R75:R85)</f>
        <v>0</v>
      </c>
      <c r="S74" s="85">
        <f>SUM(S75:S85)</f>
        <v>0</v>
      </c>
      <c r="T74" s="85">
        <f>SUM(T75:T85)</f>
        <v>3.8650000000000002</v>
      </c>
      <c r="U74" s="109"/>
      <c r="V74" s="109"/>
      <c r="W74" s="88">
        <f t="shared" si="179"/>
        <v>3.8650000000000002</v>
      </c>
      <c r="X74" s="85">
        <f>F74*E74</f>
        <v>0</v>
      </c>
      <c r="Y74" s="85">
        <f>F74*E74</f>
        <v>0</v>
      </c>
      <c r="Z74" s="85">
        <f>F74*E74</f>
        <v>0</v>
      </c>
      <c r="AA74" s="85">
        <f>F74*E74</f>
        <v>0</v>
      </c>
      <c r="AB74" s="85">
        <f>SUM(AB75:AB85)</f>
        <v>10.28</v>
      </c>
      <c r="AC74" s="109"/>
      <c r="AD74" s="110">
        <f t="shared" si="12"/>
        <v>0</v>
      </c>
      <c r="AE74" s="88">
        <f t="shared" si="21"/>
        <v>20.56</v>
      </c>
      <c r="AF74" s="85">
        <f t="shared" ref="AF74:AI74" si="182">SUM(AF75:AF85)</f>
        <v>0</v>
      </c>
      <c r="AG74" s="85">
        <f t="shared" si="182"/>
        <v>1.425</v>
      </c>
      <c r="AH74" s="85">
        <f t="shared" si="182"/>
        <v>0</v>
      </c>
      <c r="AI74" s="85">
        <f t="shared" si="182"/>
        <v>1.0900000000000001</v>
      </c>
      <c r="AJ74" s="85">
        <f>SUM(AJ75:AJ85)</f>
        <v>2.5150000000000001</v>
      </c>
      <c r="AK74" s="109"/>
      <c r="AL74" s="110">
        <f t="shared" si="120"/>
        <v>0</v>
      </c>
      <c r="AM74" s="88">
        <f t="shared" si="24"/>
        <v>5.03</v>
      </c>
      <c r="AN74" s="85">
        <f t="shared" ref="AN74:AS74" si="183">SUM(AN75:AN85)</f>
        <v>0</v>
      </c>
      <c r="AO74" s="85">
        <f t="shared" si="183"/>
        <v>1.54</v>
      </c>
      <c r="AP74" s="85">
        <f t="shared" si="183"/>
        <v>0</v>
      </c>
      <c r="AQ74" s="85">
        <f t="shared" si="183"/>
        <v>0</v>
      </c>
      <c r="AR74" s="85">
        <f t="shared" si="183"/>
        <v>0</v>
      </c>
      <c r="AS74" s="59">
        <f t="shared" si="183"/>
        <v>1.54</v>
      </c>
      <c r="AT74" s="109"/>
      <c r="AU74" s="110">
        <f t="shared" si="142"/>
        <v>0</v>
      </c>
      <c r="AV74" s="88">
        <f t="shared" ref="AV74:AV99" si="184">AS74*2</f>
        <v>3.08</v>
      </c>
      <c r="AW74" s="85">
        <f>SUM(AW75:AW85)</f>
        <v>0</v>
      </c>
      <c r="AX74" s="85">
        <f>SUM(AX75:AX85)</f>
        <v>1.25</v>
      </c>
      <c r="AY74" s="85">
        <f>SUM(AY75:AY85)</f>
        <v>0</v>
      </c>
      <c r="AZ74" s="85">
        <f>SUM(AZ75:AZ85)</f>
        <v>0</v>
      </c>
      <c r="BA74" s="85">
        <f>SUM(BA75:BA85)</f>
        <v>1.25</v>
      </c>
      <c r="BB74" s="109"/>
      <c r="BC74" s="109"/>
      <c r="BD74" s="88">
        <f t="shared" ref="BD74:BD99" si="185">BA74*2</f>
        <v>2.5</v>
      </c>
      <c r="BE74" s="85">
        <f>N74*M74</f>
        <v>0</v>
      </c>
      <c r="BF74" s="85">
        <f>N74*M74</f>
        <v>0</v>
      </c>
      <c r="BG74" s="85">
        <f>N74*M74</f>
        <v>0</v>
      </c>
      <c r="BH74" s="85">
        <f>N74*M74</f>
        <v>0</v>
      </c>
      <c r="BI74" s="85">
        <f>SUM(BI75:BI85)</f>
        <v>2.64</v>
      </c>
      <c r="BJ74" s="109"/>
      <c r="BK74" s="110">
        <f t="shared" si="62"/>
        <v>0</v>
      </c>
      <c r="BL74" s="88">
        <f t="shared" ref="BL74:BL99" si="186">BI74*2</f>
        <v>5.28</v>
      </c>
      <c r="BM74" s="90"/>
      <c r="BN74" s="88">
        <f t="shared" si="27"/>
        <v>43.765000000000001</v>
      </c>
      <c r="BO74" s="91"/>
      <c r="BP74" s="102">
        <f t="shared" si="28"/>
        <v>0</v>
      </c>
      <c r="BQ74" s="103"/>
      <c r="BR74" s="88">
        <v>0</v>
      </c>
      <c r="BS74" s="38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4"/>
      <c r="DD74" s="95"/>
      <c r="DE74" s="95"/>
    </row>
    <row r="75" spans="1:109" ht="31.5" x14ac:dyDescent="0.25">
      <c r="A75" s="183" t="s">
        <v>126</v>
      </c>
      <c r="B75" s="53">
        <v>1</v>
      </c>
      <c r="C75" s="69"/>
      <c r="D75" s="84">
        <f t="shared" ref="D75:D99" si="187">C75*15</f>
        <v>0</v>
      </c>
      <c r="E75" s="70">
        <v>0.1</v>
      </c>
      <c r="F75" s="99">
        <v>15</v>
      </c>
      <c r="G75" s="58"/>
      <c r="H75" s="100">
        <f t="shared" si="147"/>
        <v>1.5</v>
      </c>
      <c r="I75" s="58"/>
      <c r="J75" s="58"/>
      <c r="K75" s="38"/>
      <c r="L75" s="55">
        <f t="shared" si="85"/>
        <v>1.5</v>
      </c>
      <c r="M75" s="43">
        <v>12</v>
      </c>
      <c r="N75" s="74">
        <f t="shared" si="138"/>
        <v>180</v>
      </c>
      <c r="O75" s="88">
        <f t="shared" si="181"/>
        <v>1.5</v>
      </c>
      <c r="P75" s="38"/>
      <c r="Q75" s="100">
        <f>F75*E75</f>
        <v>1.5</v>
      </c>
      <c r="R75" s="38"/>
      <c r="S75" s="38"/>
      <c r="T75" s="55">
        <f t="shared" si="86"/>
        <v>1.5</v>
      </c>
      <c r="U75" s="43">
        <v>12</v>
      </c>
      <c r="V75" s="76">
        <f t="shared" ref="V75:V85" si="188">U75*T75/100*1000</f>
        <v>180</v>
      </c>
      <c r="W75" s="88">
        <f t="shared" si="179"/>
        <v>1.5</v>
      </c>
      <c r="X75" s="58"/>
      <c r="Y75" s="100">
        <f>F75*E75</f>
        <v>1.5</v>
      </c>
      <c r="Z75" s="58">
        <f>F75*E75</f>
        <v>1.5</v>
      </c>
      <c r="AA75" s="58">
        <f>F75*E75</f>
        <v>1.5</v>
      </c>
      <c r="AB75" s="55">
        <f t="shared" si="139"/>
        <v>4.5</v>
      </c>
      <c r="AC75" s="43">
        <v>12</v>
      </c>
      <c r="AD75" s="74">
        <f t="shared" ref="AD75:AD99" si="189">AC75*AB75/100*1000</f>
        <v>540</v>
      </c>
      <c r="AE75" s="88">
        <f t="shared" ref="AE75:AE99" si="190">AB75*2</f>
        <v>9</v>
      </c>
      <c r="AF75" s="58"/>
      <c r="AG75" s="58"/>
      <c r="AH75" s="58"/>
      <c r="AI75" s="58"/>
      <c r="AJ75" s="55">
        <f t="shared" ref="AJ75:AJ83" si="191">SUM(AF75:AI75)</f>
        <v>0</v>
      </c>
      <c r="AK75" s="43">
        <v>12</v>
      </c>
      <c r="AL75" s="74">
        <f t="shared" si="120"/>
        <v>0</v>
      </c>
      <c r="AM75" s="88">
        <f t="shared" ref="AM75:AM99" si="192">AJ75*2</f>
        <v>0</v>
      </c>
      <c r="AN75" s="58"/>
      <c r="AO75" s="58"/>
      <c r="AP75" s="58"/>
      <c r="AQ75" s="58"/>
      <c r="AR75" s="38"/>
      <c r="AS75" s="59">
        <f t="shared" ref="AS75:AS85" si="193">SUM(AN75:AQ75)</f>
        <v>0</v>
      </c>
      <c r="AT75" s="43">
        <v>12</v>
      </c>
      <c r="AU75" s="74">
        <f t="shared" si="142"/>
        <v>0</v>
      </c>
      <c r="AV75" s="88">
        <f t="shared" si="184"/>
        <v>0</v>
      </c>
      <c r="AW75" s="38"/>
      <c r="AX75" s="58"/>
      <c r="AY75" s="38"/>
      <c r="AZ75" s="38"/>
      <c r="BA75" s="55">
        <f t="shared" ref="BA75:BA85" si="194">SUM(AW75:AZ75)</f>
        <v>0</v>
      </c>
      <c r="BB75" s="43">
        <v>12</v>
      </c>
      <c r="BC75" s="76">
        <f t="shared" ref="BC75:BC85" si="195">BB75*BA75/100*1000</f>
        <v>0</v>
      </c>
      <c r="BD75" s="88">
        <f t="shared" si="185"/>
        <v>0</v>
      </c>
      <c r="BE75" s="58"/>
      <c r="BF75" s="58"/>
      <c r="BG75" s="58"/>
      <c r="BH75" s="58"/>
      <c r="BI75" s="55">
        <f t="shared" ref="BI75:BI83" si="196">SUM(BE75:BH75)</f>
        <v>0</v>
      </c>
      <c r="BJ75" s="43">
        <v>12</v>
      </c>
      <c r="BK75" s="74">
        <f t="shared" si="62"/>
        <v>0</v>
      </c>
      <c r="BL75" s="88">
        <f t="shared" si="186"/>
        <v>0</v>
      </c>
      <c r="BM75" s="90"/>
      <c r="BN75" s="88">
        <f t="shared" si="27"/>
        <v>12</v>
      </c>
      <c r="BO75" s="140">
        <v>142</v>
      </c>
      <c r="BP75" s="102">
        <f t="shared" ref="BP75:BP97" si="197">BO75*BN75</f>
        <v>1704</v>
      </c>
      <c r="BQ75" s="103"/>
      <c r="BR75" s="88">
        <v>12</v>
      </c>
      <c r="BS75" s="38"/>
      <c r="DC75" s="105"/>
      <c r="DD75" s="106"/>
      <c r="DE75" s="106"/>
    </row>
    <row r="76" spans="1:109" x14ac:dyDescent="0.25">
      <c r="A76" s="183" t="s">
        <v>127</v>
      </c>
      <c r="B76" s="53">
        <v>1</v>
      </c>
      <c r="C76" s="69"/>
      <c r="D76" s="84">
        <f t="shared" si="187"/>
        <v>0</v>
      </c>
      <c r="E76" s="70">
        <v>0.1</v>
      </c>
      <c r="F76" s="99">
        <v>15</v>
      </c>
      <c r="G76" s="58"/>
      <c r="H76" s="100">
        <f t="shared" si="147"/>
        <v>1.5</v>
      </c>
      <c r="I76" s="58"/>
      <c r="J76" s="58"/>
      <c r="K76" s="38"/>
      <c r="L76" s="55">
        <f t="shared" si="85"/>
        <v>1.5</v>
      </c>
      <c r="M76" s="43">
        <v>15</v>
      </c>
      <c r="N76" s="74">
        <f t="shared" si="138"/>
        <v>225</v>
      </c>
      <c r="O76" s="88">
        <f t="shared" si="181"/>
        <v>1.5</v>
      </c>
      <c r="P76" s="38"/>
      <c r="Q76" s="100">
        <f>F76*E76</f>
        <v>1.5</v>
      </c>
      <c r="R76" s="38"/>
      <c r="S76" s="38"/>
      <c r="T76" s="55">
        <f t="shared" si="86"/>
        <v>1.5</v>
      </c>
      <c r="U76" s="43">
        <v>15</v>
      </c>
      <c r="V76" s="76">
        <f t="shared" si="188"/>
        <v>225</v>
      </c>
      <c r="W76" s="88">
        <f t="shared" si="179"/>
        <v>1.5</v>
      </c>
      <c r="X76" s="58"/>
      <c r="Y76" s="100">
        <f>F76*E76</f>
        <v>1.5</v>
      </c>
      <c r="Z76" s="58">
        <f>F76*E76</f>
        <v>1.5</v>
      </c>
      <c r="AA76" s="58">
        <f>F76*E76</f>
        <v>1.5</v>
      </c>
      <c r="AB76" s="55">
        <f t="shared" si="139"/>
        <v>4.5</v>
      </c>
      <c r="AC76" s="43">
        <v>15</v>
      </c>
      <c r="AD76" s="74">
        <f t="shared" si="189"/>
        <v>675</v>
      </c>
      <c r="AE76" s="88">
        <f t="shared" si="190"/>
        <v>9</v>
      </c>
      <c r="AF76" s="58"/>
      <c r="AG76" s="58"/>
      <c r="AH76" s="58"/>
      <c r="AI76" s="58"/>
      <c r="AJ76" s="55">
        <f t="shared" si="191"/>
        <v>0</v>
      </c>
      <c r="AK76" s="43">
        <v>15</v>
      </c>
      <c r="AL76" s="74">
        <f t="shared" si="120"/>
        <v>0</v>
      </c>
      <c r="AM76" s="88">
        <f t="shared" si="192"/>
        <v>0</v>
      </c>
      <c r="AN76" s="58"/>
      <c r="AO76" s="58"/>
      <c r="AP76" s="58"/>
      <c r="AQ76" s="58"/>
      <c r="AR76" s="38"/>
      <c r="AS76" s="59">
        <f t="shared" si="193"/>
        <v>0</v>
      </c>
      <c r="AT76" s="43">
        <v>15</v>
      </c>
      <c r="AU76" s="74">
        <f t="shared" si="142"/>
        <v>0</v>
      </c>
      <c r="AV76" s="88">
        <f t="shared" si="184"/>
        <v>0</v>
      </c>
      <c r="AW76" s="38"/>
      <c r="AX76" s="58"/>
      <c r="AY76" s="38"/>
      <c r="AZ76" s="38"/>
      <c r="BA76" s="55">
        <f t="shared" si="194"/>
        <v>0</v>
      </c>
      <c r="BB76" s="43">
        <v>15</v>
      </c>
      <c r="BC76" s="76">
        <f t="shared" si="195"/>
        <v>0</v>
      </c>
      <c r="BD76" s="88">
        <f t="shared" si="185"/>
        <v>0</v>
      </c>
      <c r="BE76" s="58"/>
      <c r="BF76" s="58"/>
      <c r="BG76" s="58"/>
      <c r="BH76" s="58"/>
      <c r="BI76" s="55">
        <f t="shared" si="196"/>
        <v>0</v>
      </c>
      <c r="BJ76" s="43">
        <v>15</v>
      </c>
      <c r="BK76" s="74">
        <f t="shared" si="62"/>
        <v>0</v>
      </c>
      <c r="BL76" s="88">
        <f t="shared" si="186"/>
        <v>0</v>
      </c>
      <c r="BM76" s="90"/>
      <c r="BN76" s="88">
        <f t="shared" si="27"/>
        <v>12</v>
      </c>
      <c r="BO76" s="140">
        <v>148</v>
      </c>
      <c r="BP76" s="102">
        <f t="shared" si="197"/>
        <v>1776</v>
      </c>
      <c r="BQ76" s="103"/>
      <c r="BR76" s="88">
        <v>12</v>
      </c>
      <c r="BS76" s="38"/>
      <c r="DC76" s="105"/>
      <c r="DD76" s="106"/>
      <c r="DE76" s="106"/>
    </row>
    <row r="77" spans="1:109" ht="31.5" x14ac:dyDescent="0.25">
      <c r="A77" s="183" t="s">
        <v>128</v>
      </c>
      <c r="B77" s="53">
        <v>1</v>
      </c>
      <c r="C77" s="69"/>
      <c r="D77" s="84">
        <f t="shared" si="187"/>
        <v>0</v>
      </c>
      <c r="E77" s="70">
        <v>0.05</v>
      </c>
      <c r="F77" s="99">
        <v>15</v>
      </c>
      <c r="G77" s="58"/>
      <c r="H77" s="58"/>
      <c r="I77" s="58"/>
      <c r="J77" s="58"/>
      <c r="K77" s="38"/>
      <c r="L77" s="55">
        <f t="shared" si="85"/>
        <v>0</v>
      </c>
      <c r="M77" s="43">
        <v>31</v>
      </c>
      <c r="N77" s="74">
        <f t="shared" si="138"/>
        <v>0</v>
      </c>
      <c r="O77" s="88">
        <f t="shared" si="181"/>
        <v>0</v>
      </c>
      <c r="P77" s="38"/>
      <c r="Q77" s="58"/>
      <c r="R77" s="38"/>
      <c r="S77" s="38"/>
      <c r="T77" s="55">
        <f t="shared" si="86"/>
        <v>0</v>
      </c>
      <c r="U77" s="43">
        <v>31</v>
      </c>
      <c r="V77" s="76">
        <f t="shared" si="188"/>
        <v>0</v>
      </c>
      <c r="W77" s="88">
        <f t="shared" si="179"/>
        <v>0</v>
      </c>
      <c r="X77" s="58"/>
      <c r="Y77" s="58"/>
      <c r="Z77" s="58"/>
      <c r="AA77" s="58"/>
      <c r="AB77" s="55">
        <f t="shared" si="139"/>
        <v>0</v>
      </c>
      <c r="AC77" s="43">
        <v>31</v>
      </c>
      <c r="AD77" s="74">
        <f t="shared" si="189"/>
        <v>0</v>
      </c>
      <c r="AE77" s="88">
        <f t="shared" si="190"/>
        <v>0</v>
      </c>
      <c r="AF77" s="58"/>
      <c r="AG77" s="100">
        <v>0.75</v>
      </c>
      <c r="AH77" s="58"/>
      <c r="AI77" s="58"/>
      <c r="AJ77" s="55">
        <f t="shared" si="191"/>
        <v>0.75</v>
      </c>
      <c r="AK77" s="43">
        <v>31</v>
      </c>
      <c r="AL77" s="74">
        <f t="shared" si="120"/>
        <v>232.5</v>
      </c>
      <c r="AM77" s="88">
        <f t="shared" si="192"/>
        <v>1.5</v>
      </c>
      <c r="AN77" s="58"/>
      <c r="AO77" s="58"/>
      <c r="AP77" s="58"/>
      <c r="AQ77" s="58"/>
      <c r="AR77" s="38"/>
      <c r="AS77" s="59">
        <f t="shared" si="193"/>
        <v>0</v>
      </c>
      <c r="AT77" s="43">
        <v>31</v>
      </c>
      <c r="AU77" s="74">
        <f t="shared" si="142"/>
        <v>0</v>
      </c>
      <c r="AV77" s="88">
        <f t="shared" si="184"/>
        <v>0</v>
      </c>
      <c r="AW77" s="38"/>
      <c r="AX77" s="58"/>
      <c r="AY77" s="38"/>
      <c r="AZ77" s="38"/>
      <c r="BA77" s="55">
        <f t="shared" si="194"/>
        <v>0</v>
      </c>
      <c r="BB77" s="43">
        <v>31</v>
      </c>
      <c r="BC77" s="76">
        <f t="shared" si="195"/>
        <v>0</v>
      </c>
      <c r="BD77" s="88">
        <f t="shared" si="185"/>
        <v>0</v>
      </c>
      <c r="BE77" s="58"/>
      <c r="BF77" s="58"/>
      <c r="BG77" s="58"/>
      <c r="BH77" s="58"/>
      <c r="BI77" s="55">
        <f t="shared" si="196"/>
        <v>0</v>
      </c>
      <c r="BJ77" s="43">
        <v>31</v>
      </c>
      <c r="BK77" s="74">
        <f t="shared" si="62"/>
        <v>0</v>
      </c>
      <c r="BL77" s="88">
        <f t="shared" si="186"/>
        <v>0</v>
      </c>
      <c r="BM77" s="90"/>
      <c r="BN77" s="88">
        <f t="shared" ref="BN77:BN93" si="198">O77+W77+AE77+AM77+AV77+BD77+BL77</f>
        <v>1.5</v>
      </c>
      <c r="BO77" s="140">
        <v>25</v>
      </c>
      <c r="BP77" s="102">
        <f t="shared" si="197"/>
        <v>37.5</v>
      </c>
      <c r="BQ77" s="103"/>
      <c r="BR77" s="88">
        <v>1.5</v>
      </c>
      <c r="BS77" s="38"/>
      <c r="DC77" s="105"/>
      <c r="DD77" s="106"/>
      <c r="DE77" s="106"/>
    </row>
    <row r="78" spans="1:109" x14ac:dyDescent="0.25">
      <c r="A78" s="183" t="s">
        <v>129</v>
      </c>
      <c r="B78" s="53">
        <v>1</v>
      </c>
      <c r="C78" s="69"/>
      <c r="D78" s="84">
        <f t="shared" si="187"/>
        <v>0</v>
      </c>
      <c r="E78" s="70">
        <v>1.4999999999999999E-2</v>
      </c>
      <c r="F78" s="99">
        <v>15</v>
      </c>
      <c r="G78" s="58"/>
      <c r="H78" s="100">
        <v>0.22500000000000001</v>
      </c>
      <c r="I78" s="58"/>
      <c r="J78" s="58"/>
      <c r="K78" s="38"/>
      <c r="L78" s="55">
        <f t="shared" si="85"/>
        <v>0.22500000000000001</v>
      </c>
      <c r="M78" s="43">
        <v>41</v>
      </c>
      <c r="N78" s="74">
        <f t="shared" si="138"/>
        <v>92.25</v>
      </c>
      <c r="O78" s="88">
        <f t="shared" si="181"/>
        <v>0.22500000000000001</v>
      </c>
      <c r="P78" s="38"/>
      <c r="Q78" s="100">
        <v>0.22500000000000001</v>
      </c>
      <c r="R78" s="38"/>
      <c r="S78" s="38"/>
      <c r="T78" s="55">
        <f t="shared" si="86"/>
        <v>0.22500000000000001</v>
      </c>
      <c r="U78" s="43">
        <v>41</v>
      </c>
      <c r="V78" s="76">
        <f t="shared" si="188"/>
        <v>92.25</v>
      </c>
      <c r="W78" s="88">
        <f t="shared" si="179"/>
        <v>0.22500000000000001</v>
      </c>
      <c r="X78" s="58"/>
      <c r="Y78" s="100">
        <v>0.22500000000000001</v>
      </c>
      <c r="Z78" s="58"/>
      <c r="AA78" s="58"/>
      <c r="AB78" s="55">
        <f t="shared" si="139"/>
        <v>0.22500000000000001</v>
      </c>
      <c r="AC78" s="43">
        <v>41</v>
      </c>
      <c r="AD78" s="74">
        <f t="shared" si="189"/>
        <v>92.25</v>
      </c>
      <c r="AE78" s="88">
        <f t="shared" si="190"/>
        <v>0.45</v>
      </c>
      <c r="AF78" s="58"/>
      <c r="AG78" s="100">
        <v>0.22500000000000001</v>
      </c>
      <c r="AH78" s="58"/>
      <c r="AI78" s="58"/>
      <c r="AJ78" s="55">
        <f t="shared" si="191"/>
        <v>0.22500000000000001</v>
      </c>
      <c r="AK78" s="43">
        <v>41</v>
      </c>
      <c r="AL78" s="74">
        <f t="shared" si="120"/>
        <v>92.25</v>
      </c>
      <c r="AM78" s="88">
        <f t="shared" si="192"/>
        <v>0.45</v>
      </c>
      <c r="AN78" s="58"/>
      <c r="AO78" s="100">
        <v>0.22500000000000001</v>
      </c>
      <c r="AP78" s="58"/>
      <c r="AQ78" s="58"/>
      <c r="AR78" s="38"/>
      <c r="AS78" s="59">
        <f t="shared" si="193"/>
        <v>0.22500000000000001</v>
      </c>
      <c r="AT78" s="43">
        <v>41</v>
      </c>
      <c r="AU78" s="74">
        <f t="shared" si="142"/>
        <v>92.25</v>
      </c>
      <c r="AV78" s="88">
        <f t="shared" si="184"/>
        <v>0.45</v>
      </c>
      <c r="AW78" s="38"/>
      <c r="AX78" s="100">
        <v>0.22500000000000001</v>
      </c>
      <c r="AY78" s="38"/>
      <c r="AZ78" s="38"/>
      <c r="BA78" s="55">
        <f t="shared" si="194"/>
        <v>0.22500000000000001</v>
      </c>
      <c r="BB78" s="43">
        <v>41</v>
      </c>
      <c r="BC78" s="76">
        <f t="shared" si="195"/>
        <v>92.25</v>
      </c>
      <c r="BD78" s="88">
        <f t="shared" si="185"/>
        <v>0.45</v>
      </c>
      <c r="BE78" s="58"/>
      <c r="BF78" s="100">
        <v>0.22500000000000001</v>
      </c>
      <c r="BG78" s="58"/>
      <c r="BH78" s="58"/>
      <c r="BI78" s="55">
        <f t="shared" si="196"/>
        <v>0.22500000000000001</v>
      </c>
      <c r="BJ78" s="43">
        <v>41</v>
      </c>
      <c r="BK78" s="74">
        <f t="shared" si="62"/>
        <v>92.25</v>
      </c>
      <c r="BL78" s="88">
        <f t="shared" si="186"/>
        <v>0.45</v>
      </c>
      <c r="BM78" s="90"/>
      <c r="BN78" s="88">
        <v>3</v>
      </c>
      <c r="BO78" s="140">
        <v>40</v>
      </c>
      <c r="BP78" s="102">
        <f t="shared" si="197"/>
        <v>120</v>
      </c>
      <c r="BQ78" s="103"/>
      <c r="BR78" s="88">
        <v>3</v>
      </c>
      <c r="BS78" s="38"/>
      <c r="DC78" s="105"/>
      <c r="DD78" s="106"/>
      <c r="DE78" s="106"/>
    </row>
    <row r="79" spans="1:109" ht="31.5" x14ac:dyDescent="0.25">
      <c r="A79" s="183" t="s">
        <v>130</v>
      </c>
      <c r="B79" s="53">
        <v>1</v>
      </c>
      <c r="C79" s="69"/>
      <c r="D79" s="84">
        <f t="shared" si="187"/>
        <v>0</v>
      </c>
      <c r="E79" s="70">
        <v>1.4999999999999999E-2</v>
      </c>
      <c r="F79" s="99">
        <v>15</v>
      </c>
      <c r="G79" s="58"/>
      <c r="H79" s="100">
        <v>0.22500000000000001</v>
      </c>
      <c r="I79" s="58"/>
      <c r="J79" s="58"/>
      <c r="K79" s="38"/>
      <c r="L79" s="55">
        <f t="shared" si="85"/>
        <v>0.22500000000000001</v>
      </c>
      <c r="M79" s="43">
        <v>29</v>
      </c>
      <c r="N79" s="74">
        <f t="shared" si="138"/>
        <v>65.25</v>
      </c>
      <c r="O79" s="88">
        <f t="shared" si="181"/>
        <v>0.22500000000000001</v>
      </c>
      <c r="P79" s="38"/>
      <c r="Q79" s="100">
        <v>0.22500000000000001</v>
      </c>
      <c r="R79" s="38"/>
      <c r="S79" s="38"/>
      <c r="T79" s="55">
        <f t="shared" si="86"/>
        <v>0.22500000000000001</v>
      </c>
      <c r="U79" s="43">
        <v>29</v>
      </c>
      <c r="V79" s="76">
        <f t="shared" si="188"/>
        <v>65.25</v>
      </c>
      <c r="W79" s="88">
        <f t="shared" si="179"/>
        <v>0.22500000000000001</v>
      </c>
      <c r="X79" s="58"/>
      <c r="Y79" s="100">
        <v>0.22500000000000001</v>
      </c>
      <c r="Z79" s="58"/>
      <c r="AA79" s="58"/>
      <c r="AB79" s="55">
        <f t="shared" si="139"/>
        <v>0.22500000000000001</v>
      </c>
      <c r="AC79" s="43">
        <v>29</v>
      </c>
      <c r="AD79" s="74">
        <f t="shared" si="189"/>
        <v>65.25</v>
      </c>
      <c r="AE79" s="88">
        <f t="shared" si="190"/>
        <v>0.45</v>
      </c>
      <c r="AF79" s="58"/>
      <c r="AG79" s="100">
        <v>0.22500000000000001</v>
      </c>
      <c r="AH79" s="58"/>
      <c r="AI79" s="58"/>
      <c r="AJ79" s="55">
        <f t="shared" si="191"/>
        <v>0.22500000000000001</v>
      </c>
      <c r="AK79" s="43">
        <v>29</v>
      </c>
      <c r="AL79" s="74">
        <f t="shared" si="120"/>
        <v>65.25</v>
      </c>
      <c r="AM79" s="88">
        <f t="shared" si="192"/>
        <v>0.45</v>
      </c>
      <c r="AN79" s="58"/>
      <c r="AO79" s="100">
        <v>0.22500000000000001</v>
      </c>
      <c r="AP79" s="58"/>
      <c r="AQ79" s="58"/>
      <c r="AR79" s="38"/>
      <c r="AS79" s="59">
        <f t="shared" si="193"/>
        <v>0.22500000000000001</v>
      </c>
      <c r="AT79" s="43">
        <v>29</v>
      </c>
      <c r="AU79" s="74">
        <f t="shared" si="142"/>
        <v>65.25</v>
      </c>
      <c r="AV79" s="88">
        <f t="shared" si="184"/>
        <v>0.45</v>
      </c>
      <c r="AW79" s="38"/>
      <c r="AX79" s="100">
        <v>0.22500000000000001</v>
      </c>
      <c r="AY79" s="38"/>
      <c r="AZ79" s="38"/>
      <c r="BA79" s="55">
        <f t="shared" si="194"/>
        <v>0.22500000000000001</v>
      </c>
      <c r="BB79" s="43">
        <v>29</v>
      </c>
      <c r="BC79" s="76">
        <f t="shared" si="195"/>
        <v>65.25</v>
      </c>
      <c r="BD79" s="88">
        <f t="shared" si="185"/>
        <v>0.45</v>
      </c>
      <c r="BE79" s="58"/>
      <c r="BF79" s="100">
        <v>0.22500000000000001</v>
      </c>
      <c r="BG79" s="58"/>
      <c r="BH79" s="58"/>
      <c r="BI79" s="55">
        <f t="shared" si="196"/>
        <v>0.22500000000000001</v>
      </c>
      <c r="BJ79" s="43">
        <v>29</v>
      </c>
      <c r="BK79" s="74">
        <f t="shared" si="62"/>
        <v>65.25</v>
      </c>
      <c r="BL79" s="88">
        <f t="shared" si="186"/>
        <v>0.45</v>
      </c>
      <c r="BM79" s="90"/>
      <c r="BN79" s="88">
        <f t="shared" si="198"/>
        <v>2.7</v>
      </c>
      <c r="BO79" s="140">
        <v>50</v>
      </c>
      <c r="BP79" s="102">
        <f t="shared" si="197"/>
        <v>135</v>
      </c>
      <c r="BQ79" s="103"/>
      <c r="BR79" s="88">
        <v>2.7</v>
      </c>
      <c r="BS79" s="38"/>
      <c r="DC79" s="105"/>
      <c r="DD79" s="106"/>
      <c r="DE79" s="106"/>
    </row>
    <row r="80" spans="1:109" x14ac:dyDescent="0.25">
      <c r="A80" s="183" t="s">
        <v>131</v>
      </c>
      <c r="B80" s="53">
        <v>1</v>
      </c>
      <c r="C80" s="69"/>
      <c r="D80" s="84">
        <f t="shared" si="187"/>
        <v>0</v>
      </c>
      <c r="E80" s="70">
        <v>1.4999999999999999E-2</v>
      </c>
      <c r="F80" s="99">
        <v>15</v>
      </c>
      <c r="G80" s="58"/>
      <c r="H80" s="58"/>
      <c r="I80" s="58"/>
      <c r="J80" s="58"/>
      <c r="K80" s="38"/>
      <c r="L80" s="55">
        <f t="shared" si="85"/>
        <v>0</v>
      </c>
      <c r="M80" s="43">
        <v>46</v>
      </c>
      <c r="N80" s="74">
        <f t="shared" si="138"/>
        <v>0</v>
      </c>
      <c r="O80" s="88">
        <f t="shared" si="181"/>
        <v>0</v>
      </c>
      <c r="P80" s="38"/>
      <c r="Q80" s="38"/>
      <c r="R80" s="38"/>
      <c r="S80" s="38"/>
      <c r="T80" s="55">
        <f t="shared" si="86"/>
        <v>0</v>
      </c>
      <c r="U80" s="43">
        <v>46</v>
      </c>
      <c r="V80" s="76">
        <f t="shared" si="188"/>
        <v>0</v>
      </c>
      <c r="W80" s="88">
        <f t="shared" si="179"/>
        <v>0</v>
      </c>
      <c r="X80" s="58"/>
      <c r="Y80" s="38"/>
      <c r="Z80" s="58"/>
      <c r="AA80" s="58"/>
      <c r="AB80" s="55">
        <f t="shared" si="139"/>
        <v>0</v>
      </c>
      <c r="AC80" s="43">
        <v>46</v>
      </c>
      <c r="AD80" s="74">
        <f t="shared" si="189"/>
        <v>0</v>
      </c>
      <c r="AE80" s="88">
        <f t="shared" si="190"/>
        <v>0</v>
      </c>
      <c r="AF80" s="58"/>
      <c r="AG80" s="100">
        <v>0.22500000000000001</v>
      </c>
      <c r="AH80" s="58"/>
      <c r="AI80" s="58"/>
      <c r="AJ80" s="55">
        <f t="shared" si="191"/>
        <v>0.22500000000000001</v>
      </c>
      <c r="AK80" s="43">
        <v>46</v>
      </c>
      <c r="AL80" s="74">
        <f t="shared" si="120"/>
        <v>103.5</v>
      </c>
      <c r="AM80" s="88">
        <f t="shared" si="192"/>
        <v>0.45</v>
      </c>
      <c r="AN80" s="58"/>
      <c r="AO80" s="58"/>
      <c r="AP80" s="58"/>
      <c r="AQ80" s="58"/>
      <c r="AR80" s="38"/>
      <c r="AS80" s="59">
        <f t="shared" si="193"/>
        <v>0</v>
      </c>
      <c r="AT80" s="43">
        <v>46</v>
      </c>
      <c r="AU80" s="74">
        <f t="shared" si="142"/>
        <v>0</v>
      </c>
      <c r="AV80" s="88">
        <f t="shared" si="184"/>
        <v>0</v>
      </c>
      <c r="AW80" s="38"/>
      <c r="AX80" s="38"/>
      <c r="AY80" s="38"/>
      <c r="AZ80" s="38"/>
      <c r="BA80" s="55">
        <f t="shared" si="194"/>
        <v>0</v>
      </c>
      <c r="BB80" s="43">
        <v>46</v>
      </c>
      <c r="BC80" s="76">
        <f t="shared" si="195"/>
        <v>0</v>
      </c>
      <c r="BD80" s="88">
        <f t="shared" si="185"/>
        <v>0</v>
      </c>
      <c r="BE80" s="58"/>
      <c r="BF80" s="38"/>
      <c r="BG80" s="58"/>
      <c r="BH80" s="58"/>
      <c r="BI80" s="55">
        <f t="shared" si="196"/>
        <v>0</v>
      </c>
      <c r="BJ80" s="43">
        <v>46</v>
      </c>
      <c r="BK80" s="74">
        <f t="shared" si="62"/>
        <v>0</v>
      </c>
      <c r="BL80" s="88">
        <f t="shared" si="186"/>
        <v>0</v>
      </c>
      <c r="BM80" s="90"/>
      <c r="BN80" s="88">
        <v>0.5</v>
      </c>
      <c r="BO80" s="140">
        <v>31</v>
      </c>
      <c r="BP80" s="102">
        <f t="shared" si="197"/>
        <v>15.5</v>
      </c>
      <c r="BQ80" s="103"/>
      <c r="BR80" s="88">
        <v>0.5</v>
      </c>
      <c r="BS80" s="38"/>
      <c r="DC80" s="105"/>
      <c r="DD80" s="106"/>
      <c r="DE80" s="106"/>
    </row>
    <row r="81" spans="1:109" ht="31.5" x14ac:dyDescent="0.25">
      <c r="A81" s="184" t="s">
        <v>132</v>
      </c>
      <c r="B81" s="53">
        <v>0.4</v>
      </c>
      <c r="C81" s="69"/>
      <c r="D81" s="84">
        <f t="shared" si="187"/>
        <v>0</v>
      </c>
      <c r="E81" s="70">
        <v>0.04</v>
      </c>
      <c r="F81" s="99">
        <v>15</v>
      </c>
      <c r="G81" s="58"/>
      <c r="H81" s="58"/>
      <c r="I81" s="58"/>
      <c r="J81" s="58"/>
      <c r="K81" s="38"/>
      <c r="L81" s="55">
        <f t="shared" si="85"/>
        <v>0</v>
      </c>
      <c r="M81" s="43">
        <v>75</v>
      </c>
      <c r="N81" s="74">
        <f t="shared" si="138"/>
        <v>0</v>
      </c>
      <c r="O81" s="88">
        <f t="shared" si="181"/>
        <v>0</v>
      </c>
      <c r="P81" s="38"/>
      <c r="Q81" s="58"/>
      <c r="R81" s="38"/>
      <c r="S81" s="38"/>
      <c r="T81" s="55">
        <f t="shared" si="86"/>
        <v>0</v>
      </c>
      <c r="U81" s="43">
        <v>75</v>
      </c>
      <c r="V81" s="76">
        <f t="shared" si="188"/>
        <v>0</v>
      </c>
      <c r="W81" s="88">
        <f t="shared" si="179"/>
        <v>0</v>
      </c>
      <c r="X81" s="58"/>
      <c r="Y81" s="38"/>
      <c r="Z81" s="58"/>
      <c r="AA81" s="58"/>
      <c r="AB81" s="55">
        <f t="shared" si="139"/>
        <v>0</v>
      </c>
      <c r="AC81" s="43">
        <v>75</v>
      </c>
      <c r="AD81" s="74">
        <f t="shared" si="189"/>
        <v>0</v>
      </c>
      <c r="AE81" s="88">
        <f t="shared" si="190"/>
        <v>0</v>
      </c>
      <c r="AF81" s="58"/>
      <c r="AG81" s="38"/>
      <c r="AH81" s="58"/>
      <c r="AI81" s="58"/>
      <c r="AJ81" s="55">
        <f t="shared" si="191"/>
        <v>0</v>
      </c>
      <c r="AK81" s="43">
        <v>75</v>
      </c>
      <c r="AL81" s="74">
        <f t="shared" si="120"/>
        <v>0</v>
      </c>
      <c r="AM81" s="88">
        <f t="shared" si="192"/>
        <v>0</v>
      </c>
      <c r="AN81" s="58"/>
      <c r="AO81" s="58"/>
      <c r="AP81" s="58"/>
      <c r="AQ81" s="58"/>
      <c r="AR81" s="38"/>
      <c r="AS81" s="59">
        <f t="shared" si="193"/>
        <v>0</v>
      </c>
      <c r="AT81" s="43">
        <v>75</v>
      </c>
      <c r="AU81" s="74">
        <f t="shared" si="142"/>
        <v>0</v>
      </c>
      <c r="AV81" s="88">
        <f t="shared" si="184"/>
        <v>0</v>
      </c>
      <c r="AW81" s="38"/>
      <c r="AX81" s="100">
        <v>0.8</v>
      </c>
      <c r="AY81" s="38"/>
      <c r="AZ81" s="38"/>
      <c r="BA81" s="55">
        <f t="shared" si="194"/>
        <v>0.8</v>
      </c>
      <c r="BB81" s="43">
        <v>75</v>
      </c>
      <c r="BC81" s="76">
        <f t="shared" si="195"/>
        <v>600</v>
      </c>
      <c r="BD81" s="88">
        <f t="shared" si="185"/>
        <v>1.6</v>
      </c>
      <c r="BE81" s="58"/>
      <c r="BF81" s="38"/>
      <c r="BG81" s="58"/>
      <c r="BH81" s="58"/>
      <c r="BI81" s="55">
        <f t="shared" si="196"/>
        <v>0</v>
      </c>
      <c r="BJ81" s="43">
        <v>75</v>
      </c>
      <c r="BK81" s="74">
        <f t="shared" si="62"/>
        <v>0</v>
      </c>
      <c r="BL81" s="88">
        <f t="shared" si="186"/>
        <v>0</v>
      </c>
      <c r="BM81" s="90"/>
      <c r="BN81" s="88">
        <f t="shared" si="198"/>
        <v>1.6</v>
      </c>
      <c r="BO81" s="140">
        <v>135</v>
      </c>
      <c r="BP81" s="102">
        <f t="shared" si="197"/>
        <v>216</v>
      </c>
      <c r="BQ81" s="103"/>
      <c r="BR81" s="88">
        <v>1.6</v>
      </c>
      <c r="BS81" s="38"/>
      <c r="DC81" s="105"/>
      <c r="DD81" s="106"/>
      <c r="DE81" s="106"/>
    </row>
    <row r="82" spans="1:109" ht="63" x14ac:dyDescent="0.25">
      <c r="A82" s="183" t="s">
        <v>133</v>
      </c>
      <c r="B82" s="53">
        <v>0.34</v>
      </c>
      <c r="C82" s="69"/>
      <c r="D82" s="84">
        <f t="shared" si="187"/>
        <v>0</v>
      </c>
      <c r="E82" s="70">
        <v>3.4000000000000002E-2</v>
      </c>
      <c r="F82" s="99">
        <v>15</v>
      </c>
      <c r="G82" s="58"/>
      <c r="H82" s="58"/>
      <c r="I82" s="58"/>
      <c r="J82" s="58"/>
      <c r="K82" s="38"/>
      <c r="L82" s="55">
        <f t="shared" si="85"/>
        <v>0</v>
      </c>
      <c r="M82" s="43">
        <v>58</v>
      </c>
      <c r="N82" s="74">
        <f t="shared" si="138"/>
        <v>0</v>
      </c>
      <c r="O82" s="88">
        <f t="shared" si="181"/>
        <v>0</v>
      </c>
      <c r="P82" s="38"/>
      <c r="Q82" s="38"/>
      <c r="R82" s="38"/>
      <c r="S82" s="58"/>
      <c r="T82" s="55">
        <f t="shared" si="86"/>
        <v>0</v>
      </c>
      <c r="U82" s="43">
        <v>58</v>
      </c>
      <c r="V82" s="76">
        <f t="shared" si="188"/>
        <v>0</v>
      </c>
      <c r="W82" s="88">
        <f t="shared" si="179"/>
        <v>0</v>
      </c>
      <c r="X82" s="58"/>
      <c r="Y82" s="38"/>
      <c r="Z82" s="58"/>
      <c r="AA82" s="58"/>
      <c r="AB82" s="55">
        <f t="shared" si="139"/>
        <v>0</v>
      </c>
      <c r="AC82" s="43">
        <v>58</v>
      </c>
      <c r="AD82" s="74">
        <f t="shared" si="189"/>
        <v>0</v>
      </c>
      <c r="AE82" s="88">
        <f t="shared" si="190"/>
        <v>0</v>
      </c>
      <c r="AF82" s="58"/>
      <c r="AG82" s="58"/>
      <c r="AH82" s="58"/>
      <c r="AI82" s="58"/>
      <c r="AJ82" s="55">
        <f t="shared" si="191"/>
        <v>0</v>
      </c>
      <c r="AK82" s="43">
        <v>58</v>
      </c>
      <c r="AL82" s="74">
        <f t="shared" si="120"/>
        <v>0</v>
      </c>
      <c r="AM82" s="88">
        <f t="shared" si="192"/>
        <v>0</v>
      </c>
      <c r="AN82" s="58"/>
      <c r="AO82" s="58"/>
      <c r="AP82" s="58"/>
      <c r="AQ82" s="58"/>
      <c r="AR82" s="38"/>
      <c r="AS82" s="59">
        <f t="shared" si="193"/>
        <v>0</v>
      </c>
      <c r="AT82" s="43">
        <v>58</v>
      </c>
      <c r="AU82" s="74">
        <f t="shared" si="142"/>
        <v>0</v>
      </c>
      <c r="AV82" s="88">
        <f t="shared" si="184"/>
        <v>0</v>
      </c>
      <c r="AW82" s="38"/>
      <c r="AX82" s="38"/>
      <c r="AY82" s="38"/>
      <c r="AZ82" s="58"/>
      <c r="BA82" s="55">
        <f t="shared" si="194"/>
        <v>0</v>
      </c>
      <c r="BB82" s="43">
        <v>58</v>
      </c>
      <c r="BC82" s="76">
        <f t="shared" si="195"/>
        <v>0</v>
      </c>
      <c r="BD82" s="88">
        <f t="shared" si="185"/>
        <v>0</v>
      </c>
      <c r="BE82" s="58"/>
      <c r="BF82" s="38"/>
      <c r="BG82" s="58"/>
      <c r="BH82" s="58"/>
      <c r="BI82" s="55">
        <f t="shared" si="196"/>
        <v>0</v>
      </c>
      <c r="BJ82" s="43">
        <v>58</v>
      </c>
      <c r="BK82" s="74">
        <f t="shared" si="62"/>
        <v>0</v>
      </c>
      <c r="BL82" s="88">
        <f t="shared" si="186"/>
        <v>0</v>
      </c>
      <c r="BM82" s="90"/>
      <c r="BN82" s="88">
        <f t="shared" si="198"/>
        <v>0</v>
      </c>
      <c r="BO82" s="140"/>
      <c r="BP82" s="102">
        <f t="shared" si="197"/>
        <v>0</v>
      </c>
      <c r="BQ82" s="103"/>
      <c r="BR82" s="88">
        <v>0</v>
      </c>
      <c r="BS82" s="38"/>
      <c r="DC82" s="105"/>
      <c r="DD82" s="106"/>
      <c r="DE82" s="106"/>
    </row>
    <row r="83" spans="1:109" x14ac:dyDescent="0.25">
      <c r="A83" s="183" t="s">
        <v>134</v>
      </c>
      <c r="B83" s="185">
        <v>0.54500000000000004</v>
      </c>
      <c r="C83" s="69"/>
      <c r="D83" s="84">
        <f t="shared" si="187"/>
        <v>0</v>
      </c>
      <c r="E83" s="146">
        <v>5.45E-2</v>
      </c>
      <c r="F83" s="99">
        <v>15</v>
      </c>
      <c r="G83" s="58"/>
      <c r="H83" s="58"/>
      <c r="I83" s="58"/>
      <c r="J83" s="58"/>
      <c r="K83" s="38"/>
      <c r="L83" s="55">
        <f t="shared" si="85"/>
        <v>0</v>
      </c>
      <c r="M83" s="43">
        <v>97</v>
      </c>
      <c r="N83" s="74">
        <f t="shared" si="138"/>
        <v>0</v>
      </c>
      <c r="O83" s="88">
        <f t="shared" si="181"/>
        <v>0</v>
      </c>
      <c r="P83" s="38"/>
      <c r="Q83" s="38"/>
      <c r="R83" s="38"/>
      <c r="S83" s="38"/>
      <c r="T83" s="55">
        <f t="shared" si="86"/>
        <v>0</v>
      </c>
      <c r="U83" s="43">
        <v>97</v>
      </c>
      <c r="V83" s="76">
        <f t="shared" si="188"/>
        <v>0</v>
      </c>
      <c r="W83" s="88">
        <f t="shared" si="179"/>
        <v>0</v>
      </c>
      <c r="X83" s="58"/>
      <c r="Y83" s="38"/>
      <c r="Z83" s="58"/>
      <c r="AA83" s="58"/>
      <c r="AB83" s="55">
        <f t="shared" si="139"/>
        <v>0</v>
      </c>
      <c r="AC83" s="43">
        <v>97</v>
      </c>
      <c r="AD83" s="74">
        <f t="shared" si="189"/>
        <v>0</v>
      </c>
      <c r="AE83" s="88">
        <f t="shared" si="190"/>
        <v>0</v>
      </c>
      <c r="AF83" s="58"/>
      <c r="AG83" s="38"/>
      <c r="AH83" s="58"/>
      <c r="AI83" s="100">
        <v>1.0900000000000001</v>
      </c>
      <c r="AJ83" s="55">
        <f t="shared" si="191"/>
        <v>1.0900000000000001</v>
      </c>
      <c r="AK83" s="43">
        <v>97</v>
      </c>
      <c r="AL83" s="74">
        <f t="shared" si="120"/>
        <v>1057.3000000000002</v>
      </c>
      <c r="AM83" s="88">
        <f t="shared" si="192"/>
        <v>2.1800000000000002</v>
      </c>
      <c r="AN83" s="58"/>
      <c r="AO83" s="100">
        <v>1.0900000000000001</v>
      </c>
      <c r="AP83" s="58"/>
      <c r="AQ83" s="58"/>
      <c r="AR83" s="38"/>
      <c r="AS83" s="59">
        <f t="shared" si="193"/>
        <v>1.0900000000000001</v>
      </c>
      <c r="AT83" s="43">
        <v>97</v>
      </c>
      <c r="AU83" s="74">
        <f t="shared" si="142"/>
        <v>1057.3000000000002</v>
      </c>
      <c r="AV83" s="88">
        <f t="shared" si="184"/>
        <v>2.1800000000000002</v>
      </c>
      <c r="AW83" s="38"/>
      <c r="AX83" s="38"/>
      <c r="AY83" s="38"/>
      <c r="AZ83" s="38"/>
      <c r="BA83" s="55">
        <f t="shared" si="194"/>
        <v>0</v>
      </c>
      <c r="BB83" s="43">
        <v>97</v>
      </c>
      <c r="BC83" s="76">
        <f t="shared" si="195"/>
        <v>0</v>
      </c>
      <c r="BD83" s="88">
        <f t="shared" si="185"/>
        <v>0</v>
      </c>
      <c r="BE83" s="58"/>
      <c r="BF83" s="38"/>
      <c r="BG83" s="58"/>
      <c r="BH83" s="58"/>
      <c r="BI83" s="55">
        <f t="shared" si="196"/>
        <v>0</v>
      </c>
      <c r="BJ83" s="43">
        <v>97</v>
      </c>
      <c r="BK83" s="74">
        <f t="shared" si="62"/>
        <v>0</v>
      </c>
      <c r="BL83" s="88">
        <f t="shared" si="186"/>
        <v>0</v>
      </c>
      <c r="BM83" s="90"/>
      <c r="BN83" s="88">
        <f t="shared" si="198"/>
        <v>4.3600000000000003</v>
      </c>
      <c r="BO83" s="186">
        <v>140</v>
      </c>
      <c r="BP83" s="102">
        <f t="shared" si="197"/>
        <v>610.40000000000009</v>
      </c>
      <c r="BQ83" s="103"/>
      <c r="BR83" s="88">
        <v>4.3600000000000003</v>
      </c>
      <c r="BS83" s="38"/>
      <c r="DC83" s="105"/>
      <c r="DD83" s="106"/>
      <c r="DE83" s="106"/>
    </row>
    <row r="84" spans="1:109" ht="31.5" x14ac:dyDescent="0.25">
      <c r="A84" s="180" t="s">
        <v>135</v>
      </c>
      <c r="B84" s="187">
        <v>0.41499999999999998</v>
      </c>
      <c r="C84" s="98"/>
      <c r="D84" s="84">
        <f t="shared" si="187"/>
        <v>0</v>
      </c>
      <c r="E84" s="146">
        <v>4.1500000000000002E-2</v>
      </c>
      <c r="F84" s="99">
        <v>15</v>
      </c>
      <c r="G84" s="58"/>
      <c r="H84" s="58"/>
      <c r="I84" s="58"/>
      <c r="J84" s="58"/>
      <c r="K84" s="38"/>
      <c r="L84" s="55">
        <f t="shared" si="85"/>
        <v>0</v>
      </c>
      <c r="M84" s="43">
        <v>74</v>
      </c>
      <c r="N84" s="74">
        <f t="shared" si="138"/>
        <v>0</v>
      </c>
      <c r="O84" s="88">
        <f t="shared" si="181"/>
        <v>0</v>
      </c>
      <c r="P84" s="38"/>
      <c r="Q84" s="188">
        <v>0.41499999999999998</v>
      </c>
      <c r="R84" s="38"/>
      <c r="S84" s="38"/>
      <c r="T84" s="55">
        <f t="shared" si="86"/>
        <v>0.41499999999999998</v>
      </c>
      <c r="U84" s="43">
        <v>79</v>
      </c>
      <c r="V84" s="76">
        <f t="shared" si="188"/>
        <v>327.84999999999997</v>
      </c>
      <c r="W84" s="88">
        <f t="shared" si="179"/>
        <v>0.41499999999999998</v>
      </c>
      <c r="X84" s="58"/>
      <c r="Y84" s="100">
        <v>0.83</v>
      </c>
      <c r="Z84" s="58"/>
      <c r="AA84" s="58"/>
      <c r="AB84" s="55">
        <f>SUM(X84:AA84)</f>
        <v>0.83</v>
      </c>
      <c r="AC84" s="43">
        <v>74</v>
      </c>
      <c r="AD84" s="74">
        <f t="shared" si="189"/>
        <v>614.19999999999993</v>
      </c>
      <c r="AE84" s="88">
        <f t="shared" si="190"/>
        <v>1.66</v>
      </c>
      <c r="AF84" s="58"/>
      <c r="AG84" s="38"/>
      <c r="AH84" s="58"/>
      <c r="AI84" s="58"/>
      <c r="AJ84" s="55">
        <f>SUM(AF84:AI84)</f>
        <v>0</v>
      </c>
      <c r="AK84" s="43">
        <v>74</v>
      </c>
      <c r="AL84" s="74">
        <f t="shared" si="120"/>
        <v>0</v>
      </c>
      <c r="AM84" s="88">
        <f t="shared" si="192"/>
        <v>0</v>
      </c>
      <c r="AN84" s="58"/>
      <c r="AO84" s="58"/>
      <c r="AP84" s="58"/>
      <c r="AQ84" s="58"/>
      <c r="AR84" s="38"/>
      <c r="AS84" s="59">
        <f t="shared" si="193"/>
        <v>0</v>
      </c>
      <c r="AT84" s="43">
        <v>74</v>
      </c>
      <c r="AU84" s="74">
        <f t="shared" si="142"/>
        <v>0</v>
      </c>
      <c r="AV84" s="88">
        <f t="shared" si="184"/>
        <v>0</v>
      </c>
      <c r="AW84" s="38"/>
      <c r="AX84" s="189"/>
      <c r="AY84" s="38"/>
      <c r="AZ84" s="38"/>
      <c r="BA84" s="55">
        <f t="shared" si="194"/>
        <v>0</v>
      </c>
      <c r="BB84" s="43">
        <v>79</v>
      </c>
      <c r="BC84" s="76">
        <f t="shared" si="195"/>
        <v>0</v>
      </c>
      <c r="BD84" s="116">
        <f t="shared" si="185"/>
        <v>0</v>
      </c>
      <c r="BE84" s="58"/>
      <c r="BF84" s="100">
        <v>0.83</v>
      </c>
      <c r="BG84" s="58"/>
      <c r="BH84" s="58"/>
      <c r="BI84" s="55">
        <f>SUM(BE84:BH84)</f>
        <v>0.83</v>
      </c>
      <c r="BJ84" s="43">
        <v>74</v>
      </c>
      <c r="BK84" s="74">
        <f t="shared" si="62"/>
        <v>614.19999999999993</v>
      </c>
      <c r="BL84" s="88">
        <f t="shared" si="186"/>
        <v>1.66</v>
      </c>
      <c r="BM84" s="90"/>
      <c r="BN84" s="88">
        <f t="shared" si="198"/>
        <v>3.7349999999999994</v>
      </c>
      <c r="BO84" s="186">
        <v>481</v>
      </c>
      <c r="BP84" s="102">
        <f t="shared" si="197"/>
        <v>1796.5349999999996</v>
      </c>
      <c r="BQ84" s="103"/>
      <c r="BR84" s="190">
        <v>3.7349999999999999</v>
      </c>
      <c r="BS84" s="38"/>
      <c r="BT84" s="191"/>
      <c r="DC84" s="105"/>
      <c r="DD84" s="106"/>
      <c r="DE84" s="106"/>
    </row>
    <row r="85" spans="1:109" ht="31.5" x14ac:dyDescent="0.25">
      <c r="A85" s="192" t="s">
        <v>136</v>
      </c>
      <c r="B85" s="193">
        <v>0.68</v>
      </c>
      <c r="C85" s="177"/>
      <c r="D85" s="84">
        <f t="shared" si="187"/>
        <v>0</v>
      </c>
      <c r="E85" s="54">
        <v>6.8000000000000005E-2</v>
      </c>
      <c r="F85" s="99">
        <v>15</v>
      </c>
      <c r="G85" s="58"/>
      <c r="H85" s="58"/>
      <c r="I85" s="58"/>
      <c r="J85" s="58"/>
      <c r="K85" s="58"/>
      <c r="L85" s="55">
        <f t="shared" si="85"/>
        <v>0</v>
      </c>
      <c r="M85" s="43">
        <v>41</v>
      </c>
      <c r="N85" s="74">
        <f t="shared" si="138"/>
        <v>0</v>
      </c>
      <c r="O85" s="88">
        <f t="shared" si="181"/>
        <v>0</v>
      </c>
      <c r="P85" s="38"/>
      <c r="Q85" s="38"/>
      <c r="R85" s="38"/>
      <c r="S85" s="38"/>
      <c r="T85" s="55">
        <f t="shared" si="86"/>
        <v>0</v>
      </c>
      <c r="U85" s="43">
        <v>41</v>
      </c>
      <c r="V85" s="76">
        <f t="shared" si="188"/>
        <v>0</v>
      </c>
      <c r="W85" s="88">
        <f t="shared" si="179"/>
        <v>0</v>
      </c>
      <c r="X85" s="58"/>
      <c r="Y85" s="58"/>
      <c r="Z85" s="58"/>
      <c r="AA85" s="58"/>
      <c r="AB85" s="55">
        <f>SUM(X85:AA85)</f>
        <v>0</v>
      </c>
      <c r="AC85" s="43">
        <v>41</v>
      </c>
      <c r="AD85" s="74">
        <f t="shared" si="189"/>
        <v>0</v>
      </c>
      <c r="AE85" s="88">
        <f t="shared" si="190"/>
        <v>0</v>
      </c>
      <c r="AF85" s="58"/>
      <c r="AG85" s="38"/>
      <c r="AH85" s="58"/>
      <c r="AI85" s="58"/>
      <c r="AJ85" s="55">
        <f>SUM(AF85:AI85)</f>
        <v>0</v>
      </c>
      <c r="AK85" s="43">
        <v>41</v>
      </c>
      <c r="AL85" s="74">
        <f t="shared" si="120"/>
        <v>0</v>
      </c>
      <c r="AM85" s="88">
        <f t="shared" si="192"/>
        <v>0</v>
      </c>
      <c r="AN85" s="58"/>
      <c r="AO85" s="58"/>
      <c r="AP85" s="58"/>
      <c r="AQ85" s="58"/>
      <c r="AR85" s="58"/>
      <c r="AS85" s="59">
        <f t="shared" si="193"/>
        <v>0</v>
      </c>
      <c r="AT85" s="43">
        <v>41</v>
      </c>
      <c r="AU85" s="74">
        <f t="shared" si="142"/>
        <v>0</v>
      </c>
      <c r="AV85" s="88">
        <f t="shared" si="184"/>
        <v>0</v>
      </c>
      <c r="AW85" s="38"/>
      <c r="AX85" s="38"/>
      <c r="AY85" s="38"/>
      <c r="AZ85" s="38"/>
      <c r="BA85" s="55">
        <f t="shared" si="194"/>
        <v>0</v>
      </c>
      <c r="BB85" s="43">
        <v>41</v>
      </c>
      <c r="BC85" s="76">
        <f t="shared" si="195"/>
        <v>0</v>
      </c>
      <c r="BD85" s="88">
        <f t="shared" si="185"/>
        <v>0</v>
      </c>
      <c r="BE85" s="58"/>
      <c r="BF85" s="100">
        <v>1.36</v>
      </c>
      <c r="BG85" s="58"/>
      <c r="BH85" s="58"/>
      <c r="BI85" s="55">
        <f>SUM(BE85:BH85)</f>
        <v>1.36</v>
      </c>
      <c r="BJ85" s="43">
        <v>41</v>
      </c>
      <c r="BK85" s="74">
        <f t="shared" si="62"/>
        <v>557.60000000000014</v>
      </c>
      <c r="BL85" s="88">
        <f t="shared" si="186"/>
        <v>2.72</v>
      </c>
      <c r="BM85" s="90"/>
      <c r="BN85" s="88">
        <f t="shared" si="198"/>
        <v>2.72</v>
      </c>
      <c r="BO85" s="194">
        <v>180</v>
      </c>
      <c r="BP85" s="102">
        <f t="shared" si="197"/>
        <v>489.6</v>
      </c>
      <c r="BQ85" s="103"/>
      <c r="BR85" s="88">
        <v>2.72</v>
      </c>
      <c r="BS85" s="38"/>
      <c r="BT85" s="191"/>
    </row>
    <row r="86" spans="1:109" s="96" customFormat="1" x14ac:dyDescent="0.25">
      <c r="A86" s="195" t="s">
        <v>137</v>
      </c>
      <c r="B86" s="196"/>
      <c r="C86" s="108">
        <v>0.1</v>
      </c>
      <c r="D86" s="84">
        <f t="shared" si="187"/>
        <v>1.5</v>
      </c>
      <c r="E86" s="83"/>
      <c r="F86" s="99">
        <v>15</v>
      </c>
      <c r="G86" s="85">
        <f t="shared" si="146"/>
        <v>0</v>
      </c>
      <c r="H86" s="85">
        <f t="shared" si="147"/>
        <v>0</v>
      </c>
      <c r="I86" s="85">
        <f t="shared" si="148"/>
        <v>0</v>
      </c>
      <c r="J86" s="85">
        <f t="shared" si="149"/>
        <v>0</v>
      </c>
      <c r="K86" s="85">
        <f>SUM(K87:K91)</f>
        <v>0</v>
      </c>
      <c r="L86" s="55">
        <f>SUM(L87:L91)</f>
        <v>1.65</v>
      </c>
      <c r="M86" s="109"/>
      <c r="N86" s="110">
        <f t="shared" si="138"/>
        <v>0</v>
      </c>
      <c r="O86" s="88">
        <f t="shared" si="181"/>
        <v>1.65</v>
      </c>
      <c r="P86" s="85">
        <f>SUM(P87:P91)</f>
        <v>0</v>
      </c>
      <c r="Q86" s="85">
        <f>SUM(Q87:Q91)</f>
        <v>0</v>
      </c>
      <c r="R86" s="85">
        <f>SUM(R87:R91)</f>
        <v>1.5</v>
      </c>
      <c r="S86" s="85">
        <f>SUM(S87:S91)</f>
        <v>0.15</v>
      </c>
      <c r="T86" s="85">
        <f>SUM(T87:T91)</f>
        <v>1.65</v>
      </c>
      <c r="U86" s="109"/>
      <c r="V86" s="109"/>
      <c r="W86" s="88">
        <f t="shared" si="179"/>
        <v>1.65</v>
      </c>
      <c r="X86" s="85">
        <f>F86*E86</f>
        <v>0</v>
      </c>
      <c r="Y86" s="85">
        <f>F86*E86</f>
        <v>0</v>
      </c>
      <c r="Z86" s="85">
        <f>F86*E86</f>
        <v>0</v>
      </c>
      <c r="AA86" s="85">
        <f>F86*E86</f>
        <v>0</v>
      </c>
      <c r="AB86" s="85">
        <f>SUM(AB87:AB91)</f>
        <v>3.15</v>
      </c>
      <c r="AC86" s="109"/>
      <c r="AD86" s="110">
        <f t="shared" si="189"/>
        <v>0</v>
      </c>
      <c r="AE86" s="88">
        <f t="shared" si="190"/>
        <v>6.3</v>
      </c>
      <c r="AF86" s="85">
        <f t="shared" ref="AF86:AI86" si="199">SUM(AF87:AF91)</f>
        <v>0</v>
      </c>
      <c r="AG86" s="85">
        <f t="shared" si="199"/>
        <v>0</v>
      </c>
      <c r="AH86" s="85">
        <f t="shared" si="199"/>
        <v>1.5</v>
      </c>
      <c r="AI86" s="85">
        <f t="shared" si="199"/>
        <v>0.15</v>
      </c>
      <c r="AJ86" s="85">
        <f>SUM(AJ87:AJ91)</f>
        <v>1.65</v>
      </c>
      <c r="AK86" s="109"/>
      <c r="AL86" s="110">
        <f t="shared" si="120"/>
        <v>0</v>
      </c>
      <c r="AM86" s="88">
        <f t="shared" si="192"/>
        <v>3.3</v>
      </c>
      <c r="AN86" s="85">
        <f>O86*N86</f>
        <v>0</v>
      </c>
      <c r="AO86" s="85">
        <f>O86*N86</f>
        <v>0</v>
      </c>
      <c r="AP86" s="85">
        <f>O86*N86</f>
        <v>0</v>
      </c>
      <c r="AQ86" s="85">
        <f>O86*N86</f>
        <v>0</v>
      </c>
      <c r="AR86" s="85">
        <f>SUM(AR87:AR91)</f>
        <v>0</v>
      </c>
      <c r="AS86" s="59">
        <f>SUM(AS87:AS91)</f>
        <v>3.15</v>
      </c>
      <c r="AT86" s="109"/>
      <c r="AU86" s="110">
        <f t="shared" si="142"/>
        <v>0</v>
      </c>
      <c r="AV86" s="88">
        <f t="shared" si="184"/>
        <v>6.3</v>
      </c>
      <c r="AW86" s="85">
        <f>SUM(AW87:AW91)</f>
        <v>0</v>
      </c>
      <c r="AX86" s="85">
        <f>SUM(AX87:AX91)</f>
        <v>0</v>
      </c>
      <c r="AY86" s="85">
        <f>SUM(AY87:AY91)</f>
        <v>1.5</v>
      </c>
      <c r="AZ86" s="85">
        <f>SUM(AZ87:AZ91)</f>
        <v>0.15</v>
      </c>
      <c r="BA86" s="85">
        <f>SUM(BA87:BA91)</f>
        <v>1.65</v>
      </c>
      <c r="BB86" s="109"/>
      <c r="BC86" s="109"/>
      <c r="BD86" s="88">
        <f t="shared" si="185"/>
        <v>3.3</v>
      </c>
      <c r="BE86" s="85">
        <f>N86*M86</f>
        <v>0</v>
      </c>
      <c r="BF86" s="85">
        <f>N86*M86</f>
        <v>0</v>
      </c>
      <c r="BG86" s="85">
        <f>N86*M86</f>
        <v>0</v>
      </c>
      <c r="BH86" s="85">
        <f>N86*M86</f>
        <v>0</v>
      </c>
      <c r="BI86" s="85">
        <f>SUM(BI87:BI91)</f>
        <v>3.15</v>
      </c>
      <c r="BJ86" s="109"/>
      <c r="BK86" s="110">
        <f t="shared" si="62"/>
        <v>0</v>
      </c>
      <c r="BL86" s="88">
        <f t="shared" si="186"/>
        <v>6.3</v>
      </c>
      <c r="BM86" s="90"/>
      <c r="BN86" s="88">
        <f t="shared" si="198"/>
        <v>28.8</v>
      </c>
      <c r="BO86" s="91"/>
      <c r="BP86" s="102">
        <f t="shared" si="197"/>
        <v>0</v>
      </c>
      <c r="BQ86" s="103"/>
      <c r="BR86" s="88">
        <v>0</v>
      </c>
      <c r="BS86" s="38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4"/>
      <c r="DD86" s="95"/>
      <c r="DE86" s="95"/>
    </row>
    <row r="87" spans="1:109" x14ac:dyDescent="0.25">
      <c r="A87" s="183" t="s">
        <v>138</v>
      </c>
      <c r="B87" s="53">
        <v>1</v>
      </c>
      <c r="C87" s="69"/>
      <c r="D87" s="84">
        <f t="shared" si="187"/>
        <v>0</v>
      </c>
      <c r="E87" s="70">
        <v>0.1</v>
      </c>
      <c r="F87" s="99">
        <v>15</v>
      </c>
      <c r="G87" s="58"/>
      <c r="H87" s="58"/>
      <c r="I87" s="100">
        <v>1.5</v>
      </c>
      <c r="J87" s="58"/>
      <c r="K87" s="38"/>
      <c r="L87" s="55">
        <f t="shared" si="85"/>
        <v>1.5</v>
      </c>
      <c r="M87" s="43">
        <v>38</v>
      </c>
      <c r="N87" s="74">
        <f t="shared" si="138"/>
        <v>570</v>
      </c>
      <c r="O87" s="88">
        <f t="shared" si="181"/>
        <v>1.5</v>
      </c>
      <c r="P87" s="38"/>
      <c r="R87" s="100">
        <v>1.5</v>
      </c>
      <c r="S87" s="38"/>
      <c r="T87" s="55">
        <f t="shared" si="86"/>
        <v>1.5</v>
      </c>
      <c r="U87" s="43">
        <v>38</v>
      </c>
      <c r="V87" s="76">
        <f>U87*T87/100*1000</f>
        <v>570</v>
      </c>
      <c r="W87" s="88">
        <f t="shared" si="179"/>
        <v>1.5</v>
      </c>
      <c r="X87" s="58"/>
      <c r="Y87" s="38"/>
      <c r="Z87" s="58"/>
      <c r="AA87" s="58"/>
      <c r="AB87" s="55">
        <f t="shared" si="139"/>
        <v>0</v>
      </c>
      <c r="AC87" s="43">
        <v>38</v>
      </c>
      <c r="AD87" s="74">
        <f t="shared" si="189"/>
        <v>0</v>
      </c>
      <c r="AE87" s="88">
        <f t="shared" si="190"/>
        <v>0</v>
      </c>
      <c r="AF87" s="58"/>
      <c r="AG87" s="38"/>
      <c r="AH87" s="100">
        <v>1.5</v>
      </c>
      <c r="AI87" s="58"/>
      <c r="AJ87" s="55">
        <f t="shared" ref="AJ87:AJ91" si="200">SUM(AF87:AI87)</f>
        <v>1.5</v>
      </c>
      <c r="AK87" s="43">
        <v>38</v>
      </c>
      <c r="AL87" s="74">
        <f t="shared" si="120"/>
        <v>570</v>
      </c>
      <c r="AM87" s="88">
        <f t="shared" si="192"/>
        <v>3</v>
      </c>
      <c r="AN87" s="58"/>
      <c r="AO87" s="58"/>
      <c r="AP87" s="38"/>
      <c r="AQ87" s="58"/>
      <c r="AR87" s="38"/>
      <c r="AS87" s="59">
        <f t="shared" ref="AS87:AS91" si="201">SUM(AN87:AQ87)</f>
        <v>0</v>
      </c>
      <c r="AT87" s="43">
        <v>38</v>
      </c>
      <c r="AU87" s="74">
        <f t="shared" si="142"/>
        <v>0</v>
      </c>
      <c r="AV87" s="88">
        <f t="shared" si="184"/>
        <v>0</v>
      </c>
      <c r="AW87" s="38"/>
      <c r="AX87" s="38"/>
      <c r="AY87" s="100">
        <v>1.5</v>
      </c>
      <c r="AZ87" s="38"/>
      <c r="BA87" s="55">
        <f t="shared" ref="BA87:BA99" si="202">SUM(AW87:AZ87)</f>
        <v>1.5</v>
      </c>
      <c r="BB87" s="43">
        <v>38</v>
      </c>
      <c r="BC87" s="76">
        <f t="shared" ref="BC87:BC91" si="203">BB87*BA87/100*1000</f>
        <v>570</v>
      </c>
      <c r="BD87" s="88">
        <f t="shared" si="185"/>
        <v>3</v>
      </c>
      <c r="BE87" s="58"/>
      <c r="BF87" s="38"/>
      <c r="BG87" s="58"/>
      <c r="BH87" s="58"/>
      <c r="BI87" s="55">
        <f t="shared" ref="BI87:BI91" si="204">SUM(BE87:BH87)</f>
        <v>0</v>
      </c>
      <c r="BJ87" s="43">
        <v>38</v>
      </c>
      <c r="BK87" s="74">
        <f t="shared" si="62"/>
        <v>0</v>
      </c>
      <c r="BL87" s="88">
        <f t="shared" si="186"/>
        <v>0</v>
      </c>
      <c r="BM87" s="90"/>
      <c r="BN87" s="88">
        <f t="shared" si="198"/>
        <v>9</v>
      </c>
      <c r="BO87" s="140">
        <v>120</v>
      </c>
      <c r="BP87" s="102">
        <f t="shared" si="197"/>
        <v>1080</v>
      </c>
      <c r="BQ87" s="103"/>
      <c r="BR87" s="88">
        <v>9</v>
      </c>
      <c r="BS87" s="38"/>
      <c r="DC87" s="105"/>
      <c r="DD87" s="106"/>
      <c r="DE87" s="106"/>
    </row>
    <row r="88" spans="1:109" x14ac:dyDescent="0.25">
      <c r="A88" s="107" t="s">
        <v>139</v>
      </c>
      <c r="B88" s="53">
        <v>1</v>
      </c>
      <c r="C88" s="69"/>
      <c r="D88" s="84">
        <f t="shared" si="187"/>
        <v>0</v>
      </c>
      <c r="E88" s="70">
        <v>0.2</v>
      </c>
      <c r="F88" s="99">
        <v>15</v>
      </c>
      <c r="G88" s="58"/>
      <c r="H88" s="58"/>
      <c r="I88" s="38"/>
      <c r="J88" s="58"/>
      <c r="K88" s="38"/>
      <c r="L88" s="55">
        <f t="shared" si="85"/>
        <v>0</v>
      </c>
      <c r="M88" s="43">
        <v>87</v>
      </c>
      <c r="N88" s="74">
        <f t="shared" si="138"/>
        <v>0</v>
      </c>
      <c r="O88" s="88">
        <f t="shared" si="181"/>
        <v>0</v>
      </c>
      <c r="P88" s="38"/>
      <c r="Q88" s="38"/>
      <c r="S88" s="38"/>
      <c r="T88" s="55">
        <f t="shared" si="86"/>
        <v>0</v>
      </c>
      <c r="U88" s="43">
        <v>87</v>
      </c>
      <c r="V88" s="76">
        <f>U88*T88/100*1000</f>
        <v>0</v>
      </c>
      <c r="W88" s="88">
        <f t="shared" si="179"/>
        <v>0</v>
      </c>
      <c r="X88" s="58"/>
      <c r="Y88" s="38"/>
      <c r="Z88" s="58"/>
      <c r="AA88" s="58"/>
      <c r="AB88" s="55">
        <f t="shared" si="139"/>
        <v>0</v>
      </c>
      <c r="AC88" s="43">
        <v>87</v>
      </c>
      <c r="AD88" s="74">
        <f t="shared" si="189"/>
        <v>0</v>
      </c>
      <c r="AE88" s="88">
        <f t="shared" si="190"/>
        <v>0</v>
      </c>
      <c r="AF88" s="58"/>
      <c r="AG88" s="38"/>
      <c r="AH88" s="58"/>
      <c r="AI88" s="58"/>
      <c r="AJ88" s="55">
        <f t="shared" si="200"/>
        <v>0</v>
      </c>
      <c r="AK88" s="43">
        <v>87</v>
      </c>
      <c r="AL88" s="74">
        <f t="shared" si="120"/>
        <v>0</v>
      </c>
      <c r="AM88" s="88">
        <f t="shared" si="192"/>
        <v>0</v>
      </c>
      <c r="AN88" s="58"/>
      <c r="AO88" s="58"/>
      <c r="AP88" s="38"/>
      <c r="AQ88" s="58"/>
      <c r="AR88" s="38"/>
      <c r="AS88" s="59">
        <f t="shared" si="201"/>
        <v>0</v>
      </c>
      <c r="AT88" s="43">
        <v>87</v>
      </c>
      <c r="AU88" s="74">
        <f t="shared" si="142"/>
        <v>0</v>
      </c>
      <c r="AV88" s="88">
        <f t="shared" si="184"/>
        <v>0</v>
      </c>
      <c r="AW88" s="38"/>
      <c r="AX88" s="38"/>
      <c r="AY88" s="38"/>
      <c r="AZ88" s="38"/>
      <c r="BA88" s="55">
        <f t="shared" si="202"/>
        <v>0</v>
      </c>
      <c r="BB88" s="43">
        <v>87</v>
      </c>
      <c r="BC88" s="76">
        <f t="shared" si="203"/>
        <v>0</v>
      </c>
      <c r="BD88" s="88">
        <f t="shared" si="185"/>
        <v>0</v>
      </c>
      <c r="BE88" s="58"/>
      <c r="BF88" s="38"/>
      <c r="BG88" s="58"/>
      <c r="BH88" s="58"/>
      <c r="BI88" s="55">
        <f t="shared" si="204"/>
        <v>0</v>
      </c>
      <c r="BJ88" s="43">
        <v>87</v>
      </c>
      <c r="BK88" s="74">
        <f t="shared" ref="BK88:BK99" si="205">BJ88*BI88/100*1000</f>
        <v>0</v>
      </c>
      <c r="BL88" s="88">
        <f t="shared" si="186"/>
        <v>0</v>
      </c>
      <c r="BM88" s="90"/>
      <c r="BN88" s="88">
        <f t="shared" si="198"/>
        <v>0</v>
      </c>
      <c r="BO88" s="140"/>
      <c r="BP88" s="102">
        <f t="shared" si="197"/>
        <v>0</v>
      </c>
      <c r="BQ88" s="103"/>
      <c r="BR88" s="88">
        <v>0</v>
      </c>
      <c r="BS88" s="38"/>
      <c r="BT88" s="191"/>
      <c r="DC88" s="105"/>
      <c r="DD88" s="106"/>
      <c r="DE88" s="106"/>
    </row>
    <row r="89" spans="1:109" x14ac:dyDescent="0.25">
      <c r="A89" s="183" t="s">
        <v>140</v>
      </c>
      <c r="B89" s="53">
        <v>1</v>
      </c>
      <c r="C89" s="69"/>
      <c r="D89" s="84">
        <f t="shared" si="187"/>
        <v>0</v>
      </c>
      <c r="E89" s="70">
        <v>0.2</v>
      </c>
      <c r="F89" s="99">
        <v>15</v>
      </c>
      <c r="G89" s="58"/>
      <c r="H89" s="58"/>
      <c r="I89" s="58"/>
      <c r="J89" s="58"/>
      <c r="K89" s="38"/>
      <c r="L89" s="55">
        <f t="shared" si="85"/>
        <v>0</v>
      </c>
      <c r="M89" s="43">
        <v>46</v>
      </c>
      <c r="N89" s="74">
        <f t="shared" si="138"/>
        <v>0</v>
      </c>
      <c r="O89" s="88">
        <f t="shared" si="181"/>
        <v>0</v>
      </c>
      <c r="P89" s="38"/>
      <c r="Q89" s="38"/>
      <c r="R89" s="38"/>
      <c r="S89" s="38"/>
      <c r="T89" s="55">
        <f t="shared" si="86"/>
        <v>0</v>
      </c>
      <c r="U89" s="43">
        <v>46</v>
      </c>
      <c r="V89" s="76">
        <f>U89*T89/100*1000</f>
        <v>0</v>
      </c>
      <c r="W89" s="88">
        <f t="shared" si="179"/>
        <v>0</v>
      </c>
      <c r="X89" s="58"/>
      <c r="Y89" s="38"/>
      <c r="Z89" s="58"/>
      <c r="AA89" s="58"/>
      <c r="AB89" s="55">
        <f t="shared" si="139"/>
        <v>0</v>
      </c>
      <c r="AC89" s="43">
        <v>46</v>
      </c>
      <c r="AD89" s="74">
        <f t="shared" si="189"/>
        <v>0</v>
      </c>
      <c r="AE89" s="88">
        <f t="shared" si="190"/>
        <v>0</v>
      </c>
      <c r="AF89" s="58"/>
      <c r="AG89" s="38"/>
      <c r="AH89" s="38"/>
      <c r="AI89" s="58"/>
      <c r="AJ89" s="55">
        <f t="shared" si="200"/>
        <v>0</v>
      </c>
      <c r="AK89" s="43">
        <v>46</v>
      </c>
      <c r="AL89" s="74">
        <f t="shared" si="120"/>
        <v>0</v>
      </c>
      <c r="AM89" s="88">
        <f t="shared" si="192"/>
        <v>0</v>
      </c>
      <c r="AN89" s="58"/>
      <c r="AO89" s="58"/>
      <c r="AP89" s="58"/>
      <c r="AQ89" s="58"/>
      <c r="AR89" s="38"/>
      <c r="AS89" s="59">
        <f t="shared" si="201"/>
        <v>0</v>
      </c>
      <c r="AT89" s="43">
        <v>46</v>
      </c>
      <c r="AU89" s="74">
        <f t="shared" si="142"/>
        <v>0</v>
      </c>
      <c r="AV89" s="88">
        <f t="shared" si="184"/>
        <v>0</v>
      </c>
      <c r="AW89" s="38"/>
      <c r="AX89" s="38"/>
      <c r="AY89" s="38"/>
      <c r="AZ89" s="38"/>
      <c r="BA89" s="55">
        <f t="shared" si="202"/>
        <v>0</v>
      </c>
      <c r="BB89" s="43">
        <v>46</v>
      </c>
      <c r="BC89" s="76">
        <f t="shared" si="203"/>
        <v>0</v>
      </c>
      <c r="BD89" s="88">
        <f t="shared" si="185"/>
        <v>0</v>
      </c>
      <c r="BE89" s="58"/>
      <c r="BF89" s="38"/>
      <c r="BG89" s="58"/>
      <c r="BH89" s="58"/>
      <c r="BI89" s="55">
        <f t="shared" si="204"/>
        <v>0</v>
      </c>
      <c r="BJ89" s="43">
        <v>46</v>
      </c>
      <c r="BK89" s="74">
        <f t="shared" si="205"/>
        <v>0</v>
      </c>
      <c r="BL89" s="88">
        <f t="shared" si="186"/>
        <v>0</v>
      </c>
      <c r="BM89" s="90"/>
      <c r="BN89" s="88">
        <f t="shared" si="198"/>
        <v>0</v>
      </c>
      <c r="BO89" s="140"/>
      <c r="BP89" s="102">
        <f t="shared" si="197"/>
        <v>0</v>
      </c>
      <c r="BQ89" s="103"/>
      <c r="BR89" s="88">
        <v>0</v>
      </c>
      <c r="BS89" s="38"/>
      <c r="DC89" s="105"/>
      <c r="DD89" s="106"/>
      <c r="DE89" s="106"/>
    </row>
    <row r="90" spans="1:109" x14ac:dyDescent="0.25">
      <c r="A90" s="183" t="s">
        <v>141</v>
      </c>
      <c r="B90" s="53">
        <v>1</v>
      </c>
      <c r="C90" s="69"/>
      <c r="D90" s="84">
        <f t="shared" si="187"/>
        <v>0</v>
      </c>
      <c r="E90" s="70">
        <v>0.01</v>
      </c>
      <c r="F90" s="99">
        <v>15</v>
      </c>
      <c r="G90" s="58"/>
      <c r="H90" s="58"/>
      <c r="I90" s="58"/>
      <c r="J90" s="100">
        <v>0.15</v>
      </c>
      <c r="K90" s="38"/>
      <c r="L90" s="55">
        <f t="shared" si="85"/>
        <v>0.15</v>
      </c>
      <c r="M90" s="43">
        <v>30</v>
      </c>
      <c r="N90" s="74">
        <f t="shared" si="138"/>
        <v>45</v>
      </c>
      <c r="O90" s="88">
        <f t="shared" si="181"/>
        <v>0.15</v>
      </c>
      <c r="P90" s="38"/>
      <c r="Q90" s="38"/>
      <c r="R90" s="38"/>
      <c r="S90" s="100">
        <v>0.15</v>
      </c>
      <c r="T90" s="55">
        <f t="shared" si="86"/>
        <v>0.15</v>
      </c>
      <c r="U90" s="43">
        <v>30</v>
      </c>
      <c r="V90" s="76">
        <f>U90*T90/100*1000</f>
        <v>45</v>
      </c>
      <c r="W90" s="88">
        <f t="shared" si="179"/>
        <v>0.15</v>
      </c>
      <c r="X90" s="58"/>
      <c r="Y90" s="38"/>
      <c r="Z90" s="58"/>
      <c r="AA90" s="100">
        <v>0.15</v>
      </c>
      <c r="AB90" s="55">
        <f t="shared" si="139"/>
        <v>0.15</v>
      </c>
      <c r="AC90" s="43">
        <v>30</v>
      </c>
      <c r="AD90" s="74">
        <f t="shared" si="189"/>
        <v>45</v>
      </c>
      <c r="AE90" s="88">
        <f t="shared" si="190"/>
        <v>0.3</v>
      </c>
      <c r="AF90" s="58"/>
      <c r="AG90" s="38"/>
      <c r="AH90" s="58"/>
      <c r="AI90" s="100">
        <v>0.15</v>
      </c>
      <c r="AJ90" s="55">
        <f t="shared" si="200"/>
        <v>0.15</v>
      </c>
      <c r="AK90" s="43">
        <v>30</v>
      </c>
      <c r="AL90" s="74">
        <f t="shared" si="120"/>
        <v>45</v>
      </c>
      <c r="AM90" s="88">
        <f t="shared" si="192"/>
        <v>0.3</v>
      </c>
      <c r="AN90" s="58"/>
      <c r="AO90" s="58"/>
      <c r="AP90" s="58"/>
      <c r="AQ90" s="100">
        <v>0.15</v>
      </c>
      <c r="AR90" s="38"/>
      <c r="AS90" s="59">
        <f t="shared" si="201"/>
        <v>0.15</v>
      </c>
      <c r="AT90" s="43">
        <v>30</v>
      </c>
      <c r="AU90" s="74">
        <f t="shared" si="142"/>
        <v>45</v>
      </c>
      <c r="AV90" s="88">
        <f t="shared" si="184"/>
        <v>0.3</v>
      </c>
      <c r="AW90" s="38"/>
      <c r="AX90" s="38"/>
      <c r="AY90" s="38"/>
      <c r="AZ90" s="100">
        <v>0.15</v>
      </c>
      <c r="BA90" s="55">
        <f t="shared" si="202"/>
        <v>0.15</v>
      </c>
      <c r="BB90" s="43">
        <v>30</v>
      </c>
      <c r="BC90" s="76">
        <f t="shared" si="203"/>
        <v>45</v>
      </c>
      <c r="BD90" s="88">
        <f t="shared" si="185"/>
        <v>0.3</v>
      </c>
      <c r="BE90" s="58"/>
      <c r="BF90" s="38"/>
      <c r="BG90" s="58"/>
      <c r="BH90" s="100">
        <v>0.15</v>
      </c>
      <c r="BI90" s="55">
        <f t="shared" si="204"/>
        <v>0.15</v>
      </c>
      <c r="BJ90" s="43">
        <v>30</v>
      </c>
      <c r="BK90" s="74">
        <f t="shared" si="205"/>
        <v>45</v>
      </c>
      <c r="BL90" s="88">
        <f t="shared" si="186"/>
        <v>0.3</v>
      </c>
      <c r="BM90" s="90"/>
      <c r="BN90" s="88">
        <v>2</v>
      </c>
      <c r="BO90" s="140">
        <v>102</v>
      </c>
      <c r="BP90" s="102">
        <f t="shared" si="197"/>
        <v>204</v>
      </c>
      <c r="BQ90" s="103"/>
      <c r="BR90" s="88">
        <v>2</v>
      </c>
      <c r="BS90" s="38"/>
      <c r="DC90" s="105"/>
      <c r="DD90" s="106"/>
      <c r="DE90" s="106"/>
    </row>
    <row r="91" spans="1:109" x14ac:dyDescent="0.25">
      <c r="A91" s="183" t="s">
        <v>142</v>
      </c>
      <c r="B91" s="53">
        <v>1</v>
      </c>
      <c r="C91" s="69"/>
      <c r="D91" s="84">
        <f t="shared" si="187"/>
        <v>0</v>
      </c>
      <c r="E91" s="70">
        <v>0.2</v>
      </c>
      <c r="F91" s="99">
        <v>15</v>
      </c>
      <c r="G91" s="58"/>
      <c r="H91" s="58"/>
      <c r="J91" s="58"/>
      <c r="K91" s="38"/>
      <c r="L91" s="55">
        <f t="shared" si="85"/>
        <v>0</v>
      </c>
      <c r="M91" s="43">
        <v>48</v>
      </c>
      <c r="N91" s="74">
        <f t="shared" si="138"/>
        <v>0</v>
      </c>
      <c r="O91" s="88">
        <f t="shared" si="181"/>
        <v>0</v>
      </c>
      <c r="P91" s="38"/>
      <c r="Q91" s="38"/>
      <c r="R91" s="38"/>
      <c r="S91" s="38"/>
      <c r="T91" s="55">
        <f t="shared" si="86"/>
        <v>0</v>
      </c>
      <c r="U91" s="43">
        <v>48</v>
      </c>
      <c r="V91" s="76">
        <f>U91*T91/100*1000</f>
        <v>0</v>
      </c>
      <c r="W91" s="88">
        <f t="shared" si="179"/>
        <v>0</v>
      </c>
      <c r="X91" s="58"/>
      <c r="Y91" s="38"/>
      <c r="Z91" s="100">
        <f>F91*E91</f>
        <v>3</v>
      </c>
      <c r="AA91" s="58"/>
      <c r="AB91" s="55">
        <f t="shared" si="139"/>
        <v>3</v>
      </c>
      <c r="AC91" s="43">
        <v>48</v>
      </c>
      <c r="AD91" s="74">
        <f t="shared" si="189"/>
        <v>1440</v>
      </c>
      <c r="AE91" s="88">
        <f t="shared" si="190"/>
        <v>6</v>
      </c>
      <c r="AF91" s="58"/>
      <c r="AG91" s="38"/>
      <c r="AH91" s="38"/>
      <c r="AI91" s="58"/>
      <c r="AJ91" s="55">
        <f t="shared" si="200"/>
        <v>0</v>
      </c>
      <c r="AK91" s="43">
        <v>48</v>
      </c>
      <c r="AL91" s="74">
        <f t="shared" si="120"/>
        <v>0</v>
      </c>
      <c r="AM91" s="88">
        <f t="shared" si="192"/>
        <v>0</v>
      </c>
      <c r="AN91" s="58"/>
      <c r="AO91" s="58"/>
      <c r="AP91" s="100">
        <v>3</v>
      </c>
      <c r="AQ91" s="58"/>
      <c r="AR91" s="38"/>
      <c r="AS91" s="59">
        <f t="shared" si="201"/>
        <v>3</v>
      </c>
      <c r="AT91" s="43">
        <v>48</v>
      </c>
      <c r="AU91" s="74">
        <f t="shared" si="142"/>
        <v>1440</v>
      </c>
      <c r="AV91" s="88">
        <f t="shared" si="184"/>
        <v>6</v>
      </c>
      <c r="AW91" s="38"/>
      <c r="AX91" s="38"/>
      <c r="AY91" s="38"/>
      <c r="AZ91" s="38"/>
      <c r="BA91" s="55">
        <f t="shared" si="202"/>
        <v>0</v>
      </c>
      <c r="BB91" s="43">
        <v>48</v>
      </c>
      <c r="BC91" s="76">
        <f t="shared" si="203"/>
        <v>0</v>
      </c>
      <c r="BD91" s="88">
        <f t="shared" si="185"/>
        <v>0</v>
      </c>
      <c r="BE91" s="58"/>
      <c r="BF91" s="38"/>
      <c r="BG91" s="100">
        <v>3</v>
      </c>
      <c r="BH91" s="58"/>
      <c r="BI91" s="55">
        <f t="shared" si="204"/>
        <v>3</v>
      </c>
      <c r="BJ91" s="43">
        <v>48</v>
      </c>
      <c r="BK91" s="74">
        <f t="shared" si="205"/>
        <v>1440</v>
      </c>
      <c r="BL91" s="88">
        <f t="shared" si="186"/>
        <v>6</v>
      </c>
      <c r="BM91" s="90"/>
      <c r="BN91" s="88">
        <f t="shared" si="198"/>
        <v>18</v>
      </c>
      <c r="BO91" s="140">
        <v>110</v>
      </c>
      <c r="BP91" s="102">
        <f t="shared" si="197"/>
        <v>1980</v>
      </c>
      <c r="BQ91" s="103"/>
      <c r="BR91" s="88">
        <v>18</v>
      </c>
      <c r="BS91" s="38"/>
      <c r="DC91" s="105"/>
      <c r="DD91" s="106"/>
      <c r="DE91" s="106"/>
    </row>
    <row r="92" spans="1:109" s="96" customFormat="1" x14ac:dyDescent="0.25">
      <c r="A92" s="144" t="s">
        <v>143</v>
      </c>
      <c r="B92" s="196"/>
      <c r="C92" s="84">
        <v>4.0000000000000001E-3</v>
      </c>
      <c r="D92" s="84">
        <f t="shared" si="187"/>
        <v>0.06</v>
      </c>
      <c r="E92" s="83"/>
      <c r="F92" s="99">
        <v>15</v>
      </c>
      <c r="G92" s="85">
        <f t="shared" si="146"/>
        <v>0</v>
      </c>
      <c r="H92" s="85">
        <f t="shared" si="147"/>
        <v>0</v>
      </c>
      <c r="I92" s="85">
        <f t="shared" si="148"/>
        <v>0</v>
      </c>
      <c r="J92" s="85">
        <f t="shared" si="149"/>
        <v>0</v>
      </c>
      <c r="K92" s="85">
        <f>SUM(K93:K94)</f>
        <v>0</v>
      </c>
      <c r="L92" s="55">
        <f>SUM(L93:L94)</f>
        <v>0.1</v>
      </c>
      <c r="M92" s="109"/>
      <c r="N92" s="110">
        <f t="shared" si="138"/>
        <v>0</v>
      </c>
      <c r="O92" s="88">
        <f t="shared" si="181"/>
        <v>0.1</v>
      </c>
      <c r="P92" s="85">
        <f>SUM(P93:P94)</f>
        <v>0.03</v>
      </c>
      <c r="Q92" s="85">
        <f>SUM(Q93:Q94)</f>
        <v>0.04</v>
      </c>
      <c r="R92" s="85">
        <f>SUM(R93:R94)</f>
        <v>0</v>
      </c>
      <c r="S92" s="85">
        <f>SUM(S93:S94)</f>
        <v>0.03</v>
      </c>
      <c r="T92" s="85">
        <f t="shared" si="86"/>
        <v>0.1</v>
      </c>
      <c r="U92" s="109"/>
      <c r="V92" s="109"/>
      <c r="W92" s="88">
        <f t="shared" si="179"/>
        <v>0.1</v>
      </c>
      <c r="X92" s="85">
        <f t="shared" ref="X92:X99" si="206">F92*E92</f>
        <v>0</v>
      </c>
      <c r="Y92" s="85">
        <f>F92*E92</f>
        <v>0</v>
      </c>
      <c r="Z92" s="85">
        <f>F92*E92</f>
        <v>0</v>
      </c>
      <c r="AA92" s="85">
        <f t="shared" ref="AA92:AA99" si="207">F92*E92</f>
        <v>0</v>
      </c>
      <c r="AB92" s="85">
        <f>SUM(AB93:AB94)</f>
        <v>0.1</v>
      </c>
      <c r="AC92" s="109"/>
      <c r="AD92" s="110">
        <f t="shared" si="189"/>
        <v>0</v>
      </c>
      <c r="AE92" s="88">
        <f t="shared" si="190"/>
        <v>0.2</v>
      </c>
      <c r="AF92" s="85">
        <f t="shared" ref="AF92:AI92" si="208">SUM(AF93:AF94)</f>
        <v>0.03</v>
      </c>
      <c r="AG92" s="85">
        <f t="shared" si="208"/>
        <v>0.04</v>
      </c>
      <c r="AH92" s="85">
        <f t="shared" si="208"/>
        <v>0</v>
      </c>
      <c r="AI92" s="85">
        <f t="shared" si="208"/>
        <v>0.03</v>
      </c>
      <c r="AJ92" s="85">
        <f>SUM(AJ93:AJ94)</f>
        <v>0.1</v>
      </c>
      <c r="AK92" s="109"/>
      <c r="AL92" s="110">
        <f t="shared" si="120"/>
        <v>0</v>
      </c>
      <c r="AM92" s="88">
        <f t="shared" si="192"/>
        <v>0.2</v>
      </c>
      <c r="AN92" s="85">
        <f>O92*N92</f>
        <v>0</v>
      </c>
      <c r="AO92" s="85">
        <f>O92*N92</f>
        <v>0</v>
      </c>
      <c r="AP92" s="85">
        <f>O92*N92</f>
        <v>0</v>
      </c>
      <c r="AQ92" s="85">
        <f>O92*N92</f>
        <v>0</v>
      </c>
      <c r="AR92" s="85">
        <f>SUM(AR93:AR94)</f>
        <v>0</v>
      </c>
      <c r="AS92" s="59">
        <f>SUM(AS93:AS94)</f>
        <v>0.1</v>
      </c>
      <c r="AT92" s="109"/>
      <c r="AU92" s="110">
        <f t="shared" si="142"/>
        <v>0</v>
      </c>
      <c r="AV92" s="88">
        <f t="shared" si="184"/>
        <v>0.2</v>
      </c>
      <c r="AW92" s="85">
        <f>SUM(AW93:AW94)</f>
        <v>0.03</v>
      </c>
      <c r="AX92" s="85">
        <f>SUM(AX93:AX94)</f>
        <v>0.04</v>
      </c>
      <c r="AY92" s="85">
        <f>SUM(AY93:AY94)</f>
        <v>0</v>
      </c>
      <c r="AZ92" s="85">
        <f>SUM(AZ93:AZ94)</f>
        <v>0.03</v>
      </c>
      <c r="BA92" s="85">
        <f t="shared" si="202"/>
        <v>0.1</v>
      </c>
      <c r="BB92" s="109"/>
      <c r="BC92" s="109"/>
      <c r="BD92" s="88">
        <f t="shared" si="185"/>
        <v>0.2</v>
      </c>
      <c r="BE92" s="85">
        <f>N92*M92</f>
        <v>0</v>
      </c>
      <c r="BF92" s="85">
        <f>N92*M92</f>
        <v>0</v>
      </c>
      <c r="BG92" s="85">
        <f>N92*M92</f>
        <v>0</v>
      </c>
      <c r="BH92" s="85">
        <f>N92*M92</f>
        <v>0</v>
      </c>
      <c r="BI92" s="85">
        <f>SUM(BI93:BI94)</f>
        <v>0.1</v>
      </c>
      <c r="BJ92" s="109"/>
      <c r="BK92" s="110">
        <f t="shared" si="205"/>
        <v>0</v>
      </c>
      <c r="BL92" s="88">
        <f t="shared" si="186"/>
        <v>0.2</v>
      </c>
      <c r="BM92" s="90"/>
      <c r="BN92" s="88">
        <f t="shared" si="198"/>
        <v>1.2</v>
      </c>
      <c r="BO92" s="91"/>
      <c r="BP92" s="102">
        <f t="shared" si="197"/>
        <v>0</v>
      </c>
      <c r="BQ92" s="103"/>
      <c r="BR92" s="88">
        <v>0</v>
      </c>
      <c r="BS92" s="38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4"/>
      <c r="DD92" s="95"/>
      <c r="DE92" s="95"/>
    </row>
    <row r="93" spans="1:109" x14ac:dyDescent="0.25">
      <c r="A93" s="141" t="s">
        <v>144</v>
      </c>
      <c r="B93" s="53">
        <v>1</v>
      </c>
      <c r="C93" s="69">
        <v>1.2E-2</v>
      </c>
      <c r="D93" s="84">
        <f t="shared" si="187"/>
        <v>0.18</v>
      </c>
      <c r="E93" s="70">
        <v>2E-3</v>
      </c>
      <c r="F93" s="99">
        <v>15</v>
      </c>
      <c r="G93" s="100">
        <v>0.03</v>
      </c>
      <c r="H93" s="100">
        <v>0.04</v>
      </c>
      <c r="I93" s="100"/>
      <c r="J93" s="100">
        <v>0.03</v>
      </c>
      <c r="K93" s="38"/>
      <c r="L93" s="55">
        <f t="shared" si="85"/>
        <v>0.1</v>
      </c>
      <c r="M93" s="109">
        <v>1</v>
      </c>
      <c r="N93" s="74">
        <f t="shared" si="138"/>
        <v>1</v>
      </c>
      <c r="O93" s="88">
        <f t="shared" si="181"/>
        <v>0.1</v>
      </c>
      <c r="P93" s="100">
        <v>0.03</v>
      </c>
      <c r="Q93" s="100">
        <v>0.04</v>
      </c>
      <c r="R93" s="100"/>
      <c r="S93" s="100">
        <v>0.03</v>
      </c>
      <c r="T93" s="55">
        <f t="shared" si="86"/>
        <v>0.1</v>
      </c>
      <c r="U93" s="109">
        <v>1</v>
      </c>
      <c r="V93" s="76">
        <f>U93*T93/100*1000</f>
        <v>1</v>
      </c>
      <c r="W93" s="88">
        <f t="shared" si="179"/>
        <v>0.1</v>
      </c>
      <c r="X93" s="100">
        <v>0.03</v>
      </c>
      <c r="Y93" s="100">
        <v>0.04</v>
      </c>
      <c r="Z93" s="100"/>
      <c r="AA93" s="100">
        <v>0.03</v>
      </c>
      <c r="AB93" s="55">
        <f t="shared" si="139"/>
        <v>0.1</v>
      </c>
      <c r="AC93" s="43">
        <v>1</v>
      </c>
      <c r="AD93" s="74">
        <f t="shared" si="189"/>
        <v>1</v>
      </c>
      <c r="AE93" s="88">
        <f t="shared" si="190"/>
        <v>0.2</v>
      </c>
      <c r="AF93" s="100">
        <v>0.03</v>
      </c>
      <c r="AG93" s="100">
        <v>0.04</v>
      </c>
      <c r="AH93" s="100"/>
      <c r="AI93" s="100">
        <v>0.03</v>
      </c>
      <c r="AJ93" s="55">
        <f t="shared" ref="AJ93" si="209">SUM(AF93:AI93)</f>
        <v>0.1</v>
      </c>
      <c r="AK93" s="109">
        <v>1</v>
      </c>
      <c r="AL93" s="74">
        <f t="shared" si="120"/>
        <v>1</v>
      </c>
      <c r="AM93" s="88">
        <f t="shared" si="192"/>
        <v>0.2</v>
      </c>
      <c r="AN93" s="100">
        <v>0.03</v>
      </c>
      <c r="AO93" s="100">
        <v>0.04</v>
      </c>
      <c r="AP93" s="100"/>
      <c r="AQ93" s="100">
        <v>0.03</v>
      </c>
      <c r="AR93" s="38"/>
      <c r="AS93" s="59">
        <f t="shared" ref="AS93:AS99" si="210">SUM(AN93:AQ93)</f>
        <v>0.1</v>
      </c>
      <c r="AT93" s="109">
        <v>1</v>
      </c>
      <c r="AU93" s="74">
        <f t="shared" si="142"/>
        <v>1</v>
      </c>
      <c r="AV93" s="88">
        <f t="shared" si="184"/>
        <v>0.2</v>
      </c>
      <c r="AW93" s="100">
        <v>0.03</v>
      </c>
      <c r="AX93" s="100">
        <v>0.04</v>
      </c>
      <c r="AY93" s="100"/>
      <c r="AZ93" s="100">
        <v>0.03</v>
      </c>
      <c r="BA93" s="55">
        <f t="shared" si="202"/>
        <v>0.1</v>
      </c>
      <c r="BB93" s="109">
        <v>1</v>
      </c>
      <c r="BC93" s="76">
        <f t="shared" ref="BC93:BC94" si="211">BB93*BA93/100*1000</f>
        <v>1</v>
      </c>
      <c r="BD93" s="88">
        <f t="shared" si="185"/>
        <v>0.2</v>
      </c>
      <c r="BE93" s="100">
        <v>0.03</v>
      </c>
      <c r="BF93" s="100">
        <v>0.04</v>
      </c>
      <c r="BG93" s="100"/>
      <c r="BH93" s="100">
        <v>0.03</v>
      </c>
      <c r="BI93" s="55">
        <f t="shared" ref="BI93:BI99" si="212">SUM(BE93:BH93)</f>
        <v>0.1</v>
      </c>
      <c r="BJ93" s="43">
        <v>1</v>
      </c>
      <c r="BK93" s="74">
        <f t="shared" si="205"/>
        <v>1</v>
      </c>
      <c r="BL93" s="88">
        <f t="shared" si="186"/>
        <v>0.2</v>
      </c>
      <c r="BM93" s="90"/>
      <c r="BN93" s="88">
        <f t="shared" si="198"/>
        <v>1.2</v>
      </c>
      <c r="BO93" s="140">
        <v>80</v>
      </c>
      <c r="BP93" s="102">
        <f t="shared" si="197"/>
        <v>96</v>
      </c>
      <c r="BQ93" s="103"/>
      <c r="BR93" s="88">
        <v>1</v>
      </c>
      <c r="BS93" s="38"/>
      <c r="BT93" s="16">
        <v>14.83</v>
      </c>
      <c r="DC93" s="105"/>
      <c r="DD93" s="106"/>
      <c r="DE93" s="106"/>
    </row>
    <row r="94" spans="1:109" x14ac:dyDescent="0.25">
      <c r="A94" s="183" t="s">
        <v>145</v>
      </c>
      <c r="B94" s="53">
        <v>1</v>
      </c>
      <c r="C94" s="69"/>
      <c r="D94" s="84">
        <f t="shared" si="187"/>
        <v>0</v>
      </c>
      <c r="E94" s="121"/>
      <c r="F94" s="99">
        <v>15</v>
      </c>
      <c r="G94" s="58">
        <f t="shared" si="146"/>
        <v>0</v>
      </c>
      <c r="H94" s="58">
        <f t="shared" si="147"/>
        <v>0</v>
      </c>
      <c r="I94" s="58">
        <f t="shared" si="148"/>
        <v>0</v>
      </c>
      <c r="J94" s="58">
        <f t="shared" si="149"/>
        <v>0</v>
      </c>
      <c r="K94" s="38"/>
      <c r="L94" s="55">
        <f t="shared" si="85"/>
        <v>0</v>
      </c>
      <c r="M94" s="43">
        <v>149</v>
      </c>
      <c r="N94" s="74">
        <f t="shared" si="138"/>
        <v>0</v>
      </c>
      <c r="O94" s="88">
        <f t="shared" si="181"/>
        <v>0</v>
      </c>
      <c r="P94" s="38">
        <f t="shared" ref="P94:P99" si="213">F94*E94</f>
        <v>0</v>
      </c>
      <c r="Q94" s="38">
        <f>F94*E94</f>
        <v>0</v>
      </c>
      <c r="R94" s="38">
        <f>F94*E94</f>
        <v>0</v>
      </c>
      <c r="S94" s="38">
        <f t="shared" ref="S94:S99" si="214">F94*E94</f>
        <v>0</v>
      </c>
      <c r="T94" s="55">
        <f t="shared" si="86"/>
        <v>0</v>
      </c>
      <c r="U94" s="43">
        <v>149</v>
      </c>
      <c r="V94" s="76">
        <f>U94*T94/100*1000</f>
        <v>0</v>
      </c>
      <c r="W94" s="88">
        <f t="shared" si="179"/>
        <v>0</v>
      </c>
      <c r="X94" s="58">
        <f t="shared" si="206"/>
        <v>0</v>
      </c>
      <c r="Y94" s="38">
        <f>F94*E94</f>
        <v>0</v>
      </c>
      <c r="Z94" s="58">
        <f>F94*E94</f>
        <v>0</v>
      </c>
      <c r="AA94" s="58">
        <f t="shared" si="207"/>
        <v>0</v>
      </c>
      <c r="AB94" s="55">
        <f t="shared" si="139"/>
        <v>0</v>
      </c>
      <c r="AC94" s="43">
        <v>149</v>
      </c>
      <c r="AD94" s="74">
        <f t="shared" si="189"/>
        <v>0</v>
      </c>
      <c r="AE94" s="88">
        <f t="shared" si="190"/>
        <v>0</v>
      </c>
      <c r="AF94" s="58"/>
      <c r="AG94" s="38"/>
      <c r="AH94" s="58"/>
      <c r="AI94" s="58"/>
      <c r="AJ94" s="55"/>
      <c r="AK94" s="43">
        <v>149</v>
      </c>
      <c r="AL94" s="74">
        <f t="shared" si="120"/>
        <v>0</v>
      </c>
      <c r="AM94" s="88">
        <f t="shared" si="192"/>
        <v>0</v>
      </c>
      <c r="AN94" s="58">
        <f>O94*N94</f>
        <v>0</v>
      </c>
      <c r="AO94" s="58">
        <f>O94*N94</f>
        <v>0</v>
      </c>
      <c r="AP94" s="58">
        <f>O94*N94</f>
        <v>0</v>
      </c>
      <c r="AQ94" s="58">
        <f>O94*N94</f>
        <v>0</v>
      </c>
      <c r="AR94" s="38"/>
      <c r="AS94" s="59">
        <f t="shared" si="210"/>
        <v>0</v>
      </c>
      <c r="AT94" s="43">
        <v>149</v>
      </c>
      <c r="AU94" s="74">
        <f t="shared" si="142"/>
        <v>0</v>
      </c>
      <c r="AV94" s="88">
        <f t="shared" si="184"/>
        <v>0</v>
      </c>
      <c r="AW94" s="38">
        <f>N94*M94</f>
        <v>0</v>
      </c>
      <c r="AX94" s="38">
        <f>N94*M94</f>
        <v>0</v>
      </c>
      <c r="AY94" s="38">
        <f>N94*M94</f>
        <v>0</v>
      </c>
      <c r="AZ94" s="38">
        <f>N94*M94</f>
        <v>0</v>
      </c>
      <c r="BA94" s="55">
        <f t="shared" si="202"/>
        <v>0</v>
      </c>
      <c r="BB94" s="43">
        <v>149</v>
      </c>
      <c r="BC94" s="76">
        <f t="shared" si="211"/>
        <v>0</v>
      </c>
      <c r="BD94" s="88">
        <f t="shared" si="185"/>
        <v>0</v>
      </c>
      <c r="BE94" s="58">
        <f>N94*M94</f>
        <v>0</v>
      </c>
      <c r="BF94" s="38">
        <f>N94*M94</f>
        <v>0</v>
      </c>
      <c r="BG94" s="58">
        <f>N94*M94</f>
        <v>0</v>
      </c>
      <c r="BH94" s="58">
        <f>N94*M94</f>
        <v>0</v>
      </c>
      <c r="BI94" s="55">
        <f t="shared" si="212"/>
        <v>0</v>
      </c>
      <c r="BJ94" s="43">
        <v>149</v>
      </c>
      <c r="BK94" s="74">
        <f t="shared" si="205"/>
        <v>0</v>
      </c>
      <c r="BL94" s="88">
        <f t="shared" si="186"/>
        <v>0</v>
      </c>
      <c r="BM94" s="90"/>
      <c r="BN94" s="88">
        <v>0</v>
      </c>
      <c r="BO94" s="91"/>
      <c r="BP94" s="102">
        <f t="shared" si="197"/>
        <v>0</v>
      </c>
      <c r="BQ94" s="103"/>
      <c r="BR94" s="88">
        <v>0</v>
      </c>
      <c r="BS94" s="38"/>
      <c r="DC94" s="105"/>
      <c r="DD94" s="106"/>
      <c r="DE94" s="106"/>
    </row>
    <row r="95" spans="1:109" x14ac:dyDescent="0.25">
      <c r="A95" s="183"/>
      <c r="B95" s="53"/>
      <c r="C95" s="69"/>
      <c r="D95" s="84"/>
      <c r="E95" s="121"/>
      <c r="F95" s="99"/>
      <c r="G95" s="58"/>
      <c r="H95" s="58"/>
      <c r="I95" s="58"/>
      <c r="J95" s="58"/>
      <c r="K95" s="38"/>
      <c r="L95" s="55"/>
      <c r="M95" s="43"/>
      <c r="N95" s="74"/>
      <c r="O95" s="88"/>
      <c r="P95" s="38"/>
      <c r="Q95" s="38"/>
      <c r="R95" s="38"/>
      <c r="S95" s="38"/>
      <c r="T95" s="55"/>
      <c r="U95" s="43"/>
      <c r="V95" s="76"/>
      <c r="W95" s="88"/>
      <c r="X95" s="58"/>
      <c r="Y95" s="38"/>
      <c r="Z95" s="58"/>
      <c r="AA95" s="58"/>
      <c r="AB95" s="55"/>
      <c r="AC95" s="43"/>
      <c r="AD95" s="74"/>
      <c r="AE95" s="88"/>
      <c r="AF95" s="58"/>
      <c r="AG95" s="38"/>
      <c r="AH95" s="58"/>
      <c r="AI95" s="58"/>
      <c r="AJ95" s="55"/>
      <c r="AK95" s="43"/>
      <c r="AL95" s="74"/>
      <c r="AM95" s="88"/>
      <c r="AN95" s="58"/>
      <c r="AO95" s="58"/>
      <c r="AP95" s="58"/>
      <c r="AQ95" s="58"/>
      <c r="AR95" s="38"/>
      <c r="AS95" s="59"/>
      <c r="AT95" s="43"/>
      <c r="AU95" s="74"/>
      <c r="AV95" s="88"/>
      <c r="AW95" s="38"/>
      <c r="AX95" s="38"/>
      <c r="AY95" s="38"/>
      <c r="AZ95" s="38"/>
      <c r="BA95" s="55"/>
      <c r="BB95" s="43"/>
      <c r="BC95" s="76"/>
      <c r="BD95" s="88"/>
      <c r="BE95" s="58"/>
      <c r="BF95" s="38"/>
      <c r="BG95" s="58"/>
      <c r="BH95" s="58"/>
      <c r="BI95" s="55"/>
      <c r="BJ95" s="43"/>
      <c r="BK95" s="74"/>
      <c r="BL95" s="88"/>
      <c r="BM95" s="90"/>
      <c r="BN95" s="88"/>
      <c r="BO95" s="91"/>
      <c r="BP95" s="102">
        <f t="shared" si="197"/>
        <v>0</v>
      </c>
      <c r="BQ95" s="103"/>
      <c r="BR95" s="88"/>
      <c r="BS95" s="38"/>
      <c r="DC95" s="105"/>
      <c r="DD95" s="106"/>
      <c r="DE95" s="106"/>
    </row>
    <row r="96" spans="1:109" x14ac:dyDescent="0.25">
      <c r="A96" s="183"/>
      <c r="B96" s="53"/>
      <c r="C96" s="69"/>
      <c r="D96" s="84"/>
      <c r="E96" s="121"/>
      <c r="F96" s="99"/>
      <c r="G96" s="58"/>
      <c r="H96" s="58"/>
      <c r="I96" s="58"/>
      <c r="J96" s="58"/>
      <c r="K96" s="38"/>
      <c r="L96" s="55"/>
      <c r="M96" s="43"/>
      <c r="N96" s="74"/>
      <c r="O96" s="88"/>
      <c r="P96" s="38"/>
      <c r="Q96" s="38"/>
      <c r="R96" s="38"/>
      <c r="S96" s="38"/>
      <c r="T96" s="55"/>
      <c r="U96" s="43"/>
      <c r="V96" s="76"/>
      <c r="W96" s="88"/>
      <c r="X96" s="58"/>
      <c r="Y96" s="38"/>
      <c r="Z96" s="58"/>
      <c r="AA96" s="58"/>
      <c r="AB96" s="55"/>
      <c r="AC96" s="43"/>
      <c r="AD96" s="74"/>
      <c r="AE96" s="88"/>
      <c r="AF96" s="58"/>
      <c r="AG96" s="38"/>
      <c r="AH96" s="58"/>
      <c r="AI96" s="58"/>
      <c r="AJ96" s="55"/>
      <c r="AK96" s="43"/>
      <c r="AL96" s="74"/>
      <c r="AM96" s="88"/>
      <c r="AN96" s="58"/>
      <c r="AO96" s="58"/>
      <c r="AP96" s="58"/>
      <c r="AQ96" s="58"/>
      <c r="AR96" s="38"/>
      <c r="AS96" s="59"/>
      <c r="AT96" s="43"/>
      <c r="AU96" s="74"/>
      <c r="AV96" s="88"/>
      <c r="AW96" s="38"/>
      <c r="AX96" s="38"/>
      <c r="AY96" s="38"/>
      <c r="AZ96" s="38"/>
      <c r="BA96" s="55"/>
      <c r="BB96" s="43"/>
      <c r="BC96" s="76"/>
      <c r="BD96" s="88"/>
      <c r="BE96" s="58"/>
      <c r="BF96" s="38"/>
      <c r="BG96" s="58"/>
      <c r="BH96" s="58"/>
      <c r="BI96" s="55"/>
      <c r="BJ96" s="43"/>
      <c r="BK96" s="74"/>
      <c r="BL96" s="88"/>
      <c r="BM96" s="90"/>
      <c r="BN96" s="88"/>
      <c r="BO96" s="91"/>
      <c r="BP96" s="102">
        <f t="shared" si="197"/>
        <v>0</v>
      </c>
      <c r="BQ96" s="103"/>
      <c r="BR96" s="88"/>
      <c r="BS96" s="38"/>
      <c r="DC96" s="105"/>
      <c r="DD96" s="106"/>
      <c r="DE96" s="106"/>
    </row>
    <row r="97" spans="1:109" x14ac:dyDescent="0.25">
      <c r="A97" s="183"/>
      <c r="B97" s="53"/>
      <c r="C97" s="69"/>
      <c r="D97" s="84"/>
      <c r="E97" s="121"/>
      <c r="F97" s="99"/>
      <c r="G97" s="58"/>
      <c r="H97" s="58"/>
      <c r="I97" s="58"/>
      <c r="J97" s="58"/>
      <c r="K97" s="38"/>
      <c r="L97" s="55"/>
      <c r="M97" s="43"/>
      <c r="N97" s="74"/>
      <c r="O97" s="88"/>
      <c r="P97" s="38"/>
      <c r="Q97" s="38"/>
      <c r="R97" s="38"/>
      <c r="S97" s="38"/>
      <c r="T97" s="55"/>
      <c r="U97" s="43"/>
      <c r="V97" s="76"/>
      <c r="W97" s="88"/>
      <c r="X97" s="58"/>
      <c r="Y97" s="38"/>
      <c r="Z97" s="58"/>
      <c r="AA97" s="58"/>
      <c r="AB97" s="55"/>
      <c r="AC97" s="43"/>
      <c r="AD97" s="74"/>
      <c r="AE97" s="88"/>
      <c r="AF97" s="58"/>
      <c r="AG97" s="38"/>
      <c r="AH97" s="58"/>
      <c r="AI97" s="58"/>
      <c r="AJ97" s="55"/>
      <c r="AK97" s="43"/>
      <c r="AL97" s="74"/>
      <c r="AM97" s="88"/>
      <c r="AN97" s="58"/>
      <c r="AO97" s="58"/>
      <c r="AP97" s="58"/>
      <c r="AQ97" s="58"/>
      <c r="AR97" s="38"/>
      <c r="AS97" s="59"/>
      <c r="AT97" s="43"/>
      <c r="AU97" s="74"/>
      <c r="AV97" s="88"/>
      <c r="AW97" s="38"/>
      <c r="AX97" s="38"/>
      <c r="AY97" s="38"/>
      <c r="AZ97" s="38"/>
      <c r="BA97" s="55"/>
      <c r="BB97" s="43"/>
      <c r="BC97" s="76"/>
      <c r="BD97" s="88"/>
      <c r="BE97" s="58"/>
      <c r="BF97" s="38"/>
      <c r="BG97" s="58"/>
      <c r="BH97" s="58"/>
      <c r="BI97" s="55"/>
      <c r="BJ97" s="43"/>
      <c r="BK97" s="74"/>
      <c r="BL97" s="88"/>
      <c r="BM97" s="90"/>
      <c r="BN97" s="20"/>
      <c r="BO97" s="91"/>
      <c r="BP97" s="102">
        <f t="shared" si="197"/>
        <v>0</v>
      </c>
      <c r="BQ97" s="103"/>
      <c r="BR97" s="20"/>
      <c r="BS97" s="38"/>
      <c r="DC97" s="105"/>
      <c r="DD97" s="106"/>
      <c r="DE97" s="106"/>
    </row>
    <row r="98" spans="1:109" s="209" customFormat="1" x14ac:dyDescent="0.25">
      <c r="A98" s="197" t="s">
        <v>146</v>
      </c>
      <c r="B98" s="198"/>
      <c r="C98" s="199"/>
      <c r="D98" s="84">
        <f t="shared" si="187"/>
        <v>0</v>
      </c>
      <c r="E98" s="200"/>
      <c r="F98" s="99">
        <v>15</v>
      </c>
      <c r="G98" s="201">
        <f t="shared" si="146"/>
        <v>0</v>
      </c>
      <c r="H98" s="201">
        <f t="shared" si="147"/>
        <v>0</v>
      </c>
      <c r="I98" s="201">
        <f t="shared" si="148"/>
        <v>0</v>
      </c>
      <c r="J98" s="201">
        <f t="shared" si="149"/>
        <v>0</v>
      </c>
      <c r="K98" s="201"/>
      <c r="L98" s="55">
        <f t="shared" si="85"/>
        <v>0</v>
      </c>
      <c r="M98" s="202"/>
      <c r="N98" s="203">
        <f>SUM(N10:N93)</f>
        <v>46666.96</v>
      </c>
      <c r="O98" s="88">
        <f t="shared" si="181"/>
        <v>0</v>
      </c>
      <c r="P98" s="201">
        <f t="shared" si="213"/>
        <v>0</v>
      </c>
      <c r="Q98" s="201">
        <f>F98*E98</f>
        <v>0</v>
      </c>
      <c r="R98" s="201">
        <f>F98*E98</f>
        <v>0</v>
      </c>
      <c r="S98" s="201">
        <f t="shared" si="214"/>
        <v>0</v>
      </c>
      <c r="T98" s="201">
        <f t="shared" si="86"/>
        <v>0</v>
      </c>
      <c r="U98" s="202"/>
      <c r="V98" s="204">
        <f>SUM(V10:V94)</f>
        <v>45367.31</v>
      </c>
      <c r="W98" s="88">
        <f t="shared" si="179"/>
        <v>0</v>
      </c>
      <c r="X98" s="201">
        <f t="shared" si="206"/>
        <v>0</v>
      </c>
      <c r="Y98" s="201">
        <f>F98*E98</f>
        <v>0</v>
      </c>
      <c r="Z98" s="201">
        <f>F98*E98</f>
        <v>0</v>
      </c>
      <c r="AA98" s="201">
        <f t="shared" si="207"/>
        <v>0</v>
      </c>
      <c r="AB98" s="201">
        <f t="shared" si="139"/>
        <v>0</v>
      </c>
      <c r="AC98" s="202"/>
      <c r="AD98" s="203">
        <f>SUM(AD8:AD94)</f>
        <v>49036.159999999996</v>
      </c>
      <c r="AE98" s="88">
        <f t="shared" si="190"/>
        <v>0</v>
      </c>
      <c r="AF98" s="201"/>
      <c r="AG98" s="201"/>
      <c r="AH98" s="201"/>
      <c r="AI98" s="201"/>
      <c r="AJ98" s="201"/>
      <c r="AK98" s="202"/>
      <c r="AL98" s="203">
        <f>SUM(AL10:AL94)</f>
        <v>46960.28</v>
      </c>
      <c r="AM98" s="88">
        <f t="shared" si="192"/>
        <v>0</v>
      </c>
      <c r="AN98" s="201">
        <f>O98*N98</f>
        <v>0</v>
      </c>
      <c r="AO98" s="201">
        <f>O98*N98</f>
        <v>0</v>
      </c>
      <c r="AP98" s="201">
        <f>O98*N98</f>
        <v>0</v>
      </c>
      <c r="AQ98" s="201">
        <f>O98*N98</f>
        <v>0</v>
      </c>
      <c r="AR98" s="201"/>
      <c r="AS98" s="59">
        <f t="shared" si="210"/>
        <v>0</v>
      </c>
      <c r="AT98" s="202"/>
      <c r="AU98" s="203">
        <f t="shared" si="142"/>
        <v>0</v>
      </c>
      <c r="AV98" s="88">
        <f t="shared" si="184"/>
        <v>0</v>
      </c>
      <c r="AW98" s="201">
        <f>N98*M98</f>
        <v>0</v>
      </c>
      <c r="AX98" s="201">
        <f>N98*M98</f>
        <v>0</v>
      </c>
      <c r="AY98" s="201">
        <f>N98*M98</f>
        <v>0</v>
      </c>
      <c r="AZ98" s="201">
        <f>N98*M98</f>
        <v>0</v>
      </c>
      <c r="BA98" s="201">
        <f t="shared" si="202"/>
        <v>0</v>
      </c>
      <c r="BB98" s="202"/>
      <c r="BC98" s="204">
        <f>SUM(BC10:BC94)</f>
        <v>45202.96</v>
      </c>
      <c r="BD98" s="88">
        <f t="shared" si="185"/>
        <v>0</v>
      </c>
      <c r="BE98" s="201">
        <f>N98*M98</f>
        <v>0</v>
      </c>
      <c r="BF98" s="201">
        <f>N98*M98</f>
        <v>0</v>
      </c>
      <c r="BG98" s="201">
        <f>N98*M98</f>
        <v>0</v>
      </c>
      <c r="BH98" s="201">
        <f>N98*M98</f>
        <v>0</v>
      </c>
      <c r="BI98" s="201">
        <f t="shared" si="212"/>
        <v>0</v>
      </c>
      <c r="BJ98" s="202"/>
      <c r="BK98" s="203">
        <f>SUM(BK10:BK94)</f>
        <v>49294.259999999995</v>
      </c>
      <c r="BL98" s="205">
        <f t="shared" si="186"/>
        <v>0</v>
      </c>
      <c r="BM98" s="205"/>
      <c r="BN98" s="205"/>
      <c r="BO98" s="205"/>
      <c r="BP98" s="203">
        <f>SUM(BP10:BP97)</f>
        <v>66247.741499999989</v>
      </c>
      <c r="BQ98" s="103"/>
      <c r="BR98" s="101"/>
      <c r="BS98" s="201"/>
      <c r="BT98" s="206"/>
      <c r="BU98" s="206"/>
      <c r="BV98" s="206"/>
      <c r="BW98" s="206"/>
      <c r="BX98" s="206"/>
      <c r="BY98" s="206"/>
      <c r="BZ98" s="206"/>
      <c r="CA98" s="206"/>
      <c r="CB98" s="206"/>
      <c r="CC98" s="206"/>
      <c r="CD98" s="206"/>
      <c r="CE98" s="206"/>
      <c r="CF98" s="206"/>
      <c r="CG98" s="206"/>
      <c r="CH98" s="206"/>
      <c r="CI98" s="206"/>
      <c r="CJ98" s="206"/>
      <c r="CK98" s="206"/>
      <c r="CL98" s="206"/>
      <c r="CM98" s="206"/>
      <c r="CN98" s="206"/>
      <c r="CO98" s="206"/>
      <c r="CP98" s="206"/>
      <c r="CQ98" s="206"/>
      <c r="CR98" s="206"/>
      <c r="CS98" s="206"/>
      <c r="CT98" s="206"/>
      <c r="CU98" s="206"/>
      <c r="CV98" s="206"/>
      <c r="CW98" s="206"/>
      <c r="CX98" s="206"/>
      <c r="CY98" s="206"/>
      <c r="CZ98" s="206"/>
      <c r="DA98" s="206"/>
      <c r="DB98" s="206"/>
      <c r="DC98" s="207"/>
      <c r="DD98" s="208"/>
      <c r="DE98" s="208"/>
    </row>
    <row r="99" spans="1:109" x14ac:dyDescent="0.25">
      <c r="A99" s="210" t="s">
        <v>147</v>
      </c>
      <c r="B99" s="53"/>
      <c r="C99" s="108"/>
      <c r="D99" s="84">
        <f t="shared" si="187"/>
        <v>0</v>
      </c>
      <c r="E99" s="70"/>
      <c r="F99" s="99">
        <v>15</v>
      </c>
      <c r="G99" s="58">
        <f t="shared" si="146"/>
        <v>0</v>
      </c>
      <c r="H99" s="58">
        <f t="shared" si="147"/>
        <v>0</v>
      </c>
      <c r="I99" s="58">
        <f t="shared" si="148"/>
        <v>0</v>
      </c>
      <c r="J99" s="58">
        <f t="shared" si="149"/>
        <v>0</v>
      </c>
      <c r="K99" s="38"/>
      <c r="L99" s="55">
        <f t="shared" si="85"/>
        <v>0</v>
      </c>
      <c r="M99" s="43"/>
      <c r="N99" s="74">
        <f t="shared" si="138"/>
        <v>0</v>
      </c>
      <c r="O99" s="88">
        <f t="shared" si="181"/>
        <v>0</v>
      </c>
      <c r="P99" s="38">
        <f t="shared" si="213"/>
        <v>0</v>
      </c>
      <c r="Q99" s="38">
        <f>F99*E99</f>
        <v>0</v>
      </c>
      <c r="R99" s="38">
        <f>F99*E99</f>
        <v>0</v>
      </c>
      <c r="S99" s="38">
        <f t="shared" si="214"/>
        <v>0</v>
      </c>
      <c r="T99" s="55">
        <f t="shared" si="86"/>
        <v>0</v>
      </c>
      <c r="U99" s="43"/>
      <c r="V99" s="76">
        <f t="shared" ref="V99" si="215">U99*T99/100*1000</f>
        <v>0</v>
      </c>
      <c r="W99" s="88">
        <f t="shared" si="179"/>
        <v>0</v>
      </c>
      <c r="X99" s="58">
        <f t="shared" si="206"/>
        <v>0</v>
      </c>
      <c r="Y99" s="38">
        <f>F99*E99</f>
        <v>0</v>
      </c>
      <c r="Z99" s="58">
        <f>F99*E99</f>
        <v>0</v>
      </c>
      <c r="AA99" s="58">
        <f t="shared" si="207"/>
        <v>0</v>
      </c>
      <c r="AB99" s="55">
        <f t="shared" si="139"/>
        <v>0</v>
      </c>
      <c r="AC99" s="43"/>
      <c r="AD99" s="74">
        <f t="shared" si="189"/>
        <v>0</v>
      </c>
      <c r="AE99" s="88">
        <f t="shared" si="190"/>
        <v>0</v>
      </c>
      <c r="AF99" s="58"/>
      <c r="AG99" s="38"/>
      <c r="AH99" s="58"/>
      <c r="AI99" s="58"/>
      <c r="AJ99" s="55"/>
      <c r="AK99" s="43"/>
      <c r="AL99" s="74">
        <f t="shared" si="120"/>
        <v>0</v>
      </c>
      <c r="AM99" s="88">
        <f t="shared" si="192"/>
        <v>0</v>
      </c>
      <c r="AN99" s="58">
        <f>O99*N99</f>
        <v>0</v>
      </c>
      <c r="AO99" s="58">
        <f>O99*N99</f>
        <v>0</v>
      </c>
      <c r="AP99" s="58">
        <f>O99*N99</f>
        <v>0</v>
      </c>
      <c r="AQ99" s="58">
        <f>O99*N99</f>
        <v>0</v>
      </c>
      <c r="AR99" s="38"/>
      <c r="AS99" s="59">
        <f t="shared" si="210"/>
        <v>0</v>
      </c>
      <c r="AT99" s="43"/>
      <c r="AU99" s="74">
        <f t="shared" si="142"/>
        <v>0</v>
      </c>
      <c r="AV99" s="88">
        <f t="shared" si="184"/>
        <v>0</v>
      </c>
      <c r="AW99" s="38">
        <f>N99*M99</f>
        <v>0</v>
      </c>
      <c r="AX99" s="38">
        <f>N99*M99</f>
        <v>0</v>
      </c>
      <c r="AY99" s="38">
        <f>N99*M99</f>
        <v>0</v>
      </c>
      <c r="AZ99" s="38">
        <f>N99*M99</f>
        <v>0</v>
      </c>
      <c r="BA99" s="55">
        <f t="shared" si="202"/>
        <v>0</v>
      </c>
      <c r="BB99" s="43"/>
      <c r="BC99" s="76">
        <f t="shared" ref="BC99" si="216">BB99*BA99/100*1000</f>
        <v>0</v>
      </c>
      <c r="BD99" s="88">
        <f t="shared" si="185"/>
        <v>0</v>
      </c>
      <c r="BE99" s="58">
        <f>N99*M99</f>
        <v>0</v>
      </c>
      <c r="BF99" s="38">
        <f>N99*M99</f>
        <v>0</v>
      </c>
      <c r="BG99" s="58">
        <f>N99*M99</f>
        <v>0</v>
      </c>
      <c r="BH99" s="58">
        <f>N99*M99</f>
        <v>0</v>
      </c>
      <c r="BI99" s="55">
        <f t="shared" si="212"/>
        <v>0</v>
      </c>
      <c r="BJ99" s="43"/>
      <c r="BK99" s="74">
        <f t="shared" si="205"/>
        <v>0</v>
      </c>
      <c r="BL99" s="88">
        <f t="shared" si="186"/>
        <v>0</v>
      </c>
      <c r="BM99" s="90"/>
      <c r="BP99" s="212">
        <f>BP98/180</f>
        <v>368.04300833333326</v>
      </c>
      <c r="BQ99" s="213"/>
      <c r="DC99" s="105"/>
      <c r="DD99" s="106"/>
      <c r="DE99" s="106"/>
    </row>
    <row r="109" spans="1:109" s="217" customFormat="1" x14ac:dyDescent="0.25">
      <c r="A109" s="1"/>
      <c r="B109" s="214"/>
      <c r="C109" s="30"/>
      <c r="D109" s="215"/>
      <c r="E109" s="5"/>
      <c r="F109" s="6"/>
      <c r="G109" s="6"/>
      <c r="H109" s="6"/>
      <c r="I109" s="6"/>
      <c r="J109" s="6"/>
      <c r="K109" s="6"/>
      <c r="L109" s="7"/>
      <c r="M109" s="216"/>
      <c r="N109" s="25"/>
      <c r="O109" s="10"/>
      <c r="P109" s="6"/>
      <c r="Q109" s="6"/>
      <c r="R109" s="6"/>
      <c r="S109" s="6"/>
      <c r="T109" s="11"/>
      <c r="U109" s="216"/>
      <c r="V109" s="30"/>
      <c r="W109" s="10"/>
      <c r="X109" s="12"/>
      <c r="Y109" s="12"/>
      <c r="Z109" s="12"/>
      <c r="AA109" s="12"/>
      <c r="AB109" s="13"/>
      <c r="AC109" s="216"/>
      <c r="AD109" s="25"/>
      <c r="AE109" s="14"/>
      <c r="AF109" s="15"/>
      <c r="AG109" s="12"/>
      <c r="AH109" s="12"/>
      <c r="AI109" s="16"/>
      <c r="AJ109" s="11"/>
      <c r="AK109" s="216"/>
      <c r="AL109" s="25"/>
      <c r="AM109" s="17"/>
      <c r="AN109" s="6"/>
      <c r="AO109" s="6"/>
      <c r="AP109" s="6"/>
      <c r="AQ109" s="6"/>
      <c r="AR109" s="6"/>
      <c r="AS109" s="18"/>
      <c r="AT109" s="216"/>
      <c r="AU109" s="25"/>
      <c r="AV109" s="10"/>
      <c r="AW109" s="6"/>
      <c r="AX109" s="6"/>
      <c r="AY109" s="6"/>
      <c r="AZ109" s="6"/>
      <c r="BA109" s="11"/>
      <c r="BB109" s="216"/>
      <c r="BC109" s="30"/>
      <c r="BD109" s="10"/>
      <c r="BE109" s="12"/>
      <c r="BF109" s="12"/>
      <c r="BG109" s="12"/>
      <c r="BH109" s="12"/>
      <c r="BI109" s="13"/>
      <c r="BJ109" s="216"/>
      <c r="BK109" s="25"/>
      <c r="BL109" s="14"/>
      <c r="BM109" s="19"/>
      <c r="BN109" s="211"/>
      <c r="BO109" s="21"/>
      <c r="BP109" s="27"/>
      <c r="BQ109" s="28"/>
      <c r="BR109" s="211"/>
      <c r="BS109" s="12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/>
      <c r="DD109"/>
      <c r="DE109"/>
    </row>
    <row r="110" spans="1:109" s="217" customFormat="1" x14ac:dyDescent="0.25">
      <c r="A110" s="1"/>
      <c r="B110" s="214"/>
      <c r="C110" s="30"/>
      <c r="D110" s="215"/>
      <c r="E110" s="5"/>
      <c r="F110" s="6"/>
      <c r="G110" s="6"/>
      <c r="H110" s="6"/>
      <c r="I110" s="6"/>
      <c r="J110" s="6"/>
      <c r="K110" s="6"/>
      <c r="L110" s="7"/>
      <c r="M110" s="216"/>
      <c r="N110" s="25"/>
      <c r="O110" s="10"/>
      <c r="P110" s="6"/>
      <c r="Q110" s="6"/>
      <c r="R110" s="6"/>
      <c r="S110" s="6"/>
      <c r="T110" s="11"/>
      <c r="U110" s="216"/>
      <c r="V110" s="30"/>
      <c r="W110" s="10"/>
      <c r="X110" s="12"/>
      <c r="Y110" s="12"/>
      <c r="Z110" s="12"/>
      <c r="AA110" s="12"/>
      <c r="AB110" s="13"/>
      <c r="AC110" s="216"/>
      <c r="AD110" s="25"/>
      <c r="AE110" s="14"/>
      <c r="AF110" s="15"/>
      <c r="AG110" s="12"/>
      <c r="AH110" s="12"/>
      <c r="AI110" s="16"/>
      <c r="AJ110" s="11"/>
      <c r="AK110" s="216"/>
      <c r="AL110" s="25"/>
      <c r="AM110" s="17"/>
      <c r="AN110" s="6"/>
      <c r="AO110" s="6"/>
      <c r="AP110" s="6"/>
      <c r="AQ110" s="6"/>
      <c r="AR110" s="6"/>
      <c r="AS110" s="18"/>
      <c r="AT110" s="216"/>
      <c r="AU110" s="25"/>
      <c r="AV110" s="10"/>
      <c r="AW110" s="6"/>
      <c r="AX110" s="6"/>
      <c r="AY110" s="6"/>
      <c r="AZ110" s="6"/>
      <c r="BA110" s="11"/>
      <c r="BB110" s="216"/>
      <c r="BC110" s="30"/>
      <c r="BD110" s="10"/>
      <c r="BE110" s="12"/>
      <c r="BF110" s="12"/>
      <c r="BG110" s="12"/>
      <c r="BH110" s="12"/>
      <c r="BI110" s="13"/>
      <c r="BJ110" s="216"/>
      <c r="BK110" s="25"/>
      <c r="BL110" s="14"/>
      <c r="BM110" s="19"/>
      <c r="BN110" s="211"/>
      <c r="BO110" s="21"/>
      <c r="BP110" s="27"/>
      <c r="BQ110" s="28"/>
      <c r="BR110" s="211"/>
      <c r="BS110" s="12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/>
      <c r="DD110"/>
      <c r="DE110"/>
    </row>
    <row r="111" spans="1:109" s="217" customFormat="1" x14ac:dyDescent="0.25">
      <c r="A111" s="1"/>
      <c r="B111" s="214"/>
      <c r="C111" s="30"/>
      <c r="D111" s="215"/>
      <c r="E111" s="5"/>
      <c r="F111" s="6"/>
      <c r="G111" s="6"/>
      <c r="H111" s="6"/>
      <c r="I111" s="6"/>
      <c r="J111" s="6"/>
      <c r="K111" s="6"/>
      <c r="L111" s="7"/>
      <c r="M111" s="216"/>
      <c r="N111" s="25"/>
      <c r="O111" s="10"/>
      <c r="P111" s="6"/>
      <c r="Q111" s="6"/>
      <c r="R111" s="6"/>
      <c r="S111" s="6"/>
      <c r="T111" s="11"/>
      <c r="U111" s="216"/>
      <c r="V111" s="30"/>
      <c r="W111" s="10"/>
      <c r="X111" s="12"/>
      <c r="Y111" s="12"/>
      <c r="Z111" s="12"/>
      <c r="AA111" s="12"/>
      <c r="AB111" s="13"/>
      <c r="AC111" s="216"/>
      <c r="AD111" s="25"/>
      <c r="AE111" s="14"/>
      <c r="AF111" s="15"/>
      <c r="AG111" s="12"/>
      <c r="AH111" s="12"/>
      <c r="AI111" s="16"/>
      <c r="AJ111" s="11"/>
      <c r="AK111" s="216"/>
      <c r="AL111" s="25"/>
      <c r="AM111" s="17"/>
      <c r="AN111" s="6"/>
      <c r="AO111" s="6"/>
      <c r="AP111" s="6"/>
      <c r="AQ111" s="6"/>
      <c r="AR111" s="6"/>
      <c r="AS111" s="18"/>
      <c r="AT111" s="216"/>
      <c r="AU111" s="25"/>
      <c r="AV111" s="10"/>
      <c r="AW111" s="6"/>
      <c r="AX111" s="6"/>
      <c r="AY111" s="6"/>
      <c r="AZ111" s="6"/>
      <c r="BA111" s="11"/>
      <c r="BB111" s="216"/>
      <c r="BC111" s="30"/>
      <c r="BD111" s="10"/>
      <c r="BE111" s="12"/>
      <c r="BF111" s="12"/>
      <c r="BG111" s="12"/>
      <c r="BH111" s="12"/>
      <c r="BI111" s="13"/>
      <c r="BJ111" s="216"/>
      <c r="BK111" s="25"/>
      <c r="BL111" s="14"/>
      <c r="BM111" s="19"/>
      <c r="BN111" s="211"/>
      <c r="BO111" s="21"/>
      <c r="BP111" s="27"/>
      <c r="BQ111" s="28"/>
      <c r="BR111" s="211"/>
      <c r="BS111" s="12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/>
      <c r="DD111"/>
      <c r="DE111"/>
    </row>
    <row r="112" spans="1:109" s="217" customFormat="1" x14ac:dyDescent="0.25">
      <c r="A112" s="1"/>
      <c r="B112" s="214"/>
      <c r="C112" s="30"/>
      <c r="D112" s="215"/>
      <c r="E112" s="5"/>
      <c r="F112" s="6"/>
      <c r="G112" s="6"/>
      <c r="H112" s="6"/>
      <c r="I112" s="6"/>
      <c r="J112" s="6"/>
      <c r="K112" s="6"/>
      <c r="L112" s="7"/>
      <c r="M112" s="216"/>
      <c r="N112" s="25"/>
      <c r="O112" s="10"/>
      <c r="P112" s="6"/>
      <c r="Q112" s="6"/>
      <c r="R112" s="6"/>
      <c r="S112" s="6"/>
      <c r="T112" s="11"/>
      <c r="U112" s="216"/>
      <c r="V112" s="30"/>
      <c r="W112" s="10"/>
      <c r="X112" s="12"/>
      <c r="Y112" s="12"/>
      <c r="Z112" s="12"/>
      <c r="AA112" s="12"/>
      <c r="AB112" s="13"/>
      <c r="AC112" s="216"/>
      <c r="AD112" s="25"/>
      <c r="AE112" s="14"/>
      <c r="AF112" s="15"/>
      <c r="AG112" s="12"/>
      <c r="AH112" s="12"/>
      <c r="AI112" s="16"/>
      <c r="AJ112" s="11"/>
      <c r="AK112" s="216"/>
      <c r="AL112" s="25"/>
      <c r="AM112" s="17"/>
      <c r="AN112" s="6"/>
      <c r="AO112" s="6"/>
      <c r="AP112" s="6"/>
      <c r="AQ112" s="6"/>
      <c r="AR112" s="6"/>
      <c r="AS112" s="18"/>
      <c r="AT112" s="216"/>
      <c r="AU112" s="25"/>
      <c r="AV112" s="10"/>
      <c r="AW112" s="6"/>
      <c r="AX112" s="6"/>
      <c r="AY112" s="6"/>
      <c r="AZ112" s="6"/>
      <c r="BA112" s="11"/>
      <c r="BB112" s="216"/>
      <c r="BC112" s="30"/>
      <c r="BD112" s="10"/>
      <c r="BE112" s="12"/>
      <c r="BF112" s="12"/>
      <c r="BG112" s="12"/>
      <c r="BH112" s="12"/>
      <c r="BI112" s="13"/>
      <c r="BJ112" s="216"/>
      <c r="BK112" s="25"/>
      <c r="BL112" s="14"/>
      <c r="BM112" s="19"/>
      <c r="BN112" s="211"/>
      <c r="BO112" s="21"/>
      <c r="BP112" s="27"/>
      <c r="BQ112" s="28"/>
      <c r="BR112" s="211"/>
      <c r="BS112" s="12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/>
      <c r="DD112"/>
      <c r="DE112"/>
    </row>
    <row r="113" spans="1:109" s="217" customFormat="1" x14ac:dyDescent="0.25">
      <c r="A113" s="1"/>
      <c r="B113" s="214"/>
      <c r="C113" s="30"/>
      <c r="D113" s="215"/>
      <c r="E113" s="5"/>
      <c r="F113" s="6"/>
      <c r="G113" s="6"/>
      <c r="H113" s="6"/>
      <c r="I113" s="6"/>
      <c r="J113" s="6"/>
      <c r="K113" s="6"/>
      <c r="L113" s="7"/>
      <c r="M113" s="216"/>
      <c r="N113" s="25"/>
      <c r="O113" s="10"/>
      <c r="P113" s="6"/>
      <c r="Q113" s="6"/>
      <c r="R113" s="6"/>
      <c r="S113" s="6"/>
      <c r="T113" s="11"/>
      <c r="U113" s="216"/>
      <c r="V113" s="30"/>
      <c r="W113" s="10"/>
      <c r="X113" s="12"/>
      <c r="Y113" s="12"/>
      <c r="Z113" s="12"/>
      <c r="AA113" s="12"/>
      <c r="AB113" s="13"/>
      <c r="AC113" s="216"/>
      <c r="AD113" s="25"/>
      <c r="AE113" s="14"/>
      <c r="AF113" s="15"/>
      <c r="AG113" s="12"/>
      <c r="AH113" s="12"/>
      <c r="AI113" s="16"/>
      <c r="AJ113" s="11"/>
      <c r="AK113" s="216"/>
      <c r="AL113" s="25"/>
      <c r="AM113" s="17"/>
      <c r="AN113" s="6"/>
      <c r="AO113" s="6"/>
      <c r="AP113" s="6"/>
      <c r="AQ113" s="6"/>
      <c r="AR113" s="6"/>
      <c r="AS113" s="18"/>
      <c r="AT113" s="216"/>
      <c r="AU113" s="25"/>
      <c r="AV113" s="10"/>
      <c r="AW113" s="6"/>
      <c r="AX113" s="6"/>
      <c r="AY113" s="6"/>
      <c r="AZ113" s="6"/>
      <c r="BA113" s="11"/>
      <c r="BB113" s="216"/>
      <c r="BC113" s="30"/>
      <c r="BD113" s="10"/>
      <c r="BE113" s="12"/>
      <c r="BF113" s="12"/>
      <c r="BG113" s="12"/>
      <c r="BH113" s="12"/>
      <c r="BI113" s="13"/>
      <c r="BJ113" s="216"/>
      <c r="BK113" s="25"/>
      <c r="BL113" s="14"/>
      <c r="BM113" s="19"/>
      <c r="BN113" s="211"/>
      <c r="BO113" s="21"/>
      <c r="BP113" s="27"/>
      <c r="BQ113" s="28"/>
      <c r="BR113" s="211"/>
      <c r="BS113" s="12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/>
      <c r="DD113"/>
      <c r="DE113"/>
    </row>
    <row r="114" spans="1:109" s="217" customFormat="1" x14ac:dyDescent="0.25">
      <c r="A114" s="1"/>
      <c r="B114" s="214"/>
      <c r="C114" s="30"/>
      <c r="D114" s="215"/>
      <c r="E114" s="5"/>
      <c r="F114" s="6"/>
      <c r="G114" s="6"/>
      <c r="H114" s="6"/>
      <c r="I114" s="6"/>
      <c r="J114" s="6"/>
      <c r="K114" s="6"/>
      <c r="L114" s="7"/>
      <c r="M114" s="216"/>
      <c r="N114" s="25"/>
      <c r="O114" s="10"/>
      <c r="P114" s="6"/>
      <c r="Q114" s="6"/>
      <c r="R114" s="6"/>
      <c r="S114" s="6"/>
      <c r="T114" s="11"/>
      <c r="U114" s="216"/>
      <c r="V114" s="30"/>
      <c r="W114" s="10"/>
      <c r="X114" s="12"/>
      <c r="Y114" s="12"/>
      <c r="Z114" s="12"/>
      <c r="AA114" s="12"/>
      <c r="AB114" s="13"/>
      <c r="AC114" s="216"/>
      <c r="AD114" s="25"/>
      <c r="AE114" s="14"/>
      <c r="AF114" s="15"/>
      <c r="AG114" s="12"/>
      <c r="AH114" s="12"/>
      <c r="AI114" s="16"/>
      <c r="AJ114" s="11"/>
      <c r="AK114" s="216"/>
      <c r="AL114" s="25"/>
      <c r="AM114" s="17"/>
      <c r="AN114" s="6"/>
      <c r="AO114" s="6"/>
      <c r="AP114" s="6"/>
      <c r="AQ114" s="6"/>
      <c r="AR114" s="6"/>
      <c r="AS114" s="18"/>
      <c r="AT114" s="216"/>
      <c r="AU114" s="25"/>
      <c r="AV114" s="10"/>
      <c r="AW114" s="6"/>
      <c r="AX114" s="6"/>
      <c r="AY114" s="6"/>
      <c r="AZ114" s="6"/>
      <c r="BA114" s="11"/>
      <c r="BB114" s="216"/>
      <c r="BC114" s="30"/>
      <c r="BD114" s="10"/>
      <c r="BE114" s="12"/>
      <c r="BF114" s="12"/>
      <c r="BG114" s="12"/>
      <c r="BH114" s="12"/>
      <c r="BI114" s="13"/>
      <c r="BJ114" s="216"/>
      <c r="BK114" s="25"/>
      <c r="BL114" s="14"/>
      <c r="BM114" s="19"/>
      <c r="BN114" s="211"/>
      <c r="BO114" s="21"/>
      <c r="BP114" s="27"/>
      <c r="BQ114" s="28"/>
      <c r="BR114" s="211"/>
      <c r="BS114" s="12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/>
      <c r="DD114"/>
      <c r="DE114"/>
    </row>
    <row r="115" spans="1:109" s="217" customFormat="1" x14ac:dyDescent="0.25">
      <c r="A115" s="1"/>
      <c r="B115" s="214"/>
      <c r="C115" s="30"/>
      <c r="D115" s="215"/>
      <c r="E115" s="5"/>
      <c r="F115" s="6"/>
      <c r="G115" s="6"/>
      <c r="H115" s="6"/>
      <c r="I115" s="6"/>
      <c r="J115" s="6"/>
      <c r="K115" s="6"/>
      <c r="L115" s="7"/>
      <c r="M115" s="216"/>
      <c r="N115" s="25"/>
      <c r="O115" s="10"/>
      <c r="P115" s="6"/>
      <c r="Q115" s="6"/>
      <c r="R115" s="6"/>
      <c r="S115" s="6"/>
      <c r="T115" s="11"/>
      <c r="U115" s="216"/>
      <c r="V115" s="30"/>
      <c r="W115" s="10"/>
      <c r="X115" s="12"/>
      <c r="Y115" s="12"/>
      <c r="Z115" s="12"/>
      <c r="AA115" s="12"/>
      <c r="AB115" s="13"/>
      <c r="AC115" s="216"/>
      <c r="AD115" s="25"/>
      <c r="AE115" s="14"/>
      <c r="AF115" s="15"/>
      <c r="AG115" s="12"/>
      <c r="AH115" s="12"/>
      <c r="AI115" s="16"/>
      <c r="AJ115" s="11"/>
      <c r="AK115" s="216"/>
      <c r="AL115" s="25"/>
      <c r="AM115" s="17"/>
      <c r="AN115" s="6"/>
      <c r="AO115" s="6"/>
      <c r="AP115" s="6"/>
      <c r="AQ115" s="6"/>
      <c r="AR115" s="6"/>
      <c r="AS115" s="18"/>
      <c r="AT115" s="216"/>
      <c r="AU115" s="25"/>
      <c r="AV115" s="10"/>
      <c r="AW115" s="6"/>
      <c r="AX115" s="6"/>
      <c r="AY115" s="6"/>
      <c r="AZ115" s="6"/>
      <c r="BA115" s="11"/>
      <c r="BB115" s="216"/>
      <c r="BC115" s="30"/>
      <c r="BD115" s="10"/>
      <c r="BE115" s="12"/>
      <c r="BF115" s="12"/>
      <c r="BG115" s="12"/>
      <c r="BH115" s="12"/>
      <c r="BI115" s="13"/>
      <c r="BJ115" s="216"/>
      <c r="BK115" s="25"/>
      <c r="BL115" s="14"/>
      <c r="BM115" s="19"/>
      <c r="BN115" s="211"/>
      <c r="BO115" s="21"/>
      <c r="BP115" s="27"/>
      <c r="BQ115" s="28"/>
      <c r="BR115" s="211"/>
      <c r="BS115" s="12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/>
      <c r="DD115"/>
      <c r="DE115"/>
    </row>
    <row r="116" spans="1:109" s="217" customFormat="1" x14ac:dyDescent="0.25">
      <c r="A116" s="1"/>
      <c r="B116" s="214"/>
      <c r="C116" s="30"/>
      <c r="D116" s="215"/>
      <c r="E116" s="5"/>
      <c r="F116" s="6"/>
      <c r="G116" s="6"/>
      <c r="H116" s="6"/>
      <c r="I116" s="6"/>
      <c r="J116" s="6"/>
      <c r="K116" s="6"/>
      <c r="L116" s="7"/>
      <c r="M116" s="216"/>
      <c r="N116" s="25"/>
      <c r="O116" s="10"/>
      <c r="P116" s="6"/>
      <c r="Q116" s="6"/>
      <c r="R116" s="6"/>
      <c r="S116" s="6"/>
      <c r="T116" s="11"/>
      <c r="U116" s="216"/>
      <c r="V116" s="30"/>
      <c r="W116" s="10"/>
      <c r="X116" s="12"/>
      <c r="Y116" s="12"/>
      <c r="Z116" s="12"/>
      <c r="AA116" s="12"/>
      <c r="AB116" s="13"/>
      <c r="AC116" s="216"/>
      <c r="AD116" s="25"/>
      <c r="AE116" s="14"/>
      <c r="AF116" s="15"/>
      <c r="AG116" s="12"/>
      <c r="AH116" s="12"/>
      <c r="AI116" s="16"/>
      <c r="AJ116" s="11"/>
      <c r="AK116" s="216"/>
      <c r="AL116" s="25"/>
      <c r="AM116" s="17"/>
      <c r="AN116" s="6"/>
      <c r="AO116" s="6"/>
      <c r="AP116" s="6"/>
      <c r="AQ116" s="6"/>
      <c r="AR116" s="6"/>
      <c r="AS116" s="18"/>
      <c r="AT116" s="216"/>
      <c r="AU116" s="25"/>
      <c r="AV116" s="10"/>
      <c r="AW116" s="6"/>
      <c r="AX116" s="6"/>
      <c r="AY116" s="6"/>
      <c r="AZ116" s="6"/>
      <c r="BA116" s="11"/>
      <c r="BB116" s="216"/>
      <c r="BC116" s="30"/>
      <c r="BD116" s="10"/>
      <c r="BE116" s="12"/>
      <c r="BF116" s="12"/>
      <c r="BG116" s="12"/>
      <c r="BH116" s="12"/>
      <c r="BI116" s="13"/>
      <c r="BJ116" s="216"/>
      <c r="BK116" s="25"/>
      <c r="BL116" s="14"/>
      <c r="BM116" s="19"/>
      <c r="BN116" s="211"/>
      <c r="BO116" s="21"/>
      <c r="BP116" s="27"/>
      <c r="BQ116" s="28"/>
      <c r="BR116" s="211"/>
      <c r="BS116" s="12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/>
      <c r="DD116"/>
      <c r="DE116"/>
    </row>
    <row r="117" spans="1:109" s="217" customFormat="1" x14ac:dyDescent="0.25">
      <c r="A117" s="1"/>
      <c r="B117" s="214"/>
      <c r="C117" s="30"/>
      <c r="D117" s="215"/>
      <c r="E117" s="5"/>
      <c r="F117" s="6"/>
      <c r="G117" s="6"/>
      <c r="H117" s="6"/>
      <c r="I117" s="6"/>
      <c r="J117" s="6"/>
      <c r="K117" s="6"/>
      <c r="L117" s="7"/>
      <c r="M117" s="216"/>
      <c r="N117" s="25"/>
      <c r="O117" s="10"/>
      <c r="P117" s="6"/>
      <c r="Q117" s="6"/>
      <c r="R117" s="6"/>
      <c r="S117" s="6"/>
      <c r="T117" s="11"/>
      <c r="U117" s="216"/>
      <c r="V117" s="30"/>
      <c r="W117" s="10"/>
      <c r="X117" s="12"/>
      <c r="Y117" s="12"/>
      <c r="Z117" s="12"/>
      <c r="AA117" s="12"/>
      <c r="AB117" s="13"/>
      <c r="AC117" s="216"/>
      <c r="AD117" s="25"/>
      <c r="AE117" s="14"/>
      <c r="AF117" s="15"/>
      <c r="AG117" s="12"/>
      <c r="AH117" s="12"/>
      <c r="AI117" s="16"/>
      <c r="AJ117" s="11"/>
      <c r="AK117" s="216"/>
      <c r="AL117" s="25"/>
      <c r="AM117" s="17"/>
      <c r="AN117" s="6"/>
      <c r="AO117" s="6"/>
      <c r="AP117" s="6"/>
      <c r="AQ117" s="6"/>
      <c r="AR117" s="6"/>
      <c r="AS117" s="18"/>
      <c r="AT117" s="216"/>
      <c r="AU117" s="25"/>
      <c r="AV117" s="10"/>
      <c r="AW117" s="6"/>
      <c r="AX117" s="6"/>
      <c r="AY117" s="6"/>
      <c r="AZ117" s="6"/>
      <c r="BA117" s="11"/>
      <c r="BB117" s="216"/>
      <c r="BC117" s="30"/>
      <c r="BD117" s="10"/>
      <c r="BE117" s="12"/>
      <c r="BF117" s="12"/>
      <c r="BG117" s="12"/>
      <c r="BH117" s="12"/>
      <c r="BI117" s="13"/>
      <c r="BJ117" s="216"/>
      <c r="BK117" s="25"/>
      <c r="BL117" s="14"/>
      <c r="BM117" s="19"/>
      <c r="BN117" s="211"/>
      <c r="BO117" s="21"/>
      <c r="BP117" s="27"/>
      <c r="BQ117" s="28"/>
      <c r="BR117" s="211"/>
      <c r="BS117" s="12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/>
      <c r="DD117"/>
      <c r="DE117"/>
    </row>
    <row r="118" spans="1:109" s="217" customFormat="1" x14ac:dyDescent="0.25">
      <c r="A118" s="1"/>
      <c r="B118" s="214"/>
      <c r="C118" s="30"/>
      <c r="D118" s="215"/>
      <c r="E118" s="5"/>
      <c r="F118" s="6"/>
      <c r="G118" s="6"/>
      <c r="H118" s="6"/>
      <c r="I118" s="6"/>
      <c r="J118" s="6"/>
      <c r="K118" s="6"/>
      <c r="L118" s="7"/>
      <c r="M118" s="216"/>
      <c r="N118" s="25"/>
      <c r="O118" s="10"/>
      <c r="P118" s="6"/>
      <c r="Q118" s="6"/>
      <c r="R118" s="6"/>
      <c r="S118" s="6"/>
      <c r="T118" s="11"/>
      <c r="U118" s="216"/>
      <c r="V118" s="30"/>
      <c r="W118" s="10"/>
      <c r="X118" s="12"/>
      <c r="Y118" s="12"/>
      <c r="Z118" s="12"/>
      <c r="AA118" s="12"/>
      <c r="AB118" s="13"/>
      <c r="AC118" s="216"/>
      <c r="AD118" s="25"/>
      <c r="AE118" s="14"/>
      <c r="AF118" s="15"/>
      <c r="AG118" s="12"/>
      <c r="AH118" s="12"/>
      <c r="AI118" s="16"/>
      <c r="AJ118" s="11"/>
      <c r="AK118" s="216"/>
      <c r="AL118" s="25"/>
      <c r="AM118" s="17"/>
      <c r="AN118" s="6"/>
      <c r="AO118" s="6"/>
      <c r="AP118" s="6"/>
      <c r="AQ118" s="6"/>
      <c r="AR118" s="6"/>
      <c r="AS118" s="18"/>
      <c r="AT118" s="216"/>
      <c r="AU118" s="25"/>
      <c r="AV118" s="10"/>
      <c r="AW118" s="6"/>
      <c r="AX118" s="6"/>
      <c r="AY118" s="6"/>
      <c r="AZ118" s="6"/>
      <c r="BA118" s="11"/>
      <c r="BB118" s="216"/>
      <c r="BC118" s="30"/>
      <c r="BD118" s="10"/>
      <c r="BE118" s="12"/>
      <c r="BF118" s="12"/>
      <c r="BG118" s="12"/>
      <c r="BH118" s="12"/>
      <c r="BI118" s="13"/>
      <c r="BJ118" s="216"/>
      <c r="BK118" s="25"/>
      <c r="BL118" s="14"/>
      <c r="BM118" s="19"/>
      <c r="BN118" s="211"/>
      <c r="BO118" s="21"/>
      <c r="BP118" s="27"/>
      <c r="BQ118" s="28"/>
      <c r="BR118" s="211"/>
      <c r="BS118" s="12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/>
      <c r="DD118"/>
      <c r="DE118"/>
    </row>
    <row r="119" spans="1:109" s="217" customFormat="1" x14ac:dyDescent="0.25">
      <c r="A119" s="1"/>
      <c r="B119" s="214"/>
      <c r="C119" s="30"/>
      <c r="D119" s="215"/>
      <c r="E119" s="5"/>
      <c r="F119" s="6"/>
      <c r="G119" s="6"/>
      <c r="H119" s="6"/>
      <c r="I119" s="6"/>
      <c r="J119" s="6"/>
      <c r="K119" s="6"/>
      <c r="L119" s="7"/>
      <c r="M119" s="216"/>
      <c r="N119" s="25"/>
      <c r="O119" s="10"/>
      <c r="P119" s="6"/>
      <c r="Q119" s="6"/>
      <c r="R119" s="6"/>
      <c r="S119" s="6"/>
      <c r="T119" s="11"/>
      <c r="U119" s="216"/>
      <c r="V119" s="30"/>
      <c r="W119" s="10"/>
      <c r="X119" s="12"/>
      <c r="Y119" s="12"/>
      <c r="Z119" s="12"/>
      <c r="AA119" s="12"/>
      <c r="AB119" s="13"/>
      <c r="AC119" s="216"/>
      <c r="AD119" s="25"/>
      <c r="AE119" s="14"/>
      <c r="AF119" s="15"/>
      <c r="AG119" s="12"/>
      <c r="AH119" s="12"/>
      <c r="AI119" s="16"/>
      <c r="AJ119" s="11"/>
      <c r="AK119" s="216"/>
      <c r="AL119" s="25"/>
      <c r="AM119" s="17"/>
      <c r="AN119" s="6"/>
      <c r="AO119" s="6"/>
      <c r="AP119" s="6"/>
      <c r="AQ119" s="6"/>
      <c r="AR119" s="6"/>
      <c r="AS119" s="18"/>
      <c r="AT119" s="216"/>
      <c r="AU119" s="25"/>
      <c r="AV119" s="10"/>
      <c r="AW119" s="6"/>
      <c r="AX119" s="6"/>
      <c r="AY119" s="6"/>
      <c r="AZ119" s="6"/>
      <c r="BA119" s="11"/>
      <c r="BB119" s="216"/>
      <c r="BC119" s="30"/>
      <c r="BD119" s="10"/>
      <c r="BE119" s="12"/>
      <c r="BF119" s="12"/>
      <c r="BG119" s="12"/>
      <c r="BH119" s="12"/>
      <c r="BI119" s="13"/>
      <c r="BJ119" s="216"/>
      <c r="BK119" s="25"/>
      <c r="BL119" s="14"/>
      <c r="BM119" s="19"/>
      <c r="BN119" s="211"/>
      <c r="BO119" s="21"/>
      <c r="BP119" s="27"/>
      <c r="BQ119" s="28"/>
      <c r="BR119" s="211"/>
      <c r="BS119" s="12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/>
      <c r="DD119"/>
      <c r="DE119"/>
    </row>
    <row r="120" spans="1:109" s="217" customFormat="1" x14ac:dyDescent="0.25">
      <c r="A120" s="1"/>
      <c r="B120" s="214"/>
      <c r="C120" s="30"/>
      <c r="D120" s="215"/>
      <c r="E120" s="5"/>
      <c r="F120" s="6"/>
      <c r="G120" s="6"/>
      <c r="H120" s="6"/>
      <c r="I120" s="6"/>
      <c r="J120" s="6"/>
      <c r="K120" s="6"/>
      <c r="L120" s="7"/>
      <c r="M120" s="216"/>
      <c r="N120" s="25"/>
      <c r="O120" s="10"/>
      <c r="P120" s="6"/>
      <c r="Q120" s="6"/>
      <c r="R120" s="6"/>
      <c r="S120" s="6"/>
      <c r="T120" s="11"/>
      <c r="U120" s="216"/>
      <c r="V120" s="30"/>
      <c r="W120" s="10"/>
      <c r="X120" s="12"/>
      <c r="Y120" s="12"/>
      <c r="Z120" s="12"/>
      <c r="AA120" s="12"/>
      <c r="AB120" s="13"/>
      <c r="AC120" s="216"/>
      <c r="AD120" s="25"/>
      <c r="AE120" s="14"/>
      <c r="AF120" s="15"/>
      <c r="AG120" s="12"/>
      <c r="AH120" s="12"/>
      <c r="AI120" s="16"/>
      <c r="AJ120" s="11"/>
      <c r="AK120" s="216"/>
      <c r="AL120" s="25"/>
      <c r="AM120" s="17"/>
      <c r="AN120" s="6"/>
      <c r="AO120" s="6"/>
      <c r="AP120" s="6"/>
      <c r="AQ120" s="6"/>
      <c r="AR120" s="6"/>
      <c r="AS120" s="18"/>
      <c r="AT120" s="216"/>
      <c r="AU120" s="25"/>
      <c r="AV120" s="10"/>
      <c r="AW120" s="6"/>
      <c r="AX120" s="6"/>
      <c r="AY120" s="6"/>
      <c r="AZ120" s="6"/>
      <c r="BA120" s="11"/>
      <c r="BB120" s="216"/>
      <c r="BC120" s="30"/>
      <c r="BD120" s="10"/>
      <c r="BE120" s="12"/>
      <c r="BF120" s="12"/>
      <c r="BG120" s="12"/>
      <c r="BH120" s="12"/>
      <c r="BI120" s="13"/>
      <c r="BJ120" s="216"/>
      <c r="BK120" s="25"/>
      <c r="BL120" s="14"/>
      <c r="BM120" s="19"/>
      <c r="BN120" s="211"/>
      <c r="BO120" s="21"/>
      <c r="BP120" s="27"/>
      <c r="BQ120" s="28"/>
      <c r="BR120" s="211"/>
      <c r="BS120" s="12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/>
      <c r="DD120"/>
      <c r="DE120"/>
    </row>
    <row r="121" spans="1:109" s="217" customFormat="1" x14ac:dyDescent="0.25">
      <c r="A121" s="1"/>
      <c r="B121" s="214"/>
      <c r="C121" s="30"/>
      <c r="D121" s="215"/>
      <c r="E121" s="5"/>
      <c r="F121" s="6"/>
      <c r="G121" s="6"/>
      <c r="H121" s="6"/>
      <c r="I121" s="6"/>
      <c r="J121" s="6"/>
      <c r="K121" s="6"/>
      <c r="L121" s="7"/>
      <c r="M121" s="216"/>
      <c r="N121" s="25"/>
      <c r="O121" s="10"/>
      <c r="P121" s="6"/>
      <c r="Q121" s="6"/>
      <c r="R121" s="6"/>
      <c r="S121" s="6"/>
      <c r="T121" s="11"/>
      <c r="U121" s="216"/>
      <c r="V121" s="30"/>
      <c r="W121" s="10"/>
      <c r="X121" s="12"/>
      <c r="Y121" s="12"/>
      <c r="Z121" s="12"/>
      <c r="AA121" s="12"/>
      <c r="AB121" s="13"/>
      <c r="AC121" s="216"/>
      <c r="AD121" s="25"/>
      <c r="AE121" s="14"/>
      <c r="AF121" s="15"/>
      <c r="AG121" s="12"/>
      <c r="AH121" s="12"/>
      <c r="AI121" s="16"/>
      <c r="AJ121" s="11"/>
      <c r="AK121" s="216"/>
      <c r="AL121" s="25"/>
      <c r="AM121" s="17"/>
      <c r="AN121" s="6"/>
      <c r="AO121" s="6"/>
      <c r="AP121" s="6"/>
      <c r="AQ121" s="6"/>
      <c r="AR121" s="6"/>
      <c r="AS121" s="18"/>
      <c r="AT121" s="216"/>
      <c r="AU121" s="25"/>
      <c r="AV121" s="10"/>
      <c r="AW121" s="6"/>
      <c r="AX121" s="6"/>
      <c r="AY121" s="6"/>
      <c r="AZ121" s="6"/>
      <c r="BA121" s="11"/>
      <c r="BB121" s="216"/>
      <c r="BC121" s="30"/>
      <c r="BD121" s="10"/>
      <c r="BE121" s="12"/>
      <c r="BF121" s="12"/>
      <c r="BG121" s="12"/>
      <c r="BH121" s="12"/>
      <c r="BI121" s="13"/>
      <c r="BJ121" s="216"/>
      <c r="BK121" s="25"/>
      <c r="BL121" s="14"/>
      <c r="BM121" s="19"/>
      <c r="BN121" s="211"/>
      <c r="BO121" s="21"/>
      <c r="BP121" s="27"/>
      <c r="BQ121" s="28"/>
      <c r="BR121" s="211"/>
      <c r="BS121" s="12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/>
      <c r="DD121"/>
      <c r="DE121"/>
    </row>
    <row r="122" spans="1:109" s="217" customFormat="1" x14ac:dyDescent="0.25">
      <c r="A122" s="1"/>
      <c r="B122" s="214"/>
      <c r="C122" s="30"/>
      <c r="D122" s="215"/>
      <c r="E122" s="5"/>
      <c r="F122" s="6"/>
      <c r="G122" s="6"/>
      <c r="H122" s="6"/>
      <c r="I122" s="6"/>
      <c r="J122" s="6"/>
      <c r="K122" s="6"/>
      <c r="L122" s="7"/>
      <c r="M122" s="216"/>
      <c r="N122" s="25"/>
      <c r="O122" s="10"/>
      <c r="P122" s="6"/>
      <c r="Q122" s="6"/>
      <c r="R122" s="6"/>
      <c r="S122" s="6"/>
      <c r="T122" s="11"/>
      <c r="U122" s="216"/>
      <c r="V122" s="30"/>
      <c r="W122" s="10"/>
      <c r="X122" s="12"/>
      <c r="Y122" s="12"/>
      <c r="Z122" s="12"/>
      <c r="AA122" s="12"/>
      <c r="AB122" s="13"/>
      <c r="AC122" s="216"/>
      <c r="AD122" s="25"/>
      <c r="AE122" s="14"/>
      <c r="AF122" s="15"/>
      <c r="AG122" s="12"/>
      <c r="AH122" s="12"/>
      <c r="AI122" s="16"/>
      <c r="AJ122" s="11"/>
      <c r="AK122" s="216"/>
      <c r="AL122" s="25"/>
      <c r="AM122" s="17"/>
      <c r="AN122" s="6"/>
      <c r="AO122" s="6"/>
      <c r="AP122" s="6"/>
      <c r="AQ122" s="6"/>
      <c r="AR122" s="6"/>
      <c r="AS122" s="18"/>
      <c r="AT122" s="216"/>
      <c r="AU122" s="25"/>
      <c r="AV122" s="10"/>
      <c r="AW122" s="6"/>
      <c r="AX122" s="6"/>
      <c r="AY122" s="6"/>
      <c r="AZ122" s="6"/>
      <c r="BA122" s="11"/>
      <c r="BB122" s="216"/>
      <c r="BC122" s="30"/>
      <c r="BD122" s="10"/>
      <c r="BE122" s="12"/>
      <c r="BF122" s="12"/>
      <c r="BG122" s="12"/>
      <c r="BH122" s="12"/>
      <c r="BI122" s="13"/>
      <c r="BJ122" s="216"/>
      <c r="BK122" s="25"/>
      <c r="BL122" s="14"/>
      <c r="BM122" s="19"/>
      <c r="BN122" s="211"/>
      <c r="BO122" s="21"/>
      <c r="BP122" s="27"/>
      <c r="BQ122" s="28"/>
      <c r="BR122" s="211"/>
      <c r="BS122" s="12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/>
      <c r="DD122"/>
      <c r="DE122"/>
    </row>
    <row r="123" spans="1:109" s="217" customFormat="1" x14ac:dyDescent="0.25">
      <c r="A123" s="1"/>
      <c r="B123" s="214"/>
      <c r="C123" s="30"/>
      <c r="D123" s="215"/>
      <c r="E123" s="5"/>
      <c r="F123" s="6"/>
      <c r="G123" s="6"/>
      <c r="H123" s="6"/>
      <c r="I123" s="6"/>
      <c r="J123" s="6"/>
      <c r="K123" s="6"/>
      <c r="L123" s="7"/>
      <c r="M123" s="216"/>
      <c r="N123" s="25"/>
      <c r="O123" s="10"/>
      <c r="P123" s="6"/>
      <c r="Q123" s="6"/>
      <c r="R123" s="6"/>
      <c r="S123" s="6"/>
      <c r="T123" s="11"/>
      <c r="U123" s="216"/>
      <c r="V123" s="30"/>
      <c r="W123" s="10"/>
      <c r="X123" s="12"/>
      <c r="Y123" s="12"/>
      <c r="Z123" s="12"/>
      <c r="AA123" s="12"/>
      <c r="AB123" s="13"/>
      <c r="AC123" s="216"/>
      <c r="AD123" s="25"/>
      <c r="AE123" s="14"/>
      <c r="AF123" s="15"/>
      <c r="AG123" s="12"/>
      <c r="AH123" s="12"/>
      <c r="AI123" s="16"/>
      <c r="AJ123" s="11"/>
      <c r="AK123" s="216"/>
      <c r="AL123" s="25"/>
      <c r="AM123" s="17"/>
      <c r="AN123" s="6"/>
      <c r="AO123" s="6"/>
      <c r="AP123" s="6"/>
      <c r="AQ123" s="6"/>
      <c r="AR123" s="6"/>
      <c r="AS123" s="18"/>
      <c r="AT123" s="216"/>
      <c r="AU123" s="25"/>
      <c r="AV123" s="10"/>
      <c r="AW123" s="6"/>
      <c r="AX123" s="6"/>
      <c r="AY123" s="6"/>
      <c r="AZ123" s="6"/>
      <c r="BA123" s="11"/>
      <c r="BB123" s="216"/>
      <c r="BC123" s="30"/>
      <c r="BD123" s="10"/>
      <c r="BE123" s="12"/>
      <c r="BF123" s="12"/>
      <c r="BG123" s="12"/>
      <c r="BH123" s="12"/>
      <c r="BI123" s="13"/>
      <c r="BJ123" s="216"/>
      <c r="BK123" s="25"/>
      <c r="BL123" s="14"/>
      <c r="BM123" s="19"/>
      <c r="BN123" s="211"/>
      <c r="BO123" s="21"/>
      <c r="BP123" s="27"/>
      <c r="BQ123" s="28"/>
      <c r="BR123" s="211"/>
      <c r="BS123" s="12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/>
      <c r="DD123"/>
      <c r="DE123"/>
    </row>
    <row r="124" spans="1:109" s="217" customFormat="1" x14ac:dyDescent="0.25">
      <c r="A124" s="1"/>
      <c r="B124" s="2"/>
      <c r="C124" s="3"/>
      <c r="D124" s="4"/>
      <c r="E124" s="5"/>
      <c r="F124" s="6"/>
      <c r="G124" s="6"/>
      <c r="H124" s="6"/>
      <c r="I124" s="6"/>
      <c r="J124" s="6"/>
      <c r="K124" s="6"/>
      <c r="L124" s="7"/>
      <c r="M124" s="24"/>
      <c r="N124" s="25"/>
      <c r="O124" s="10"/>
      <c r="P124" s="6"/>
      <c r="Q124" s="6"/>
      <c r="R124" s="6"/>
      <c r="S124" s="6"/>
      <c r="T124" s="11"/>
      <c r="U124" s="24"/>
      <c r="V124" s="30"/>
      <c r="W124" s="10"/>
      <c r="X124" s="12"/>
      <c r="Y124" s="12"/>
      <c r="Z124" s="12"/>
      <c r="AA124" s="12"/>
      <c r="AB124" s="13"/>
      <c r="AC124" s="24"/>
      <c r="AD124" s="25"/>
      <c r="AE124" s="14"/>
      <c r="AF124" s="15"/>
      <c r="AG124" s="12"/>
      <c r="AH124" s="12"/>
      <c r="AI124" s="16"/>
      <c r="AJ124" s="11"/>
      <c r="AK124" s="24"/>
      <c r="AL124" s="25"/>
      <c r="AM124" s="17"/>
      <c r="AN124" s="6"/>
      <c r="AO124" s="6"/>
      <c r="AP124" s="6"/>
      <c r="AQ124" s="6"/>
      <c r="AR124" s="6"/>
      <c r="AS124" s="18"/>
      <c r="AT124" s="24"/>
      <c r="AU124" s="25"/>
      <c r="AV124" s="10"/>
      <c r="AW124" s="6"/>
      <c r="AX124" s="6"/>
      <c r="AY124" s="6"/>
      <c r="AZ124" s="6"/>
      <c r="BA124" s="11"/>
      <c r="BB124" s="24"/>
      <c r="BC124" s="30"/>
      <c r="BD124" s="10"/>
      <c r="BE124" s="12"/>
      <c r="BF124" s="12"/>
      <c r="BG124" s="12"/>
      <c r="BH124" s="12"/>
      <c r="BI124" s="13"/>
      <c r="BJ124" s="24"/>
      <c r="BK124" s="25"/>
      <c r="BL124" s="14"/>
      <c r="BM124" s="19"/>
      <c r="BN124" s="211"/>
      <c r="BO124" s="21"/>
      <c r="BP124" s="27"/>
      <c r="BQ124" s="28"/>
      <c r="BR124" s="211"/>
      <c r="BS124" s="12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/>
      <c r="DD124"/>
      <c r="DE124"/>
    </row>
    <row r="125" spans="1:109" s="217" customFormat="1" x14ac:dyDescent="0.25">
      <c r="A125" s="1"/>
      <c r="B125" s="2"/>
      <c r="C125" s="3"/>
      <c r="D125" s="4"/>
      <c r="E125" s="5"/>
      <c r="F125" s="6"/>
      <c r="G125" s="6"/>
      <c r="H125" s="6"/>
      <c r="I125" s="6"/>
      <c r="J125" s="6"/>
      <c r="K125" s="6"/>
      <c r="L125" s="7"/>
      <c r="M125" s="24"/>
      <c r="N125" s="25"/>
      <c r="O125" s="10"/>
      <c r="P125" s="6"/>
      <c r="Q125" s="6"/>
      <c r="R125" s="6"/>
      <c r="S125" s="6"/>
      <c r="T125" s="11"/>
      <c r="U125" s="24"/>
      <c r="V125" s="30"/>
      <c r="W125" s="10"/>
      <c r="X125" s="12"/>
      <c r="Y125" s="12"/>
      <c r="Z125" s="12"/>
      <c r="AA125" s="12"/>
      <c r="AB125" s="13"/>
      <c r="AC125" s="24"/>
      <c r="AD125" s="25"/>
      <c r="AE125" s="14"/>
      <c r="AF125" s="15"/>
      <c r="AG125" s="12"/>
      <c r="AH125" s="12"/>
      <c r="AI125" s="16"/>
      <c r="AJ125" s="11"/>
      <c r="AK125" s="24"/>
      <c r="AL125" s="25"/>
      <c r="AM125" s="17"/>
      <c r="AN125" s="6"/>
      <c r="AO125" s="6"/>
      <c r="AP125" s="6"/>
      <c r="AQ125" s="6"/>
      <c r="AR125" s="6"/>
      <c r="AS125" s="18"/>
      <c r="AT125" s="24"/>
      <c r="AU125" s="25"/>
      <c r="AV125" s="10"/>
      <c r="AW125" s="6"/>
      <c r="AX125" s="6"/>
      <c r="AY125" s="6"/>
      <c r="AZ125" s="6"/>
      <c r="BA125" s="11"/>
      <c r="BB125" s="24"/>
      <c r="BC125" s="30"/>
      <c r="BD125" s="10"/>
      <c r="BE125" s="12"/>
      <c r="BF125" s="12"/>
      <c r="BG125" s="12"/>
      <c r="BH125" s="12"/>
      <c r="BI125" s="13"/>
      <c r="BJ125" s="24"/>
      <c r="BK125" s="25"/>
      <c r="BL125" s="14"/>
      <c r="BM125" s="19"/>
      <c r="BN125" s="211"/>
      <c r="BO125" s="21"/>
      <c r="BP125" s="27"/>
      <c r="BQ125" s="28"/>
      <c r="BR125" s="211"/>
      <c r="BS125" s="12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/>
      <c r="DD125"/>
      <c r="DE125"/>
    </row>
    <row r="126" spans="1:109" s="217" customFormat="1" x14ac:dyDescent="0.25">
      <c r="A126" s="1"/>
      <c r="B126" s="2"/>
      <c r="C126" s="3"/>
      <c r="D126" s="4"/>
      <c r="E126" s="5"/>
      <c r="F126" s="6"/>
      <c r="G126" s="6"/>
      <c r="H126" s="6"/>
      <c r="I126" s="6"/>
      <c r="J126" s="6"/>
      <c r="K126" s="6"/>
      <c r="L126" s="7"/>
      <c r="M126" s="24"/>
      <c r="N126" s="25"/>
      <c r="O126" s="10"/>
      <c r="P126" s="6"/>
      <c r="Q126" s="6"/>
      <c r="R126" s="6"/>
      <c r="S126" s="6"/>
      <c r="T126" s="11"/>
      <c r="U126" s="24"/>
      <c r="V126" s="30"/>
      <c r="W126" s="10"/>
      <c r="X126" s="12"/>
      <c r="Y126" s="12"/>
      <c r="Z126" s="12"/>
      <c r="AA126" s="12"/>
      <c r="AB126" s="13"/>
      <c r="AC126" s="24"/>
      <c r="AD126" s="25"/>
      <c r="AE126" s="14"/>
      <c r="AF126" s="15"/>
      <c r="AG126" s="12"/>
      <c r="AH126" s="12"/>
      <c r="AI126" s="16"/>
      <c r="AJ126" s="11"/>
      <c r="AK126" s="24"/>
      <c r="AL126" s="25"/>
      <c r="AM126" s="17"/>
      <c r="AN126" s="6"/>
      <c r="AO126" s="6"/>
      <c r="AP126" s="6"/>
      <c r="AQ126" s="6"/>
      <c r="AR126" s="6"/>
      <c r="AS126" s="18"/>
      <c r="AT126" s="24"/>
      <c r="AU126" s="25"/>
      <c r="AV126" s="10"/>
      <c r="AW126" s="6"/>
      <c r="AX126" s="6"/>
      <c r="AY126" s="6"/>
      <c r="AZ126" s="6"/>
      <c r="BA126" s="11"/>
      <c r="BB126" s="24"/>
      <c r="BC126" s="30"/>
      <c r="BD126" s="10"/>
      <c r="BE126" s="12"/>
      <c r="BF126" s="12"/>
      <c r="BG126" s="12"/>
      <c r="BH126" s="12"/>
      <c r="BI126" s="13"/>
      <c r="BJ126" s="24"/>
      <c r="BK126" s="25"/>
      <c r="BL126" s="14"/>
      <c r="BM126" s="19"/>
      <c r="BN126" s="211"/>
      <c r="BO126" s="21"/>
      <c r="BP126" s="27"/>
      <c r="BQ126" s="28"/>
      <c r="BR126" s="211"/>
      <c r="BS126" s="12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/>
      <c r="DD126"/>
      <c r="DE126"/>
    </row>
    <row r="127" spans="1:109" s="217" customFormat="1" x14ac:dyDescent="0.25">
      <c r="A127" s="1"/>
      <c r="B127" s="2"/>
      <c r="C127" s="3"/>
      <c r="D127" s="4"/>
      <c r="E127" s="5"/>
      <c r="F127" s="6"/>
      <c r="G127" s="6"/>
      <c r="H127" s="6"/>
      <c r="I127" s="6"/>
      <c r="J127" s="6"/>
      <c r="K127" s="6"/>
      <c r="L127" s="7"/>
      <c r="M127" s="24"/>
      <c r="N127" s="25"/>
      <c r="O127" s="10"/>
      <c r="P127" s="6"/>
      <c r="Q127" s="6"/>
      <c r="R127" s="6"/>
      <c r="S127" s="6"/>
      <c r="T127" s="11"/>
      <c r="U127" s="24"/>
      <c r="V127" s="30"/>
      <c r="W127" s="10"/>
      <c r="X127" s="12"/>
      <c r="Y127" s="12"/>
      <c r="Z127" s="12"/>
      <c r="AA127" s="12"/>
      <c r="AB127" s="13"/>
      <c r="AC127" s="24"/>
      <c r="AD127" s="25"/>
      <c r="AE127" s="14"/>
      <c r="AF127" s="15"/>
      <c r="AG127" s="12"/>
      <c r="AH127" s="12"/>
      <c r="AI127" s="16"/>
      <c r="AJ127" s="11"/>
      <c r="AK127" s="24"/>
      <c r="AL127" s="25"/>
      <c r="AM127" s="17"/>
      <c r="AN127" s="6"/>
      <c r="AO127" s="6"/>
      <c r="AP127" s="6"/>
      <c r="AQ127" s="6"/>
      <c r="AR127" s="6"/>
      <c r="AS127" s="18"/>
      <c r="AT127" s="24"/>
      <c r="AU127" s="25"/>
      <c r="AV127" s="10"/>
      <c r="AW127" s="6"/>
      <c r="AX127" s="6"/>
      <c r="AY127" s="6"/>
      <c r="AZ127" s="6"/>
      <c r="BA127" s="11"/>
      <c r="BB127" s="24"/>
      <c r="BC127" s="30"/>
      <c r="BD127" s="10"/>
      <c r="BE127" s="12"/>
      <c r="BF127" s="12"/>
      <c r="BG127" s="12"/>
      <c r="BH127" s="12"/>
      <c r="BI127" s="13"/>
      <c r="BJ127" s="24"/>
      <c r="BK127" s="25"/>
      <c r="BL127" s="14"/>
      <c r="BM127" s="19"/>
      <c r="BN127" s="211"/>
      <c r="BO127" s="21"/>
      <c r="BP127" s="27"/>
      <c r="BQ127" s="28"/>
      <c r="BR127" s="211"/>
      <c r="BS127" s="12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/>
      <c r="DD127"/>
      <c r="DE127"/>
    </row>
    <row r="128" spans="1:109" s="217" customFormat="1" x14ac:dyDescent="0.25">
      <c r="A128" s="1"/>
      <c r="B128" s="2"/>
      <c r="C128" s="3"/>
      <c r="D128" s="4"/>
      <c r="E128" s="5"/>
      <c r="F128" s="6"/>
      <c r="G128" s="6"/>
      <c r="H128" s="6"/>
      <c r="I128" s="6"/>
      <c r="J128" s="6"/>
      <c r="K128" s="6"/>
      <c r="L128" s="7"/>
      <c r="M128" s="24"/>
      <c r="N128" s="25"/>
      <c r="O128" s="10"/>
      <c r="P128" s="6"/>
      <c r="Q128" s="6"/>
      <c r="R128" s="6"/>
      <c r="S128" s="6"/>
      <c r="T128" s="11"/>
      <c r="U128" s="24"/>
      <c r="V128" s="30"/>
      <c r="W128" s="10"/>
      <c r="X128" s="12"/>
      <c r="Y128" s="12"/>
      <c r="Z128" s="12"/>
      <c r="AA128" s="12"/>
      <c r="AB128" s="13"/>
      <c r="AC128" s="24"/>
      <c r="AD128" s="25"/>
      <c r="AE128" s="14"/>
      <c r="AF128" s="15"/>
      <c r="AG128" s="12"/>
      <c r="AH128" s="12"/>
      <c r="AI128" s="16"/>
      <c r="AJ128" s="11"/>
      <c r="AK128" s="24"/>
      <c r="AL128" s="25"/>
      <c r="AM128" s="17"/>
      <c r="AN128" s="6"/>
      <c r="AO128" s="6"/>
      <c r="AP128" s="6"/>
      <c r="AQ128" s="6"/>
      <c r="AR128" s="6"/>
      <c r="AS128" s="18"/>
      <c r="AT128" s="24"/>
      <c r="AU128" s="25"/>
      <c r="AV128" s="10"/>
      <c r="AW128" s="6"/>
      <c r="AX128" s="6"/>
      <c r="AY128" s="6"/>
      <c r="AZ128" s="6"/>
      <c r="BA128" s="11"/>
      <c r="BB128" s="24"/>
      <c r="BC128" s="30"/>
      <c r="BD128" s="10"/>
      <c r="BE128" s="12"/>
      <c r="BF128" s="12"/>
      <c r="BG128" s="12"/>
      <c r="BH128" s="12"/>
      <c r="BI128" s="13"/>
      <c r="BJ128" s="24"/>
      <c r="BK128" s="25"/>
      <c r="BL128" s="14"/>
      <c r="BM128" s="19"/>
      <c r="BN128" s="211"/>
      <c r="BO128" s="21"/>
      <c r="BP128" s="27"/>
      <c r="BQ128" s="28"/>
      <c r="BR128" s="211"/>
      <c r="BS128" s="12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/>
      <c r="DD128"/>
      <c r="DE128"/>
    </row>
  </sheetData>
  <mergeCells count="37">
    <mergeCell ref="BH7:BH8"/>
    <mergeCell ref="C36:C40"/>
    <mergeCell ref="D36:D40"/>
    <mergeCell ref="AX7:AX8"/>
    <mergeCell ref="AY7:AY8"/>
    <mergeCell ref="AZ7:AZ8"/>
    <mergeCell ref="BE7:BE8"/>
    <mergeCell ref="BF7:BF8"/>
    <mergeCell ref="BG7:BG8"/>
    <mergeCell ref="AI7:AI8"/>
    <mergeCell ref="AN7:AN8"/>
    <mergeCell ref="AO7:AO8"/>
    <mergeCell ref="AP7:AP8"/>
    <mergeCell ref="AQ7:AQ8"/>
    <mergeCell ref="AW7:AW8"/>
    <mergeCell ref="Y7:Y8"/>
    <mergeCell ref="Z7:Z8"/>
    <mergeCell ref="AA7:AA8"/>
    <mergeCell ref="AF7:AF8"/>
    <mergeCell ref="AG7:AG8"/>
    <mergeCell ref="AH7:AH8"/>
    <mergeCell ref="BE5:BI5"/>
    <mergeCell ref="G7:G8"/>
    <mergeCell ref="H7:H8"/>
    <mergeCell ref="I7:I8"/>
    <mergeCell ref="J7:J8"/>
    <mergeCell ref="P7:P8"/>
    <mergeCell ref="Q7:Q8"/>
    <mergeCell ref="R7:R8"/>
    <mergeCell ref="S7:S8"/>
    <mergeCell ref="X7:X8"/>
    <mergeCell ref="G5:L5"/>
    <mergeCell ref="P5:T5"/>
    <mergeCell ref="X5:AB5"/>
    <mergeCell ref="AF5:AJ5"/>
    <mergeCell ref="AN5:AS5"/>
    <mergeCell ref="AW5:BA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tabSelected="1" topLeftCell="A18" workbookViewId="0">
      <selection activeCell="J31" sqref="J31"/>
    </sheetView>
  </sheetViews>
  <sheetFormatPr defaultRowHeight="15.75" x14ac:dyDescent="0.25"/>
  <cols>
    <col min="1" max="1" width="36.85546875" style="1" customWidth="1"/>
    <col min="2" max="2" width="18" style="6" customWidth="1"/>
  </cols>
  <sheetData>
    <row r="2" spans="1:3" x14ac:dyDescent="0.25">
      <c r="A2" s="1" t="s">
        <v>1</v>
      </c>
    </row>
    <row r="3" spans="1:3" x14ac:dyDescent="0.25">
      <c r="A3" s="1" t="s">
        <v>3</v>
      </c>
    </row>
    <row r="5" spans="1:3" x14ac:dyDescent="0.25">
      <c r="A5" s="35"/>
      <c r="B5" s="6">
        <v>180</v>
      </c>
    </row>
    <row r="6" spans="1:3" ht="47.25" x14ac:dyDescent="0.25">
      <c r="A6" s="50" t="s">
        <v>14</v>
      </c>
      <c r="B6" s="6" t="s">
        <v>24</v>
      </c>
    </row>
    <row r="7" spans="1:3" x14ac:dyDescent="0.25">
      <c r="A7" s="50"/>
    </row>
    <row r="8" spans="1:3" x14ac:dyDescent="0.25">
      <c r="A8" s="66"/>
    </row>
    <row r="9" spans="1:3" x14ac:dyDescent="0.25">
      <c r="A9" s="82" t="s">
        <v>60</v>
      </c>
      <c r="B9" s="6">
        <v>30.75</v>
      </c>
    </row>
    <row r="10" spans="1:3" ht="63" x14ac:dyDescent="0.25">
      <c r="A10" s="97" t="s">
        <v>61</v>
      </c>
      <c r="B10" s="6">
        <v>9</v>
      </c>
      <c r="C10">
        <v>1</v>
      </c>
    </row>
    <row r="11" spans="1:3" ht="63" x14ac:dyDescent="0.25">
      <c r="A11" s="97" t="s">
        <v>64</v>
      </c>
      <c r="B11" s="6">
        <v>21.75</v>
      </c>
      <c r="C11">
        <v>2</v>
      </c>
    </row>
    <row r="12" spans="1:3" x14ac:dyDescent="0.25">
      <c r="A12" s="82" t="s">
        <v>66</v>
      </c>
      <c r="B12" s="6">
        <v>41.300000000000004</v>
      </c>
    </row>
    <row r="13" spans="1:3" x14ac:dyDescent="0.25">
      <c r="A13" s="107" t="s">
        <v>67</v>
      </c>
      <c r="B13" s="6">
        <v>16.2</v>
      </c>
      <c r="C13">
        <v>3</v>
      </c>
    </row>
    <row r="14" spans="1:3" x14ac:dyDescent="0.25">
      <c r="A14" s="112" t="s">
        <v>68</v>
      </c>
      <c r="B14" s="6">
        <v>5.6</v>
      </c>
      <c r="C14">
        <v>4</v>
      </c>
    </row>
    <row r="15" spans="1:3" x14ac:dyDescent="0.25">
      <c r="A15" s="112" t="s">
        <v>69</v>
      </c>
      <c r="B15" s="6">
        <v>4.0500000000000007</v>
      </c>
      <c r="C15">
        <v>5</v>
      </c>
    </row>
    <row r="16" spans="1:3" x14ac:dyDescent="0.25">
      <c r="A16" s="112" t="s">
        <v>70</v>
      </c>
      <c r="B16" s="6">
        <v>3</v>
      </c>
      <c r="C16">
        <v>6</v>
      </c>
    </row>
    <row r="17" spans="1:3" x14ac:dyDescent="0.25">
      <c r="A17" s="107" t="s">
        <v>71</v>
      </c>
      <c r="B17" s="6">
        <v>2.25</v>
      </c>
      <c r="C17">
        <v>7</v>
      </c>
    </row>
    <row r="18" spans="1:3" ht="31.5" x14ac:dyDescent="0.25">
      <c r="A18" s="114" t="s">
        <v>72</v>
      </c>
      <c r="B18" s="6">
        <v>0.75</v>
      </c>
      <c r="C18">
        <v>8</v>
      </c>
    </row>
    <row r="19" spans="1:3" ht="31.5" x14ac:dyDescent="0.25">
      <c r="A19" s="114" t="s">
        <v>73</v>
      </c>
      <c r="B19" s="6">
        <v>9.4500000000000011</v>
      </c>
      <c r="C19">
        <v>9</v>
      </c>
    </row>
    <row r="20" spans="1:3" ht="31.5" x14ac:dyDescent="0.25">
      <c r="A20" s="118" t="s">
        <v>74</v>
      </c>
      <c r="B20" s="6">
        <v>5.4</v>
      </c>
    </row>
    <row r="21" spans="1:3" ht="31.5" x14ac:dyDescent="0.25">
      <c r="A21" s="107" t="s">
        <v>76</v>
      </c>
      <c r="B21" s="6">
        <v>5.5</v>
      </c>
      <c r="C21">
        <v>10</v>
      </c>
    </row>
    <row r="22" spans="1:3" ht="63" x14ac:dyDescent="0.25">
      <c r="A22" s="125" t="s">
        <v>82</v>
      </c>
      <c r="B22" s="6">
        <v>90</v>
      </c>
      <c r="C22">
        <v>11</v>
      </c>
    </row>
    <row r="23" spans="1:3" ht="31.5" x14ac:dyDescent="0.25">
      <c r="A23" s="129" t="s">
        <v>85</v>
      </c>
      <c r="B23" s="6">
        <v>9.3000000000000007</v>
      </c>
    </row>
    <row r="24" spans="1:3" x14ac:dyDescent="0.25">
      <c r="A24" s="131" t="s">
        <v>86</v>
      </c>
      <c r="B24" s="6">
        <v>7</v>
      </c>
      <c r="C24">
        <v>12</v>
      </c>
    </row>
    <row r="25" spans="1:3" ht="47.25" x14ac:dyDescent="0.25">
      <c r="A25" s="107" t="s">
        <v>87</v>
      </c>
      <c r="B25" s="6">
        <v>1.05</v>
      </c>
      <c r="C25">
        <v>13</v>
      </c>
    </row>
    <row r="26" spans="1:3" x14ac:dyDescent="0.25">
      <c r="A26" s="134" t="s">
        <v>88</v>
      </c>
      <c r="B26" s="6">
        <v>1.05</v>
      </c>
      <c r="C26">
        <v>14</v>
      </c>
    </row>
    <row r="27" spans="1:3" ht="47.25" x14ac:dyDescent="0.25">
      <c r="A27" s="118" t="s">
        <v>93</v>
      </c>
      <c r="B27" s="6">
        <v>9</v>
      </c>
    </row>
    <row r="28" spans="1:3" ht="31.5" x14ac:dyDescent="0.25">
      <c r="A28" s="138" t="s">
        <v>94</v>
      </c>
      <c r="B28" s="6">
        <v>3</v>
      </c>
      <c r="C28">
        <v>15</v>
      </c>
    </row>
    <row r="29" spans="1:3" ht="31.5" x14ac:dyDescent="0.25">
      <c r="A29" s="141" t="s">
        <v>95</v>
      </c>
      <c r="B29" s="6">
        <v>2.25</v>
      </c>
      <c r="C29">
        <v>16</v>
      </c>
    </row>
    <row r="30" spans="1:3" ht="31.5" x14ac:dyDescent="0.25">
      <c r="A30" s="124" t="s">
        <v>96</v>
      </c>
      <c r="B30" s="6">
        <v>1.5</v>
      </c>
      <c r="C30">
        <v>17</v>
      </c>
    </row>
    <row r="31" spans="1:3" ht="47.25" x14ac:dyDescent="0.25">
      <c r="A31" s="141" t="s">
        <v>98</v>
      </c>
      <c r="B31" s="6">
        <v>2.25</v>
      </c>
      <c r="C31">
        <v>18</v>
      </c>
    </row>
    <row r="32" spans="1:3" ht="31.5" x14ac:dyDescent="0.25">
      <c r="A32" s="118" t="s">
        <v>99</v>
      </c>
      <c r="B32" s="6">
        <v>1.0799999999999998</v>
      </c>
    </row>
    <row r="33" spans="1:3" ht="31.5" x14ac:dyDescent="0.25">
      <c r="A33" s="107" t="s">
        <v>100</v>
      </c>
      <c r="B33" s="6">
        <v>1.1000000000000001</v>
      </c>
      <c r="C33">
        <v>19</v>
      </c>
    </row>
    <row r="34" spans="1:3" ht="31.5" x14ac:dyDescent="0.25">
      <c r="A34" s="144" t="s">
        <v>102</v>
      </c>
      <c r="B34" s="6">
        <v>31.758000000000003</v>
      </c>
    </row>
    <row r="35" spans="1:3" ht="31.5" x14ac:dyDescent="0.25">
      <c r="A35" s="145" t="s">
        <v>103</v>
      </c>
      <c r="B35" s="6">
        <v>22.308000000000003</v>
      </c>
      <c r="C35">
        <v>20</v>
      </c>
    </row>
    <row r="36" spans="1:3" x14ac:dyDescent="0.25">
      <c r="A36" s="147" t="s">
        <v>104</v>
      </c>
      <c r="B36" s="6">
        <v>9.4499999999999993</v>
      </c>
      <c r="C36">
        <v>21</v>
      </c>
    </row>
    <row r="37" spans="1:3" x14ac:dyDescent="0.25">
      <c r="A37" s="118" t="s">
        <v>105</v>
      </c>
      <c r="B37" s="6">
        <v>3.75</v>
      </c>
    </row>
    <row r="38" spans="1:3" ht="31.5" x14ac:dyDescent="0.25">
      <c r="A38" s="107" t="s">
        <v>106</v>
      </c>
      <c r="B38" s="6">
        <v>2.25</v>
      </c>
      <c r="C38">
        <v>22</v>
      </c>
    </row>
    <row r="39" spans="1:3" ht="31.5" x14ac:dyDescent="0.25">
      <c r="A39" s="107" t="s">
        <v>107</v>
      </c>
      <c r="B39" s="6">
        <v>1.5</v>
      </c>
      <c r="C39">
        <v>23</v>
      </c>
    </row>
    <row r="40" spans="1:3" x14ac:dyDescent="0.25">
      <c r="A40" s="118" t="s">
        <v>108</v>
      </c>
      <c r="B40" s="6">
        <v>6.75</v>
      </c>
    </row>
    <row r="41" spans="1:3" x14ac:dyDescent="0.25">
      <c r="A41" s="148" t="s">
        <v>109</v>
      </c>
      <c r="B41" s="6">
        <v>3.9</v>
      </c>
      <c r="C41">
        <v>24</v>
      </c>
    </row>
    <row r="42" spans="1:3" x14ac:dyDescent="0.25">
      <c r="A42" s="173" t="s">
        <v>110</v>
      </c>
      <c r="B42" s="6">
        <v>3</v>
      </c>
      <c r="C42">
        <v>25</v>
      </c>
    </row>
    <row r="43" spans="1:3" x14ac:dyDescent="0.25">
      <c r="A43" s="173" t="s">
        <v>111</v>
      </c>
      <c r="B43" s="6">
        <v>2.25</v>
      </c>
      <c r="C43">
        <v>26</v>
      </c>
    </row>
    <row r="44" spans="1:3" x14ac:dyDescent="0.25">
      <c r="A44" s="174" t="s">
        <v>113</v>
      </c>
      <c r="B44" s="6">
        <v>9</v>
      </c>
    </row>
    <row r="45" spans="1:3" ht="47.25" x14ac:dyDescent="0.25">
      <c r="A45" s="107" t="s">
        <v>114</v>
      </c>
      <c r="B45" s="6">
        <v>7.2</v>
      </c>
      <c r="C45">
        <v>27</v>
      </c>
    </row>
    <row r="46" spans="1:3" ht="78.75" x14ac:dyDescent="0.25">
      <c r="A46" s="175" t="s">
        <v>115</v>
      </c>
      <c r="B46" s="6">
        <v>1.8</v>
      </c>
      <c r="C46">
        <v>28</v>
      </c>
    </row>
    <row r="47" spans="1:3" x14ac:dyDescent="0.25">
      <c r="A47" s="118" t="s">
        <v>116</v>
      </c>
      <c r="B47" s="6">
        <v>6.75</v>
      </c>
    </row>
    <row r="48" spans="1:3" x14ac:dyDescent="0.25">
      <c r="A48" s="145" t="s">
        <v>117</v>
      </c>
      <c r="B48" s="6">
        <v>5.4</v>
      </c>
      <c r="C48">
        <v>29</v>
      </c>
    </row>
    <row r="49" spans="1:3" x14ac:dyDescent="0.25">
      <c r="A49" s="107" t="s">
        <v>183</v>
      </c>
      <c r="B49" s="6">
        <v>1.35</v>
      </c>
      <c r="C49">
        <v>30</v>
      </c>
    </row>
    <row r="50" spans="1:3" x14ac:dyDescent="0.25">
      <c r="A50" s="118" t="s">
        <v>119</v>
      </c>
    </row>
    <row r="51" spans="1:3" ht="47.25" x14ac:dyDescent="0.25">
      <c r="A51" s="124" t="s">
        <v>120</v>
      </c>
      <c r="B51" s="6">
        <v>3.6</v>
      </c>
      <c r="C51">
        <v>31</v>
      </c>
    </row>
    <row r="52" spans="1:3" x14ac:dyDescent="0.25">
      <c r="A52" s="122" t="s">
        <v>122</v>
      </c>
      <c r="B52" s="6">
        <v>5.4</v>
      </c>
    </row>
    <row r="53" spans="1:3" ht="47.25" x14ac:dyDescent="0.25">
      <c r="A53" s="107" t="s">
        <v>123</v>
      </c>
      <c r="B53" s="6">
        <v>18</v>
      </c>
      <c r="C53">
        <v>32</v>
      </c>
    </row>
    <row r="54" spans="1:3" x14ac:dyDescent="0.25">
      <c r="A54" s="180" t="s">
        <v>124</v>
      </c>
      <c r="B54" s="6">
        <v>6</v>
      </c>
      <c r="C54">
        <v>33</v>
      </c>
    </row>
    <row r="55" spans="1:3" ht="31.5" x14ac:dyDescent="0.25">
      <c r="A55" s="182" t="s">
        <v>125</v>
      </c>
      <c r="B55" s="6">
        <v>43.765000000000001</v>
      </c>
    </row>
    <row r="56" spans="1:3" ht="31.5" x14ac:dyDescent="0.25">
      <c r="A56" s="183" t="s">
        <v>126</v>
      </c>
      <c r="B56" s="6">
        <v>12</v>
      </c>
      <c r="C56">
        <v>34</v>
      </c>
    </row>
    <row r="57" spans="1:3" x14ac:dyDescent="0.25">
      <c r="A57" s="183" t="s">
        <v>127</v>
      </c>
      <c r="B57" s="6">
        <v>12</v>
      </c>
      <c r="C57">
        <v>35</v>
      </c>
    </row>
    <row r="58" spans="1:3" ht="31.5" x14ac:dyDescent="0.25">
      <c r="A58" s="183" t="s">
        <v>128</v>
      </c>
      <c r="B58" s="6">
        <v>1.5</v>
      </c>
      <c r="C58">
        <v>36</v>
      </c>
    </row>
    <row r="59" spans="1:3" x14ac:dyDescent="0.25">
      <c r="A59" s="183" t="s">
        <v>129</v>
      </c>
      <c r="B59" s="6">
        <v>3</v>
      </c>
      <c r="C59">
        <v>37</v>
      </c>
    </row>
    <row r="60" spans="1:3" ht="31.5" x14ac:dyDescent="0.25">
      <c r="A60" s="183" t="s">
        <v>130</v>
      </c>
      <c r="B60" s="6">
        <v>2.7</v>
      </c>
      <c r="C60">
        <v>38</v>
      </c>
    </row>
    <row r="61" spans="1:3" x14ac:dyDescent="0.25">
      <c r="A61" s="183" t="s">
        <v>131</v>
      </c>
      <c r="B61" s="6">
        <v>0.5</v>
      </c>
      <c r="C61">
        <v>39</v>
      </c>
    </row>
    <row r="62" spans="1:3" ht="31.5" x14ac:dyDescent="0.25">
      <c r="A62" s="184" t="s">
        <v>132</v>
      </c>
      <c r="B62" s="6">
        <v>1.6</v>
      </c>
      <c r="C62">
        <v>40</v>
      </c>
    </row>
    <row r="63" spans="1:3" x14ac:dyDescent="0.25">
      <c r="A63" s="183" t="s">
        <v>134</v>
      </c>
      <c r="B63" s="6">
        <v>4.3600000000000003</v>
      </c>
      <c r="C63">
        <v>41</v>
      </c>
    </row>
    <row r="64" spans="1:3" ht="31.5" x14ac:dyDescent="0.25">
      <c r="A64" s="180" t="s">
        <v>135</v>
      </c>
      <c r="B64" s="6">
        <v>3.7349999999999994</v>
      </c>
      <c r="C64">
        <v>42</v>
      </c>
    </row>
    <row r="65" spans="1:3" ht="31.5" x14ac:dyDescent="0.25">
      <c r="A65" s="192" t="s">
        <v>136</v>
      </c>
      <c r="B65" s="6">
        <v>2.72</v>
      </c>
      <c r="C65">
        <v>43</v>
      </c>
    </row>
    <row r="66" spans="1:3" x14ac:dyDescent="0.25">
      <c r="A66" s="195" t="s">
        <v>137</v>
      </c>
      <c r="B66" s="6">
        <v>28.8</v>
      </c>
    </row>
    <row r="67" spans="1:3" x14ac:dyDescent="0.25">
      <c r="A67" s="183" t="s">
        <v>138</v>
      </c>
      <c r="B67" s="6">
        <v>9</v>
      </c>
      <c r="C67">
        <v>44</v>
      </c>
    </row>
    <row r="68" spans="1:3" x14ac:dyDescent="0.25">
      <c r="A68" s="183" t="s">
        <v>141</v>
      </c>
      <c r="B68" s="6">
        <v>2</v>
      </c>
      <c r="C68">
        <v>45</v>
      </c>
    </row>
    <row r="69" spans="1:3" x14ac:dyDescent="0.25">
      <c r="A69" s="183" t="s">
        <v>142</v>
      </c>
      <c r="B69" s="6">
        <v>18</v>
      </c>
      <c r="C69">
        <v>46</v>
      </c>
    </row>
    <row r="70" spans="1:3" x14ac:dyDescent="0.25">
      <c r="A70" s="144" t="s">
        <v>143</v>
      </c>
      <c r="B70" s="6">
        <v>1.2</v>
      </c>
    </row>
    <row r="71" spans="1:3" x14ac:dyDescent="0.25">
      <c r="A71" s="141" t="s">
        <v>144</v>
      </c>
      <c r="B71" s="6">
        <v>1.5</v>
      </c>
      <c r="C71">
        <v>47</v>
      </c>
    </row>
    <row r="72" spans="1:3" x14ac:dyDescent="0.25">
      <c r="A72" s="183"/>
    </row>
    <row r="73" spans="1:3" x14ac:dyDescent="0.25">
      <c r="A73" s="183"/>
    </row>
    <row r="74" spans="1:3" x14ac:dyDescent="0.25">
      <c r="A74" s="183"/>
    </row>
    <row r="75" spans="1:3" x14ac:dyDescent="0.25">
      <c r="A75" s="197" t="s">
        <v>146</v>
      </c>
    </row>
    <row r="76" spans="1:3" x14ac:dyDescent="0.25">
      <c r="A76" s="210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1"/>
  <sheetViews>
    <sheetView topLeftCell="A15" workbookViewId="0">
      <selection activeCell="D20" sqref="D20"/>
    </sheetView>
  </sheetViews>
  <sheetFormatPr defaultRowHeight="15" x14ac:dyDescent="0.25"/>
  <cols>
    <col min="2" max="2" width="19.85546875" style="218" customWidth="1"/>
    <col min="3" max="3" width="9.140625" style="6"/>
  </cols>
  <sheetData>
    <row r="5" spans="1:4" ht="63" x14ac:dyDescent="0.25">
      <c r="A5" s="38">
        <v>1</v>
      </c>
      <c r="B5" s="107" t="s">
        <v>148</v>
      </c>
      <c r="C5" s="38">
        <v>22.308000000000003</v>
      </c>
      <c r="D5" s="106">
        <v>1</v>
      </c>
    </row>
    <row r="6" spans="1:4" ht="31.5" customHeight="1" x14ac:dyDescent="0.25">
      <c r="A6" s="38">
        <v>2</v>
      </c>
      <c r="B6" s="219" t="s">
        <v>149</v>
      </c>
      <c r="C6" s="226">
        <v>9.4499999999999993</v>
      </c>
      <c r="D6" s="106">
        <v>2</v>
      </c>
    </row>
    <row r="7" spans="1:4" ht="39" x14ac:dyDescent="0.25">
      <c r="A7" s="38">
        <v>3</v>
      </c>
      <c r="B7" s="220" t="s">
        <v>150</v>
      </c>
      <c r="C7" s="226">
        <v>1.1000000000000001</v>
      </c>
      <c r="D7" s="106">
        <v>3</v>
      </c>
    </row>
    <row r="8" spans="1:4" ht="26.25" x14ac:dyDescent="0.25">
      <c r="A8" s="38">
        <v>4</v>
      </c>
      <c r="B8" s="220" t="s">
        <v>153</v>
      </c>
      <c r="C8" s="226">
        <v>2.5</v>
      </c>
      <c r="D8" s="106">
        <v>4</v>
      </c>
    </row>
    <row r="9" spans="1:4" ht="26.25" x14ac:dyDescent="0.25">
      <c r="A9" s="38">
        <v>5</v>
      </c>
      <c r="B9" s="220" t="s">
        <v>152</v>
      </c>
      <c r="C9" s="226">
        <v>1.5</v>
      </c>
      <c r="D9" s="106">
        <v>5</v>
      </c>
    </row>
    <row r="10" spans="1:4" ht="26.25" x14ac:dyDescent="0.25">
      <c r="A10" s="38">
        <v>6</v>
      </c>
      <c r="B10" s="220" t="s">
        <v>151</v>
      </c>
      <c r="C10" s="226">
        <v>2.25</v>
      </c>
      <c r="D10" s="106">
        <v>6</v>
      </c>
    </row>
    <row r="11" spans="1:4" ht="30" x14ac:dyDescent="0.25">
      <c r="A11" s="38">
        <v>7</v>
      </c>
      <c r="B11" s="221" t="s">
        <v>154</v>
      </c>
      <c r="C11" s="226">
        <v>3</v>
      </c>
      <c r="D11" s="106">
        <v>7</v>
      </c>
    </row>
    <row r="12" spans="1:4" x14ac:dyDescent="0.25">
      <c r="A12" s="38">
        <v>8</v>
      </c>
      <c r="B12" s="221" t="s">
        <v>155</v>
      </c>
      <c r="C12" s="226">
        <v>1.4</v>
      </c>
      <c r="D12" s="106">
        <v>8</v>
      </c>
    </row>
    <row r="13" spans="1:4" x14ac:dyDescent="0.25">
      <c r="A13" s="38">
        <v>9</v>
      </c>
      <c r="B13" s="221" t="s">
        <v>156</v>
      </c>
      <c r="C13" s="226">
        <v>1.05</v>
      </c>
      <c r="D13" s="106">
        <v>9</v>
      </c>
    </row>
    <row r="14" spans="1:4" ht="77.25" x14ac:dyDescent="0.25">
      <c r="A14" s="38">
        <v>10</v>
      </c>
      <c r="B14" s="220" t="s">
        <v>157</v>
      </c>
      <c r="C14" s="226">
        <v>7</v>
      </c>
      <c r="D14" s="106">
        <v>10</v>
      </c>
    </row>
    <row r="15" spans="1:4" ht="39" x14ac:dyDescent="0.25">
      <c r="A15" s="38">
        <v>11</v>
      </c>
      <c r="B15" s="220" t="s">
        <v>158</v>
      </c>
      <c r="C15" s="226">
        <v>5.5</v>
      </c>
      <c r="D15" s="106">
        <v>11</v>
      </c>
    </row>
    <row r="16" spans="1:4" ht="45" x14ac:dyDescent="0.25">
      <c r="A16" s="38">
        <v>12</v>
      </c>
      <c r="B16" s="221" t="s">
        <v>159</v>
      </c>
      <c r="C16" s="226">
        <v>9.4500000000000011</v>
      </c>
      <c r="D16" s="106">
        <v>12</v>
      </c>
    </row>
    <row r="17" spans="1:4" ht="45" x14ac:dyDescent="0.25">
      <c r="A17" s="38">
        <v>13</v>
      </c>
      <c r="B17" s="221" t="s">
        <v>160</v>
      </c>
      <c r="C17" s="226">
        <v>0.75</v>
      </c>
      <c r="D17" s="106">
        <v>13</v>
      </c>
    </row>
    <row r="18" spans="1:4" ht="31.5" x14ac:dyDescent="0.25">
      <c r="A18" s="38">
        <v>14</v>
      </c>
      <c r="B18" s="107" t="s">
        <v>161</v>
      </c>
      <c r="C18" s="226">
        <v>2.25</v>
      </c>
      <c r="D18" s="106">
        <v>14</v>
      </c>
    </row>
    <row r="19" spans="1:4" x14ac:dyDescent="0.25">
      <c r="A19" s="38">
        <v>15</v>
      </c>
      <c r="B19" s="221" t="s">
        <v>162</v>
      </c>
      <c r="C19" s="226">
        <v>3</v>
      </c>
      <c r="D19" s="106">
        <v>15</v>
      </c>
    </row>
    <row r="20" spans="1:4" x14ac:dyDescent="0.25">
      <c r="A20" s="38">
        <v>16</v>
      </c>
      <c r="B20" s="221" t="s">
        <v>163</v>
      </c>
      <c r="C20" s="226">
        <v>4.5</v>
      </c>
      <c r="D20" s="106">
        <v>16</v>
      </c>
    </row>
    <row r="21" spans="1:4" ht="30" x14ac:dyDescent="0.25">
      <c r="A21" s="38">
        <v>17</v>
      </c>
      <c r="B21" s="221" t="s">
        <v>164</v>
      </c>
      <c r="C21" s="226">
        <v>5.6</v>
      </c>
      <c r="D21" s="106">
        <v>17</v>
      </c>
    </row>
    <row r="22" spans="1:4" ht="30" x14ac:dyDescent="0.25">
      <c r="A22" s="38">
        <v>18</v>
      </c>
      <c r="B22" s="221" t="s">
        <v>165</v>
      </c>
      <c r="C22" s="226">
        <v>16.2</v>
      </c>
      <c r="D22" s="106">
        <v>18</v>
      </c>
    </row>
    <row r="23" spans="1:4" s="16" customFormat="1" x14ac:dyDescent="0.25">
      <c r="B23" s="225"/>
      <c r="C23" s="12"/>
    </row>
    <row r="24" spans="1:4" s="16" customFormat="1" x14ac:dyDescent="0.25">
      <c r="B24" s="225"/>
      <c r="C24" s="12"/>
    </row>
    <row r="25" spans="1:4" s="16" customFormat="1" x14ac:dyDescent="0.25">
      <c r="B25" s="225"/>
      <c r="C25" s="12"/>
    </row>
    <row r="26" spans="1:4" s="16" customFormat="1" x14ac:dyDescent="0.25">
      <c r="B26" s="225"/>
      <c r="C26" s="12"/>
    </row>
    <row r="27" spans="1:4" s="16" customFormat="1" x14ac:dyDescent="0.25">
      <c r="B27" s="225"/>
      <c r="C27" s="12"/>
    </row>
    <row r="28" spans="1:4" s="16" customFormat="1" x14ac:dyDescent="0.25">
      <c r="B28" s="225"/>
      <c r="C28" s="12"/>
    </row>
    <row r="29" spans="1:4" s="16" customFormat="1" x14ac:dyDescent="0.25">
      <c r="B29" s="225"/>
      <c r="C29" s="12"/>
    </row>
    <row r="30" spans="1:4" s="16" customFormat="1" x14ac:dyDescent="0.25">
      <c r="B30" s="225"/>
      <c r="C30" s="12"/>
    </row>
    <row r="31" spans="1:4" s="16" customFormat="1" x14ac:dyDescent="0.25">
      <c r="B31" s="225"/>
      <c r="C31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7"/>
  <sheetViews>
    <sheetView topLeftCell="A5" workbookViewId="0">
      <selection activeCell="M22" sqref="M22"/>
    </sheetView>
  </sheetViews>
  <sheetFormatPr defaultRowHeight="15" x14ac:dyDescent="0.25"/>
  <cols>
    <col min="2" max="2" width="27.42578125" style="227" customWidth="1"/>
  </cols>
  <sheetData>
    <row r="5" spans="1:4" x14ac:dyDescent="0.25">
      <c r="A5" s="6">
        <v>1</v>
      </c>
      <c r="B5" s="227" t="s">
        <v>166</v>
      </c>
      <c r="C5" s="224">
        <v>1.5</v>
      </c>
      <c r="D5">
        <v>1</v>
      </c>
    </row>
    <row r="6" spans="1:4" x14ac:dyDescent="0.25">
      <c r="A6" s="6">
        <v>2</v>
      </c>
      <c r="B6" s="227" t="s">
        <v>167</v>
      </c>
      <c r="C6" s="224">
        <v>18</v>
      </c>
      <c r="D6">
        <v>2</v>
      </c>
    </row>
    <row r="7" spans="1:4" x14ac:dyDescent="0.25">
      <c r="A7" s="6">
        <v>3</v>
      </c>
      <c r="B7" s="227" t="s">
        <v>168</v>
      </c>
      <c r="C7" s="224">
        <v>2</v>
      </c>
      <c r="D7">
        <v>3</v>
      </c>
    </row>
    <row r="8" spans="1:4" x14ac:dyDescent="0.25">
      <c r="A8" s="6">
        <v>4</v>
      </c>
      <c r="B8" s="227" t="s">
        <v>169</v>
      </c>
      <c r="C8" s="224">
        <v>9</v>
      </c>
      <c r="D8">
        <v>4</v>
      </c>
    </row>
    <row r="9" spans="1:4" x14ac:dyDescent="0.25">
      <c r="A9" s="6">
        <v>5</v>
      </c>
      <c r="B9" s="228" t="s">
        <v>170</v>
      </c>
      <c r="C9" s="224">
        <v>2.72</v>
      </c>
      <c r="D9">
        <v>5</v>
      </c>
    </row>
    <row r="10" spans="1:4" x14ac:dyDescent="0.25">
      <c r="A10" s="6">
        <v>6</v>
      </c>
      <c r="B10" s="227" t="s">
        <v>171</v>
      </c>
      <c r="C10" s="224">
        <v>3.7349999999999994</v>
      </c>
      <c r="D10">
        <v>6</v>
      </c>
    </row>
    <row r="11" spans="1:4" x14ac:dyDescent="0.25">
      <c r="A11" s="6">
        <v>7</v>
      </c>
      <c r="B11" s="227" t="s">
        <v>172</v>
      </c>
      <c r="C11" s="224">
        <v>4.3600000000000003</v>
      </c>
      <c r="D11">
        <v>7</v>
      </c>
    </row>
    <row r="12" spans="1:4" ht="51" x14ac:dyDescent="0.25">
      <c r="A12" s="6">
        <v>8</v>
      </c>
      <c r="B12" s="228" t="s">
        <v>173</v>
      </c>
      <c r="C12" s="224">
        <v>1.6</v>
      </c>
      <c r="D12">
        <v>8</v>
      </c>
    </row>
    <row r="13" spans="1:4" x14ac:dyDescent="0.25">
      <c r="A13" s="6">
        <v>9</v>
      </c>
      <c r="B13" s="227" t="s">
        <v>174</v>
      </c>
      <c r="C13" s="224">
        <v>0.5</v>
      </c>
      <c r="D13">
        <v>9</v>
      </c>
    </row>
    <row r="14" spans="1:4" x14ac:dyDescent="0.25">
      <c r="A14" s="6">
        <v>10</v>
      </c>
      <c r="B14" s="227" t="s">
        <v>175</v>
      </c>
      <c r="C14" s="224">
        <v>2.7</v>
      </c>
      <c r="D14">
        <v>10</v>
      </c>
    </row>
    <row r="15" spans="1:4" x14ac:dyDescent="0.25">
      <c r="A15" s="6">
        <v>11</v>
      </c>
      <c r="B15" s="227" t="s">
        <v>176</v>
      </c>
      <c r="C15" s="224">
        <v>3</v>
      </c>
      <c r="D15">
        <v>11</v>
      </c>
    </row>
    <row r="16" spans="1:4" x14ac:dyDescent="0.25">
      <c r="A16" s="6">
        <v>12</v>
      </c>
      <c r="B16" s="227" t="s">
        <v>177</v>
      </c>
      <c r="C16" s="224">
        <v>1.5</v>
      </c>
      <c r="D16">
        <v>12</v>
      </c>
    </row>
    <row r="17" spans="1:4" x14ac:dyDescent="0.25">
      <c r="A17" s="6">
        <v>13</v>
      </c>
      <c r="B17" s="227" t="s">
        <v>178</v>
      </c>
      <c r="C17" s="224">
        <v>12</v>
      </c>
      <c r="D17">
        <v>13</v>
      </c>
    </row>
    <row r="18" spans="1:4" x14ac:dyDescent="0.25">
      <c r="A18" s="6">
        <v>14</v>
      </c>
      <c r="B18" s="227" t="s">
        <v>179</v>
      </c>
      <c r="C18" s="224">
        <v>12</v>
      </c>
      <c r="D18">
        <v>14</v>
      </c>
    </row>
    <row r="19" spans="1:4" ht="30" x14ac:dyDescent="0.25">
      <c r="A19" s="6">
        <v>15</v>
      </c>
      <c r="B19" s="227" t="s">
        <v>180</v>
      </c>
      <c r="C19" s="224">
        <v>18</v>
      </c>
      <c r="D19">
        <v>15</v>
      </c>
    </row>
    <row r="20" spans="1:4" ht="25.5" x14ac:dyDescent="0.25">
      <c r="A20" s="6">
        <v>16</v>
      </c>
      <c r="B20" s="228" t="s">
        <v>181</v>
      </c>
      <c r="C20" s="224">
        <v>6</v>
      </c>
      <c r="D20">
        <v>16</v>
      </c>
    </row>
    <row r="21" spans="1:4" ht="30" x14ac:dyDescent="0.25">
      <c r="A21" s="6">
        <v>17</v>
      </c>
      <c r="B21" s="227" t="s">
        <v>182</v>
      </c>
      <c r="C21" s="224">
        <v>3.6</v>
      </c>
      <c r="D21">
        <v>17</v>
      </c>
    </row>
    <row r="22" spans="1:4" x14ac:dyDescent="0.25">
      <c r="A22" s="6">
        <v>18</v>
      </c>
      <c r="B22" s="227" t="s">
        <v>183</v>
      </c>
      <c r="C22" s="224">
        <v>1.35</v>
      </c>
      <c r="D22">
        <v>18</v>
      </c>
    </row>
    <row r="23" spans="1:4" x14ac:dyDescent="0.25">
      <c r="A23" s="6">
        <v>19</v>
      </c>
      <c r="B23" s="227" t="s">
        <v>184</v>
      </c>
      <c r="C23" s="224">
        <v>5.4</v>
      </c>
      <c r="D23">
        <v>19</v>
      </c>
    </row>
    <row r="24" spans="1:4" x14ac:dyDescent="0.25">
      <c r="A24" s="6">
        <v>20</v>
      </c>
      <c r="B24" s="227" t="s">
        <v>185</v>
      </c>
      <c r="C24" s="224">
        <v>1.8</v>
      </c>
      <c r="D24">
        <v>20</v>
      </c>
    </row>
    <row r="25" spans="1:4" x14ac:dyDescent="0.25">
      <c r="A25" s="6">
        <v>21</v>
      </c>
      <c r="B25" s="227" t="s">
        <v>186</v>
      </c>
      <c r="C25" s="224">
        <v>7.2</v>
      </c>
      <c r="D25">
        <v>21</v>
      </c>
    </row>
    <row r="26" spans="1:4" ht="30" x14ac:dyDescent="0.25">
      <c r="A26" s="6">
        <v>22</v>
      </c>
      <c r="B26" s="227" t="s">
        <v>187</v>
      </c>
      <c r="C26" s="224">
        <v>1.5</v>
      </c>
      <c r="D26">
        <v>22</v>
      </c>
    </row>
    <row r="27" spans="1:4" ht="45" x14ac:dyDescent="0.25">
      <c r="A27" s="6">
        <v>23</v>
      </c>
      <c r="B27" s="227" t="s">
        <v>188</v>
      </c>
      <c r="C27" s="224">
        <v>2.25</v>
      </c>
      <c r="D27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topLeftCell="A3" workbookViewId="0">
      <selection activeCell="H6" sqref="H6"/>
    </sheetView>
  </sheetViews>
  <sheetFormatPr defaultRowHeight="15" x14ac:dyDescent="0.25"/>
  <cols>
    <col min="2" max="2" width="18.140625" customWidth="1"/>
    <col min="3" max="3" width="9.140625" style="217"/>
    <col min="4" max="4" width="14.5703125" style="6" customWidth="1"/>
    <col min="5" max="5" width="9.140625" style="6"/>
  </cols>
  <sheetData>
    <row r="4" spans="1:5" x14ac:dyDescent="0.25">
      <c r="D4" s="6" t="s">
        <v>190</v>
      </c>
      <c r="E4" s="6" t="s">
        <v>26</v>
      </c>
    </row>
    <row r="5" spans="1:5" ht="126" x14ac:dyDescent="0.25">
      <c r="A5" s="38">
        <v>1</v>
      </c>
      <c r="B5" s="97" t="s">
        <v>61</v>
      </c>
      <c r="C5" s="226">
        <v>9</v>
      </c>
      <c r="D5" s="239">
        <v>158.69999999999999</v>
      </c>
      <c r="E5" s="38">
        <f>D5*C5</f>
        <v>1428.3</v>
      </c>
    </row>
    <row r="6" spans="1:5" ht="126" x14ac:dyDescent="0.25">
      <c r="A6" s="38">
        <v>2</v>
      </c>
      <c r="B6" s="97" t="s">
        <v>64</v>
      </c>
      <c r="C6" s="226">
        <v>21.75</v>
      </c>
      <c r="D6" s="239">
        <v>111.36</v>
      </c>
      <c r="E6" s="38">
        <f t="shared" ref="E6:E10" si="0">D6*C6</f>
        <v>2422.08</v>
      </c>
    </row>
    <row r="7" spans="1:5" ht="105.75" customHeight="1" x14ac:dyDescent="0.25">
      <c r="A7" s="38">
        <v>3</v>
      </c>
      <c r="B7" s="223" t="s">
        <v>189</v>
      </c>
      <c r="C7" s="226">
        <v>90</v>
      </c>
      <c r="D7" s="239">
        <v>30.77</v>
      </c>
      <c r="E7" s="38">
        <f t="shared" si="0"/>
        <v>2769.3</v>
      </c>
    </row>
    <row r="8" spans="1:5" ht="45" x14ac:dyDescent="0.25">
      <c r="A8" s="38">
        <v>4</v>
      </c>
      <c r="B8" s="222" t="s">
        <v>109</v>
      </c>
      <c r="C8" s="226">
        <v>3.9</v>
      </c>
      <c r="D8" s="239">
        <v>677.94</v>
      </c>
      <c r="E8" s="38">
        <f t="shared" si="0"/>
        <v>2643.9660000000003</v>
      </c>
    </row>
    <row r="9" spans="1:5" ht="30" x14ac:dyDescent="0.25">
      <c r="A9" s="38">
        <v>5</v>
      </c>
      <c r="B9" s="222" t="s">
        <v>110</v>
      </c>
      <c r="C9" s="226">
        <v>3</v>
      </c>
      <c r="D9" s="239">
        <v>509.79</v>
      </c>
      <c r="E9" s="38">
        <f t="shared" si="0"/>
        <v>1529.3700000000001</v>
      </c>
    </row>
    <row r="10" spans="1:5" x14ac:dyDescent="0.25">
      <c r="A10" s="38">
        <v>6</v>
      </c>
      <c r="B10" s="222" t="s">
        <v>111</v>
      </c>
      <c r="C10" s="226">
        <v>2.25</v>
      </c>
      <c r="D10" s="239">
        <v>842.97</v>
      </c>
      <c r="E10" s="38">
        <f t="shared" si="0"/>
        <v>1896.6825000000001</v>
      </c>
    </row>
    <row r="11" spans="1:5" x14ac:dyDescent="0.25">
      <c r="E11" s="38">
        <f>SUM(E5:E10)</f>
        <v>12689.698500000002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ЭБЦ 12 дней 15 чел 5+1 групп </vt:lpstr>
      <vt:lpstr>Лист2</vt:lpstr>
      <vt:lpstr>мясо крупы</vt:lpstr>
      <vt:lpstr>овощи фрукты</vt:lpstr>
      <vt:lpstr>наличный расчет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S-sector</cp:lastModifiedBy>
  <dcterms:created xsi:type="dcterms:W3CDTF">2023-04-04T07:55:15Z</dcterms:created>
  <dcterms:modified xsi:type="dcterms:W3CDTF">2023-04-12T08:29:50Z</dcterms:modified>
</cp:coreProperties>
</file>