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<sst xmlns="http://schemas.openxmlformats.org/spreadsheetml/2006/main" count="34" uniqueCount="31">
  <si>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Расчет и обоснование (начальной) максимальной цены контракта </t>
  </si>
  <si>
    <t xml:space="preserve">на приобретение оптического оборудования  для нужд ЭБЦ "Крестовский остров" ГБНОУ «СПБ ГДТЮ» (ЛОК) в 2024 году</t>
  </si>
  <si>
    <t xml:space="preserve">Наименование товара / услуги</t>
  </si>
  <si>
    <t xml:space="preserve">№ п/п</t>
  </si>
  <si>
    <t xml:space="preserve">Ед. изм.</t>
  </si>
  <si>
    <t xml:space="preserve">Кол-во</t>
  </si>
  <si>
    <t xml:space="preserve">КП №1</t>
  </si>
  <si>
    <t xml:space="preserve">КП №2</t>
  </si>
  <si>
    <t xml:space="preserve">КП №3</t>
  </si>
  <si>
    <t xml:space="preserve">КП №4</t>
  </si>
  <si>
    <t xml:space="preserve">КП №5</t>
  </si>
  <si>
    <t xml:space="preserve">Средняя арифметическая цена единицы товара</t>
  </si>
  <si>
    <t xml:space="preserve">Среднеквадратичное отклонение </t>
  </si>
  <si>
    <t xml:space="preserve">Коэффициент вариации (%)</t>
  </si>
  <si>
    <t xml:space="preserve">Ограничения, установленные Перечнем 100-р</t>
  </si>
  <si>
    <t xml:space="preserve">Цена за ед.для расчета НМЦК (минимальная стоимость), руб.</t>
  </si>
  <si>
    <t xml:space="preserve">НМЦК (руб. вкл. НДС)</t>
  </si>
  <si>
    <t xml:space="preserve">Фотоловушка Levenhuk FC400</t>
  </si>
  <si>
    <t xml:space="preserve">шт.</t>
  </si>
  <si>
    <t xml:space="preserve">Бинокль Levenhuk discovery Flint 8x40</t>
  </si>
  <si>
    <t xml:space="preserve">Лупа Levenhuk Discovery Grafts DHD 30</t>
  </si>
  <si>
    <t xml:space="preserve">ИТОГО:</t>
  </si>
  <si>
    <t xml:space="preserve">Расчет выполнен на основании методических рекомендаций по применению методов определения начальной (максимальной) цены контракта, утвержденных приказом Министерства экономического развития Российской Федерации от 02.10.2013 №567 "Об утверждении методических рекомендаций по применению методов определения начальной (максимальной) цены контракта, цены контракта, заключаемого с единственным поставщиком (подрядчиком, исполнителем)".</t>
  </si>
  <si>
    <t xml:space="preserve">Начальная (максимальная) цена контракта определена методом сопоставимых рыночных цен (анализа рынка) и нормативным методом (при указании информации в столбце 13 таблицы).</t>
  </si>
  <si>
    <t xml:space="preserve">Сумма, полученная на основании наименьшей предложенной цены </t>
  </si>
  <si>
    <t xml:space="preserve">Директор ЭБЦ</t>
  </si>
  <si>
    <t xml:space="preserve">__________</t>
  </si>
  <si>
    <t xml:space="preserve">А.Р.Ляндзберг</t>
  </si>
  <si>
    <t xml:space="preserve"> ( должность инициатора закупки)</t>
  </si>
  <si>
    <t xml:space="preserve">(подпись)</t>
  </si>
  <si>
    <t xml:space="preserve">(рашифровка подписи)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</si>
</sst>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_р_."/>
    <numFmt numFmtId="167" formatCode="#,##0.00"/>
    <numFmt numFmtId="168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color rgb="FF000000"/>
      <name val="Calibri"/>
      <family val="2"/>
      <charset val="204"/>
    </font>
    <font>
      <b val="true"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Calibri"/>
      <family val="2"/>
      <charset val="1"/>
    </font>
    <font>
      <i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i val="true"/>
      <sz val="10"/>
      <color rgb="FF000000"/>
      <name val="Calibri"/>
      <family val="2"/>
      <charset val="1"/>
    </font>
    <font>
      <i val="true"/>
      <sz val="10"/>
      <name val="Times New Roman"/>
      <family val="1"/>
      <charset val="204"/>
    </font>
    <font>
      <sz val="12"/>
      <color rgb="FF000000"/>
      <name val="Times New Roman"/>
      <family val="1"/>
      <charset val="128"/>
    </font>
    <font>
      <sz val="12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1"/>
      <name val="Calibri"/>
      <family val="2"/>
      <charset val="1"/>
    </font>
    <font>
      <b val="true"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u val="single"/>
      <sz val="12"/>
      <name val="Times New Roman"/>
      <family val="1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0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0" fillId="0" borderId="2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6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7" fontId="1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20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1" fillId="2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22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10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23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23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MJ17"/>
  <sheetViews>
    <sheetView showFormulas="false" showGridLines="true" showRowColHeaders="true" showZeros="true" rightToLeft="false" tabSelected="true" showOutlineSymbols="true" defaultGridColor="true" view="pageBreakPreview" topLeftCell="B1" colorId="64" zoomScale="100" zoomScaleNormal="60" zoomScalePageLayoutView="100" workbookViewId="0">
      <selection pane="topLeft" activeCell="P13" activeCellId="0" sqref="P13"/>
    </sheetView>
  </sheetViews>
  <sheetFormatPr defaultRowHeight="13.8" zeroHeight="false" outlineLevelRow="0" outlineLevelCol="0"/>
  <cols>
    <col collapsed="false" customWidth="true" hidden="true" outlineLevel="0" max="1" min="1" style="1" width="8.85"/>
    <col collapsed="false" customWidth="true" hidden="false" outlineLevel="0" max="2" min="2" style="1" width="4.85"/>
    <col collapsed="false" customWidth="true" hidden="false" outlineLevel="0" max="3" min="3" style="1" width="22.85"/>
    <col collapsed="false" customWidth="true" hidden="false" outlineLevel="0" max="4" min="4" style="1" width="5.14"/>
    <col collapsed="false" customWidth="true" hidden="false" outlineLevel="0" max="5" min="5" style="1" width="6.61"/>
    <col collapsed="false" customWidth="true" hidden="false" outlineLevel="0" max="7" min="6" style="1" width="11.21"/>
    <col collapsed="false" customWidth="true" hidden="false" outlineLevel="0" max="8" min="8" style="1" width="10.84"/>
    <col collapsed="false" customWidth="true" hidden="false" outlineLevel="0" max="9" min="9" style="1" width="5.51"/>
    <col collapsed="false" customWidth="true" hidden="false" outlineLevel="0" max="10" min="10" style="1" width="4.79"/>
    <col collapsed="false" customWidth="true" hidden="false" outlineLevel="0" max="11" min="11" style="1" width="11.02"/>
    <col collapsed="false" customWidth="false" hidden="false" outlineLevel="0" max="13" min="12" style="1" width="11.46"/>
    <col collapsed="false" customWidth="true" hidden="false" outlineLevel="0" max="14" min="14" style="1" width="15.28"/>
    <col collapsed="false" customWidth="true" hidden="false" outlineLevel="0" max="15" min="15" style="1" width="15.43"/>
    <col collapsed="false" customWidth="true" hidden="false" outlineLevel="0" max="16" min="16" style="1" width="18.55"/>
    <col collapsed="false" customWidth="true" hidden="false" outlineLevel="0" max="254" min="17" style="1" width="8.85"/>
    <col collapsed="false" customWidth="true" hidden="true" outlineLevel="0" max="255" min="255" style="1" width="9.14"/>
    <col collapsed="false" customWidth="true" hidden="false" outlineLevel="0" max="256" min="256" style="1" width="4.85"/>
    <col collapsed="false" customWidth="true" hidden="false" outlineLevel="0" max="257" min="257" style="1" width="22.85"/>
    <col collapsed="false" customWidth="true" hidden="false" outlineLevel="0" max="258" min="258" style="1" width="10.28"/>
    <col collapsed="false" customWidth="true" hidden="false" outlineLevel="0" max="259" min="259" style="1" width="6.7"/>
    <col collapsed="false" customWidth="true" hidden="false" outlineLevel="0" max="260" min="260" style="1" width="11.28"/>
    <col collapsed="false" customWidth="true" hidden="false" outlineLevel="0" max="261" min="261" style="1" width="8.14"/>
    <col collapsed="false" customWidth="true" hidden="false" outlineLevel="0" max="262" min="262" style="1" width="9.43"/>
    <col collapsed="false" customWidth="true" hidden="false" outlineLevel="0" max="263" min="263" style="1" width="12"/>
    <col collapsed="false" customWidth="true" hidden="false" outlineLevel="0" max="264" min="264" style="1" width="11.85"/>
    <col collapsed="false" customWidth="true" hidden="false" outlineLevel="0" max="265" min="265" style="1" width="12.43"/>
    <col collapsed="false" customWidth="true" hidden="false" outlineLevel="0" max="266" min="266" style="1" width="10.28"/>
    <col collapsed="false" customWidth="true" hidden="false" outlineLevel="0" max="267" min="267" style="1" width="9.28"/>
    <col collapsed="false" customWidth="true" hidden="false" outlineLevel="0" max="268" min="268" style="1" width="13.28"/>
    <col collapsed="false" customWidth="true" hidden="false" outlineLevel="0" max="269" min="269" style="1" width="14.28"/>
    <col collapsed="false" customWidth="true" hidden="false" outlineLevel="0" max="510" min="270" style="1" width="8.85"/>
    <col collapsed="false" customWidth="true" hidden="true" outlineLevel="0" max="511" min="511" style="1" width="9.14"/>
    <col collapsed="false" customWidth="true" hidden="false" outlineLevel="0" max="512" min="512" style="1" width="4.85"/>
    <col collapsed="false" customWidth="true" hidden="false" outlineLevel="0" max="513" min="513" style="1" width="22.85"/>
    <col collapsed="false" customWidth="true" hidden="false" outlineLevel="0" max="514" min="514" style="1" width="10.28"/>
    <col collapsed="false" customWidth="true" hidden="false" outlineLevel="0" max="515" min="515" style="1" width="6.7"/>
    <col collapsed="false" customWidth="true" hidden="false" outlineLevel="0" max="516" min="516" style="1" width="11.28"/>
    <col collapsed="false" customWidth="true" hidden="false" outlineLevel="0" max="517" min="517" style="1" width="8.14"/>
    <col collapsed="false" customWidth="true" hidden="false" outlineLevel="0" max="518" min="518" style="1" width="9.43"/>
    <col collapsed="false" customWidth="true" hidden="false" outlineLevel="0" max="519" min="519" style="1" width="12"/>
    <col collapsed="false" customWidth="true" hidden="false" outlineLevel="0" max="520" min="520" style="1" width="11.85"/>
    <col collapsed="false" customWidth="true" hidden="false" outlineLevel="0" max="521" min="521" style="1" width="12.43"/>
    <col collapsed="false" customWidth="true" hidden="false" outlineLevel="0" max="522" min="522" style="1" width="10.28"/>
    <col collapsed="false" customWidth="true" hidden="false" outlineLevel="0" max="523" min="523" style="1" width="9.28"/>
    <col collapsed="false" customWidth="true" hidden="false" outlineLevel="0" max="524" min="524" style="1" width="13.28"/>
    <col collapsed="false" customWidth="true" hidden="false" outlineLevel="0" max="525" min="525" style="1" width="14.28"/>
    <col collapsed="false" customWidth="true" hidden="false" outlineLevel="0" max="766" min="526" style="1" width="8.85"/>
    <col collapsed="false" customWidth="true" hidden="true" outlineLevel="0" max="767" min="767" style="1" width="9.14"/>
    <col collapsed="false" customWidth="true" hidden="false" outlineLevel="0" max="768" min="768" style="1" width="4.85"/>
    <col collapsed="false" customWidth="true" hidden="false" outlineLevel="0" max="769" min="769" style="1" width="22.85"/>
    <col collapsed="false" customWidth="true" hidden="false" outlineLevel="0" max="770" min="770" style="1" width="10.28"/>
    <col collapsed="false" customWidth="true" hidden="false" outlineLevel="0" max="771" min="771" style="1" width="6.7"/>
    <col collapsed="false" customWidth="true" hidden="false" outlineLevel="0" max="772" min="772" style="1" width="11.28"/>
    <col collapsed="false" customWidth="true" hidden="false" outlineLevel="0" max="773" min="773" style="1" width="8.14"/>
    <col collapsed="false" customWidth="true" hidden="false" outlineLevel="0" max="774" min="774" style="1" width="9.43"/>
    <col collapsed="false" customWidth="true" hidden="false" outlineLevel="0" max="775" min="775" style="1" width="12"/>
    <col collapsed="false" customWidth="true" hidden="false" outlineLevel="0" max="776" min="776" style="1" width="11.85"/>
    <col collapsed="false" customWidth="true" hidden="false" outlineLevel="0" max="777" min="777" style="1" width="12.43"/>
    <col collapsed="false" customWidth="true" hidden="false" outlineLevel="0" max="778" min="778" style="1" width="10.28"/>
    <col collapsed="false" customWidth="true" hidden="false" outlineLevel="0" max="779" min="779" style="1" width="9.28"/>
    <col collapsed="false" customWidth="true" hidden="false" outlineLevel="0" max="780" min="780" style="1" width="13.28"/>
    <col collapsed="false" customWidth="true" hidden="false" outlineLevel="0" max="781" min="781" style="1" width="14.28"/>
    <col collapsed="false" customWidth="true" hidden="false" outlineLevel="0" max="1021" min="782" style="1" width="8.85"/>
    <col collapsed="false" customWidth="true" hidden="false" outlineLevel="0" max="1025" min="1022" style="0" width="9.14"/>
  </cols>
  <sheetData>
    <row r="1" s="2" customFormat="true" ht="20.2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AMH1" s="0"/>
      <c r="AMI1" s="0"/>
      <c r="AMJ1" s="0"/>
    </row>
    <row r="2" customFormat="false" ht="47.25" hidden="false" customHeight="true" outlineLevel="0" collapsed="false">
      <c r="B2" s="4"/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="2" customFormat="true" ht="29.25" hidden="false" customHeight="true" outlineLevel="0" collapsed="false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AMH3" s="0"/>
      <c r="AMI3" s="0"/>
      <c r="AMJ3" s="0"/>
    </row>
    <row r="4" s="2" customFormat="true" ht="94.5" hidden="false" customHeight="false" outlineLevel="0" collapsed="false">
      <c r="B4" s="7" t="s">
        <v>3</v>
      </c>
      <c r="C4" s="7" t="s">
        <v>2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  <c r="P4" s="7" t="s">
        <v>16</v>
      </c>
      <c r="AMH4" s="0"/>
      <c r="AMI4" s="0"/>
      <c r="AMJ4" s="0"/>
    </row>
    <row r="5" s="8" customFormat="true" ht="13.8" hidden="false" customHeight="false" outlineLevel="0" collapsed="false">
      <c r="B5" s="9" t="n">
        <v>1</v>
      </c>
      <c r="C5" s="9" t="n">
        <v>2</v>
      </c>
      <c r="D5" s="10" t="n">
        <v>3</v>
      </c>
      <c r="E5" s="10" t="n">
        <v>4</v>
      </c>
      <c r="F5" s="9" t="n">
        <v>5</v>
      </c>
      <c r="G5" s="9" t="n">
        <v>6</v>
      </c>
      <c r="H5" s="9" t="n">
        <v>7</v>
      </c>
      <c r="I5" s="11" t="n">
        <v>8</v>
      </c>
      <c r="J5" s="11" t="n">
        <v>9</v>
      </c>
      <c r="K5" s="11" t="n">
        <v>10</v>
      </c>
      <c r="L5" s="11" t="n">
        <v>11</v>
      </c>
      <c r="M5" s="11" t="n">
        <v>12</v>
      </c>
      <c r="N5" s="11" t="n">
        <v>13</v>
      </c>
      <c r="O5" s="11" t="n">
        <v>14</v>
      </c>
      <c r="P5" s="11" t="n">
        <v>15</v>
      </c>
      <c r="AMH5" s="0"/>
      <c r="AMI5" s="0"/>
      <c r="AMJ5" s="0"/>
    </row>
    <row r="6" customFormat="false" ht="103.2" hidden="false" customHeight="true" outlineLevel="0" collapsed="false">
      <c r="B6" s="12" t="n">
        <v>1</v>
      </c>
      <c r="C6" s="13" t="s">
        <v>17</v>
      </c>
      <c r="D6" s="14" t="s">
        <v>18</v>
      </c>
      <c r="E6" s="13" t="n">
        <v>3</v>
      </c>
      <c r="F6" s="15" t="n">
        <v>18069</v>
      </c>
      <c r="G6" s="15" t="n">
        <v>18611</v>
      </c>
      <c r="H6" s="15" t="n">
        <v>18973</v>
      </c>
      <c r="I6" s="15"/>
      <c r="J6" s="16"/>
      <c r="K6" s="17" t="n">
        <f aca="false">ROUND(SUM(F6:J6)/(IF(F6&lt;1,0,1)+IF(G6&lt;1,0,1)+IF(H6&lt;1,0,1)+IF(I6&lt;1,0,1)+IF(J6&lt;1,0,1)),2)</f>
        <v>18551</v>
      </c>
      <c r="L6" s="18" t="n">
        <f aca="false">IF(K6=0,0,(SQRT((IF(F6&lt;1,0,POWER((F6-K6),2))+IF(G6&lt;1,0,POWER((G6-K6),2))+IF(H6&lt;1,0,POWER((H6-K6),2))+IF(I6&lt;1,0,POWER((I6-K6),2))+IF(J6&lt;1,0,POWER((J6-K6),2)))/((IF(F6&lt;1,0,1)+IF(G6&lt;1,0,1)+IF(H6&lt;1,0,1)+IF(I6&lt;1,0,1)+IF(J6&lt;1,0,1))-1))))</f>
        <v>454.97692249168</v>
      </c>
      <c r="M6" s="18" t="n">
        <f aca="false">SQRT(VAR(F6:J6))/AVERAGE(F6:J6)*100</f>
        <v>2.45257356741782</v>
      </c>
      <c r="N6" s="19"/>
      <c r="O6" s="18" t="n">
        <f aca="false">IF(N6&lt;0.001,K6,IF(K6&gt;N6,N6,K6))</f>
        <v>18551</v>
      </c>
      <c r="P6" s="20" t="n">
        <f aca="false">IF(ISERROR(O6),0,O6*E6)</f>
        <v>55653</v>
      </c>
    </row>
    <row r="7" customFormat="false" ht="103.2" hidden="false" customHeight="true" outlineLevel="0" collapsed="false">
      <c r="B7" s="12" t="n">
        <v>2</v>
      </c>
      <c r="C7" s="13" t="s">
        <v>19</v>
      </c>
      <c r="D7" s="14" t="s">
        <v>18</v>
      </c>
      <c r="E7" s="13" t="n">
        <v>12</v>
      </c>
      <c r="F7" s="15" t="n">
        <v>8569</v>
      </c>
      <c r="G7" s="15" t="n">
        <v>8826</v>
      </c>
      <c r="H7" s="15" t="n">
        <v>8997</v>
      </c>
      <c r="I7" s="15"/>
      <c r="J7" s="16"/>
      <c r="K7" s="18" t="n">
        <f aca="false">ROUND(SUM(F7:J7)/(IF(F7&lt;1,0,1)+IF(G7&lt;1,0,1)+IF(H7&lt;1,0,1)+IF(I7&lt;1,0,1)+IF(J7&lt;1,0,1)),2)</f>
        <v>8797.33</v>
      </c>
      <c r="L7" s="18" t="n">
        <f aca="false">IF(K7=0,0,(SQRT((IF(F7&lt;1,0,POWER((F7-K7),2))+IF(G7&lt;1,0,POWER((G7-K7),2))+IF(H7&lt;1,0,POWER((H7-K7),2))+IF(I7&lt;1,0,POWER((I7-K7),2))+IF(J7&lt;1,0,POWER((J7-K7),2)))/((IF(F7&lt;1,0,1)+IF(G7&lt;1,0,1)+IF(H7&lt;1,0,1)+IF(I7&lt;1,0,1)+IF(J7&lt;1,0,1))-1))))</f>
        <v>215.435218453251</v>
      </c>
      <c r="M7" s="18" t="n">
        <f aca="false">SQRT(VAR(F7:J7))/AVERAGE(F7:J7)*100</f>
        <v>2.44886956366971</v>
      </c>
      <c r="N7" s="19"/>
      <c r="O7" s="18" t="n">
        <f aca="false">IF(N7&lt;0.001,K7,IF(K7&gt;N7,N7,K7))</f>
        <v>8797.33</v>
      </c>
      <c r="P7" s="20" t="n">
        <f aca="false">IF(ISERROR(O7),0,O7*E7)</f>
        <v>105567.96</v>
      </c>
    </row>
    <row r="8" customFormat="false" ht="103.2" hidden="false" customHeight="true" outlineLevel="0" collapsed="false">
      <c r="B8" s="12" t="n">
        <v>3</v>
      </c>
      <c r="C8" s="13" t="s">
        <v>20</v>
      </c>
      <c r="D8" s="14" t="s">
        <v>18</v>
      </c>
      <c r="E8" s="13" t="n">
        <v>10</v>
      </c>
      <c r="F8" s="15" t="n">
        <v>1769</v>
      </c>
      <c r="G8" s="15" t="n">
        <v>1822</v>
      </c>
      <c r="H8" s="15" t="n">
        <v>1858</v>
      </c>
      <c r="I8" s="15"/>
      <c r="J8" s="16"/>
      <c r="K8" s="18" t="n">
        <f aca="false">ROUND(SUM(F8:J8)/(IF(F8&lt;1,0,1)+IF(G8&lt;1,0,1)+IF(H8&lt;1,0,1)+IF(I8&lt;1,0,1)+IF(J8&lt;1,0,1)),2)</f>
        <v>1816.33</v>
      </c>
      <c r="L8" s="18" t="n">
        <f aca="false">IF(K8=0,0,(SQRT((IF(F8&lt;1,0,POWER((F8-K8),2))+IF(G8&lt;1,0,POWER((G8-K8),2))+IF(H8&lt;1,0,POWER((H8-K8),2))+IF(I8&lt;1,0,POWER((I8-K8),2))+IF(J8&lt;1,0,POWER((J8-K8),2)))/((IF(F8&lt;1,0,1)+IF(G8&lt;1,0,1)+IF(H8&lt;1,0,1)+IF(I8&lt;1,0,1)+IF(J8&lt;1,0,1))-1))))</f>
        <v>44.7697816612947</v>
      </c>
      <c r="M8" s="18" t="n">
        <f aca="false">SQRT(VAR(F8:J8))/AVERAGE(F8:J8)*100</f>
        <v>2.46484390577118</v>
      </c>
      <c r="N8" s="19"/>
      <c r="O8" s="18" t="n">
        <f aca="false">IF(N8&lt;0.001,K8,IF(K8&gt;N8,N8,K8))</f>
        <v>1816.33</v>
      </c>
      <c r="P8" s="20" t="n">
        <f aca="false">IF(ISERROR(O8),0,O8*E8)</f>
        <v>18163.3</v>
      </c>
    </row>
    <row r="9" s="2" customFormat="true" ht="15.75" hidden="false" customHeight="true" outlineLevel="0" collapsed="false">
      <c r="B9" s="21" t="s">
        <v>21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22"/>
      <c r="P9" s="23" t="n">
        <f aca="false">SUM(P6:P8)</f>
        <v>179384.26</v>
      </c>
      <c r="AMH9" s="0"/>
      <c r="AMI9" s="0"/>
      <c r="AMJ9" s="0"/>
    </row>
    <row r="10" s="2" customFormat="true" ht="46.5" hidden="false" customHeight="true" outlineLevel="0" collapsed="false">
      <c r="B10" s="24" t="s">
        <v>22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AMH10" s="0"/>
      <c r="AMI10" s="0"/>
      <c r="AMJ10" s="0"/>
    </row>
    <row r="11" s="25" customFormat="true" ht="22.5" hidden="false" customHeight="true" outlineLevel="0" collapsed="false">
      <c r="B11" s="26" t="s">
        <v>23</v>
      </c>
      <c r="C11" s="27"/>
      <c r="D11" s="27"/>
      <c r="E11" s="27"/>
      <c r="F11" s="27"/>
      <c r="G11" s="28"/>
      <c r="H11" s="27"/>
      <c r="I11" s="27"/>
      <c r="J11" s="27"/>
      <c r="K11" s="29"/>
      <c r="L11" s="27"/>
      <c r="M11" s="27"/>
      <c r="N11" s="27"/>
      <c r="O11" s="27"/>
      <c r="P11" s="30"/>
      <c r="AMH11" s="0"/>
      <c r="AMI11" s="0"/>
      <c r="AMJ11" s="0"/>
    </row>
    <row r="12" customFormat="false" ht="13.8" hidden="false" customHeight="false" outlineLevel="0" collapsed="false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customFormat="false" ht="13.8" hidden="false" customHeight="false" outlineLevel="0" collapsed="false">
      <c r="B13" s="31"/>
      <c r="C13" s="32"/>
      <c r="D13" s="32"/>
      <c r="E13" s="32"/>
      <c r="F13" s="32"/>
      <c r="G13" s="32"/>
      <c r="H13" s="32"/>
      <c r="I13" s="32"/>
      <c r="J13" s="32"/>
      <c r="K13" s="33" t="s">
        <v>24</v>
      </c>
      <c r="L13" s="32"/>
      <c r="M13" s="32"/>
      <c r="N13" s="32"/>
      <c r="O13" s="32"/>
      <c r="P13" s="34" t="n">
        <v>174725</v>
      </c>
    </row>
    <row r="14" customFormat="false" ht="15.75" hidden="false" customHeight="false" outlineLevel="0" collapsed="false">
      <c r="B14" s="35"/>
      <c r="C14" s="35"/>
      <c r="D14" s="35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2"/>
    </row>
    <row r="15" customFormat="false" ht="15.75" hidden="false" customHeight="true" outlineLevel="0" collapsed="false">
      <c r="B15" s="36"/>
      <c r="C15" s="37" t="s">
        <v>25</v>
      </c>
      <c r="D15" s="37"/>
      <c r="E15" s="36"/>
      <c r="F15" s="36" t="s">
        <v>26</v>
      </c>
      <c r="G15" s="36"/>
      <c r="H15" s="38" t="s">
        <v>27</v>
      </c>
      <c r="I15" s="38"/>
      <c r="J15" s="36"/>
      <c r="K15" s="39"/>
      <c r="L15" s="40"/>
      <c r="M15" s="36"/>
      <c r="N15" s="36"/>
      <c r="O15" s="36"/>
      <c r="P15" s="32"/>
    </row>
    <row r="16" customFormat="false" ht="22.5" hidden="false" customHeight="true" outlineLevel="0" collapsed="false">
      <c r="B16" s="36"/>
      <c r="C16" s="41" t="s">
        <v>28</v>
      </c>
      <c r="D16" s="36"/>
      <c r="E16" s="36"/>
      <c r="F16" s="41" t="s">
        <v>29</v>
      </c>
      <c r="G16" s="36"/>
      <c r="H16" s="42" t="s">
        <v>30</v>
      </c>
      <c r="I16" s="42"/>
      <c r="J16" s="36"/>
      <c r="K16" s="36"/>
      <c r="L16" s="36"/>
      <c r="M16" s="36"/>
      <c r="N16" s="36"/>
      <c r="O16" s="36"/>
      <c r="P16" s="36"/>
    </row>
    <row r="17" customFormat="false" ht="15.75" hidden="false" customHeight="true" outlineLevel="0" collapsed="false"/>
    <row r="18" customFormat="false" ht="15.75" hidden="false" customHeight="true" outlineLevel="0" collapsed="false"/>
  </sheetData>
  <mergeCells count="9">
    <mergeCell ref="B1:P1"/>
    <mergeCell ref="C2:P2"/>
    <mergeCell ref="B3:P3"/>
    <mergeCell ref="B9:M9"/>
    <mergeCell ref="B10:P10"/>
    <mergeCell ref="B14:E14"/>
    <mergeCell ref="C15:D15"/>
    <mergeCell ref="H15:I15"/>
    <mergeCell ref="H16:I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cp:lastPrinted>2024-10-21T19:33:48Z</cp:lastPrinted>
  <dcterms:modified xsi:type="dcterms:W3CDTF">2025-02-05T00:12:02Z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