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202300"/>
  <mc:AlternateContent xmlns:mc="http://schemas.openxmlformats.org/markup-compatibility/2006">
    <mc:Choice Requires="x15">
      <x15ac:absPath xmlns:x15ac="http://schemas.microsoft.com/office/spreadsheetml/2010/11/ac" url="C:\Users\User\Google Drive Info\01_Didattica\2024\2-corso-statistica-excel\2-files\"/>
    </mc:Choice>
  </mc:AlternateContent>
  <xr:revisionPtr revIDLastSave="0" documentId="13_ncr:1_{8058BCB7-D1EC-43C5-A568-0A195F6BED45}" xr6:coauthVersionLast="47" xr6:coauthVersionMax="47" xr10:uidLastSave="{00000000-0000-0000-0000-000000000000}"/>
  <bookViews>
    <workbookView xWindow="-120" yWindow="-120" windowWidth="24240" windowHeight="13740" xr2:uid="{B1941D1E-086E-4F3B-8034-0701CACDA53C}"/>
  </bookViews>
  <sheets>
    <sheet name="Test Media" sheetId="2" r:id="rId1"/>
    <sheet name="Esempio 1" sheetId="4" r:id="rId2"/>
    <sheet name="Esempio 2" sheetId="5" r:id="rId3"/>
    <sheet name="Esempio 3" sheetId="6" r:id="rId4"/>
    <sheet name="Esempio 4" sheetId="7" r:id="rId5"/>
    <sheet name="Esempio 5" sheetId="8" r:id="rId6"/>
    <sheet name="Test Varianza"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5" i="8" l="1"/>
  <c r="C23" i="8"/>
  <c r="C22" i="8"/>
  <c r="C13" i="7"/>
  <c r="C18" i="7" s="1"/>
  <c r="C12" i="7"/>
  <c r="C11" i="7"/>
  <c r="C18" i="6"/>
  <c r="C17" i="6"/>
  <c r="C15" i="6"/>
  <c r="K21" i="5"/>
  <c r="H21" i="5"/>
  <c r="M20" i="5"/>
  <c r="J20" i="5"/>
  <c r="H17" i="5"/>
  <c r="K17" i="5"/>
  <c r="M14" i="5"/>
  <c r="M13" i="5"/>
  <c r="J13" i="5"/>
  <c r="C16" i="5"/>
  <c r="C13" i="5"/>
  <c r="I12" i="4"/>
  <c r="N5" i="4"/>
  <c r="N4" i="4"/>
  <c r="J9" i="4"/>
  <c r="C21" i="4"/>
  <c r="C20" i="4"/>
  <c r="C16" i="7" l="1"/>
  <c r="C19" i="7"/>
  <c r="C21" i="7" l="1"/>
  <c r="E21" i="7" s="1"/>
  <c r="E16" i="7"/>
  <c r="F8" i="2" l="1"/>
  <c r="I8" i="2" s="1"/>
  <c r="H10" i="2" s="1"/>
  <c r="D23" i="1"/>
  <c r="D21" i="1"/>
  <c r="E5" i="1" l="1"/>
  <c r="E6" i="1" s="1"/>
  <c r="E4" i="1"/>
  <c r="E3" i="1"/>
  <c r="E11" i="1" s="1"/>
  <c r="E9" i="1" l="1"/>
  <c r="E12" i="1" l="1"/>
  <c r="E13" i="1"/>
</calcChain>
</file>

<file path=xl/sharedStrings.xml><?xml version="1.0" encoding="utf-8"?>
<sst xmlns="http://schemas.openxmlformats.org/spreadsheetml/2006/main" count="84" uniqueCount="56">
  <si>
    <t>Test t: due campioni assumendo varianze diverse</t>
  </si>
  <si>
    <t>Variabile 1</t>
  </si>
  <si>
    <t>Variabile 2</t>
  </si>
  <si>
    <t>Media</t>
  </si>
  <si>
    <t>Varianza</t>
  </si>
  <si>
    <t>Osservazioni</t>
  </si>
  <si>
    <t>Differenza ipotizzata per le medie</t>
  </si>
  <si>
    <t>gdl</t>
  </si>
  <si>
    <t>Stat t</t>
  </si>
  <si>
    <t>P(T&lt;=t) una coda</t>
  </si>
  <si>
    <t>t critico una coda</t>
  </si>
  <si>
    <t>P(T&lt;=t) due code</t>
  </si>
  <si>
    <t>t critico due code</t>
  </si>
  <si>
    <t>Deviazione Standard</t>
  </si>
  <si>
    <t>Media Teorica</t>
  </si>
  <si>
    <t>Gradi di Libertà</t>
  </si>
  <si>
    <t>P-value 1 coda</t>
  </si>
  <si>
    <t xml:space="preserve">P-value 2 code </t>
  </si>
  <si>
    <t>Livello Confidenza</t>
  </si>
  <si>
    <t>Confronto con Livello Confidenza</t>
  </si>
  <si>
    <t>Confronto con Valore Critico</t>
  </si>
  <si>
    <t>Dati del Campione</t>
  </si>
  <si>
    <t>Media Stimata</t>
  </si>
  <si>
    <t>Dimensioni Campione</t>
  </si>
  <si>
    <t>Standard Deviation</t>
  </si>
  <si>
    <t>Z</t>
  </si>
  <si>
    <t>Test</t>
  </si>
  <si>
    <t>Soglia</t>
  </si>
  <si>
    <t>Tabella 1</t>
  </si>
  <si>
    <t>Nro Dati</t>
  </si>
  <si>
    <t>St. Dev</t>
  </si>
  <si>
    <t>Media H0</t>
  </si>
  <si>
    <t>Test a due Code</t>
  </si>
  <si>
    <t>alfa</t>
  </si>
  <si>
    <t>valore critico destro</t>
  </si>
  <si>
    <t>valore critico sinistro</t>
  </si>
  <si>
    <t>Nr Dati</t>
  </si>
  <si>
    <t>Media Misurata</t>
  </si>
  <si>
    <t>alpha</t>
  </si>
  <si>
    <t>Test ad una Coda</t>
  </si>
  <si>
    <t>Test a Due Code</t>
  </si>
  <si>
    <t>Valore Critico</t>
  </si>
  <si>
    <t>Valore Critico Dx</t>
  </si>
  <si>
    <t>Valore Critico Sx</t>
  </si>
  <si>
    <t>p-value</t>
  </si>
  <si>
    <t xml:space="preserve">St. Dev. </t>
  </si>
  <si>
    <t>Nr. Dati</t>
  </si>
  <si>
    <t>Decisione</t>
  </si>
  <si>
    <t>St. Dev. Misurata</t>
  </si>
  <si>
    <t>T</t>
  </si>
  <si>
    <t>Ipotesi Nulla H0</t>
  </si>
  <si>
    <t>Proporzione della popolazione &gt;= .9</t>
  </si>
  <si>
    <t>Ipotesi Alternativa</t>
  </si>
  <si>
    <t>Proporzione della popolazione &lt; .9</t>
  </si>
  <si>
    <t>Nr. Dati Campione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</si>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</sst>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Aptos Narrow"/>
      <family val="2"/>
      <scheme val="minor"/>
    </font>
    <font>
      <b/>
      <sz val="11"/>
      <color theme="1"/>
      <name val="Aptos Narrow"/>
      <family val="2"/>
      <scheme val="minor"/>
    </font>
    <font>
      <i/>
      <sz val="11"/>
      <color theme="1"/>
      <name val="Aptos Narrow"/>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s>
  <borders count="27">
    <border>
      <left/>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5">
    <xf numFmtId="0" fontId="0" fillId="0" borderId="0" xfId="0"/>
    <xf numFmtId="0" fontId="0" fillId="0" borderId="1" xfId="0" applyBorder="1"/>
    <xf numFmtId="0" fontId="2" fillId="0" borderId="2" xfId="0" applyFont="1" applyBorder="1" applyAlignment="1">
      <alignment horizontal="center"/>
    </xf>
    <xf numFmtId="164" fontId="0" fillId="0" borderId="0" xfId="0" applyNumberFormat="1"/>
    <xf numFmtId="164" fontId="0" fillId="0" borderId="1" xfId="0" applyNumberFormat="1" applyBorder="1"/>
    <xf numFmtId="164" fontId="2" fillId="0" borderId="2" xfId="0" applyNumberFormat="1" applyFont="1" applyBorder="1" applyAlignment="1">
      <alignment horizontal="center"/>
    </xf>
    <xf numFmtId="0" fontId="1" fillId="0" borderId="0" xfId="0" applyFont="1"/>
    <xf numFmtId="164" fontId="1" fillId="0" borderId="0" xfId="0" applyNumberFormat="1" applyFont="1"/>
    <xf numFmtId="11"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2" borderId="0" xfId="0" applyFill="1"/>
    <xf numFmtId="0" fontId="1" fillId="0" borderId="18" xfId="0" applyFont="1" applyBorder="1"/>
    <xf numFmtId="0" fontId="1" fillId="0" borderId="19" xfId="0" applyFont="1" applyBorder="1"/>
    <xf numFmtId="0" fontId="1" fillId="0" borderId="20" xfId="0" applyFont="1" applyBorder="1"/>
    <xf numFmtId="0" fontId="0" fillId="3" borderId="12" xfId="0" applyFill="1" applyBorder="1"/>
    <xf numFmtId="0" fontId="0" fillId="3" borderId="14" xfId="0" applyFill="1" applyBorder="1"/>
    <xf numFmtId="0" fontId="0" fillId="3" borderId="17" xfId="0" applyFill="1" applyBorder="1"/>
    <xf numFmtId="0" fontId="1" fillId="0" borderId="6" xfId="0" applyFont="1" applyBorder="1"/>
    <xf numFmtId="0" fontId="1" fillId="2" borderId="6" xfId="0" applyFont="1" applyFill="1" applyBorder="1"/>
    <xf numFmtId="0" fontId="0" fillId="0" borderId="23" xfId="0" applyBorder="1"/>
    <xf numFmtId="0" fontId="0" fillId="0" borderId="24" xfId="0" applyBorder="1"/>
    <xf numFmtId="0" fontId="1" fillId="0" borderId="0" xfId="0" applyFont="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4" xfId="0"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5" xfId="0" applyFill="1" applyBorder="1" applyAlignment="1">
      <alignment horizontal="center"/>
    </xf>
    <xf numFmtId="0" fontId="0" fillId="0" borderId="1" xfId="0"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21" xfId="0" applyBorder="1" applyAlignment="1">
      <alignment horizontal="center"/>
    </xf>
    <xf numFmtId="0" fontId="0" fillId="0" borderId="2" xfId="0" applyBorder="1" applyAlignment="1">
      <alignment horizontal="center"/>
    </xf>
    <xf numFmtId="0" fontId="0" fillId="0" borderId="22" xfId="0" applyBorder="1" applyAlignment="1">
      <alignment horizontal="center"/>
    </xf>
    <xf numFmtId="0" fontId="1" fillId="2" borderId="25" xfId="0" applyFont="1" applyFill="1" applyBorder="1" applyAlignment="1">
      <alignment horizontal="center"/>
    </xf>
    <xf numFmtId="0" fontId="1" fillId="2" borderId="1" xfId="0" applyFont="1" applyFill="1" applyBorder="1" applyAlignment="1">
      <alignment horizontal="center"/>
    </xf>
    <xf numFmtId="0" fontId="1" fillId="2" borderId="26" xfId="0" applyFont="1" applyFill="1" applyBorder="1" applyAlignment="1">
      <alignment horizontal="center"/>
    </xf>
    <xf numFmtId="0" fontId="1" fillId="4" borderId="25" xfId="0" applyFont="1" applyFill="1" applyBorder="1" applyAlignment="1">
      <alignment horizontal="center"/>
    </xf>
    <xf numFmtId="0" fontId="1" fillId="4" borderId="1" xfId="0" applyFont="1" applyFill="1" applyBorder="1" applyAlignment="1">
      <alignment horizontal="center"/>
    </xf>
    <xf numFmtId="0" fontId="1" fillId="4" borderId="26" xfId="0" applyFont="1" applyFill="1" applyBorder="1" applyAlignment="1">
      <alignment horizontal="center"/>
    </xf>
    <xf numFmtId="0" fontId="0" fillId="2" borderId="6" xfId="0" applyFill="1" applyBorder="1"/>
    <xf numFmtId="0" fontId="0" fillId="2" borderId="7" xfId="0" applyFill="1" applyBorder="1" applyAlignment="1">
      <alignment horizontal="center"/>
    </xf>
    <xf numFmtId="0" fontId="0" fillId="2" borderId="8" xfId="0" applyFill="1" applyBorder="1" applyAlignment="1">
      <alignment horizontal="center"/>
    </xf>
    <xf numFmtId="0" fontId="0" fillId="2" borderId="9" xfId="0" applyFill="1" applyBorder="1" applyAlignment="1">
      <alignment horizontal="center"/>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190500</xdr:colOff>
      <xdr:row>0</xdr:row>
      <xdr:rowOff>171450</xdr:rowOff>
    </xdr:from>
    <xdr:to>
      <xdr:col>10</xdr:col>
      <xdr:colOff>389738</xdr:colOff>
      <xdr:row>5</xdr:row>
      <xdr:rowOff>104664</xdr:rowOff>
    </xdr:to>
    <xdr:pic>
      <xdr:nvPicPr>
        <xdr:cNvPr id="2" name="Immagine 1">
          <a:extLst>
            <a:ext uri="{FF2B5EF4-FFF2-40B4-BE49-F238E27FC236}">
              <a16:creationId xmlns:a16="http://schemas.microsoft.com/office/drawing/2014/main" id="{C38F6703-0CB3-BD7E-24F6-C62719A2BCBE}"/>
            </a:ext>
          </a:extLst>
        </xdr:cNvPr>
        <xdr:cNvPicPr>
          <a:picLocks noChangeAspect="1"/>
        </xdr:cNvPicPr>
      </xdr:nvPicPr>
      <xdr:blipFill>
        <a:blip xmlns:r="http://schemas.openxmlformats.org/officeDocument/2006/relationships" r:embed="rId1"/>
        <a:stretch>
          <a:fillRect/>
        </a:stretch>
      </xdr:blipFill>
      <xdr:spPr>
        <a:xfrm>
          <a:off x="190500" y="171450"/>
          <a:ext cx="6295238" cy="885714"/>
        </a:xfrm>
        <a:prstGeom prst="rect">
          <a:avLst/>
        </a:prstGeom>
        <a:ln>
          <a:solidFill>
            <a:srgbClr val="0070C0"/>
          </a:solidFill>
        </a:ln>
      </xdr:spPr>
    </xdr:pic>
    <xdr:clientData/>
  </xdr:twoCellAnchor>
  <xdr:twoCellAnchor>
    <xdr:from>
      <xdr:col>14</xdr:col>
      <xdr:colOff>152400</xdr:colOff>
      <xdr:row>0</xdr:row>
      <xdr:rowOff>114300</xdr:rowOff>
    </xdr:from>
    <xdr:to>
      <xdr:col>19</xdr:col>
      <xdr:colOff>171450</xdr:colOff>
      <xdr:row>6</xdr:row>
      <xdr:rowOff>57150</xdr:rowOff>
    </xdr:to>
    <xdr:sp macro="" textlink="">
      <xdr:nvSpPr>
        <xdr:cNvPr id="4" name="Freccia a sinistra 3">
          <a:extLst>
            <a:ext uri="{FF2B5EF4-FFF2-40B4-BE49-F238E27FC236}">
              <a16:creationId xmlns:a16="http://schemas.microsoft.com/office/drawing/2014/main" id="{6380178E-FFB5-8AF5-F1BD-30B73C524871}"/>
            </a:ext>
          </a:extLst>
        </xdr:cNvPr>
        <xdr:cNvSpPr/>
      </xdr:nvSpPr>
      <xdr:spPr>
        <a:xfrm>
          <a:off x="9401175" y="114300"/>
          <a:ext cx="3067050" cy="108585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100"/>
            <a:t>Si noti che,</a:t>
          </a:r>
          <a:r>
            <a:rPr lang="it-IT" sz="1100" baseline="0"/>
            <a:t> poiché stiamo effettuando un test a due code il livello di alfa va diviso per due!!</a:t>
          </a:r>
          <a:endParaRPr lang="it-IT" sz="1100"/>
        </a:p>
      </xdr:txBody>
    </xdr:sp>
    <xdr:clientData/>
  </xdr:twoCellAnchor>
  <xdr:twoCellAnchor editAs="oneCell">
    <xdr:from>
      <xdr:col>11</xdr:col>
      <xdr:colOff>485775</xdr:colOff>
      <xdr:row>6</xdr:row>
      <xdr:rowOff>161925</xdr:rowOff>
    </xdr:from>
    <xdr:to>
      <xdr:col>21</xdr:col>
      <xdr:colOff>446828</xdr:colOff>
      <xdr:row>18</xdr:row>
      <xdr:rowOff>9258</xdr:rowOff>
    </xdr:to>
    <xdr:pic>
      <xdr:nvPicPr>
        <xdr:cNvPr id="5" name="Immagine 4">
          <a:extLst>
            <a:ext uri="{FF2B5EF4-FFF2-40B4-BE49-F238E27FC236}">
              <a16:creationId xmlns:a16="http://schemas.microsoft.com/office/drawing/2014/main" id="{8F2CFB93-973E-76DF-37F3-1093F809CCB5}"/>
            </a:ext>
          </a:extLst>
        </xdr:cNvPr>
        <xdr:cNvPicPr>
          <a:picLocks noChangeAspect="1"/>
        </xdr:cNvPicPr>
      </xdr:nvPicPr>
      <xdr:blipFill>
        <a:blip xmlns:r="http://schemas.openxmlformats.org/officeDocument/2006/relationships" r:embed="rId2"/>
        <a:stretch>
          <a:fillRect/>
        </a:stretch>
      </xdr:blipFill>
      <xdr:spPr>
        <a:xfrm>
          <a:off x="7191375" y="1304925"/>
          <a:ext cx="6771428" cy="2133333"/>
        </a:xfrm>
        <a:prstGeom prst="rect">
          <a:avLst/>
        </a:prstGeom>
        <a:ln>
          <a:solidFill>
            <a:srgbClr val="0070C0"/>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161925</xdr:colOff>
      <xdr:row>1</xdr:row>
      <xdr:rowOff>9525</xdr:rowOff>
    </xdr:from>
    <xdr:to>
      <xdr:col>10</xdr:col>
      <xdr:colOff>694488</xdr:colOff>
      <xdr:row>7</xdr:row>
      <xdr:rowOff>180811</xdr:rowOff>
    </xdr:to>
    <xdr:pic>
      <xdr:nvPicPr>
        <xdr:cNvPr id="2" name="Immagine 1">
          <a:extLst>
            <a:ext uri="{FF2B5EF4-FFF2-40B4-BE49-F238E27FC236}">
              <a16:creationId xmlns:a16="http://schemas.microsoft.com/office/drawing/2014/main" id="{379A832D-9210-B320-0412-54E7EE2FC170}"/>
            </a:ext>
          </a:extLst>
        </xdr:cNvPr>
        <xdr:cNvPicPr>
          <a:picLocks noChangeAspect="1"/>
        </xdr:cNvPicPr>
      </xdr:nvPicPr>
      <xdr:blipFill>
        <a:blip xmlns:r="http://schemas.openxmlformats.org/officeDocument/2006/relationships" r:embed="rId1"/>
        <a:stretch>
          <a:fillRect/>
        </a:stretch>
      </xdr:blipFill>
      <xdr:spPr>
        <a:xfrm>
          <a:off x="161925" y="200025"/>
          <a:ext cx="6695238" cy="1314286"/>
        </a:xfrm>
        <a:prstGeom prst="rect">
          <a:avLst/>
        </a:prstGeom>
        <a:ln>
          <a:solidFill>
            <a:srgbClr val="0070C0"/>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209550</xdr:colOff>
      <xdr:row>1</xdr:row>
      <xdr:rowOff>0</xdr:rowOff>
    </xdr:from>
    <xdr:to>
      <xdr:col>9</xdr:col>
      <xdr:colOff>208737</xdr:colOff>
      <xdr:row>6</xdr:row>
      <xdr:rowOff>9405</xdr:rowOff>
    </xdr:to>
    <xdr:pic>
      <xdr:nvPicPr>
        <xdr:cNvPr id="3" name="Immagine 2">
          <a:extLst>
            <a:ext uri="{FF2B5EF4-FFF2-40B4-BE49-F238E27FC236}">
              <a16:creationId xmlns:a16="http://schemas.microsoft.com/office/drawing/2014/main" id="{A7C31D07-F44F-55E9-B26E-CDCA6FDC01C2}"/>
            </a:ext>
          </a:extLst>
        </xdr:cNvPr>
        <xdr:cNvPicPr>
          <a:picLocks noChangeAspect="1"/>
        </xdr:cNvPicPr>
      </xdr:nvPicPr>
      <xdr:blipFill>
        <a:blip xmlns:r="http://schemas.openxmlformats.org/officeDocument/2006/relationships" r:embed="rId1"/>
        <a:stretch>
          <a:fillRect/>
        </a:stretch>
      </xdr:blipFill>
      <xdr:spPr>
        <a:xfrm>
          <a:off x="209550" y="190500"/>
          <a:ext cx="6504762" cy="961905"/>
        </a:xfrm>
        <a:prstGeom prst="rect">
          <a:avLst/>
        </a:prstGeom>
        <a:ln>
          <a:solidFill>
            <a:srgbClr val="0070C0"/>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200025</xdr:colOff>
      <xdr:row>1</xdr:row>
      <xdr:rowOff>19050</xdr:rowOff>
    </xdr:from>
    <xdr:to>
      <xdr:col>9</xdr:col>
      <xdr:colOff>446904</xdr:colOff>
      <xdr:row>2</xdr:row>
      <xdr:rowOff>190455</xdr:rowOff>
    </xdr:to>
    <xdr:pic>
      <xdr:nvPicPr>
        <xdr:cNvPr id="2" name="Immagine 1">
          <a:extLst>
            <a:ext uri="{FF2B5EF4-FFF2-40B4-BE49-F238E27FC236}">
              <a16:creationId xmlns:a16="http://schemas.microsoft.com/office/drawing/2014/main" id="{5F4ADE92-B882-FDDE-B88A-BE176C3F0C4D}"/>
            </a:ext>
          </a:extLst>
        </xdr:cNvPr>
        <xdr:cNvPicPr>
          <a:picLocks noChangeAspect="1"/>
        </xdr:cNvPicPr>
      </xdr:nvPicPr>
      <xdr:blipFill>
        <a:blip xmlns:r="http://schemas.openxmlformats.org/officeDocument/2006/relationships" r:embed="rId1"/>
        <a:stretch>
          <a:fillRect/>
        </a:stretch>
      </xdr:blipFill>
      <xdr:spPr>
        <a:xfrm>
          <a:off x="200025" y="209550"/>
          <a:ext cx="6171429" cy="361905"/>
        </a:xfrm>
        <a:prstGeom prst="rect">
          <a:avLst/>
        </a:prstGeom>
        <a:ln>
          <a:solidFill>
            <a:srgbClr val="0070C0"/>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57150</xdr:colOff>
      <xdr:row>0</xdr:row>
      <xdr:rowOff>104775</xdr:rowOff>
    </xdr:from>
    <xdr:to>
      <xdr:col>18</xdr:col>
      <xdr:colOff>91638</xdr:colOff>
      <xdr:row>14</xdr:row>
      <xdr:rowOff>9525</xdr:rowOff>
    </xdr:to>
    <xdr:pic>
      <xdr:nvPicPr>
        <xdr:cNvPr id="2" name="Immagine 1">
          <a:extLst>
            <a:ext uri="{FF2B5EF4-FFF2-40B4-BE49-F238E27FC236}">
              <a16:creationId xmlns:a16="http://schemas.microsoft.com/office/drawing/2014/main" id="{0E5C8F1B-5B7F-81CB-C2DB-5510E6F1E1A6}"/>
            </a:ext>
          </a:extLst>
        </xdr:cNvPr>
        <xdr:cNvPicPr>
          <a:picLocks noChangeAspect="1"/>
        </xdr:cNvPicPr>
      </xdr:nvPicPr>
      <xdr:blipFill>
        <a:blip xmlns:r="http://schemas.openxmlformats.org/officeDocument/2006/relationships" r:embed="rId1"/>
        <a:stretch>
          <a:fillRect/>
        </a:stretch>
      </xdr:blipFill>
      <xdr:spPr>
        <a:xfrm>
          <a:off x="6448425" y="104775"/>
          <a:ext cx="6740088" cy="2571750"/>
        </a:xfrm>
        <a:prstGeom prst="rect">
          <a:avLst/>
        </a:prstGeom>
        <a:ln>
          <a:solidFill>
            <a:srgbClr val="0070C0"/>
          </a:solidFill>
        </a:ln>
      </xdr:spPr>
    </xdr:pic>
    <xdr:clientData/>
  </xdr:twoCellAnchor>
  <xdr:twoCellAnchor>
    <xdr:from>
      <xdr:col>0</xdr:col>
      <xdr:colOff>114300</xdr:colOff>
      <xdr:row>0</xdr:row>
      <xdr:rowOff>104775</xdr:rowOff>
    </xdr:from>
    <xdr:to>
      <xdr:col>7</xdr:col>
      <xdr:colOff>0</xdr:colOff>
      <xdr:row>14</xdr:row>
      <xdr:rowOff>19050</xdr:rowOff>
    </xdr:to>
    <xdr:sp macro="" textlink="">
      <xdr:nvSpPr>
        <xdr:cNvPr id="3" name="Rettangolo 2">
          <a:extLst>
            <a:ext uri="{FF2B5EF4-FFF2-40B4-BE49-F238E27FC236}">
              <a16:creationId xmlns:a16="http://schemas.microsoft.com/office/drawing/2014/main" id="{88BF7422-06DB-BEEF-6064-4EC6259A4BDD}"/>
            </a:ext>
          </a:extLst>
        </xdr:cNvPr>
        <xdr:cNvSpPr/>
      </xdr:nvSpPr>
      <xdr:spPr>
        <a:xfrm>
          <a:off x="114300" y="104775"/>
          <a:ext cx="6276975" cy="25812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it-IT" sz="1400"/>
            <a:t>La direzione commerciale di una grande banca afferma che il 90% delle</a:t>
          </a:r>
          <a:r>
            <a:rPr lang="it-IT" sz="1400" baseline="0"/>
            <a:t> informative alla clientela sono correttamente firmate dal cliente così come previsto dalle normative vigenti. In un controllo di audit su un campione di 200 pratiche solo 160 sono state giudicate correttamente archiviate. Stabilire se l'affermazione della direzione commerciale è legittima con un livello di significatività dell'1%.</a:t>
          </a:r>
          <a:endParaRPr lang="it-IT" sz="1400"/>
        </a:p>
      </xdr:txBody>
    </xdr:sp>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6EBD3-838A-48EB-8C20-F0F386C0AC38}">
  <dimension ref="B6:I12"/>
  <sheetViews>
    <sheetView tabSelected="1" workbookViewId="0">
      <selection activeCell="H21" sqref="H21"/>
    </sheetView>
  </sheetViews>
  <sheetFormatPr defaultRowHeight="15" x14ac:dyDescent="0.25"/>
  <cols>
    <col min="2" max="2" width="24" bestFit="1" customWidth="1"/>
    <col min="8" max="8" width="20.140625" customWidth="1"/>
    <col min="9" max="9" width="26.7109375" customWidth="1"/>
  </cols>
  <sheetData>
    <row r="6" spans="2:9" x14ac:dyDescent="0.25">
      <c r="B6" s="28" t="s">
        <v>21</v>
      </c>
      <c r="C6" s="28"/>
    </row>
    <row r="8" spans="2:9" x14ac:dyDescent="0.25">
      <c r="B8" t="s">
        <v>22</v>
      </c>
      <c r="C8">
        <v>52</v>
      </c>
      <c r="E8" t="s">
        <v>25</v>
      </c>
      <c r="F8">
        <f>(C8-C12)/(C10/SQRT(C9))</f>
        <v>1.2</v>
      </c>
      <c r="H8" t="s">
        <v>26</v>
      </c>
      <c r="I8" s="8">
        <f>2 * (1 - _xlfn.NORM.S.DIST(F8, TRUE))</f>
        <v>0.23013934044341644</v>
      </c>
    </row>
    <row r="9" spans="2:9" ht="15.75" thickBot="1" x14ac:dyDescent="0.3">
      <c r="B9" t="s">
        <v>23</v>
      </c>
      <c r="C9">
        <v>36</v>
      </c>
      <c r="E9" t="s">
        <v>27</v>
      </c>
      <c r="F9">
        <v>0.05</v>
      </c>
    </row>
    <row r="10" spans="2:9" ht="15.75" thickBot="1" x14ac:dyDescent="0.3">
      <c r="B10" t="s">
        <v>24</v>
      </c>
      <c r="C10">
        <v>10</v>
      </c>
      <c r="H10" s="29" t="str">
        <f>IF(I8&lt;F9,"SI RIFIUTA L'IPOTESI NULLA","NON EVIDENZA PER RIFIUTO IPOTESI NULLA")</f>
        <v>NON EVIDENZA PER RIFIUTO IPOTESI NULLA</v>
      </c>
      <c r="I10" s="30"/>
    </row>
    <row r="12" spans="2:9" x14ac:dyDescent="0.25">
      <c r="B12" t="s">
        <v>14</v>
      </c>
      <c r="C12">
        <v>50</v>
      </c>
    </row>
  </sheetData>
  <mergeCells count="2">
    <mergeCell ref="B6:C6"/>
    <mergeCell ref="H10:I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D332F-FB38-4D33-A54C-5FD3076AA515}">
  <dimension ref="B2:N23"/>
  <sheetViews>
    <sheetView workbookViewId="0">
      <selection activeCell="J24" sqref="J24"/>
    </sheetView>
  </sheetViews>
  <sheetFormatPr defaultRowHeight="15" x14ac:dyDescent="0.25"/>
  <cols>
    <col min="13" max="13" width="19.85546875" bestFit="1" customWidth="1"/>
  </cols>
  <sheetData>
    <row r="2" spans="2:14" x14ac:dyDescent="0.25">
      <c r="M2" s="36" t="s">
        <v>32</v>
      </c>
      <c r="N2" s="38"/>
    </row>
    <row r="3" spans="2:14" x14ac:dyDescent="0.25">
      <c r="M3" t="s">
        <v>33</v>
      </c>
      <c r="N3">
        <v>0.05</v>
      </c>
    </row>
    <row r="4" spans="2:14" x14ac:dyDescent="0.25">
      <c r="M4" t="s">
        <v>34</v>
      </c>
      <c r="N4">
        <f>_xlfn.NORM.S.INV(N3/2)</f>
        <v>-1.9599639845400538</v>
      </c>
    </row>
    <row r="5" spans="2:14" x14ac:dyDescent="0.25">
      <c r="M5" t="s">
        <v>35</v>
      </c>
      <c r="N5">
        <f>_xlfn.NORM.S.INV(1-N3/2)</f>
        <v>1.9599639845400536</v>
      </c>
    </row>
    <row r="8" spans="2:14" x14ac:dyDescent="0.25">
      <c r="B8" s="36" t="s">
        <v>28</v>
      </c>
      <c r="C8" s="37"/>
      <c r="D8" s="37"/>
      <c r="E8" s="37"/>
      <c r="F8" s="38"/>
    </row>
    <row r="9" spans="2:14" x14ac:dyDescent="0.25">
      <c r="B9" s="9">
        <v>0.6</v>
      </c>
      <c r="C9" s="10">
        <v>3.6</v>
      </c>
      <c r="D9" s="10">
        <v>4.8</v>
      </c>
      <c r="E9" s="10">
        <v>5.8</v>
      </c>
      <c r="F9" s="11">
        <v>6.9</v>
      </c>
      <c r="I9" t="s">
        <v>25</v>
      </c>
      <c r="J9" s="17">
        <f>(C21-C23)/(C22/SQRT(C20))</f>
        <v>0.55861435713736751</v>
      </c>
    </row>
    <row r="10" spans="2:14" x14ac:dyDescent="0.25">
      <c r="B10" s="12">
        <v>0.9</v>
      </c>
      <c r="C10">
        <v>4</v>
      </c>
      <c r="D10">
        <v>4.9000000000000004</v>
      </c>
      <c r="E10">
        <v>5.9</v>
      </c>
      <c r="F10" s="13">
        <v>7.2</v>
      </c>
    </row>
    <row r="11" spans="2:14" x14ac:dyDescent="0.25">
      <c r="B11" s="12">
        <v>1.4</v>
      </c>
      <c r="C11">
        <v>4</v>
      </c>
      <c r="D11">
        <v>4.9000000000000004</v>
      </c>
      <c r="E11">
        <v>6</v>
      </c>
      <c r="F11" s="13">
        <v>7.2</v>
      </c>
    </row>
    <row r="12" spans="2:14" x14ac:dyDescent="0.25">
      <c r="B12" s="12">
        <v>1.8</v>
      </c>
      <c r="C12">
        <v>4.0999999999999996</v>
      </c>
      <c r="D12">
        <v>5</v>
      </c>
      <c r="E12">
        <v>6.1</v>
      </c>
      <c r="F12" s="13">
        <v>7.4</v>
      </c>
      <c r="I12" s="39" t="str">
        <f>IF(OR(J9&lt;N4,J9&gt;N5),"Rifiuto Ipotesi Nulla","NON Rifiuto Ipotesi Nulla")</f>
        <v>NON Rifiuto Ipotesi Nulla</v>
      </c>
      <c r="J12" s="40"/>
      <c r="K12" s="41"/>
    </row>
    <row r="13" spans="2:14" x14ac:dyDescent="0.25">
      <c r="B13" s="12">
        <v>2.5</v>
      </c>
      <c r="C13">
        <v>4.0999999999999996</v>
      </c>
      <c r="D13">
        <v>5.2</v>
      </c>
      <c r="E13">
        <v>6.2</v>
      </c>
      <c r="F13" s="13">
        <v>7.4</v>
      </c>
    </row>
    <row r="14" spans="2:14" x14ac:dyDescent="0.25">
      <c r="B14" s="12">
        <v>2.6</v>
      </c>
      <c r="C14">
        <v>4.3</v>
      </c>
      <c r="D14">
        <v>5.5</v>
      </c>
      <c r="E14">
        <v>6.3</v>
      </c>
      <c r="F14" s="13">
        <v>7.6</v>
      </c>
    </row>
    <row r="15" spans="2:14" x14ac:dyDescent="0.25">
      <c r="B15" s="12">
        <v>2.7</v>
      </c>
      <c r="C15">
        <v>4.3</v>
      </c>
      <c r="D15">
        <v>5.5</v>
      </c>
      <c r="E15">
        <v>6.4</v>
      </c>
      <c r="F15" s="13">
        <v>8.1</v>
      </c>
    </row>
    <row r="16" spans="2:14" x14ac:dyDescent="0.25">
      <c r="B16" s="12">
        <v>3.2</v>
      </c>
      <c r="C16">
        <v>4.5999999999999996</v>
      </c>
      <c r="D16">
        <v>5.6</v>
      </c>
      <c r="E16">
        <v>6.4</v>
      </c>
      <c r="F16" s="13">
        <v>8.1999999999999993</v>
      </c>
    </row>
    <row r="17" spans="2:6" x14ac:dyDescent="0.25">
      <c r="B17" s="12">
        <v>3.5</v>
      </c>
      <c r="C17">
        <v>4.5999999999999996</v>
      </c>
      <c r="D17">
        <v>5.6</v>
      </c>
      <c r="E17">
        <v>6.6</v>
      </c>
      <c r="F17" s="13">
        <v>8.6999999999999993</v>
      </c>
    </row>
    <row r="18" spans="2:6" x14ac:dyDescent="0.25">
      <c r="B18" s="14">
        <v>3.5</v>
      </c>
      <c r="C18" s="15">
        <v>4.7</v>
      </c>
      <c r="D18" s="15">
        <v>5.8</v>
      </c>
      <c r="E18" s="15">
        <v>6.6</v>
      </c>
      <c r="F18" s="16">
        <v>9.1</v>
      </c>
    </row>
    <row r="20" spans="2:6" x14ac:dyDescent="0.25">
      <c r="B20" t="s">
        <v>29</v>
      </c>
      <c r="C20">
        <f>COUNT(B9:F18)</f>
        <v>50</v>
      </c>
    </row>
    <row r="21" spans="2:6" x14ac:dyDescent="0.25">
      <c r="B21" t="s">
        <v>3</v>
      </c>
      <c r="C21">
        <f>AVERAGE(B9:F18)</f>
        <v>5.1579999999999986</v>
      </c>
    </row>
    <row r="22" spans="2:6" x14ac:dyDescent="0.25">
      <c r="B22" t="s">
        <v>30</v>
      </c>
      <c r="C22">
        <v>2</v>
      </c>
    </row>
    <row r="23" spans="2:6" x14ac:dyDescent="0.25">
      <c r="B23" t="s">
        <v>31</v>
      </c>
      <c r="C23">
        <v>5</v>
      </c>
    </row>
  </sheetData>
  <mergeCells count="3">
    <mergeCell ref="B8:F8"/>
    <mergeCell ref="I12:K12"/>
    <mergeCell ref="M2:N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ACC66-2198-4BDE-9A39-A70B1A6EEB9C}">
  <dimension ref="B10:M21"/>
  <sheetViews>
    <sheetView workbookViewId="0">
      <selection activeCell="M14" sqref="M14"/>
    </sheetView>
  </sheetViews>
  <sheetFormatPr defaultRowHeight="15" x14ac:dyDescent="0.25"/>
  <cols>
    <col min="2" max="2" width="14.85546875" bestFit="1" customWidth="1"/>
    <col min="3" max="3" width="5" bestFit="1" customWidth="1"/>
    <col min="5" max="5" width="6.140625" bestFit="1" customWidth="1"/>
    <col min="6" max="6" width="5" bestFit="1" customWidth="1"/>
    <col min="8" max="8" width="12.85546875" bestFit="1" customWidth="1"/>
    <col min="10" max="10" width="12" bestFit="1" customWidth="1"/>
    <col min="11" max="11" width="15.5703125" bestFit="1" customWidth="1"/>
  </cols>
  <sheetData>
    <row r="10" spans="2:13" ht="15.75" thickBot="1" x14ac:dyDescent="0.3"/>
    <row r="11" spans="2:13" x14ac:dyDescent="0.25">
      <c r="B11" s="18" t="s">
        <v>36</v>
      </c>
      <c r="C11" s="21">
        <v>36</v>
      </c>
      <c r="E11" s="24" t="s">
        <v>38</v>
      </c>
      <c r="F11" s="24">
        <v>0.05</v>
      </c>
      <c r="H11" s="42" t="s">
        <v>39</v>
      </c>
      <c r="I11" s="43"/>
      <c r="J11" s="44"/>
      <c r="K11" s="42" t="s">
        <v>40</v>
      </c>
      <c r="L11" s="43"/>
      <c r="M11" s="44"/>
    </row>
    <row r="12" spans="2:13" x14ac:dyDescent="0.25">
      <c r="B12" s="19" t="s">
        <v>37</v>
      </c>
      <c r="C12" s="22">
        <v>86.2</v>
      </c>
      <c r="H12" s="26"/>
      <c r="J12" s="27"/>
      <c r="K12" s="26"/>
      <c r="M12" s="27"/>
    </row>
    <row r="13" spans="2:13" x14ac:dyDescent="0.25">
      <c r="B13" s="19" t="s">
        <v>30</v>
      </c>
      <c r="C13" s="22">
        <f>SQRT(100)</f>
        <v>10</v>
      </c>
      <c r="H13" s="26" t="s">
        <v>41</v>
      </c>
      <c r="J13" s="27">
        <f>_xlfn.NORM.S.INV(1-F11)</f>
        <v>1.6448536269514715</v>
      </c>
      <c r="K13" s="26" t="s">
        <v>42</v>
      </c>
      <c r="M13" s="27">
        <f>_xlfn.NORM.S.INV(1-F11/2)</f>
        <v>1.9599639845400536</v>
      </c>
    </row>
    <row r="14" spans="2:13" x14ac:dyDescent="0.25">
      <c r="B14" s="20" t="s">
        <v>31</v>
      </c>
      <c r="C14" s="23">
        <v>83</v>
      </c>
      <c r="H14" s="26"/>
      <c r="J14" s="27"/>
      <c r="K14" s="26" t="s">
        <v>43</v>
      </c>
      <c r="M14" s="27">
        <f>_xlfn.NORM.S.INV(F11/2)</f>
        <v>-1.9599639845400538</v>
      </c>
    </row>
    <row r="15" spans="2:13" x14ac:dyDescent="0.25">
      <c r="H15" s="26"/>
      <c r="J15" s="27"/>
      <c r="K15" s="26"/>
      <c r="M15" s="27"/>
    </row>
    <row r="16" spans="2:13" x14ac:dyDescent="0.25">
      <c r="B16" s="24" t="s">
        <v>25</v>
      </c>
      <c r="C16" s="25">
        <f>(C12-C14)/(C13/SQRT(C11))</f>
        <v>1.9200000000000017</v>
      </c>
      <c r="H16" s="26"/>
      <c r="J16" s="27"/>
      <c r="K16" s="26"/>
      <c r="M16" s="27"/>
    </row>
    <row r="17" spans="8:13" ht="15.75" thickBot="1" x14ac:dyDescent="0.3">
      <c r="H17" s="48" t="str">
        <f>IF(C16&gt;J13,"Rifiuto Ipotesi Nulla","NON Rifiuto Ipotesi Nulla")</f>
        <v>Rifiuto Ipotesi Nulla</v>
      </c>
      <c r="I17" s="49"/>
      <c r="J17" s="50"/>
      <c r="K17" s="45" t="str">
        <f>IF(OR(C16&lt;M14,C16&gt;M13),"Rifiuto Ipotesi Nulla","NON Rifiuto Ipotesi Nulla")</f>
        <v>NON Rifiuto Ipotesi Nulla</v>
      </c>
      <c r="L17" s="46"/>
      <c r="M17" s="47"/>
    </row>
    <row r="20" spans="8:13" x14ac:dyDescent="0.25">
      <c r="H20" t="s">
        <v>44</v>
      </c>
      <c r="J20">
        <f>1-_xlfn.NORM.S.DIST(C16,TRUE)</f>
        <v>2.7428949703836691E-2</v>
      </c>
      <c r="K20" t="s">
        <v>44</v>
      </c>
      <c r="M20">
        <f>2*J20</f>
        <v>5.4857899407673383E-2</v>
      </c>
    </row>
    <row r="21" spans="8:13" x14ac:dyDescent="0.25">
      <c r="H21" s="39" t="str">
        <f>IF(J20&lt;F11,"Rifiuto Ipotesi Nulla","NON Rifiuto Ipotesi Nulla")</f>
        <v>Rifiuto Ipotesi Nulla</v>
      </c>
      <c r="I21" s="40"/>
      <c r="J21" s="41"/>
      <c r="K21" s="39" t="str">
        <f>IF(M20&lt;F11,"Rifiuto Ipotesi Nulla","NON Rifiuto Ipotesi Nulla")</f>
        <v>NON Rifiuto Ipotesi Nulla</v>
      </c>
      <c r="L21" s="40"/>
      <c r="M21" s="41"/>
    </row>
  </sheetData>
  <mergeCells count="6">
    <mergeCell ref="H11:J11"/>
    <mergeCell ref="K11:M11"/>
    <mergeCell ref="K17:M17"/>
    <mergeCell ref="H17:J17"/>
    <mergeCell ref="H21:J21"/>
    <mergeCell ref="K21:M2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6441-1555-4361-BBAC-D387F6CB8F58}">
  <dimension ref="B10:C18"/>
  <sheetViews>
    <sheetView workbookViewId="0">
      <selection activeCell="G16" sqref="G16"/>
    </sheetView>
  </sheetViews>
  <sheetFormatPr defaultRowHeight="15" x14ac:dyDescent="0.25"/>
  <cols>
    <col min="2" max="2" width="14.85546875" bestFit="1" customWidth="1"/>
    <col min="3" max="3" width="18.7109375" bestFit="1" customWidth="1"/>
  </cols>
  <sheetData>
    <row r="10" spans="2:3" x14ac:dyDescent="0.25">
      <c r="B10" t="s">
        <v>37</v>
      </c>
      <c r="C10">
        <v>1850</v>
      </c>
    </row>
    <row r="11" spans="2:3" x14ac:dyDescent="0.25">
      <c r="B11" t="s">
        <v>31</v>
      </c>
      <c r="C11">
        <v>1800</v>
      </c>
    </row>
    <row r="12" spans="2:3" x14ac:dyDescent="0.25">
      <c r="B12" t="s">
        <v>45</v>
      </c>
      <c r="C12">
        <v>100</v>
      </c>
    </row>
    <row r="13" spans="2:3" x14ac:dyDescent="0.25">
      <c r="B13" t="s">
        <v>46</v>
      </c>
      <c r="C13">
        <v>50</v>
      </c>
    </row>
    <row r="15" spans="2:3" x14ac:dyDescent="0.25">
      <c r="B15" t="s">
        <v>25</v>
      </c>
      <c r="C15">
        <f>(C10-C11)/(C12/SQRT(C13))</f>
        <v>3.5355339059327378</v>
      </c>
    </row>
    <row r="17" spans="2:3" x14ac:dyDescent="0.25">
      <c r="B17" t="s">
        <v>44</v>
      </c>
      <c r="C17">
        <f>1-_xlfn.NORM.S.DIST(C15,TRUE)</f>
        <v>2.0347600872250293E-4</v>
      </c>
    </row>
    <row r="18" spans="2:3" x14ac:dyDescent="0.25">
      <c r="B18" t="s">
        <v>47</v>
      </c>
      <c r="C18" s="51" t="str">
        <f>IF(C17&lt;0.05,"Rifiuto Ipotesi Nulla","NON Rifiuto Ipotesi Nulla")</f>
        <v>Rifiuto Ipotesi Nulla</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59218-115D-4542-B501-2F4157C12ED9}">
  <dimension ref="B5:G21"/>
  <sheetViews>
    <sheetView workbookViewId="0">
      <selection activeCell="E21" sqref="E21:G21"/>
    </sheetView>
  </sheetViews>
  <sheetFormatPr defaultRowHeight="15" x14ac:dyDescent="0.25"/>
  <cols>
    <col min="2" max="2" width="15.7109375" bestFit="1" customWidth="1"/>
  </cols>
  <sheetData>
    <row r="5" spans="2:7" x14ac:dyDescent="0.25">
      <c r="B5" s="36" t="s">
        <v>28</v>
      </c>
      <c r="C5" s="37"/>
      <c r="D5" s="38"/>
    </row>
    <row r="6" spans="2:7" x14ac:dyDescent="0.25">
      <c r="B6" s="12">
        <v>751</v>
      </c>
      <c r="C6">
        <v>749.5</v>
      </c>
      <c r="D6" s="13">
        <v>748.7</v>
      </c>
    </row>
    <row r="7" spans="2:7" x14ac:dyDescent="0.25">
      <c r="B7" s="14">
        <v>749.5</v>
      </c>
      <c r="C7" s="15">
        <v>747</v>
      </c>
      <c r="D7" s="16">
        <v>748.5</v>
      </c>
    </row>
    <row r="10" spans="2:7" x14ac:dyDescent="0.25">
      <c r="B10" t="s">
        <v>31</v>
      </c>
      <c r="C10">
        <v>750</v>
      </c>
    </row>
    <row r="11" spans="2:7" x14ac:dyDescent="0.25">
      <c r="B11" t="s">
        <v>37</v>
      </c>
      <c r="C11">
        <f>AVERAGE(B6:D7)</f>
        <v>749.0333333333333</v>
      </c>
    </row>
    <row r="12" spans="2:7" x14ac:dyDescent="0.25">
      <c r="B12" t="s">
        <v>48</v>
      </c>
      <c r="C12">
        <f>_xlfn.STDEV.S(B6:D7)</f>
        <v>1.3291601358251237</v>
      </c>
    </row>
    <row r="13" spans="2:7" x14ac:dyDescent="0.25">
      <c r="B13" t="s">
        <v>46</v>
      </c>
      <c r="C13">
        <f>COUNT(B6:D7)</f>
        <v>6</v>
      </c>
    </row>
    <row r="15" spans="2:7" x14ac:dyDescent="0.25">
      <c r="B15" t="s">
        <v>38</v>
      </c>
      <c r="C15">
        <v>0.05</v>
      </c>
    </row>
    <row r="16" spans="2:7" x14ac:dyDescent="0.25">
      <c r="B16" t="s">
        <v>49</v>
      </c>
      <c r="C16">
        <f>(C11-C10)/(C12/SQRT(C13))</f>
        <v>-1.7814558388185169</v>
      </c>
      <c r="E16" s="52" t="str">
        <f>IF(OR(C16&lt;C18,C16&gt;C19),"Rifiuto Ipotesi Nulla","NON Rifiuto Ipotesi Nulla")</f>
        <v>NON Rifiuto Ipotesi Nulla</v>
      </c>
      <c r="F16" s="53"/>
      <c r="G16" s="54"/>
    </row>
    <row r="18" spans="2:7" x14ac:dyDescent="0.25">
      <c r="B18" t="s">
        <v>43</v>
      </c>
      <c r="C18">
        <f>-TINV(C15,C13-1)</f>
        <v>-2.570581835636315</v>
      </c>
    </row>
    <row r="19" spans="2:7" x14ac:dyDescent="0.25">
      <c r="B19" t="s">
        <v>42</v>
      </c>
      <c r="C19">
        <f>TINV(C15,C13-1)</f>
        <v>2.570581835636315</v>
      </c>
    </row>
    <row r="21" spans="2:7" x14ac:dyDescent="0.25">
      <c r="B21" t="s">
        <v>44</v>
      </c>
      <c r="C21">
        <f>_xlfn.T.DIST(C16,C13-1,2)</f>
        <v>6.747083184819988E-2</v>
      </c>
      <c r="E21" s="52" t="str">
        <f>IF(C21&lt;C15,"Rifiuto Ipotesi Nulla","NON Rifiuto Ipotesi Nulla")</f>
        <v>NON Rifiuto Ipotesi Nulla</v>
      </c>
      <c r="F21" s="53"/>
      <c r="G21" s="54"/>
    </row>
  </sheetData>
  <mergeCells count="3">
    <mergeCell ref="B5:D5"/>
    <mergeCell ref="E21:G21"/>
    <mergeCell ref="E16:G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A78A1-13F7-488F-9D84-7BC224CAB802}">
  <dimension ref="B16:C25"/>
  <sheetViews>
    <sheetView workbookViewId="0">
      <selection activeCell="H23" sqref="H23"/>
    </sheetView>
  </sheetViews>
  <sheetFormatPr defaultRowHeight="15" x14ac:dyDescent="0.25"/>
  <cols>
    <col min="2" max="2" width="17" bestFit="1" customWidth="1"/>
    <col min="3" max="3" width="33.140625" bestFit="1" customWidth="1"/>
  </cols>
  <sheetData>
    <row r="16" spans="2:3" x14ac:dyDescent="0.25">
      <c r="B16" t="s">
        <v>50</v>
      </c>
      <c r="C16" t="s">
        <v>51</v>
      </c>
    </row>
    <row r="17" spans="2:3" x14ac:dyDescent="0.25">
      <c r="B17" t="s">
        <v>52</v>
      </c>
      <c r="C17" t="s">
        <v>53</v>
      </c>
    </row>
    <row r="19" spans="2:3" x14ac:dyDescent="0.25">
      <c r="B19" t="s">
        <v>54</v>
      </c>
      <c r="C19">
        <v>200</v>
      </c>
    </row>
    <row r="20" spans="2:3" x14ac:dyDescent="0.25">
      <c r="B20" t="s">
        <v>55</v>
      </c>
      <c r="C20">
        <v>160</v>
      </c>
    </row>
    <row r="21" spans="2:3" x14ac:dyDescent="0.25">
      <c r="B21" t="s">
        <v>38</v>
      </c>
      <c r="C21">
        <v>0.01</v>
      </c>
    </row>
    <row r="22" spans="2:3" x14ac:dyDescent="0.25">
      <c r="B22" t="s">
        <v>25</v>
      </c>
      <c r="C22">
        <f>(C20-C19*0.9)/SQRT(C19*0.9*(1-0.9))</f>
        <v>-4.714045207910317</v>
      </c>
    </row>
    <row r="23" spans="2:3" x14ac:dyDescent="0.25">
      <c r="B23" t="s">
        <v>41</v>
      </c>
      <c r="C23">
        <f>_xlfn.NORM.S.INV(C21)</f>
        <v>-2.3263478740408408</v>
      </c>
    </row>
    <row r="25" spans="2:3" x14ac:dyDescent="0.25">
      <c r="B25" s="39" t="str">
        <f>IF(C22&lt;C23,"Rifiuto Ipotesi Nulla","NON Rifiuto Ipotesi Nulla")</f>
        <v>Rifiuto Ipotesi Nulla</v>
      </c>
      <c r="C25" s="41"/>
    </row>
  </sheetData>
  <mergeCells count="1">
    <mergeCell ref="B25:C25"/>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4CEDA-C5B3-4197-9677-10C31F30388D}">
  <dimension ref="A2:J270"/>
  <sheetViews>
    <sheetView workbookViewId="0">
      <selection activeCell="H24" sqref="H24"/>
    </sheetView>
  </sheetViews>
  <sheetFormatPr defaultRowHeight="15" x14ac:dyDescent="0.25"/>
  <cols>
    <col min="1" max="1" width="12.7109375" bestFit="1" customWidth="1"/>
    <col min="2" max="2" width="10.28515625" bestFit="1" customWidth="1"/>
    <col min="4" max="4" width="19.28515625" bestFit="1" customWidth="1"/>
    <col min="5" max="5" width="6.5703125" bestFit="1" customWidth="1"/>
    <col min="8" max="8" width="45.28515625" bestFit="1" customWidth="1"/>
    <col min="9" max="9" width="10.7109375" style="3" bestFit="1" customWidth="1"/>
    <col min="10" max="10" width="10.7109375" bestFit="1" customWidth="1"/>
  </cols>
  <sheetData>
    <row r="2" spans="1:10" s="6" customFormat="1" x14ac:dyDescent="0.25">
      <c r="A2" s="6" t="s">
        <v>1</v>
      </c>
      <c r="B2" s="6" t="s">
        <v>2</v>
      </c>
      <c r="I2" s="7"/>
    </row>
    <row r="3" spans="1:10" x14ac:dyDescent="0.25">
      <c r="A3">
        <v>2.1259487768314318</v>
      </c>
      <c r="B3">
        <v>0</v>
      </c>
      <c r="D3" t="s">
        <v>5</v>
      </c>
      <c r="E3">
        <f>COUNT(A3:A1000)</f>
        <v>268</v>
      </c>
      <c r="H3" t="s">
        <v>0</v>
      </c>
    </row>
    <row r="4" spans="1:10" ht="15.75" thickBot="1" x14ac:dyDescent="0.3">
      <c r="A4">
        <v>-1.4864285002073949</v>
      </c>
      <c r="B4">
        <v>0</v>
      </c>
      <c r="D4" t="s">
        <v>3</v>
      </c>
      <c r="E4" s="3">
        <f>AVERAGE(A3:A1000)</f>
        <v>9.9404696826999137E-2</v>
      </c>
    </row>
    <row r="5" spans="1:10" x14ac:dyDescent="0.25">
      <c r="A5">
        <v>-1.074952726896035</v>
      </c>
      <c r="D5" t="s">
        <v>13</v>
      </c>
      <c r="E5" s="3">
        <f>_xlfn.STDEV.S(A3:A1000)</f>
        <v>0.97904677201285617</v>
      </c>
      <c r="H5" s="2"/>
      <c r="I5" s="5" t="s">
        <v>1</v>
      </c>
      <c r="J5" s="2" t="s">
        <v>2</v>
      </c>
    </row>
    <row r="6" spans="1:10" x14ac:dyDescent="0.25">
      <c r="A6">
        <v>-7.6522698130698508E-2</v>
      </c>
      <c r="D6" t="s">
        <v>4</v>
      </c>
      <c r="E6" s="3">
        <f>E5*E5</f>
        <v>0.95853258178879353</v>
      </c>
      <c r="H6" t="s">
        <v>3</v>
      </c>
      <c r="I6" s="3">
        <v>9.9404696826999137E-2</v>
      </c>
      <c r="J6">
        <v>0</v>
      </c>
    </row>
    <row r="7" spans="1:10" x14ac:dyDescent="0.25">
      <c r="A7">
        <v>1.5415514764411984</v>
      </c>
      <c r="H7" t="s">
        <v>4</v>
      </c>
      <c r="I7" s="3">
        <v>0.95853258178879364</v>
      </c>
      <c r="J7">
        <v>0</v>
      </c>
    </row>
    <row r="8" spans="1:10" x14ac:dyDescent="0.25">
      <c r="A8">
        <v>0.46640643616504401</v>
      </c>
      <c r="D8" t="s">
        <v>14</v>
      </c>
      <c r="E8">
        <v>0</v>
      </c>
      <c r="H8" t="s">
        <v>5</v>
      </c>
      <c r="I8" s="3">
        <v>268</v>
      </c>
      <c r="J8">
        <v>2</v>
      </c>
    </row>
    <row r="9" spans="1:10" x14ac:dyDescent="0.25">
      <c r="A9">
        <v>0.16068740506091822</v>
      </c>
      <c r="D9" t="s">
        <v>8</v>
      </c>
      <c r="E9" s="3">
        <f>(E4-E8)/(E5/SQRT(E3))</f>
        <v>1.6621524813103281</v>
      </c>
      <c r="H9" t="s">
        <v>6</v>
      </c>
      <c r="I9" s="3">
        <v>0</v>
      </c>
    </row>
    <row r="10" spans="1:10" x14ac:dyDescent="0.25">
      <c r="A10">
        <v>-0.45761962822609614</v>
      </c>
      <c r="H10" t="s">
        <v>7</v>
      </c>
      <c r="I10" s="3">
        <v>267</v>
      </c>
    </row>
    <row r="11" spans="1:10" x14ac:dyDescent="0.25">
      <c r="A11">
        <v>1.1730120593920206</v>
      </c>
      <c r="D11" t="s">
        <v>15</v>
      </c>
      <c r="E11">
        <f>E3-1</f>
        <v>267</v>
      </c>
      <c r="H11" t="s">
        <v>8</v>
      </c>
      <c r="I11" s="3">
        <v>1.6621524813103279</v>
      </c>
    </row>
    <row r="12" spans="1:10" x14ac:dyDescent="0.25">
      <c r="A12">
        <v>0.25927839931485663</v>
      </c>
      <c r="D12" t="s">
        <v>17</v>
      </c>
      <c r="E12" s="3">
        <f>_xlfn.T.DIST.2T(ABS(E9),E11)</f>
        <v>9.7655731596649628E-2</v>
      </c>
      <c r="H12" t="s">
        <v>9</v>
      </c>
      <c r="I12" s="3">
        <v>4.8827865798324814E-2</v>
      </c>
    </row>
    <row r="13" spans="1:10" x14ac:dyDescent="0.25">
      <c r="A13">
        <v>0.35930227849385782</v>
      </c>
      <c r="D13" t="s">
        <v>16</v>
      </c>
      <c r="E13" s="3">
        <f>_xlfn.T.DIST.RT(ABS(E9),E11)</f>
        <v>4.8827865798324814E-2</v>
      </c>
      <c r="H13" t="s">
        <v>10</v>
      </c>
      <c r="I13" s="3">
        <v>1.6505806010026602</v>
      </c>
    </row>
    <row r="14" spans="1:10" x14ac:dyDescent="0.25">
      <c r="A14">
        <v>0.67464212241924848</v>
      </c>
      <c r="H14" t="s">
        <v>11</v>
      </c>
      <c r="I14" s="3">
        <v>9.7655731596649628E-2</v>
      </c>
    </row>
    <row r="15" spans="1:10" ht="15.75" thickBot="1" x14ac:dyDescent="0.3">
      <c r="A15">
        <v>-0.77590293018678524</v>
      </c>
      <c r="D15" t="s">
        <v>18</v>
      </c>
      <c r="E15">
        <v>0.05</v>
      </c>
      <c r="H15" s="1" t="s">
        <v>12</v>
      </c>
      <c r="I15" s="4">
        <v>1.9688886224492999</v>
      </c>
      <c r="J15" s="1"/>
    </row>
    <row r="16" spans="1:10" x14ac:dyDescent="0.25">
      <c r="A16">
        <v>-0.12366115803473364</v>
      </c>
    </row>
    <row r="17" spans="1:6" x14ac:dyDescent="0.25">
      <c r="A17">
        <v>0.36326910118688865</v>
      </c>
    </row>
    <row r="18" spans="1:6" x14ac:dyDescent="0.25">
      <c r="A18">
        <v>-1.484814526226389</v>
      </c>
    </row>
    <row r="19" spans="1:6" x14ac:dyDescent="0.25">
      <c r="A19">
        <v>-0.70762371108064159</v>
      </c>
    </row>
    <row r="20" spans="1:6" ht="15.75" thickBot="1" x14ac:dyDescent="0.3">
      <c r="A20">
        <v>1.6441016220140734</v>
      </c>
      <c r="D20" s="35" t="s">
        <v>19</v>
      </c>
      <c r="E20" s="35"/>
      <c r="F20" s="35"/>
    </row>
    <row r="21" spans="1:6" ht="15.75" thickBot="1" x14ac:dyDescent="0.3">
      <c r="A21">
        <v>1.3168872127203932</v>
      </c>
      <c r="D21" s="32" t="str">
        <f>IF(E12&gt;=E15,"NO EVIDENZA PER RESPINGERE H0","SI PUO' RESPINGERE H0")</f>
        <v>NO EVIDENZA PER RESPINGERE H0</v>
      </c>
      <c r="E21" s="33"/>
      <c r="F21" s="34"/>
    </row>
    <row r="22" spans="1:6" ht="15.75" thickBot="1" x14ac:dyDescent="0.3">
      <c r="A22">
        <v>0.56629674215723536</v>
      </c>
      <c r="D22" s="31" t="s">
        <v>20</v>
      </c>
      <c r="E22" s="31"/>
      <c r="F22" s="31"/>
    </row>
    <row r="23" spans="1:6" ht="15.75" thickBot="1" x14ac:dyDescent="0.3">
      <c r="A23">
        <v>0.36562690113521229</v>
      </c>
      <c r="D23" s="32" t="str">
        <f>IF(E12&lt;=I15,"NO EVIDENZA PER RESPINGERE H0","SI PUO' RESPINGERE H0")</f>
        <v>NO EVIDENZA PER RESPINGERE H0</v>
      </c>
      <c r="E23" s="33"/>
      <c r="F23" s="34"/>
    </row>
    <row r="24" spans="1:6" x14ac:dyDescent="0.25">
      <c r="A24">
        <v>0.29958053491222936</v>
      </c>
    </row>
    <row r="25" spans="1:6" x14ac:dyDescent="0.25">
      <c r="A25">
        <v>-9.2368706189745353E-2</v>
      </c>
    </row>
    <row r="26" spans="1:6" x14ac:dyDescent="0.25">
      <c r="A26">
        <v>0.16479794753503871</v>
      </c>
    </row>
    <row r="27" spans="1:6" x14ac:dyDescent="0.25">
      <c r="A27">
        <v>5.2784038966125352E-3</v>
      </c>
    </row>
    <row r="28" spans="1:6" x14ac:dyDescent="0.25">
      <c r="A28">
        <v>0.12315877402030423</v>
      </c>
    </row>
    <row r="29" spans="1:6" x14ac:dyDescent="0.25">
      <c r="A29">
        <v>-0.83294975951990502</v>
      </c>
    </row>
    <row r="30" spans="1:6" x14ac:dyDescent="0.25">
      <c r="A30">
        <v>-0.92412975836052569</v>
      </c>
    </row>
    <row r="31" spans="1:6" x14ac:dyDescent="0.25">
      <c r="A31">
        <v>0.16170448401833198</v>
      </c>
    </row>
    <row r="32" spans="1:6" x14ac:dyDescent="0.25">
      <c r="A32">
        <v>-1.3456292360128139</v>
      </c>
    </row>
    <row r="33" spans="1:1" x14ac:dyDescent="0.25">
      <c r="A33">
        <v>1.1879988332236762</v>
      </c>
    </row>
    <row r="34" spans="1:1" x14ac:dyDescent="0.25">
      <c r="A34">
        <v>0.83488486441994669</v>
      </c>
    </row>
    <row r="35" spans="1:1" x14ac:dyDescent="0.25">
      <c r="A35">
        <v>0.86244070108031046</v>
      </c>
    </row>
    <row r="36" spans="1:1" x14ac:dyDescent="0.25">
      <c r="A36">
        <v>2.0341044337464194</v>
      </c>
    </row>
    <row r="37" spans="1:1" x14ac:dyDescent="0.25">
      <c r="A37">
        <v>0.232043820312543</v>
      </c>
    </row>
    <row r="38" spans="1:1" x14ac:dyDescent="0.25">
      <c r="A38">
        <v>0.54517812806834032</v>
      </c>
    </row>
    <row r="39" spans="1:1" x14ac:dyDescent="0.25">
      <c r="A39">
        <v>0.46126213359356127</v>
      </c>
    </row>
    <row r="40" spans="1:1" x14ac:dyDescent="0.25">
      <c r="A40">
        <v>1.9994452787442183</v>
      </c>
    </row>
    <row r="41" spans="1:1" x14ac:dyDescent="0.25">
      <c r="A41">
        <v>-7.3019067156067041E-2</v>
      </c>
    </row>
    <row r="42" spans="1:1" x14ac:dyDescent="0.25">
      <c r="A42">
        <v>1.0444196846015068</v>
      </c>
    </row>
    <row r="43" spans="1:1" x14ac:dyDescent="0.25">
      <c r="A43">
        <v>2.1321092175416845</v>
      </c>
    </row>
    <row r="44" spans="1:1" x14ac:dyDescent="0.25">
      <c r="A44">
        <v>0.8223140210157972</v>
      </c>
    </row>
    <row r="45" spans="1:1" x14ac:dyDescent="0.25">
      <c r="A45">
        <v>0.70759008865631601</v>
      </c>
    </row>
    <row r="46" spans="1:1" x14ac:dyDescent="0.25">
      <c r="A46">
        <v>5.9822114383334152E-2</v>
      </c>
    </row>
    <row r="47" spans="1:1" x14ac:dyDescent="0.25">
      <c r="A47">
        <v>-0.11824374572181073</v>
      </c>
    </row>
    <row r="48" spans="1:1" x14ac:dyDescent="0.25">
      <c r="A48">
        <v>-0.32230397668813243</v>
      </c>
    </row>
    <row r="49" spans="1:1" x14ac:dyDescent="0.25">
      <c r="A49">
        <v>0.95638511284365924</v>
      </c>
    </row>
    <row r="50" spans="1:1" x14ac:dyDescent="0.25">
      <c r="A50">
        <v>1.4405736138724943</v>
      </c>
    </row>
    <row r="51" spans="1:1" x14ac:dyDescent="0.25">
      <c r="A51">
        <v>0.13914302249702362</v>
      </c>
    </row>
    <row r="52" spans="1:1" x14ac:dyDescent="0.25">
      <c r="A52">
        <v>-1.0236360612336206</v>
      </c>
    </row>
    <row r="53" spans="1:1" x14ac:dyDescent="0.25">
      <c r="A53">
        <v>-0.297506316120562</v>
      </c>
    </row>
    <row r="54" spans="1:1" x14ac:dyDescent="0.25">
      <c r="A54">
        <v>0.50813627973704412</v>
      </c>
    </row>
    <row r="55" spans="1:1" x14ac:dyDescent="0.25">
      <c r="A55">
        <v>-1.3350296193942928</v>
      </c>
    </row>
    <row r="56" spans="1:1" x14ac:dyDescent="0.25">
      <c r="A56">
        <v>0.23861524970818329</v>
      </c>
    </row>
    <row r="57" spans="1:1" x14ac:dyDescent="0.25">
      <c r="A57">
        <v>-0.43986449681621548</v>
      </c>
    </row>
    <row r="58" spans="1:1" x14ac:dyDescent="0.25">
      <c r="A58">
        <v>0.74957803239276777</v>
      </c>
    </row>
    <row r="59" spans="1:1" x14ac:dyDescent="0.25">
      <c r="A59">
        <v>2.6655179494739518</v>
      </c>
    </row>
    <row r="60" spans="1:1" x14ac:dyDescent="0.25">
      <c r="A60">
        <v>-1.2230590970931743</v>
      </c>
    </row>
    <row r="61" spans="1:1" x14ac:dyDescent="0.25">
      <c r="A61">
        <v>1.8804410939972784E-2</v>
      </c>
    </row>
    <row r="62" spans="1:1" x14ac:dyDescent="0.25">
      <c r="A62">
        <v>3.8171585861132367</v>
      </c>
    </row>
    <row r="63" spans="1:1" x14ac:dyDescent="0.25">
      <c r="A63">
        <v>-0.38025970842985213</v>
      </c>
    </row>
    <row r="64" spans="1:1" x14ac:dyDescent="0.25">
      <c r="A64">
        <v>-0.1722998772617971</v>
      </c>
    </row>
    <row r="65" spans="1:1" x14ac:dyDescent="0.25">
      <c r="A65">
        <v>1.4816459020634825</v>
      </c>
    </row>
    <row r="66" spans="1:1" x14ac:dyDescent="0.25">
      <c r="A66">
        <v>-1.0753055207928257</v>
      </c>
    </row>
    <row r="67" spans="1:1" x14ac:dyDescent="0.25">
      <c r="A67">
        <v>0.26550555533976472</v>
      </c>
    </row>
    <row r="68" spans="1:1" x14ac:dyDescent="0.25">
      <c r="A68">
        <v>1.8102606718971317</v>
      </c>
    </row>
    <row r="69" spans="1:1" x14ac:dyDescent="0.25">
      <c r="A69">
        <v>-0.59935754705957678</v>
      </c>
    </row>
    <row r="70" spans="1:1" x14ac:dyDescent="0.25">
      <c r="A70">
        <v>0.44486613502733902</v>
      </c>
    </row>
    <row r="71" spans="1:1" x14ac:dyDescent="0.25">
      <c r="A71">
        <v>-0.66676230910638501</v>
      </c>
    </row>
    <row r="72" spans="1:1" x14ac:dyDescent="0.25">
      <c r="A72">
        <v>-0.26581146577235182</v>
      </c>
    </row>
    <row r="73" spans="1:1" x14ac:dyDescent="0.25">
      <c r="A73">
        <v>0.51957934414921592</v>
      </c>
    </row>
    <row r="74" spans="1:1" x14ac:dyDescent="0.25">
      <c r="A74">
        <v>0.30579490176734453</v>
      </c>
    </row>
    <row r="75" spans="1:1" x14ac:dyDescent="0.25">
      <c r="A75">
        <v>-1.4836557748158483</v>
      </c>
    </row>
    <row r="76" spans="1:1" x14ac:dyDescent="0.25">
      <c r="A76">
        <v>-1.7299124128506629</v>
      </c>
    </row>
    <row r="77" spans="1:1" x14ac:dyDescent="0.25">
      <c r="A77">
        <v>1.0903205231951383</v>
      </c>
    </row>
    <row r="78" spans="1:1" x14ac:dyDescent="0.25">
      <c r="A78">
        <v>-0.98148272088046618</v>
      </c>
    </row>
    <row r="79" spans="1:1" x14ac:dyDescent="0.25">
      <c r="A79">
        <v>1.6815920420212667</v>
      </c>
    </row>
    <row r="80" spans="1:1" x14ac:dyDescent="0.25">
      <c r="A80">
        <v>5.5022513336731707E-2</v>
      </c>
    </row>
    <row r="81" spans="1:1" x14ac:dyDescent="0.25">
      <c r="A81">
        <v>-0.28732727233849603</v>
      </c>
    </row>
    <row r="82" spans="1:1" x14ac:dyDescent="0.25">
      <c r="A82">
        <v>-0.28500949133451481</v>
      </c>
    </row>
    <row r="83" spans="1:1" x14ac:dyDescent="0.25">
      <c r="A83">
        <v>1.8211203458370941</v>
      </c>
    </row>
    <row r="84" spans="1:1" x14ac:dyDescent="0.25">
      <c r="A84">
        <v>0.5079523135832873</v>
      </c>
    </row>
    <row r="85" spans="1:1" x14ac:dyDescent="0.25">
      <c r="A85">
        <v>-0.28451642544785249</v>
      </c>
    </row>
    <row r="86" spans="1:1" x14ac:dyDescent="0.25">
      <c r="A86">
        <v>-1.3941873112856356</v>
      </c>
    </row>
    <row r="87" spans="1:1" x14ac:dyDescent="0.25">
      <c r="A87">
        <v>-0.6273200787324934</v>
      </c>
    </row>
    <row r="88" spans="1:1" x14ac:dyDescent="0.25">
      <c r="A88">
        <v>-2.058024177574775</v>
      </c>
    </row>
    <row r="89" spans="1:1" x14ac:dyDescent="0.25">
      <c r="A89">
        <v>1.0495935548398956</v>
      </c>
    </row>
    <row r="90" spans="1:1" x14ac:dyDescent="0.25">
      <c r="A90">
        <v>-0.8033995510044416</v>
      </c>
    </row>
    <row r="91" spans="1:1" x14ac:dyDescent="0.25">
      <c r="A91">
        <v>1.1165076663682167</v>
      </c>
    </row>
    <row r="92" spans="1:1" x14ac:dyDescent="0.25">
      <c r="A92">
        <v>-0.36157296998757321</v>
      </c>
    </row>
    <row r="93" spans="1:1" x14ac:dyDescent="0.25">
      <c r="A93">
        <v>-0.29081728431831783</v>
      </c>
    </row>
    <row r="94" spans="1:1" x14ac:dyDescent="0.25">
      <c r="A94">
        <v>-1.5221957635608236</v>
      </c>
    </row>
    <row r="95" spans="1:1" x14ac:dyDescent="0.25">
      <c r="A95">
        <v>-1.7655180408871027</v>
      </c>
    </row>
    <row r="96" spans="1:1" x14ac:dyDescent="0.25">
      <c r="A96">
        <v>0.26786420091932728</v>
      </c>
    </row>
    <row r="97" spans="1:1" x14ac:dyDescent="0.25">
      <c r="A97">
        <v>0.28571067966049113</v>
      </c>
    </row>
    <row r="98" spans="1:1" x14ac:dyDescent="0.25">
      <c r="A98">
        <v>-0.61144364863688239</v>
      </c>
    </row>
    <row r="99" spans="1:1" x14ac:dyDescent="0.25">
      <c r="A99">
        <v>-0.73783938425349249</v>
      </c>
    </row>
    <row r="100" spans="1:1" x14ac:dyDescent="0.25">
      <c r="A100">
        <v>0.22405409201948687</v>
      </c>
    </row>
    <row r="101" spans="1:1" x14ac:dyDescent="0.25">
      <c r="A101">
        <v>0.11377370987882722</v>
      </c>
    </row>
    <row r="102" spans="1:1" x14ac:dyDescent="0.25">
      <c r="A102">
        <v>0.18451909901947622</v>
      </c>
    </row>
    <row r="103" spans="1:1" x14ac:dyDescent="0.25">
      <c r="A103">
        <v>-0.9314945373631679</v>
      </c>
    </row>
    <row r="104" spans="1:1" x14ac:dyDescent="0.25">
      <c r="A104">
        <v>0.70593150664586746</v>
      </c>
    </row>
    <row r="105" spans="1:1" x14ac:dyDescent="0.25">
      <c r="A105">
        <v>0.96272832432175359</v>
      </c>
    </row>
    <row r="106" spans="1:1" x14ac:dyDescent="0.25">
      <c r="A106">
        <v>0.48360649489448904</v>
      </c>
    </row>
    <row r="107" spans="1:1" x14ac:dyDescent="0.25">
      <c r="A107">
        <v>0.30353222949532471</v>
      </c>
    </row>
    <row r="108" spans="1:1" x14ac:dyDescent="0.25">
      <c r="A108">
        <v>3.1532607792187384</v>
      </c>
    </row>
    <row r="109" spans="1:1" x14ac:dyDescent="0.25">
      <c r="A109">
        <v>0.53281496136741746</v>
      </c>
    </row>
    <row r="110" spans="1:1" x14ac:dyDescent="0.25">
      <c r="A110">
        <v>1.3536388064904861E-2</v>
      </c>
    </row>
    <row r="111" spans="1:1" x14ac:dyDescent="0.25">
      <c r="A111">
        <v>-1.0819599365378956</v>
      </c>
    </row>
    <row r="112" spans="1:1" x14ac:dyDescent="0.25">
      <c r="A112">
        <v>0.5379370955378876</v>
      </c>
    </row>
    <row r="113" spans="1:1" x14ac:dyDescent="0.25">
      <c r="A113">
        <v>-0.94490331817362494</v>
      </c>
    </row>
    <row r="114" spans="1:1" x14ac:dyDescent="0.25">
      <c r="A114">
        <v>0.6788976016054884</v>
      </c>
    </row>
    <row r="115" spans="1:1" x14ac:dyDescent="0.25">
      <c r="A115">
        <v>0.28500942466588997</v>
      </c>
    </row>
    <row r="116" spans="1:1" x14ac:dyDescent="0.25">
      <c r="A116">
        <v>1.6242170343996747</v>
      </c>
    </row>
    <row r="117" spans="1:1" x14ac:dyDescent="0.25">
      <c r="A117">
        <v>-0.4044893606840993</v>
      </c>
    </row>
    <row r="118" spans="1:1" x14ac:dyDescent="0.25">
      <c r="A118">
        <v>1.8846936959592611</v>
      </c>
    </row>
    <row r="119" spans="1:1" x14ac:dyDescent="0.25">
      <c r="A119">
        <v>0.40490273882415667</v>
      </c>
    </row>
    <row r="120" spans="1:1" x14ac:dyDescent="0.25">
      <c r="A120">
        <v>-0.26353021617486155</v>
      </c>
    </row>
    <row r="121" spans="1:1" x14ac:dyDescent="0.25">
      <c r="A121">
        <v>1.380766605279049</v>
      </c>
    </row>
    <row r="122" spans="1:1" x14ac:dyDescent="0.25">
      <c r="A122">
        <v>-1.5531730418092156</v>
      </c>
    </row>
    <row r="123" spans="1:1" x14ac:dyDescent="0.25">
      <c r="A123">
        <v>0.66506865394840975</v>
      </c>
    </row>
    <row r="124" spans="1:1" x14ac:dyDescent="0.25">
      <c r="A124">
        <v>0.39729454932930353</v>
      </c>
    </row>
    <row r="125" spans="1:1" x14ac:dyDescent="0.25">
      <c r="A125">
        <v>0.71979643201017562</v>
      </c>
    </row>
    <row r="126" spans="1:1" x14ac:dyDescent="0.25">
      <c r="A126">
        <v>-0.89591669442928767</v>
      </c>
    </row>
    <row r="127" spans="1:1" x14ac:dyDescent="0.25">
      <c r="A127">
        <v>-0.16785047724259297</v>
      </c>
    </row>
    <row r="128" spans="1:1" x14ac:dyDescent="0.25">
      <c r="A128">
        <v>-0.6339183550668207</v>
      </c>
    </row>
    <row r="129" spans="1:1" x14ac:dyDescent="0.25">
      <c r="A129">
        <v>0.62432924980671312</v>
      </c>
    </row>
    <row r="130" spans="1:1" x14ac:dyDescent="0.25">
      <c r="A130">
        <v>-0.65490245896422705</v>
      </c>
    </row>
    <row r="131" spans="1:1" x14ac:dyDescent="0.25">
      <c r="A131">
        <v>-0.26736506780553548</v>
      </c>
    </row>
    <row r="132" spans="1:1" x14ac:dyDescent="0.25">
      <c r="A132">
        <v>0.12790740404759871</v>
      </c>
    </row>
    <row r="133" spans="1:1" x14ac:dyDescent="0.25">
      <c r="A133">
        <v>-0.45676205390519786</v>
      </c>
    </row>
    <row r="134" spans="1:1" x14ac:dyDescent="0.25">
      <c r="A134">
        <v>0.58536397676309426</v>
      </c>
    </row>
    <row r="135" spans="1:1" x14ac:dyDescent="0.25">
      <c r="A135">
        <v>0.12437828805998596</v>
      </c>
    </row>
    <row r="136" spans="1:1" x14ac:dyDescent="0.25">
      <c r="A136">
        <v>0.36022095970484069</v>
      </c>
    </row>
    <row r="137" spans="1:1" x14ac:dyDescent="0.25">
      <c r="A137">
        <v>-0.41433300324941286</v>
      </c>
    </row>
    <row r="138" spans="1:1" x14ac:dyDescent="0.25">
      <c r="A138">
        <v>-8.36843289852576E-2</v>
      </c>
    </row>
    <row r="139" spans="1:1" x14ac:dyDescent="0.25">
      <c r="A139">
        <v>-1.7187005689043133</v>
      </c>
    </row>
    <row r="140" spans="1:1" x14ac:dyDescent="0.25">
      <c r="A140">
        <v>-0.88083393390242715</v>
      </c>
    </row>
    <row r="141" spans="1:1" x14ac:dyDescent="0.25">
      <c r="A141">
        <v>-0.33204192639567581</v>
      </c>
    </row>
    <row r="142" spans="1:1" x14ac:dyDescent="0.25">
      <c r="A142">
        <v>1.0551393848829416</v>
      </c>
    </row>
    <row r="143" spans="1:1" x14ac:dyDescent="0.25">
      <c r="A143">
        <v>1.0652275636710538</v>
      </c>
    </row>
    <row r="144" spans="1:1" x14ac:dyDescent="0.25">
      <c r="A144">
        <v>-0.14001694869150133</v>
      </c>
    </row>
    <row r="145" spans="1:1" x14ac:dyDescent="0.25">
      <c r="A145">
        <v>0.29286662310591471</v>
      </c>
    </row>
    <row r="146" spans="1:1" x14ac:dyDescent="0.25">
      <c r="A146">
        <v>0.80760716642466446</v>
      </c>
    </row>
    <row r="147" spans="1:1" x14ac:dyDescent="0.25">
      <c r="A147">
        <v>0.47254577523392843</v>
      </c>
    </row>
    <row r="148" spans="1:1" x14ac:dyDescent="0.25">
      <c r="A148">
        <v>-1.2287462843466439</v>
      </c>
    </row>
    <row r="149" spans="1:1" x14ac:dyDescent="0.25">
      <c r="A149">
        <v>1.1532972890771094</v>
      </c>
    </row>
    <row r="150" spans="1:1" x14ac:dyDescent="0.25">
      <c r="A150">
        <v>-1.0444271289394538</v>
      </c>
    </row>
    <row r="151" spans="1:1" x14ac:dyDescent="0.25">
      <c r="A151">
        <v>-0.49200358862248145</v>
      </c>
    </row>
    <row r="152" spans="1:1" x14ac:dyDescent="0.25">
      <c r="A152">
        <v>-0.2236722580777131</v>
      </c>
    </row>
    <row r="153" spans="1:1" x14ac:dyDescent="0.25">
      <c r="A153">
        <v>-0.13002337147607981</v>
      </c>
    </row>
    <row r="154" spans="1:1" x14ac:dyDescent="0.25">
      <c r="A154">
        <v>0.33747900246666335</v>
      </c>
    </row>
    <row r="155" spans="1:1" x14ac:dyDescent="0.25">
      <c r="A155">
        <v>-0.20578339319160485</v>
      </c>
    </row>
    <row r="156" spans="1:1" x14ac:dyDescent="0.25">
      <c r="A156">
        <v>0.11878848278608305</v>
      </c>
    </row>
    <row r="157" spans="1:1" x14ac:dyDescent="0.25">
      <c r="A157">
        <v>-1.8475653295116017E-2</v>
      </c>
    </row>
    <row r="158" spans="1:1" x14ac:dyDescent="0.25">
      <c r="A158">
        <v>-1.3907331339317017</v>
      </c>
    </row>
    <row r="159" spans="1:1" x14ac:dyDescent="0.25">
      <c r="A159">
        <v>1.2842476891575851</v>
      </c>
    </row>
    <row r="160" spans="1:1" x14ac:dyDescent="0.25">
      <c r="A160">
        <v>0.18207443970152035</v>
      </c>
    </row>
    <row r="161" spans="1:1" x14ac:dyDescent="0.25">
      <c r="A161">
        <v>0.19917957534966815</v>
      </c>
    </row>
    <row r="162" spans="1:1" x14ac:dyDescent="0.25">
      <c r="A162">
        <v>2.2957758012230443</v>
      </c>
    </row>
    <row r="163" spans="1:1" x14ac:dyDescent="0.25">
      <c r="A163">
        <v>0.71405885010010761</v>
      </c>
    </row>
    <row r="164" spans="1:1" x14ac:dyDescent="0.25">
      <c r="A164">
        <v>-0.40066862944883319</v>
      </c>
    </row>
    <row r="165" spans="1:1" x14ac:dyDescent="0.25">
      <c r="A165">
        <v>0.71815944411524801</v>
      </c>
    </row>
    <row r="166" spans="1:1" x14ac:dyDescent="0.25">
      <c r="A166">
        <v>1.3054449929110963</v>
      </c>
    </row>
    <row r="167" spans="1:1" x14ac:dyDescent="0.25">
      <c r="A167">
        <v>0.43802161196224376</v>
      </c>
    </row>
    <row r="168" spans="1:1" x14ac:dyDescent="0.25">
      <c r="A168">
        <v>-1.5368739937157776</v>
      </c>
    </row>
    <row r="169" spans="1:1" x14ac:dyDescent="0.25">
      <c r="A169">
        <v>1.5580273996889982</v>
      </c>
    </row>
    <row r="170" spans="1:1" x14ac:dyDescent="0.25">
      <c r="A170">
        <v>0.22914918122857289</v>
      </c>
    </row>
    <row r="171" spans="1:1" x14ac:dyDescent="0.25">
      <c r="A171">
        <v>0.88084404466870769</v>
      </c>
    </row>
    <row r="172" spans="1:1" x14ac:dyDescent="0.25">
      <c r="A172">
        <v>0.42945519164558354</v>
      </c>
    </row>
    <row r="173" spans="1:1" x14ac:dyDescent="0.25">
      <c r="A173">
        <v>0.77926139886715196</v>
      </c>
    </row>
    <row r="174" spans="1:1" x14ac:dyDescent="0.25">
      <c r="A174">
        <v>-0.25172067474676779</v>
      </c>
    </row>
    <row r="175" spans="1:1" x14ac:dyDescent="0.25">
      <c r="A175">
        <v>3.5804613529799918E-2</v>
      </c>
    </row>
    <row r="176" spans="1:1" x14ac:dyDescent="0.25">
      <c r="A176">
        <v>-0.917889831954809</v>
      </c>
    </row>
    <row r="177" spans="1:1" x14ac:dyDescent="0.25">
      <c r="A177">
        <v>0.42246537199621104</v>
      </c>
    </row>
    <row r="178" spans="1:1" x14ac:dyDescent="0.25">
      <c r="A178">
        <v>1.4951596559919937</v>
      </c>
    </row>
    <row r="179" spans="1:1" x14ac:dyDescent="0.25">
      <c r="A179">
        <v>-3.8734272736779536E-3</v>
      </c>
    </row>
    <row r="180" spans="1:1" x14ac:dyDescent="0.25">
      <c r="A180">
        <v>-0.70160410428643749</v>
      </c>
    </row>
    <row r="181" spans="1:1" x14ac:dyDescent="0.25">
      <c r="A181">
        <v>-0.7402291351621817</v>
      </c>
    </row>
    <row r="182" spans="1:1" x14ac:dyDescent="0.25">
      <c r="A182">
        <v>-1.7838576845747915</v>
      </c>
    </row>
    <row r="183" spans="1:1" x14ac:dyDescent="0.25">
      <c r="A183">
        <v>1.1346169418022192</v>
      </c>
    </row>
    <row r="184" spans="1:1" x14ac:dyDescent="0.25">
      <c r="A184">
        <v>-2.4106927690977686</v>
      </c>
    </row>
    <row r="185" spans="1:1" x14ac:dyDescent="0.25">
      <c r="A185">
        <v>-7.0443171229792559E-2</v>
      </c>
    </row>
    <row r="186" spans="1:1" x14ac:dyDescent="0.25">
      <c r="A186">
        <v>1.6091676552997483</v>
      </c>
    </row>
    <row r="187" spans="1:1" x14ac:dyDescent="0.25">
      <c r="A187">
        <v>1.2945774391897315E-2</v>
      </c>
    </row>
    <row r="188" spans="1:1" x14ac:dyDescent="0.25">
      <c r="A188">
        <v>-0.35190322465431734</v>
      </c>
    </row>
    <row r="189" spans="1:1" x14ac:dyDescent="0.25">
      <c r="A189">
        <v>0.7325648303744462</v>
      </c>
    </row>
    <row r="190" spans="1:1" x14ac:dyDescent="0.25">
      <c r="A190">
        <v>0.12245812821859876</v>
      </c>
    </row>
    <row r="191" spans="1:1" x14ac:dyDescent="0.25">
      <c r="A191">
        <v>1.0217989199848745</v>
      </c>
    </row>
    <row r="192" spans="1:1" x14ac:dyDescent="0.25">
      <c r="A192">
        <v>2.1457537030364651</v>
      </c>
    </row>
    <row r="193" spans="1:1" x14ac:dyDescent="0.25">
      <c r="A193">
        <v>-0.68812615456855453</v>
      </c>
    </row>
    <row r="194" spans="1:1" x14ac:dyDescent="0.25">
      <c r="A194">
        <v>0.99766030049508192</v>
      </c>
    </row>
    <row r="195" spans="1:1" x14ac:dyDescent="0.25">
      <c r="A195">
        <v>-0.30193460766166202</v>
      </c>
    </row>
    <row r="196" spans="1:1" x14ac:dyDescent="0.25">
      <c r="A196">
        <v>-1.0866701363439408</v>
      </c>
    </row>
    <row r="197" spans="1:1" x14ac:dyDescent="0.25">
      <c r="A197">
        <v>0.35505853775719615</v>
      </c>
    </row>
    <row r="198" spans="1:1" x14ac:dyDescent="0.25">
      <c r="A198">
        <v>-0.69934505865514418</v>
      </c>
    </row>
    <row r="199" spans="1:1" x14ac:dyDescent="0.25">
      <c r="A199">
        <v>1.1478397324169973</v>
      </c>
    </row>
    <row r="200" spans="1:1" x14ac:dyDescent="0.25">
      <c r="A200">
        <v>0.47970469942058042</v>
      </c>
    </row>
    <row r="201" spans="1:1" x14ac:dyDescent="0.25">
      <c r="A201">
        <v>-4.5876260561830431E-2</v>
      </c>
    </row>
    <row r="202" spans="1:1" x14ac:dyDescent="0.25">
      <c r="A202">
        <v>0.10254123381550213</v>
      </c>
    </row>
    <row r="203" spans="1:1" x14ac:dyDescent="0.25">
      <c r="A203">
        <v>1.0056722426161311</v>
      </c>
    </row>
    <row r="204" spans="1:1" x14ac:dyDescent="0.25">
      <c r="A204">
        <v>-0.78375450936796653</v>
      </c>
    </row>
    <row r="205" spans="1:1" x14ac:dyDescent="0.25">
      <c r="A205">
        <v>-1.4021240399683996</v>
      </c>
    </row>
    <row r="206" spans="1:1" x14ac:dyDescent="0.25">
      <c r="A206">
        <v>4.7082252913610345E-2</v>
      </c>
    </row>
    <row r="207" spans="1:1" x14ac:dyDescent="0.25">
      <c r="A207">
        <v>-0.93859303853189513</v>
      </c>
    </row>
    <row r="208" spans="1:1" x14ac:dyDescent="0.25">
      <c r="A208">
        <v>0.66691894445983857</v>
      </c>
    </row>
    <row r="209" spans="1:1" x14ac:dyDescent="0.25">
      <c r="A209">
        <v>-0.75943812231287855</v>
      </c>
    </row>
    <row r="210" spans="1:1" x14ac:dyDescent="0.25">
      <c r="A210">
        <v>1.9174029637179368</v>
      </c>
    </row>
    <row r="211" spans="1:1" x14ac:dyDescent="0.25">
      <c r="A211">
        <v>1.1493477129183169</v>
      </c>
    </row>
    <row r="212" spans="1:1" x14ac:dyDescent="0.25">
      <c r="A212">
        <v>-1.1993529888582934</v>
      </c>
    </row>
    <row r="213" spans="1:1" x14ac:dyDescent="0.25">
      <c r="A213">
        <v>2.068064199880991</v>
      </c>
    </row>
    <row r="214" spans="1:1" x14ac:dyDescent="0.25">
      <c r="A214">
        <v>-2.1661481776892417</v>
      </c>
    </row>
    <row r="215" spans="1:1" x14ac:dyDescent="0.25">
      <c r="A215">
        <v>1.3234390163565171</v>
      </c>
    </row>
    <row r="216" spans="1:1" x14ac:dyDescent="0.25">
      <c r="A216">
        <v>-0.26943975722370905</v>
      </c>
    </row>
    <row r="217" spans="1:1" x14ac:dyDescent="0.25">
      <c r="A217">
        <v>-0.68051707287591812</v>
      </c>
    </row>
    <row r="218" spans="1:1" x14ac:dyDescent="0.25">
      <c r="A218">
        <v>-0.80499443156527262</v>
      </c>
    </row>
    <row r="219" spans="1:1" x14ac:dyDescent="0.25">
      <c r="A219">
        <v>-1.0950299737692755</v>
      </c>
    </row>
    <row r="220" spans="1:1" x14ac:dyDescent="0.25">
      <c r="A220">
        <v>-0.13068417526889076</v>
      </c>
    </row>
    <row r="221" spans="1:1" x14ac:dyDescent="0.25">
      <c r="A221">
        <v>0.45788839926650521</v>
      </c>
    </row>
    <row r="222" spans="1:1" x14ac:dyDescent="0.25">
      <c r="A222">
        <v>0.59416572027251746</v>
      </c>
    </row>
    <row r="223" spans="1:1" x14ac:dyDescent="0.25">
      <c r="A223">
        <v>0.56271739084810612</v>
      </c>
    </row>
    <row r="224" spans="1:1" x14ac:dyDescent="0.25">
      <c r="A224">
        <v>-1.3040284551842232</v>
      </c>
    </row>
    <row r="225" spans="1:1" x14ac:dyDescent="0.25">
      <c r="A225">
        <v>-1.1152986723734992</v>
      </c>
    </row>
    <row r="226" spans="1:1" x14ac:dyDescent="0.25">
      <c r="A226">
        <v>0.30670627327556077</v>
      </c>
    </row>
    <row r="227" spans="1:1" x14ac:dyDescent="0.25">
      <c r="A227">
        <v>-0.95724030690903195</v>
      </c>
    </row>
    <row r="228" spans="1:1" x14ac:dyDescent="0.25">
      <c r="A228">
        <v>-0.56616711971560596</v>
      </c>
    </row>
    <row r="229" spans="1:1" x14ac:dyDescent="0.25">
      <c r="A229">
        <v>0.45063475433405342</v>
      </c>
    </row>
    <row r="230" spans="1:1" x14ac:dyDescent="0.25">
      <c r="A230">
        <v>0.40590467628307925</v>
      </c>
    </row>
    <row r="231" spans="1:1" x14ac:dyDescent="0.25">
      <c r="A231">
        <v>-1.1443160585559518</v>
      </c>
    </row>
    <row r="232" spans="1:1" x14ac:dyDescent="0.25">
      <c r="A232">
        <v>0.959708061872104</v>
      </c>
    </row>
    <row r="233" spans="1:1" x14ac:dyDescent="0.25">
      <c r="A233">
        <v>0.46475902865107738</v>
      </c>
    </row>
    <row r="234" spans="1:1" x14ac:dyDescent="0.25">
      <c r="A234">
        <v>-1.0300280996066216</v>
      </c>
    </row>
    <row r="235" spans="1:1" x14ac:dyDescent="0.25">
      <c r="A235">
        <v>0.93827603829625861</v>
      </c>
    </row>
    <row r="236" spans="1:1" x14ac:dyDescent="0.25">
      <c r="A236">
        <v>-1.0598141161312273E-2</v>
      </c>
    </row>
    <row r="237" spans="1:1" x14ac:dyDescent="0.25">
      <c r="A237">
        <v>3.7881779084221489E-3</v>
      </c>
    </row>
    <row r="238" spans="1:1" x14ac:dyDescent="0.25">
      <c r="A238">
        <v>8.2291874190447797E-2</v>
      </c>
    </row>
    <row r="239" spans="1:1" x14ac:dyDescent="0.25">
      <c r="A239">
        <v>-0.41999172519011535</v>
      </c>
    </row>
    <row r="240" spans="1:1" x14ac:dyDescent="0.25">
      <c r="A240">
        <v>-0.23280076385184478</v>
      </c>
    </row>
    <row r="241" spans="1:1" x14ac:dyDescent="0.25">
      <c r="A241">
        <v>1.0140450657791171</v>
      </c>
    </row>
    <row r="242" spans="1:1" x14ac:dyDescent="0.25">
      <c r="A242">
        <v>-0.27640624817112402</v>
      </c>
    </row>
    <row r="243" spans="1:1" x14ac:dyDescent="0.25">
      <c r="A243">
        <v>0.87271963630149874</v>
      </c>
    </row>
    <row r="244" spans="1:1" x14ac:dyDescent="0.25">
      <c r="A244">
        <v>0.18537061209228137</v>
      </c>
    </row>
    <row r="245" spans="1:1" x14ac:dyDescent="0.25">
      <c r="A245">
        <v>-0.44025952542765462</v>
      </c>
    </row>
    <row r="246" spans="1:1" x14ac:dyDescent="0.25">
      <c r="A246">
        <v>1.4067091546066441</v>
      </c>
    </row>
    <row r="247" spans="1:1" x14ac:dyDescent="0.25">
      <c r="A247">
        <v>0.60487581541785651</v>
      </c>
    </row>
    <row r="248" spans="1:1" x14ac:dyDescent="0.25">
      <c r="A248">
        <v>-0.2826000969418494</v>
      </c>
    </row>
    <row r="249" spans="1:1" x14ac:dyDescent="0.25">
      <c r="A249">
        <v>-1.3046278325714831</v>
      </c>
    </row>
    <row r="250" spans="1:1" x14ac:dyDescent="0.25">
      <c r="A250">
        <v>-0.56573018952047016</v>
      </c>
    </row>
    <row r="251" spans="1:1" x14ac:dyDescent="0.25">
      <c r="A251">
        <v>-2.4986331175036014E-2</v>
      </c>
    </row>
    <row r="252" spans="1:1" x14ac:dyDescent="0.25">
      <c r="A252">
        <v>0.83969673681293566</v>
      </c>
    </row>
    <row r="253" spans="1:1" x14ac:dyDescent="0.25">
      <c r="A253">
        <v>0.54887705624765104</v>
      </c>
    </row>
    <row r="254" spans="1:1" x14ac:dyDescent="0.25">
      <c r="A254">
        <v>-0.59897542999986964</v>
      </c>
    </row>
    <row r="255" spans="1:1" x14ac:dyDescent="0.25">
      <c r="A255">
        <v>-0.40747229795040912</v>
      </c>
    </row>
    <row r="256" spans="1:1" x14ac:dyDescent="0.25">
      <c r="A256">
        <v>-0.83847061867487371</v>
      </c>
    </row>
    <row r="257" spans="1:1" x14ac:dyDescent="0.25">
      <c r="A257">
        <v>-1.569169243714144</v>
      </c>
    </row>
    <row r="258" spans="1:1" x14ac:dyDescent="0.25">
      <c r="A258">
        <v>0.19706303479517653</v>
      </c>
    </row>
    <row r="259" spans="1:1" x14ac:dyDescent="0.25">
      <c r="A259">
        <v>1.1493139915849606</v>
      </c>
    </row>
    <row r="260" spans="1:1" x14ac:dyDescent="0.25">
      <c r="A260">
        <v>0.25016120752404586</v>
      </c>
    </row>
    <row r="261" spans="1:1" x14ac:dyDescent="0.25">
      <c r="A261">
        <v>-0.26411436084826873</v>
      </c>
    </row>
    <row r="262" spans="1:1" x14ac:dyDescent="0.25">
      <c r="A262">
        <v>-0.16418423638159155</v>
      </c>
    </row>
    <row r="263" spans="1:1" x14ac:dyDescent="0.25">
      <c r="A263">
        <v>-0.46359452527273731</v>
      </c>
    </row>
    <row r="264" spans="1:1" x14ac:dyDescent="0.25">
      <c r="A264">
        <v>-1.3349488913072902</v>
      </c>
    </row>
    <row r="265" spans="1:1" x14ac:dyDescent="0.25">
      <c r="A265">
        <v>1.6526779751019693</v>
      </c>
    </row>
    <row r="266" spans="1:1" x14ac:dyDescent="0.25">
      <c r="A266">
        <v>-1.0684082969208892</v>
      </c>
    </row>
    <row r="267" spans="1:1" x14ac:dyDescent="0.25">
      <c r="A267">
        <v>0.99567415556541572</v>
      </c>
    </row>
    <row r="268" spans="1:1" x14ac:dyDescent="0.25">
      <c r="A268">
        <v>-0.59652198523207955</v>
      </c>
    </row>
    <row r="269" spans="1:1" x14ac:dyDescent="0.25">
      <c r="A269">
        <v>0.22846162192591771</v>
      </c>
    </row>
    <row r="270" spans="1:1" x14ac:dyDescent="0.25">
      <c r="A270">
        <v>-1.4913298487153981</v>
      </c>
    </row>
  </sheetData>
  <mergeCells count="4">
    <mergeCell ref="D22:F22"/>
    <mergeCell ref="D23:F23"/>
    <mergeCell ref="D20:F20"/>
    <mergeCell ref="D21:F2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Test Media</vt:lpstr>
      <vt:lpstr>Esempio 1</vt:lpstr>
      <vt:lpstr>Esempio 2</vt:lpstr>
      <vt:lpstr>Esempio 3</vt:lpstr>
      <vt:lpstr>Esempio 4</vt:lpstr>
      <vt:lpstr>Esempio 5</vt:lpstr>
      <vt:lpstr>Test Varianza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Della Lunga</dc:creator>
  <cp:lastModifiedBy>Giovanni Della Lunga</cp:lastModifiedBy>
  <dcterms:created xsi:type="dcterms:W3CDTF">2024-05-07T16:56:04Z</dcterms:created>
  <dcterms:modified xsi:type="dcterms:W3CDTF">2024-08-13T16:41:18Z</dcterms:modified>
</cp:coreProperties>
</file>