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pomat\Documents\Itmo\4course\modeling\lab3\"/>
    </mc:Choice>
  </mc:AlternateContent>
  <xr:revisionPtr revIDLastSave="0" documentId="13_ncr:1_{7E28DB81-59F8-48C4-A962-55269D493148}" xr6:coauthVersionLast="45" xr6:coauthVersionMax="45" xr10:uidLastSave="{00000000-0000-0000-0000-000000000000}"/>
  <bookViews>
    <workbookView xWindow="-120" yWindow="-120" windowWidth="29040" windowHeight="16440" activeTab="9" xr2:uid="{00000000-000D-0000-FFFF-FFFF00000000}"/>
  </bookViews>
  <sheets>
    <sheet name="Вариант 1" sheetId="1" r:id="rId1"/>
    <sheet name="Вариант 2" sheetId="11" r:id="rId2"/>
    <sheet name="Вариант 3" sheetId="12" r:id="rId3"/>
    <sheet name="Вариант 4" sheetId="13" r:id="rId4"/>
    <sheet name="Вариант 5" sheetId="14" r:id="rId5"/>
    <sheet name="Вариант 6" sheetId="15" r:id="rId6"/>
    <sheet name="Вариант 7" sheetId="16" r:id="rId7"/>
    <sheet name="Вариант 8" sheetId="17" r:id="rId8"/>
    <sheet name="Вариант 9" sheetId="18" r:id="rId9"/>
    <sheet name="Сравнение" sheetId="9" r:id="rId10"/>
  </sheets>
  <definedNames>
    <definedName name="_xlnm._FilterDatabase" localSheetId="1" hidden="1">'Вариант 2'!$M$9:$U$29</definedName>
    <definedName name="_xlnm._FilterDatabase" localSheetId="2" hidden="1">'Вариант 3'!$M$9:$U$29</definedName>
    <definedName name="_xlnm._FilterDatabase" localSheetId="3" hidden="1">'Вариант 4'!$M$9:$U$29</definedName>
    <definedName name="_xlnm._FilterDatabase" localSheetId="4" hidden="1">'Вариант 5'!$M$9:$U$29</definedName>
    <definedName name="_xlnm._FilterDatabase" localSheetId="5" hidden="1">'Вариант 6'!$M$9:$U$29</definedName>
    <definedName name="_xlnm._FilterDatabase" localSheetId="6" hidden="1">'Вариант 7'!$M$9:$U$29</definedName>
    <definedName name="_xlnm._FilterDatabase" localSheetId="7" hidden="1">'Вариант 8'!$M$9:$U$29</definedName>
    <definedName name="_xlnm._FilterDatabase" localSheetId="8" hidden="1">'Вариант 9'!$M$9:$U$29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9" l="1"/>
  <c r="D11" i="9"/>
  <c r="I11" i="9"/>
  <c r="H11" i="9"/>
  <c r="G11" i="9"/>
  <c r="F11" i="9"/>
  <c r="C11" i="9"/>
  <c r="E11" i="9"/>
  <c r="J8" i="9"/>
  <c r="I8" i="9"/>
  <c r="H8" i="9"/>
  <c r="G8" i="9"/>
  <c r="F8" i="9"/>
  <c r="E8" i="9"/>
  <c r="D8" i="9"/>
  <c r="C8" i="9"/>
  <c r="J5" i="9"/>
  <c r="I5" i="9"/>
  <c r="H5" i="9"/>
  <c r="G5" i="9"/>
  <c r="F5" i="9"/>
  <c r="E5" i="9"/>
  <c r="D5" i="9"/>
  <c r="C5" i="9"/>
  <c r="F2" i="9"/>
  <c r="J2" i="9"/>
  <c r="I2" i="9"/>
  <c r="H2" i="9"/>
  <c r="G2" i="9"/>
  <c r="E2" i="9"/>
  <c r="D2" i="9"/>
  <c r="C2" i="9"/>
  <c r="I23" i="18"/>
  <c r="J23" i="18" s="1"/>
  <c r="K23" i="18" s="1"/>
  <c r="G23" i="18"/>
  <c r="H23" i="18" s="1"/>
  <c r="F23" i="18"/>
  <c r="E23" i="18"/>
  <c r="C23" i="18"/>
  <c r="D23" i="18" s="1"/>
  <c r="I22" i="18"/>
  <c r="J22" i="18" s="1"/>
  <c r="K22" i="18" s="1"/>
  <c r="G22" i="18"/>
  <c r="F22" i="18"/>
  <c r="E22" i="18"/>
  <c r="C22" i="18"/>
  <c r="I21" i="18"/>
  <c r="J21" i="18" s="1"/>
  <c r="K21" i="18" s="1"/>
  <c r="G21" i="18"/>
  <c r="F21" i="18"/>
  <c r="E21" i="18"/>
  <c r="C21" i="18"/>
  <c r="D22" i="18" s="1"/>
  <c r="I20" i="18"/>
  <c r="J20" i="18" s="1"/>
  <c r="K20" i="18" s="1"/>
  <c r="G20" i="18"/>
  <c r="H21" i="18" s="1"/>
  <c r="F20" i="18"/>
  <c r="E20" i="18"/>
  <c r="C20" i="18"/>
  <c r="J19" i="18"/>
  <c r="K19" i="18" s="1"/>
  <c r="I19" i="18"/>
  <c r="G19" i="18"/>
  <c r="H19" i="18" s="1"/>
  <c r="F19" i="18"/>
  <c r="E19" i="18"/>
  <c r="C19" i="18"/>
  <c r="I18" i="18"/>
  <c r="J18" i="18" s="1"/>
  <c r="K18" i="18" s="1"/>
  <c r="G18" i="18"/>
  <c r="F18" i="18"/>
  <c r="E18" i="18"/>
  <c r="D18" i="18"/>
  <c r="C18" i="18"/>
  <c r="D19" i="18" s="1"/>
  <c r="I17" i="18"/>
  <c r="J17" i="18" s="1"/>
  <c r="K17" i="18" s="1"/>
  <c r="G17" i="18"/>
  <c r="H17" i="18" s="1"/>
  <c r="F17" i="18"/>
  <c r="E17" i="18"/>
  <c r="C17" i="18"/>
  <c r="J16" i="18"/>
  <c r="K16" i="18" s="1"/>
  <c r="I16" i="18"/>
  <c r="G16" i="18"/>
  <c r="F16" i="18"/>
  <c r="E16" i="18"/>
  <c r="C16" i="18"/>
  <c r="I15" i="18"/>
  <c r="J15" i="18" s="1"/>
  <c r="G15" i="18"/>
  <c r="H15" i="18" s="1"/>
  <c r="F15" i="18"/>
  <c r="E15" i="18"/>
  <c r="C15" i="18"/>
  <c r="D15" i="18" s="1"/>
  <c r="I14" i="18"/>
  <c r="J14" i="18" s="1"/>
  <c r="G14" i="18"/>
  <c r="H14" i="18" s="1"/>
  <c r="F14" i="18"/>
  <c r="E14" i="18"/>
  <c r="C14" i="18"/>
  <c r="J13" i="18"/>
  <c r="K13" i="18" s="1"/>
  <c r="I13" i="18"/>
  <c r="G13" i="18"/>
  <c r="F13" i="18"/>
  <c r="E13" i="18"/>
  <c r="C13" i="18"/>
  <c r="J12" i="18"/>
  <c r="K12" i="18" s="1"/>
  <c r="I12" i="18"/>
  <c r="G12" i="18"/>
  <c r="H12" i="18" s="1"/>
  <c r="F12" i="18"/>
  <c r="E12" i="18"/>
  <c r="C12" i="18"/>
  <c r="D12" i="18" s="1"/>
  <c r="I11" i="18"/>
  <c r="J11" i="18" s="1"/>
  <c r="K11" i="18" s="1"/>
  <c r="G11" i="18"/>
  <c r="F11" i="18"/>
  <c r="E11" i="18"/>
  <c r="C11" i="18"/>
  <c r="I10" i="18"/>
  <c r="J10" i="18" s="1"/>
  <c r="G10" i="18"/>
  <c r="F10" i="18"/>
  <c r="E10" i="18"/>
  <c r="C10" i="18"/>
  <c r="I9" i="18"/>
  <c r="J9" i="18" s="1"/>
  <c r="K9" i="18" s="1"/>
  <c r="G9" i="18"/>
  <c r="H9" i="18" s="1"/>
  <c r="F9" i="18"/>
  <c r="E9" i="18"/>
  <c r="C9" i="18"/>
  <c r="I8" i="18"/>
  <c r="J8" i="18" s="1"/>
  <c r="K8" i="18" s="1"/>
  <c r="G8" i="18"/>
  <c r="H8" i="18" s="1"/>
  <c r="F8" i="18"/>
  <c r="E8" i="18"/>
  <c r="C8" i="18"/>
  <c r="I7" i="18"/>
  <c r="J7" i="18" s="1"/>
  <c r="K7" i="18" s="1"/>
  <c r="G7" i="18"/>
  <c r="F7" i="18"/>
  <c r="E7" i="18"/>
  <c r="C7" i="18"/>
  <c r="I6" i="18"/>
  <c r="J6" i="18" s="1"/>
  <c r="G6" i="18"/>
  <c r="H6" i="18" s="1"/>
  <c r="F6" i="18"/>
  <c r="E6" i="18"/>
  <c r="D6" i="18"/>
  <c r="C6" i="18"/>
  <c r="I5" i="18"/>
  <c r="J5" i="18" s="1"/>
  <c r="K5" i="18" s="1"/>
  <c r="G5" i="18"/>
  <c r="F5" i="18"/>
  <c r="E5" i="18"/>
  <c r="C5" i="18"/>
  <c r="I4" i="18"/>
  <c r="J4" i="18" s="1"/>
  <c r="K4" i="18" s="1"/>
  <c r="G4" i="18"/>
  <c r="F4" i="18"/>
  <c r="E4" i="18"/>
  <c r="C4" i="18"/>
  <c r="D4" i="18" s="1"/>
  <c r="I23" i="17"/>
  <c r="J23" i="17" s="1"/>
  <c r="K23" i="17" s="1"/>
  <c r="G23" i="17"/>
  <c r="F23" i="17"/>
  <c r="E23" i="17"/>
  <c r="C23" i="17"/>
  <c r="I22" i="17"/>
  <c r="J22" i="17" s="1"/>
  <c r="K22" i="17" s="1"/>
  <c r="G22" i="17"/>
  <c r="F22" i="17"/>
  <c r="E22" i="17"/>
  <c r="C22" i="17"/>
  <c r="D22" i="17" s="1"/>
  <c r="I21" i="17"/>
  <c r="J21" i="17" s="1"/>
  <c r="G21" i="17"/>
  <c r="H22" i="17" s="1"/>
  <c r="F21" i="17"/>
  <c r="E21" i="17"/>
  <c r="C21" i="17"/>
  <c r="J20" i="17"/>
  <c r="K20" i="17" s="1"/>
  <c r="I20" i="17"/>
  <c r="G20" i="17"/>
  <c r="F20" i="17"/>
  <c r="E20" i="17"/>
  <c r="C20" i="17"/>
  <c r="D20" i="17" s="1"/>
  <c r="J19" i="17"/>
  <c r="K19" i="17" s="1"/>
  <c r="I19" i="17"/>
  <c r="G19" i="17"/>
  <c r="F19" i="17"/>
  <c r="E19" i="17"/>
  <c r="C19" i="17"/>
  <c r="I18" i="17"/>
  <c r="J18" i="17" s="1"/>
  <c r="G18" i="17"/>
  <c r="H18" i="17" s="1"/>
  <c r="F18" i="17"/>
  <c r="E18" i="17"/>
  <c r="C18" i="17"/>
  <c r="I17" i="17"/>
  <c r="J17" i="17" s="1"/>
  <c r="K17" i="17" s="1"/>
  <c r="G17" i="17"/>
  <c r="H17" i="17" s="1"/>
  <c r="F17" i="17"/>
  <c r="E17" i="17"/>
  <c r="C17" i="17"/>
  <c r="D17" i="17" s="1"/>
  <c r="I16" i="17"/>
  <c r="J16" i="17" s="1"/>
  <c r="G16" i="17"/>
  <c r="H16" i="17" s="1"/>
  <c r="F16" i="17"/>
  <c r="E16" i="17"/>
  <c r="C16" i="17"/>
  <c r="D16" i="17" s="1"/>
  <c r="J15" i="17"/>
  <c r="K15" i="17" s="1"/>
  <c r="I15" i="17"/>
  <c r="G15" i="17"/>
  <c r="F15" i="17"/>
  <c r="E15" i="17"/>
  <c r="C15" i="17"/>
  <c r="I14" i="17"/>
  <c r="J14" i="17" s="1"/>
  <c r="G14" i="17"/>
  <c r="F14" i="17"/>
  <c r="E14" i="17"/>
  <c r="C14" i="17"/>
  <c r="D14" i="17" s="1"/>
  <c r="I13" i="17"/>
  <c r="J13" i="17" s="1"/>
  <c r="G13" i="17"/>
  <c r="H13" i="17" s="1"/>
  <c r="F13" i="17"/>
  <c r="E13" i="17"/>
  <c r="C13" i="17"/>
  <c r="I12" i="17"/>
  <c r="J12" i="17" s="1"/>
  <c r="K12" i="17" s="1"/>
  <c r="G12" i="17"/>
  <c r="F12" i="17"/>
  <c r="E12" i="17"/>
  <c r="C12" i="17"/>
  <c r="D13" i="17" s="1"/>
  <c r="I11" i="17"/>
  <c r="J11" i="17" s="1"/>
  <c r="G11" i="17"/>
  <c r="F11" i="17"/>
  <c r="E11" i="17"/>
  <c r="C11" i="17"/>
  <c r="D11" i="17" s="1"/>
  <c r="I10" i="17"/>
  <c r="J10" i="17" s="1"/>
  <c r="G10" i="17"/>
  <c r="H10" i="17" s="1"/>
  <c r="F10" i="17"/>
  <c r="E10" i="17"/>
  <c r="C10" i="17"/>
  <c r="J9" i="17"/>
  <c r="K9" i="17" s="1"/>
  <c r="I9" i="17"/>
  <c r="H9" i="17"/>
  <c r="G9" i="17"/>
  <c r="F9" i="17"/>
  <c r="E9" i="17"/>
  <c r="C9" i="17"/>
  <c r="D9" i="17" s="1"/>
  <c r="I8" i="17"/>
  <c r="J8" i="17" s="1"/>
  <c r="K8" i="17" s="1"/>
  <c r="G8" i="17"/>
  <c r="F8" i="17"/>
  <c r="E8" i="17"/>
  <c r="C8" i="17"/>
  <c r="I7" i="17"/>
  <c r="J7" i="17" s="1"/>
  <c r="K7" i="17" s="1"/>
  <c r="G7" i="17"/>
  <c r="H7" i="17" s="1"/>
  <c r="F7" i="17"/>
  <c r="E7" i="17"/>
  <c r="C7" i="17"/>
  <c r="I6" i="17"/>
  <c r="J6" i="17" s="1"/>
  <c r="K6" i="17" s="1"/>
  <c r="G6" i="17"/>
  <c r="H6" i="17" s="1"/>
  <c r="F6" i="17"/>
  <c r="E6" i="17"/>
  <c r="C6" i="17"/>
  <c r="D6" i="17" s="1"/>
  <c r="I5" i="17"/>
  <c r="J5" i="17" s="1"/>
  <c r="G5" i="17"/>
  <c r="H5" i="17" s="1"/>
  <c r="F5" i="17"/>
  <c r="E5" i="17"/>
  <c r="C5" i="17"/>
  <c r="I4" i="17"/>
  <c r="J4" i="17" s="1"/>
  <c r="K4" i="17" s="1"/>
  <c r="G4" i="17"/>
  <c r="H4" i="17" s="1"/>
  <c r="F4" i="17"/>
  <c r="E4" i="17"/>
  <c r="C4" i="17"/>
  <c r="D4" i="17" s="1"/>
  <c r="I23" i="16"/>
  <c r="J23" i="16" s="1"/>
  <c r="K23" i="16" s="1"/>
  <c r="G23" i="16"/>
  <c r="F23" i="16"/>
  <c r="E23" i="16"/>
  <c r="C23" i="16"/>
  <c r="D23" i="16" s="1"/>
  <c r="I22" i="16"/>
  <c r="J22" i="16" s="1"/>
  <c r="K22" i="16" s="1"/>
  <c r="G22" i="16"/>
  <c r="H22" i="16" s="1"/>
  <c r="F22" i="16"/>
  <c r="E22" i="16"/>
  <c r="C22" i="16"/>
  <c r="I21" i="16"/>
  <c r="J21" i="16" s="1"/>
  <c r="K21" i="16" s="1"/>
  <c r="H21" i="16"/>
  <c r="G21" i="16"/>
  <c r="F21" i="16"/>
  <c r="E21" i="16"/>
  <c r="C21" i="16"/>
  <c r="D21" i="16" s="1"/>
  <c r="J20" i="16"/>
  <c r="K20" i="16" s="1"/>
  <c r="I20" i="16"/>
  <c r="G20" i="16"/>
  <c r="F20" i="16"/>
  <c r="E20" i="16"/>
  <c r="C20" i="16"/>
  <c r="I19" i="16"/>
  <c r="J19" i="16" s="1"/>
  <c r="K19" i="16" s="1"/>
  <c r="G19" i="16"/>
  <c r="H19" i="16" s="1"/>
  <c r="F19" i="16"/>
  <c r="E19" i="16"/>
  <c r="C19" i="16"/>
  <c r="I18" i="16"/>
  <c r="J18" i="16" s="1"/>
  <c r="K18" i="16" s="1"/>
  <c r="G18" i="16"/>
  <c r="F18" i="16"/>
  <c r="E18" i="16"/>
  <c r="C18" i="16"/>
  <c r="D18" i="16" s="1"/>
  <c r="I17" i="16"/>
  <c r="J17" i="16" s="1"/>
  <c r="K17" i="16" s="1"/>
  <c r="G17" i="16"/>
  <c r="F17" i="16"/>
  <c r="E17" i="16"/>
  <c r="D17" i="16"/>
  <c r="C17" i="16"/>
  <c r="J16" i="16"/>
  <c r="I16" i="16"/>
  <c r="G16" i="16"/>
  <c r="H16" i="16" s="1"/>
  <c r="F16" i="16"/>
  <c r="E16" i="16"/>
  <c r="C16" i="16"/>
  <c r="I15" i="16"/>
  <c r="J15" i="16" s="1"/>
  <c r="K15" i="16" s="1"/>
  <c r="G15" i="16"/>
  <c r="F15" i="16"/>
  <c r="E15" i="16"/>
  <c r="C15" i="16"/>
  <c r="D15" i="16" s="1"/>
  <c r="I14" i="16"/>
  <c r="J14" i="16" s="1"/>
  <c r="K14" i="16" s="1"/>
  <c r="G14" i="16"/>
  <c r="F14" i="16"/>
  <c r="E14" i="16"/>
  <c r="C14" i="16"/>
  <c r="I13" i="16"/>
  <c r="J13" i="16" s="1"/>
  <c r="G13" i="16"/>
  <c r="H13" i="16" s="1"/>
  <c r="F13" i="16"/>
  <c r="E13" i="16"/>
  <c r="C13" i="16"/>
  <c r="D13" i="16" s="1"/>
  <c r="I12" i="16"/>
  <c r="J12" i="16" s="1"/>
  <c r="K12" i="16" s="1"/>
  <c r="G12" i="16"/>
  <c r="F12" i="16"/>
  <c r="E12" i="16"/>
  <c r="D12" i="16"/>
  <c r="C12" i="16"/>
  <c r="I11" i="16"/>
  <c r="J11" i="16" s="1"/>
  <c r="K11" i="16" s="1"/>
  <c r="G11" i="16"/>
  <c r="H11" i="16" s="1"/>
  <c r="F11" i="16"/>
  <c r="E11" i="16"/>
  <c r="C11" i="16"/>
  <c r="I10" i="16"/>
  <c r="J10" i="16" s="1"/>
  <c r="K10" i="16" s="1"/>
  <c r="H10" i="16"/>
  <c r="G10" i="16"/>
  <c r="F10" i="16"/>
  <c r="E10" i="16"/>
  <c r="C10" i="16"/>
  <c r="D11" i="16" s="1"/>
  <c r="I9" i="16"/>
  <c r="J9" i="16" s="1"/>
  <c r="K9" i="16" s="1"/>
  <c r="G9" i="16"/>
  <c r="F9" i="16"/>
  <c r="E9" i="16"/>
  <c r="C9" i="16"/>
  <c r="D9" i="16" s="1"/>
  <c r="I8" i="16"/>
  <c r="J8" i="16" s="1"/>
  <c r="K8" i="16" s="1"/>
  <c r="G8" i="16"/>
  <c r="H8" i="16" s="1"/>
  <c r="F8" i="16"/>
  <c r="E8" i="16"/>
  <c r="C8" i="16"/>
  <c r="I7" i="16"/>
  <c r="J7" i="16" s="1"/>
  <c r="G7" i="16"/>
  <c r="F7" i="16"/>
  <c r="E7" i="16"/>
  <c r="C7" i="16"/>
  <c r="D7" i="16" s="1"/>
  <c r="I6" i="16"/>
  <c r="J6" i="16" s="1"/>
  <c r="K6" i="16" s="1"/>
  <c r="G6" i="16"/>
  <c r="H7" i="16" s="1"/>
  <c r="F6" i="16"/>
  <c r="E6" i="16"/>
  <c r="C6" i="16"/>
  <c r="J5" i="16"/>
  <c r="K5" i="16" s="1"/>
  <c r="I5" i="16"/>
  <c r="H5" i="16"/>
  <c r="G5" i="16"/>
  <c r="F5" i="16"/>
  <c r="E5" i="16"/>
  <c r="C5" i="16"/>
  <c r="J4" i="16"/>
  <c r="K4" i="16" s="1"/>
  <c r="I4" i="16"/>
  <c r="G4" i="16"/>
  <c r="H4" i="16" s="1"/>
  <c r="F4" i="16"/>
  <c r="E4" i="16"/>
  <c r="C4" i="16"/>
  <c r="D4" i="16" s="1"/>
  <c r="I23" i="15"/>
  <c r="J23" i="15" s="1"/>
  <c r="G23" i="15"/>
  <c r="F23" i="15"/>
  <c r="E23" i="15"/>
  <c r="D23" i="15"/>
  <c r="C23" i="15"/>
  <c r="I22" i="15"/>
  <c r="J22" i="15" s="1"/>
  <c r="K22" i="15" s="1"/>
  <c r="G22" i="15"/>
  <c r="F22" i="15"/>
  <c r="E22" i="15"/>
  <c r="C22" i="15"/>
  <c r="I21" i="15"/>
  <c r="J21" i="15" s="1"/>
  <c r="K21" i="15" s="1"/>
  <c r="G21" i="15"/>
  <c r="H22" i="15" s="1"/>
  <c r="F21" i="15"/>
  <c r="E21" i="15"/>
  <c r="C21" i="15"/>
  <c r="D21" i="15" s="1"/>
  <c r="I20" i="15"/>
  <c r="J20" i="15" s="1"/>
  <c r="K20" i="15" s="1"/>
  <c r="G20" i="15"/>
  <c r="H20" i="15" s="1"/>
  <c r="F20" i="15"/>
  <c r="E20" i="15"/>
  <c r="C20" i="15"/>
  <c r="D20" i="15" s="1"/>
  <c r="J19" i="15"/>
  <c r="K19" i="15" s="1"/>
  <c r="I19" i="15"/>
  <c r="G19" i="15"/>
  <c r="H19" i="15" s="1"/>
  <c r="F19" i="15"/>
  <c r="E19" i="15"/>
  <c r="C19" i="15"/>
  <c r="I18" i="15"/>
  <c r="J18" i="15" s="1"/>
  <c r="G18" i="15"/>
  <c r="H18" i="15" s="1"/>
  <c r="F18" i="15"/>
  <c r="E18" i="15"/>
  <c r="C18" i="15"/>
  <c r="D18" i="15" s="1"/>
  <c r="K17" i="15"/>
  <c r="J17" i="15"/>
  <c r="I17" i="15"/>
  <c r="G17" i="15"/>
  <c r="F17" i="15"/>
  <c r="E17" i="15"/>
  <c r="C17" i="15"/>
  <c r="I16" i="15"/>
  <c r="J16" i="15" s="1"/>
  <c r="G16" i="15"/>
  <c r="H16" i="15" s="1"/>
  <c r="F16" i="15"/>
  <c r="E16" i="15"/>
  <c r="C16" i="15"/>
  <c r="D17" i="15" s="1"/>
  <c r="I15" i="15"/>
  <c r="J15" i="15" s="1"/>
  <c r="K15" i="15" s="1"/>
  <c r="G15" i="15"/>
  <c r="H15" i="15" s="1"/>
  <c r="F15" i="15"/>
  <c r="E15" i="15"/>
  <c r="C15" i="15"/>
  <c r="D15" i="15" s="1"/>
  <c r="I14" i="15"/>
  <c r="J14" i="15" s="1"/>
  <c r="G14" i="15"/>
  <c r="F14" i="15"/>
  <c r="E14" i="15"/>
  <c r="C14" i="15"/>
  <c r="I13" i="15"/>
  <c r="J13" i="15" s="1"/>
  <c r="G13" i="15"/>
  <c r="F13" i="15"/>
  <c r="E13" i="15"/>
  <c r="C13" i="15"/>
  <c r="D14" i="15" s="1"/>
  <c r="I12" i="15"/>
  <c r="J12" i="15" s="1"/>
  <c r="K12" i="15" s="1"/>
  <c r="H12" i="15"/>
  <c r="G12" i="15"/>
  <c r="F12" i="15"/>
  <c r="E12" i="15"/>
  <c r="C12" i="15"/>
  <c r="D12" i="15" s="1"/>
  <c r="I11" i="15"/>
  <c r="J11" i="15" s="1"/>
  <c r="K11" i="15" s="1"/>
  <c r="G11" i="15"/>
  <c r="H11" i="15" s="1"/>
  <c r="F11" i="15"/>
  <c r="E11" i="15"/>
  <c r="C11" i="15"/>
  <c r="I10" i="15"/>
  <c r="J10" i="15" s="1"/>
  <c r="K10" i="15" s="1"/>
  <c r="G10" i="15"/>
  <c r="F10" i="15"/>
  <c r="E10" i="15"/>
  <c r="C10" i="15"/>
  <c r="I9" i="15"/>
  <c r="J9" i="15" s="1"/>
  <c r="G9" i="15"/>
  <c r="H10" i="15" s="1"/>
  <c r="F9" i="15"/>
  <c r="E9" i="15"/>
  <c r="C9" i="15"/>
  <c r="D9" i="15" s="1"/>
  <c r="J8" i="15"/>
  <c r="K8" i="15" s="1"/>
  <c r="I8" i="15"/>
  <c r="G8" i="15"/>
  <c r="F8" i="15"/>
  <c r="E8" i="15"/>
  <c r="C8" i="15"/>
  <c r="I7" i="15"/>
  <c r="J7" i="15" s="1"/>
  <c r="G7" i="15"/>
  <c r="H7" i="15" s="1"/>
  <c r="F7" i="15"/>
  <c r="E7" i="15"/>
  <c r="C7" i="15"/>
  <c r="D7" i="15" s="1"/>
  <c r="I6" i="15"/>
  <c r="J6" i="15" s="1"/>
  <c r="K6" i="15" s="1"/>
  <c r="G6" i="15"/>
  <c r="H6" i="15" s="1"/>
  <c r="F6" i="15"/>
  <c r="E6" i="15"/>
  <c r="C6" i="15"/>
  <c r="D6" i="15" s="1"/>
  <c r="I5" i="15"/>
  <c r="J5" i="15" s="1"/>
  <c r="K5" i="15" s="1"/>
  <c r="G5" i="15"/>
  <c r="F5" i="15"/>
  <c r="E5" i="15"/>
  <c r="C5" i="15"/>
  <c r="I4" i="15"/>
  <c r="J4" i="15" s="1"/>
  <c r="K4" i="15" s="1"/>
  <c r="G4" i="15"/>
  <c r="H4" i="15" s="1"/>
  <c r="F4" i="15"/>
  <c r="E4" i="15"/>
  <c r="C4" i="15"/>
  <c r="D4" i="15" s="1"/>
  <c r="I23" i="14"/>
  <c r="J23" i="14" s="1"/>
  <c r="G23" i="14"/>
  <c r="F23" i="14"/>
  <c r="E23" i="14"/>
  <c r="C23" i="14"/>
  <c r="I22" i="14"/>
  <c r="J22" i="14" s="1"/>
  <c r="G22" i="14"/>
  <c r="F22" i="14"/>
  <c r="E22" i="14"/>
  <c r="C22" i="14"/>
  <c r="I21" i="14"/>
  <c r="J21" i="14" s="1"/>
  <c r="G21" i="14"/>
  <c r="F21" i="14"/>
  <c r="E21" i="14"/>
  <c r="C21" i="14"/>
  <c r="I20" i="14"/>
  <c r="J20" i="14" s="1"/>
  <c r="G20" i="14"/>
  <c r="F20" i="14"/>
  <c r="E20" i="14"/>
  <c r="C20" i="14"/>
  <c r="I19" i="14"/>
  <c r="J19" i="14" s="1"/>
  <c r="G19" i="14"/>
  <c r="F19" i="14"/>
  <c r="E19" i="14"/>
  <c r="C19" i="14"/>
  <c r="I18" i="14"/>
  <c r="J18" i="14" s="1"/>
  <c r="G18" i="14"/>
  <c r="F18" i="14"/>
  <c r="E18" i="14"/>
  <c r="C18" i="14"/>
  <c r="D18" i="14" s="1"/>
  <c r="I17" i="14"/>
  <c r="J17" i="14" s="1"/>
  <c r="G17" i="14"/>
  <c r="F17" i="14"/>
  <c r="E17" i="14"/>
  <c r="C17" i="14"/>
  <c r="I16" i="14"/>
  <c r="J16" i="14" s="1"/>
  <c r="G16" i="14"/>
  <c r="F16" i="14"/>
  <c r="E16" i="14"/>
  <c r="C16" i="14"/>
  <c r="I15" i="14"/>
  <c r="J15" i="14" s="1"/>
  <c r="G15" i="14"/>
  <c r="F15" i="14"/>
  <c r="E15" i="14"/>
  <c r="C15" i="14"/>
  <c r="I14" i="14"/>
  <c r="J14" i="14" s="1"/>
  <c r="G14" i="14"/>
  <c r="H14" i="14" s="1"/>
  <c r="F14" i="14"/>
  <c r="E14" i="14"/>
  <c r="C14" i="14"/>
  <c r="I13" i="14"/>
  <c r="J13" i="14" s="1"/>
  <c r="G13" i="14"/>
  <c r="F13" i="14"/>
  <c r="E13" i="14"/>
  <c r="C13" i="14"/>
  <c r="I12" i="14"/>
  <c r="J12" i="14" s="1"/>
  <c r="G12" i="14"/>
  <c r="F12" i="14"/>
  <c r="E12" i="14"/>
  <c r="C12" i="14"/>
  <c r="I11" i="14"/>
  <c r="J11" i="14" s="1"/>
  <c r="G11" i="14"/>
  <c r="H11" i="14" s="1"/>
  <c r="F11" i="14"/>
  <c r="E11" i="14"/>
  <c r="C11" i="14"/>
  <c r="I10" i="14"/>
  <c r="J10" i="14" s="1"/>
  <c r="G10" i="14"/>
  <c r="F10" i="14"/>
  <c r="E10" i="14"/>
  <c r="C10" i="14"/>
  <c r="I9" i="14"/>
  <c r="J9" i="14" s="1"/>
  <c r="G9" i="14"/>
  <c r="F9" i="14"/>
  <c r="E9" i="14"/>
  <c r="C9" i="14"/>
  <c r="I8" i="14"/>
  <c r="J8" i="14" s="1"/>
  <c r="G8" i="14"/>
  <c r="F8" i="14"/>
  <c r="E8" i="14"/>
  <c r="C8" i="14"/>
  <c r="D8" i="14" s="1"/>
  <c r="I7" i="14"/>
  <c r="J7" i="14" s="1"/>
  <c r="G7" i="14"/>
  <c r="F7" i="14"/>
  <c r="E7" i="14"/>
  <c r="C7" i="14"/>
  <c r="I6" i="14"/>
  <c r="J6" i="14" s="1"/>
  <c r="G6" i="14"/>
  <c r="F6" i="14"/>
  <c r="E6" i="14"/>
  <c r="C6" i="14"/>
  <c r="I5" i="14"/>
  <c r="J5" i="14" s="1"/>
  <c r="G5" i="14"/>
  <c r="H5" i="14" s="1"/>
  <c r="F5" i="14"/>
  <c r="E5" i="14"/>
  <c r="C5" i="14"/>
  <c r="I4" i="14"/>
  <c r="J4" i="14" s="1"/>
  <c r="G4" i="14"/>
  <c r="H4" i="14" s="1"/>
  <c r="F4" i="14"/>
  <c r="E4" i="14"/>
  <c r="C4" i="14"/>
  <c r="D4" i="14" s="1"/>
  <c r="I23" i="13"/>
  <c r="J23" i="13" s="1"/>
  <c r="G23" i="13"/>
  <c r="H23" i="13" s="1"/>
  <c r="F23" i="13"/>
  <c r="E23" i="13"/>
  <c r="C23" i="13"/>
  <c r="I22" i="13"/>
  <c r="J22" i="13" s="1"/>
  <c r="K22" i="13" s="1"/>
  <c r="G22" i="13"/>
  <c r="F22" i="13"/>
  <c r="E22" i="13"/>
  <c r="C22" i="13"/>
  <c r="I21" i="13"/>
  <c r="J21" i="13" s="1"/>
  <c r="G21" i="13"/>
  <c r="H21" i="13" s="1"/>
  <c r="F21" i="13"/>
  <c r="E21" i="13"/>
  <c r="C21" i="13"/>
  <c r="D21" i="13" s="1"/>
  <c r="I20" i="13"/>
  <c r="J20" i="13" s="1"/>
  <c r="G20" i="13"/>
  <c r="H20" i="13" s="1"/>
  <c r="F20" i="13"/>
  <c r="E20" i="13"/>
  <c r="C20" i="13"/>
  <c r="J19" i="13"/>
  <c r="K19" i="13" s="1"/>
  <c r="I19" i="13"/>
  <c r="G19" i="13"/>
  <c r="F19" i="13"/>
  <c r="E19" i="13"/>
  <c r="C19" i="13"/>
  <c r="D19" i="13" s="1"/>
  <c r="I18" i="13"/>
  <c r="J18" i="13" s="1"/>
  <c r="K18" i="13" s="1"/>
  <c r="G18" i="13"/>
  <c r="F18" i="13"/>
  <c r="E18" i="13"/>
  <c r="C18" i="13"/>
  <c r="I17" i="13"/>
  <c r="J17" i="13" s="1"/>
  <c r="K17" i="13" s="1"/>
  <c r="G17" i="13"/>
  <c r="H17" i="13" s="1"/>
  <c r="F17" i="13"/>
  <c r="E17" i="13"/>
  <c r="C17" i="13"/>
  <c r="D17" i="13" s="1"/>
  <c r="I16" i="13"/>
  <c r="J16" i="13" s="1"/>
  <c r="G16" i="13"/>
  <c r="F16" i="13"/>
  <c r="E16" i="13"/>
  <c r="C16" i="13"/>
  <c r="I15" i="13"/>
  <c r="J15" i="13" s="1"/>
  <c r="K15" i="13" s="1"/>
  <c r="G15" i="13"/>
  <c r="F15" i="13"/>
  <c r="E15" i="13"/>
  <c r="C15" i="13"/>
  <c r="D15" i="13" s="1"/>
  <c r="I14" i="13"/>
  <c r="J14" i="13" s="1"/>
  <c r="K14" i="13" s="1"/>
  <c r="G14" i="13"/>
  <c r="H14" i="13" s="1"/>
  <c r="F14" i="13"/>
  <c r="E14" i="13"/>
  <c r="C14" i="13"/>
  <c r="I13" i="13"/>
  <c r="J13" i="13" s="1"/>
  <c r="K13" i="13" s="1"/>
  <c r="G13" i="13"/>
  <c r="F13" i="13"/>
  <c r="E13" i="13"/>
  <c r="C13" i="13"/>
  <c r="I12" i="13"/>
  <c r="J12" i="13" s="1"/>
  <c r="G12" i="13"/>
  <c r="F12" i="13"/>
  <c r="E12" i="13"/>
  <c r="C12" i="13"/>
  <c r="D12" i="13" s="1"/>
  <c r="I11" i="13"/>
  <c r="J11" i="13" s="1"/>
  <c r="K11" i="13" s="1"/>
  <c r="G11" i="13"/>
  <c r="H11" i="13" s="1"/>
  <c r="F11" i="13"/>
  <c r="E11" i="13"/>
  <c r="C11" i="13"/>
  <c r="I10" i="13"/>
  <c r="J10" i="13" s="1"/>
  <c r="K10" i="13" s="1"/>
  <c r="G10" i="13"/>
  <c r="F10" i="13"/>
  <c r="E10" i="13"/>
  <c r="C10" i="13"/>
  <c r="D10" i="13" s="1"/>
  <c r="I9" i="13"/>
  <c r="J9" i="13" s="1"/>
  <c r="G9" i="13"/>
  <c r="F9" i="13"/>
  <c r="E9" i="13"/>
  <c r="D9" i="13"/>
  <c r="C9" i="13"/>
  <c r="I8" i="13"/>
  <c r="J8" i="13" s="1"/>
  <c r="K8" i="13" s="1"/>
  <c r="G8" i="13"/>
  <c r="H8" i="13" s="1"/>
  <c r="F8" i="13"/>
  <c r="E8" i="13"/>
  <c r="C8" i="13"/>
  <c r="D8" i="13" s="1"/>
  <c r="I7" i="13"/>
  <c r="J7" i="13" s="1"/>
  <c r="K7" i="13" s="1"/>
  <c r="G7" i="13"/>
  <c r="F7" i="13"/>
  <c r="E7" i="13"/>
  <c r="C7" i="13"/>
  <c r="I6" i="13"/>
  <c r="J6" i="13" s="1"/>
  <c r="G6" i="13"/>
  <c r="F6" i="13"/>
  <c r="E6" i="13"/>
  <c r="C6" i="13"/>
  <c r="I5" i="13"/>
  <c r="J5" i="13" s="1"/>
  <c r="G5" i="13"/>
  <c r="H5" i="13" s="1"/>
  <c r="F5" i="13"/>
  <c r="E5" i="13"/>
  <c r="C5" i="13"/>
  <c r="I4" i="13"/>
  <c r="J4" i="13" s="1"/>
  <c r="K4" i="13" s="1"/>
  <c r="H4" i="13"/>
  <c r="G4" i="13"/>
  <c r="F4" i="13"/>
  <c r="E4" i="13"/>
  <c r="C4" i="13"/>
  <c r="D4" i="13" s="1"/>
  <c r="I23" i="12"/>
  <c r="J23" i="12" s="1"/>
  <c r="G23" i="12"/>
  <c r="H23" i="12" s="1"/>
  <c r="F23" i="12"/>
  <c r="E23" i="12"/>
  <c r="C23" i="12"/>
  <c r="J22" i="12"/>
  <c r="K22" i="12" s="1"/>
  <c r="I22" i="12"/>
  <c r="G22" i="12"/>
  <c r="F22" i="12"/>
  <c r="E22" i="12"/>
  <c r="C22" i="12"/>
  <c r="I21" i="12"/>
  <c r="J21" i="12" s="1"/>
  <c r="G21" i="12"/>
  <c r="H21" i="12" s="1"/>
  <c r="F21" i="12"/>
  <c r="E21" i="12"/>
  <c r="C21" i="12"/>
  <c r="D21" i="12" s="1"/>
  <c r="I20" i="12"/>
  <c r="J20" i="12" s="1"/>
  <c r="K20" i="12" s="1"/>
  <c r="G20" i="12"/>
  <c r="F20" i="12"/>
  <c r="E20" i="12"/>
  <c r="C20" i="12"/>
  <c r="I19" i="12"/>
  <c r="J19" i="12" s="1"/>
  <c r="K19" i="12" s="1"/>
  <c r="G19" i="12"/>
  <c r="F19" i="12"/>
  <c r="E19" i="12"/>
  <c r="C19" i="12"/>
  <c r="I18" i="12"/>
  <c r="J18" i="12" s="1"/>
  <c r="K18" i="12" s="1"/>
  <c r="G18" i="12"/>
  <c r="H18" i="12" s="1"/>
  <c r="F18" i="12"/>
  <c r="E18" i="12"/>
  <c r="C18" i="12"/>
  <c r="D18" i="12" s="1"/>
  <c r="J17" i="12"/>
  <c r="K17" i="12" s="1"/>
  <c r="I17" i="12"/>
  <c r="G17" i="12"/>
  <c r="F17" i="12"/>
  <c r="E17" i="12"/>
  <c r="C17" i="12"/>
  <c r="I16" i="12"/>
  <c r="J16" i="12" s="1"/>
  <c r="G16" i="12"/>
  <c r="H16" i="12" s="1"/>
  <c r="F16" i="12"/>
  <c r="E16" i="12"/>
  <c r="C16" i="12"/>
  <c r="I15" i="12"/>
  <c r="J15" i="12" s="1"/>
  <c r="G15" i="12"/>
  <c r="H15" i="12" s="1"/>
  <c r="F15" i="12"/>
  <c r="E15" i="12"/>
  <c r="C15" i="12"/>
  <c r="D15" i="12" s="1"/>
  <c r="I14" i="12"/>
  <c r="J14" i="12" s="1"/>
  <c r="G14" i="12"/>
  <c r="F14" i="12"/>
  <c r="E14" i="12"/>
  <c r="C14" i="12"/>
  <c r="I13" i="12"/>
  <c r="J13" i="12" s="1"/>
  <c r="G13" i="12"/>
  <c r="H13" i="12" s="1"/>
  <c r="F13" i="12"/>
  <c r="E13" i="12"/>
  <c r="C13" i="12"/>
  <c r="I12" i="12"/>
  <c r="J12" i="12" s="1"/>
  <c r="G12" i="12"/>
  <c r="H12" i="12" s="1"/>
  <c r="F12" i="12"/>
  <c r="E12" i="12"/>
  <c r="C12" i="12"/>
  <c r="I11" i="12"/>
  <c r="J11" i="12" s="1"/>
  <c r="K11" i="12" s="1"/>
  <c r="G11" i="12"/>
  <c r="F11" i="12"/>
  <c r="E11" i="12"/>
  <c r="C11" i="12"/>
  <c r="I10" i="12"/>
  <c r="J10" i="12" s="1"/>
  <c r="G10" i="12"/>
  <c r="H10" i="12" s="1"/>
  <c r="F10" i="12"/>
  <c r="E10" i="12"/>
  <c r="C10" i="12"/>
  <c r="I9" i="12"/>
  <c r="J9" i="12" s="1"/>
  <c r="G9" i="12"/>
  <c r="H9" i="12" s="1"/>
  <c r="F9" i="12"/>
  <c r="E9" i="12"/>
  <c r="C9" i="12"/>
  <c r="D9" i="12" s="1"/>
  <c r="I8" i="12"/>
  <c r="J8" i="12" s="1"/>
  <c r="G8" i="12"/>
  <c r="F8" i="12"/>
  <c r="E8" i="12"/>
  <c r="C8" i="12"/>
  <c r="I7" i="12"/>
  <c r="J7" i="12" s="1"/>
  <c r="G7" i="12"/>
  <c r="H8" i="12" s="1"/>
  <c r="F7" i="12"/>
  <c r="E7" i="12"/>
  <c r="C7" i="12"/>
  <c r="I6" i="12"/>
  <c r="J6" i="12" s="1"/>
  <c r="K6" i="12" s="1"/>
  <c r="G6" i="12"/>
  <c r="F6" i="12"/>
  <c r="E6" i="12"/>
  <c r="C6" i="12"/>
  <c r="D6" i="12" s="1"/>
  <c r="I5" i="12"/>
  <c r="J5" i="12" s="1"/>
  <c r="G5" i="12"/>
  <c r="H5" i="12" s="1"/>
  <c r="F5" i="12"/>
  <c r="E5" i="12"/>
  <c r="C5" i="12"/>
  <c r="I4" i="12"/>
  <c r="J4" i="12" s="1"/>
  <c r="K4" i="12" s="1"/>
  <c r="G4" i="12"/>
  <c r="H4" i="12" s="1"/>
  <c r="F4" i="12"/>
  <c r="E4" i="12"/>
  <c r="C4" i="12"/>
  <c r="D4" i="12" s="1"/>
  <c r="K22" i="14" l="1"/>
  <c r="K19" i="14"/>
  <c r="K7" i="14"/>
  <c r="K17" i="14"/>
  <c r="H8" i="14"/>
  <c r="K18" i="14"/>
  <c r="D9" i="14"/>
  <c r="D5" i="14"/>
  <c r="D21" i="14"/>
  <c r="D10" i="18"/>
  <c r="D13" i="18"/>
  <c r="D16" i="18"/>
  <c r="D7" i="18"/>
  <c r="D11" i="18"/>
  <c r="D5" i="18"/>
  <c r="D9" i="18"/>
  <c r="D14" i="18"/>
  <c r="D17" i="18"/>
  <c r="D20" i="18"/>
  <c r="K6" i="18"/>
  <c r="K15" i="18"/>
  <c r="H10" i="18"/>
  <c r="H13" i="18"/>
  <c r="H5" i="18"/>
  <c r="H7" i="18"/>
  <c r="K10" i="18"/>
  <c r="H16" i="18"/>
  <c r="H11" i="18"/>
  <c r="H22" i="18"/>
  <c r="K14" i="18"/>
  <c r="H18" i="18"/>
  <c r="D8" i="18"/>
  <c r="H4" i="18"/>
  <c r="H20" i="18"/>
  <c r="D21" i="18"/>
  <c r="D18" i="17"/>
  <c r="D21" i="17"/>
  <c r="D19" i="17"/>
  <c r="D10" i="17"/>
  <c r="D8" i="17"/>
  <c r="D5" i="17"/>
  <c r="K21" i="17"/>
  <c r="K18" i="17"/>
  <c r="K5" i="17"/>
  <c r="K10" i="17"/>
  <c r="K13" i="17"/>
  <c r="K16" i="17"/>
  <c r="H14" i="17"/>
  <c r="K11" i="17"/>
  <c r="K14" i="17"/>
  <c r="H21" i="17"/>
  <c r="H23" i="17"/>
  <c r="H12" i="17"/>
  <c r="H15" i="17"/>
  <c r="H11" i="17"/>
  <c r="H20" i="17"/>
  <c r="D15" i="17"/>
  <c r="H8" i="17"/>
  <c r="D12" i="17"/>
  <c r="H19" i="17"/>
  <c r="D7" i="17"/>
  <c r="D23" i="17"/>
  <c r="D10" i="16"/>
  <c r="D16" i="16"/>
  <c r="D19" i="16"/>
  <c r="D5" i="16"/>
  <c r="D8" i="16"/>
  <c r="D14" i="16"/>
  <c r="D20" i="16"/>
  <c r="K13" i="16"/>
  <c r="K16" i="16"/>
  <c r="H6" i="16"/>
  <c r="H9" i="16"/>
  <c r="H14" i="16"/>
  <c r="H17" i="16"/>
  <c r="H20" i="16"/>
  <c r="K7" i="16"/>
  <c r="H12" i="16"/>
  <c r="H15" i="16"/>
  <c r="H23" i="16"/>
  <c r="D6" i="16"/>
  <c r="H18" i="16"/>
  <c r="D22" i="16"/>
  <c r="D10" i="15"/>
  <c r="D16" i="15"/>
  <c r="D19" i="15"/>
  <c r="D22" i="15"/>
  <c r="D5" i="15"/>
  <c r="D8" i="15"/>
  <c r="D11" i="15"/>
  <c r="K18" i="15"/>
  <c r="K7" i="15"/>
  <c r="H21" i="15"/>
  <c r="K13" i="15"/>
  <c r="K16" i="15"/>
  <c r="H5" i="15"/>
  <c r="H8" i="15"/>
  <c r="H14" i="15"/>
  <c r="H17" i="15"/>
  <c r="K14" i="15"/>
  <c r="H23" i="15"/>
  <c r="K9" i="15"/>
  <c r="H13" i="15"/>
  <c r="K23" i="15"/>
  <c r="H9" i="15"/>
  <c r="D13" i="15"/>
  <c r="K8" i="14"/>
  <c r="K5" i="14"/>
  <c r="H6" i="14"/>
  <c r="K9" i="14"/>
  <c r="K6" i="14"/>
  <c r="K13" i="14"/>
  <c r="H23" i="14"/>
  <c r="H17" i="14"/>
  <c r="H20" i="14"/>
  <c r="D7" i="14"/>
  <c r="D11" i="14"/>
  <c r="D6" i="14"/>
  <c r="D12" i="14"/>
  <c r="D15" i="14"/>
  <c r="D22" i="14"/>
  <c r="D16" i="14"/>
  <c r="D14" i="14"/>
  <c r="D10" i="14"/>
  <c r="D17" i="14"/>
  <c r="D20" i="14"/>
  <c r="K20" i="14"/>
  <c r="H12" i="14"/>
  <c r="H18" i="14"/>
  <c r="H9" i="14"/>
  <c r="K12" i="14"/>
  <c r="K15" i="14"/>
  <c r="H21" i="14"/>
  <c r="K4" i="14"/>
  <c r="H7" i="14"/>
  <c r="K21" i="14"/>
  <c r="H16" i="14"/>
  <c r="K11" i="14"/>
  <c r="H13" i="14"/>
  <c r="K16" i="14"/>
  <c r="K10" i="14"/>
  <c r="H19" i="14"/>
  <c r="H22" i="14"/>
  <c r="K14" i="14"/>
  <c r="K23" i="14"/>
  <c r="D13" i="14"/>
  <c r="D19" i="14"/>
  <c r="H15" i="14"/>
  <c r="H10" i="14"/>
  <c r="D23" i="14"/>
  <c r="H12" i="13"/>
  <c r="K6" i="13"/>
  <c r="K12" i="13"/>
  <c r="H15" i="13"/>
  <c r="H18" i="13"/>
  <c r="H6" i="13"/>
  <c r="K9" i="13"/>
  <c r="H7" i="13"/>
  <c r="H10" i="13"/>
  <c r="K21" i="13"/>
  <c r="H13" i="13"/>
  <c r="H16" i="13"/>
  <c r="H9" i="13"/>
  <c r="K16" i="13"/>
  <c r="H22" i="13"/>
  <c r="K5" i="13"/>
  <c r="K20" i="13"/>
  <c r="K23" i="13"/>
  <c r="D18" i="13"/>
  <c r="D13" i="13"/>
  <c r="D16" i="13"/>
  <c r="D22" i="13"/>
  <c r="D5" i="13"/>
  <c r="D11" i="13"/>
  <c r="D14" i="13"/>
  <c r="D7" i="13"/>
  <c r="D20" i="13"/>
  <c r="D6" i="13"/>
  <c r="H19" i="13"/>
  <c r="D23" i="13"/>
  <c r="D22" i="12"/>
  <c r="D16" i="12"/>
  <c r="D10" i="12"/>
  <c r="D17" i="12"/>
  <c r="D20" i="12"/>
  <c r="D19" i="12"/>
  <c r="D14" i="12"/>
  <c r="D8" i="12"/>
  <c r="D11" i="12"/>
  <c r="D5" i="12"/>
  <c r="D13" i="12"/>
  <c r="K23" i="12"/>
  <c r="H6" i="12"/>
  <c r="K9" i="12"/>
  <c r="K12" i="12"/>
  <c r="K15" i="12"/>
  <c r="K21" i="12"/>
  <c r="K7" i="12"/>
  <c r="K10" i="12"/>
  <c r="K16" i="12"/>
  <c r="K13" i="12"/>
  <c r="H22" i="12"/>
  <c r="H11" i="12"/>
  <c r="K5" i="12"/>
  <c r="K8" i="12"/>
  <c r="H14" i="12"/>
  <c r="H17" i="12"/>
  <c r="K14" i="12"/>
  <c r="H20" i="12"/>
  <c r="H7" i="12"/>
  <c r="D12" i="12"/>
  <c r="D7" i="12"/>
  <c r="H19" i="12"/>
  <c r="D23" i="12"/>
  <c r="C5" i="11" l="1"/>
  <c r="E5" i="11"/>
  <c r="F5" i="11"/>
  <c r="G5" i="11"/>
  <c r="I5" i="11"/>
  <c r="J5" i="11" s="1"/>
  <c r="C6" i="11"/>
  <c r="E6" i="11"/>
  <c r="F6" i="11"/>
  <c r="G6" i="11"/>
  <c r="I6" i="11"/>
  <c r="J6" i="11" s="1"/>
  <c r="C7" i="11"/>
  <c r="E7" i="11"/>
  <c r="F7" i="11"/>
  <c r="G7" i="11"/>
  <c r="I7" i="11"/>
  <c r="J7" i="11" s="1"/>
  <c r="K7" i="11" s="1"/>
  <c r="C8" i="11"/>
  <c r="E8" i="11"/>
  <c r="F8" i="11"/>
  <c r="G8" i="11"/>
  <c r="I8" i="11"/>
  <c r="J8" i="11" s="1"/>
  <c r="K8" i="11" s="1"/>
  <c r="C9" i="11"/>
  <c r="E9" i="11"/>
  <c r="F9" i="11"/>
  <c r="G9" i="11"/>
  <c r="I9" i="11"/>
  <c r="J9" i="11" s="1"/>
  <c r="C10" i="11"/>
  <c r="E10" i="11"/>
  <c r="F10" i="11"/>
  <c r="G10" i="11"/>
  <c r="I10" i="11"/>
  <c r="J10" i="11"/>
  <c r="K10" i="11" s="1"/>
  <c r="C11" i="11"/>
  <c r="D11" i="11" s="1"/>
  <c r="E11" i="11"/>
  <c r="F11" i="11"/>
  <c r="G11" i="11"/>
  <c r="I11" i="11"/>
  <c r="J11" i="11" s="1"/>
  <c r="K11" i="11" s="1"/>
  <c r="C12" i="11"/>
  <c r="E12" i="11"/>
  <c r="F12" i="11"/>
  <c r="G12" i="11"/>
  <c r="I12" i="11"/>
  <c r="J12" i="11" s="1"/>
  <c r="K12" i="11" s="1"/>
  <c r="C13" i="11"/>
  <c r="E13" i="11"/>
  <c r="F13" i="11"/>
  <c r="G13" i="11"/>
  <c r="H13" i="11" s="1"/>
  <c r="I13" i="11"/>
  <c r="J13" i="11" s="1"/>
  <c r="K13" i="11" s="1"/>
  <c r="C14" i="11"/>
  <c r="E14" i="11"/>
  <c r="F14" i="11"/>
  <c r="G14" i="11"/>
  <c r="I14" i="11"/>
  <c r="J14" i="11" s="1"/>
  <c r="C15" i="11"/>
  <c r="E15" i="11"/>
  <c r="F15" i="11"/>
  <c r="G15" i="11"/>
  <c r="I15" i="11"/>
  <c r="J15" i="11" s="1"/>
  <c r="K15" i="11" s="1"/>
  <c r="C16" i="11"/>
  <c r="E16" i="11"/>
  <c r="F16" i="11"/>
  <c r="G16" i="11"/>
  <c r="I16" i="11"/>
  <c r="J16" i="11" s="1"/>
  <c r="C17" i="11"/>
  <c r="E17" i="11"/>
  <c r="F17" i="11"/>
  <c r="G17" i="11"/>
  <c r="I17" i="11"/>
  <c r="J17" i="11" s="1"/>
  <c r="C18" i="11"/>
  <c r="E18" i="11"/>
  <c r="F18" i="11"/>
  <c r="G18" i="11"/>
  <c r="I18" i="11"/>
  <c r="J18" i="11" s="1"/>
  <c r="K18" i="11" s="1"/>
  <c r="C19" i="11"/>
  <c r="D19" i="11" s="1"/>
  <c r="E19" i="11"/>
  <c r="F19" i="11"/>
  <c r="G19" i="11"/>
  <c r="I19" i="11"/>
  <c r="J19" i="11" s="1"/>
  <c r="C20" i="11"/>
  <c r="E20" i="11"/>
  <c r="F20" i="11"/>
  <c r="G20" i="11"/>
  <c r="I20" i="11"/>
  <c r="J20" i="11" s="1"/>
  <c r="C21" i="11"/>
  <c r="E21" i="11"/>
  <c r="F21" i="11"/>
  <c r="G21" i="11"/>
  <c r="I21" i="11"/>
  <c r="J21" i="11" s="1"/>
  <c r="C22" i="11"/>
  <c r="E22" i="11"/>
  <c r="F22" i="11"/>
  <c r="G22" i="11"/>
  <c r="I22" i="11"/>
  <c r="J22" i="11" s="1"/>
  <c r="C23" i="11"/>
  <c r="E23" i="11"/>
  <c r="F23" i="11"/>
  <c r="G23" i="11"/>
  <c r="I23" i="11"/>
  <c r="J23" i="11" s="1"/>
  <c r="I4" i="11"/>
  <c r="J4" i="11" s="1"/>
  <c r="G4" i="11"/>
  <c r="H4" i="11" s="1"/>
  <c r="F4" i="11"/>
  <c r="E4" i="11"/>
  <c r="C4" i="11"/>
  <c r="D4" i="11" s="1"/>
  <c r="C14" i="1"/>
  <c r="D14" i="1"/>
  <c r="E14" i="1"/>
  <c r="F14" i="1"/>
  <c r="G14" i="1"/>
  <c r="I14" i="1"/>
  <c r="J1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B5" i="9" s="1"/>
  <c r="F23" i="1"/>
  <c r="B8" i="9" s="1"/>
  <c r="G23" i="1"/>
  <c r="B11" i="9" s="1"/>
  <c r="C5" i="1"/>
  <c r="D5" i="1" s="1"/>
  <c r="C6" i="1"/>
  <c r="D6" i="1" s="1"/>
  <c r="C7" i="1"/>
  <c r="C8" i="1"/>
  <c r="C9" i="1"/>
  <c r="D9" i="1" s="1"/>
  <c r="C10" i="1"/>
  <c r="C11" i="1"/>
  <c r="C12" i="1"/>
  <c r="C13" i="1"/>
  <c r="C15" i="1"/>
  <c r="C16" i="1"/>
  <c r="C17" i="1"/>
  <c r="D17" i="1"/>
  <c r="C18" i="1"/>
  <c r="C19" i="1"/>
  <c r="C20" i="1"/>
  <c r="C21" i="1"/>
  <c r="D21" i="1" s="1"/>
  <c r="C22" i="1"/>
  <c r="C23" i="1"/>
  <c r="D4" i="1"/>
  <c r="I4" i="1"/>
  <c r="J4" i="1" s="1"/>
  <c r="F4" i="1"/>
  <c r="E4" i="1"/>
  <c r="G4" i="1"/>
  <c r="H4" i="1" s="1"/>
  <c r="O1" i="9"/>
  <c r="N23" i="9"/>
  <c r="N21" i="9"/>
  <c r="N22" i="9"/>
  <c r="C4" i="1"/>
  <c r="H22" i="1" l="1"/>
  <c r="H14" i="1"/>
  <c r="H5" i="1"/>
  <c r="K4" i="1"/>
  <c r="K14" i="1"/>
  <c r="H19" i="1"/>
  <c r="K17" i="1"/>
  <c r="H6" i="1"/>
  <c r="D14" i="11"/>
  <c r="K17" i="11"/>
  <c r="H20" i="11"/>
  <c r="K21" i="11"/>
  <c r="K19" i="11"/>
  <c r="H19" i="11"/>
  <c r="K16" i="11"/>
  <c r="H21" i="11"/>
  <c r="K20" i="11"/>
  <c r="H22" i="11"/>
  <c r="H23" i="11"/>
  <c r="H17" i="11"/>
  <c r="K23" i="11"/>
  <c r="H18" i="11"/>
  <c r="D18" i="11"/>
  <c r="D6" i="11"/>
  <c r="K22" i="11"/>
  <c r="H14" i="11"/>
  <c r="D5" i="11"/>
  <c r="D23" i="11"/>
  <c r="D12" i="11"/>
  <c r="D16" i="11"/>
  <c r="H15" i="11"/>
  <c r="K14" i="11"/>
  <c r="H12" i="11"/>
  <c r="D10" i="11"/>
  <c r="H10" i="11"/>
  <c r="H11" i="11"/>
  <c r="K9" i="11"/>
  <c r="H9" i="11"/>
  <c r="D8" i="11"/>
  <c r="H8" i="11"/>
  <c r="H7" i="11"/>
  <c r="K6" i="11"/>
  <c r="H6" i="11"/>
  <c r="H5" i="11"/>
  <c r="K5" i="11"/>
  <c r="D7" i="11"/>
  <c r="D9" i="11"/>
  <c r="D21" i="11"/>
  <c r="D22" i="11"/>
  <c r="D15" i="11"/>
  <c r="D13" i="11"/>
  <c r="D17" i="11"/>
  <c r="D20" i="11"/>
  <c r="H16" i="11"/>
  <c r="K4" i="11"/>
  <c r="H23" i="1"/>
  <c r="K22" i="1"/>
  <c r="D23" i="1"/>
  <c r="K21" i="1"/>
  <c r="D22" i="1"/>
  <c r="K19" i="1"/>
  <c r="D20" i="1"/>
  <c r="D19" i="1"/>
  <c r="H18" i="1"/>
  <c r="D18" i="1"/>
  <c r="D15" i="1"/>
  <c r="D11" i="1"/>
  <c r="H7" i="1"/>
  <c r="H15" i="1"/>
  <c r="H20" i="1"/>
  <c r="K5" i="1"/>
  <c r="H13" i="1"/>
  <c r="K13" i="1"/>
  <c r="D13" i="1"/>
  <c r="K12" i="1"/>
  <c r="D12" i="1"/>
  <c r="K11" i="1"/>
  <c r="K10" i="1"/>
  <c r="K9" i="1"/>
  <c r="D10" i="1"/>
  <c r="K8" i="1"/>
  <c r="H9" i="1"/>
  <c r="K7" i="1"/>
  <c r="H8" i="1"/>
  <c r="D7" i="1"/>
  <c r="K16" i="1"/>
  <c r="K20" i="1"/>
  <c r="H16" i="1"/>
  <c r="H17" i="1"/>
  <c r="K18" i="1"/>
  <c r="K6" i="1"/>
  <c r="H12" i="1"/>
  <c r="H11" i="1"/>
  <c r="H10" i="1"/>
  <c r="K15" i="1"/>
  <c r="H21" i="1"/>
  <c r="K23" i="1"/>
  <c r="B2" i="9"/>
  <c r="D8" i="1"/>
  <c r="D16" i="1"/>
</calcChain>
</file>

<file path=xl/sharedStrings.xml><?xml version="1.0" encoding="utf-8"?>
<sst xmlns="http://schemas.openxmlformats.org/spreadsheetml/2006/main" count="428" uniqueCount="66">
  <si>
    <t>Исх. Данные
(вариант 1)</t>
  </si>
  <si>
    <t>K</t>
  </si>
  <si>
    <t>E</t>
  </si>
  <si>
    <t>поток</t>
  </si>
  <si>
    <t>a</t>
  </si>
  <si>
    <t>b</t>
  </si>
  <si>
    <t>КВ</t>
  </si>
  <si>
    <t>Заявок</t>
  </si>
  <si>
    <t>Потери</t>
  </si>
  <si>
    <t>Вер-ть потери</t>
  </si>
  <si>
    <t>П (%)</t>
  </si>
  <si>
    <t>Длина очер.</t>
  </si>
  <si>
    <t>Загрузка</t>
  </si>
  <si>
    <t>Ср.вр. ож.</t>
  </si>
  <si>
    <t>О (%)</t>
  </si>
  <si>
    <t>Дов. инт.</t>
  </si>
  <si>
    <t>Д (%)</t>
  </si>
  <si>
    <t>Вариант 1</t>
  </si>
  <si>
    <t>Вариант 2</t>
  </si>
  <si>
    <t>Вариант 3</t>
  </si>
  <si>
    <t>Вариант 4</t>
  </si>
  <si>
    <t>Вариант 5</t>
  </si>
  <si>
    <t>Вариант 6</t>
  </si>
  <si>
    <t>Вариант 7</t>
  </si>
  <si>
    <t>Вариант 8</t>
  </si>
  <si>
    <t>Вероятность потери</t>
  </si>
  <si>
    <t>Длина очереди</t>
  </si>
  <si>
    <t>Среднее время ожидания</t>
  </si>
  <si>
    <t>Длина переходного процесса</t>
  </si>
  <si>
    <t>прост</t>
  </si>
  <si>
    <t>1/2</t>
  </si>
  <si>
    <t>LABel23</t>
  </si>
  <si>
    <t>BUF1+Buf2 (ave.count)</t>
  </si>
  <si>
    <t>avg(util1, util2)</t>
  </si>
  <si>
    <t>(0,7 * ave.time.buf1 + 0,3 *  ave.time.buf2)</t>
  </si>
  <si>
    <t>ave.time.buf1</t>
  </si>
  <si>
    <t>ave.time.buf2</t>
  </si>
  <si>
    <t>СКО</t>
  </si>
  <si>
    <t>AVE.CONT 1</t>
  </si>
  <si>
    <t>AVE.CONT 2</t>
  </si>
  <si>
    <t>UTIL1</t>
  </si>
  <si>
    <t>UTIL2</t>
  </si>
  <si>
    <t>TU_BUF1 STD</t>
  </si>
  <si>
    <t>TU_BUF2 STD</t>
  </si>
  <si>
    <t>0,7 * TU_BUF1 + 0,3 * TU_BUF2</t>
  </si>
  <si>
    <t>TERMINATE</t>
  </si>
  <si>
    <t>UZEL1_UTIL</t>
  </si>
  <si>
    <t>UZEL2_UTIL</t>
  </si>
  <si>
    <t>BUF1_AVE_CONT</t>
  </si>
  <si>
    <t>BUF2_AVE_CONT</t>
  </si>
  <si>
    <t>BUF1_AVE_TIME</t>
  </si>
  <si>
    <t>BUF2_AVE_TIME</t>
  </si>
  <si>
    <t>TU_BUF1_STD_DEV</t>
  </si>
  <si>
    <t>TU_BUF2_STD_DEV</t>
  </si>
  <si>
    <t>4/2</t>
  </si>
  <si>
    <t>Трасса</t>
  </si>
  <si>
    <t>Аппрокс</t>
  </si>
  <si>
    <t>Вариант 9</t>
  </si>
  <si>
    <t>Исх. Данные
(вариант 2)</t>
  </si>
  <si>
    <t>Исх. Данные
(вариант 3)</t>
  </si>
  <si>
    <t>Исх. Данные
(вариант 4)</t>
  </si>
  <si>
    <t>Исх. Данные
(вариант 5)</t>
  </si>
  <si>
    <t>Исх. Данные
(вариант 6)</t>
  </si>
  <si>
    <t>Исх. Данные
(вариант 7)</t>
  </si>
  <si>
    <t>Исх. Данные
(вариант 8)</t>
  </si>
  <si>
    <t>Исх. Данные
(вариант 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</si>
</sst>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00"/>
    <numFmt numFmtId="165" formatCode="\±##0.000"/>
  </numFmts>
  <fonts count="17">
    <font>
      <sz val="10"/>
      <color rgb="FF000000"/>
      <name val="Arial"/>
      <scheme val="minor"/>
    </font>
    <font>
      <b/>
      <sz val="11"/>
      <color rgb="FF000000"/>
      <name val="Arial"/>
    </font>
    <font>
      <sz val="10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b/>
      <sz val="10"/>
      <color theme="1"/>
      <name val="Arial"/>
      <scheme val="minor"/>
    </font>
    <font>
      <sz val="11"/>
      <color rgb="FF000000"/>
      <name val="Aptos"/>
    </font>
    <font>
      <sz val="10"/>
      <color rgb="FF000000"/>
      <name val="Arial"/>
      <family val="2"/>
      <charset val="204"/>
      <scheme val="minor"/>
    </font>
    <font>
      <sz val="11"/>
      <color rgb="FF000000"/>
      <name val="Arial"/>
      <family val="2"/>
      <charset val="204"/>
    </font>
    <font>
      <sz val="10"/>
      <color rgb="FF000000"/>
      <name val="Aptos"/>
    </font>
    <font>
      <b/>
      <sz val="11"/>
      <color rgb="FF00000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8"/>
      <name val="Arial"/>
      <scheme val="minor"/>
    </font>
    <font>
      <b/>
      <sz val="11"/>
      <color rgb="FF00B050"/>
      <name val="Arial"/>
      <family val="2"/>
      <charset val="204"/>
    </font>
    <font>
      <b/>
      <sz val="10"/>
      <color rgb="FF00B050"/>
      <name val="Arial"/>
      <family val="2"/>
      <charset val="204"/>
      <scheme val="minor"/>
    </font>
    <font>
      <sz val="11"/>
      <name val="Arial"/>
      <family val="2"/>
      <charset val="204"/>
    </font>
    <font>
      <sz val="1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6B26B"/>
        <bgColor rgb="FFF6B26B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3F3F3"/>
      </right>
      <top style="thin">
        <color rgb="FFF3F3F3"/>
      </top>
      <bottom style="thin">
        <color rgb="FF000000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3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left" wrapText="1"/>
    </xf>
    <xf numFmtId="0" fontId="4" fillId="0" borderId="3" xfId="0" applyFont="1" applyBorder="1" applyAlignment="1">
      <alignment horizontal="center" wrapText="1"/>
    </xf>
    <xf numFmtId="0" fontId="3" fillId="2" borderId="8" xfId="0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0" fontId="3" fillId="0" borderId="3" xfId="0" applyFont="1" applyBorder="1" applyAlignment="1">
      <alignment horizontal="center" vertical="top" wrapText="1"/>
    </xf>
    <xf numFmtId="10" fontId="3" fillId="3" borderId="3" xfId="0" applyNumberFormat="1" applyFont="1" applyFill="1" applyBorder="1" applyAlignment="1">
      <alignment horizontal="center" vertical="top" wrapText="1"/>
    </xf>
    <xf numFmtId="164" fontId="3" fillId="0" borderId="3" xfId="0" applyNumberFormat="1" applyFont="1" applyBorder="1" applyAlignment="1">
      <alignment horizontal="center" vertical="top" wrapText="1"/>
    </xf>
    <xf numFmtId="165" fontId="3" fillId="3" borderId="3" xfId="0" applyNumberFormat="1" applyFont="1" applyFill="1" applyBorder="1" applyAlignment="1">
      <alignment horizontal="center" vertical="top" wrapText="1"/>
    </xf>
    <xf numFmtId="0" fontId="3" fillId="4" borderId="3" xfId="0" applyFont="1" applyFill="1" applyBorder="1"/>
    <xf numFmtId="0" fontId="5" fillId="5" borderId="3" xfId="0" applyFont="1" applyFill="1" applyBorder="1" applyAlignment="1"/>
    <xf numFmtId="0" fontId="3" fillId="0" borderId="0" xfId="0" applyFont="1"/>
    <xf numFmtId="10" fontId="3" fillId="0" borderId="3" xfId="0" applyNumberFormat="1" applyFont="1" applyBorder="1"/>
    <xf numFmtId="164" fontId="3" fillId="0" borderId="3" xfId="0" applyNumberFormat="1" applyFont="1" applyBorder="1"/>
    <xf numFmtId="0" fontId="3" fillId="0" borderId="0" xfId="0" applyFont="1" applyAlignment="1"/>
    <xf numFmtId="10" fontId="3" fillId="0" borderId="0" xfId="0" applyNumberFormat="1" applyFont="1"/>
    <xf numFmtId="0" fontId="6" fillId="0" borderId="0" xfId="0" applyFont="1" applyAlignment="1"/>
    <xf numFmtId="49" fontId="8" fillId="0" borderId="3" xfId="0" applyNumberFormat="1" applyFont="1" applyBorder="1" applyAlignment="1">
      <alignment horizont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0" xfId="0" applyFont="1" applyAlignment="1"/>
    <xf numFmtId="0" fontId="10" fillId="0" borderId="3" xfId="0" applyFont="1" applyBorder="1" applyAlignment="1">
      <alignment horizontal="center" wrapText="1"/>
    </xf>
    <xf numFmtId="0" fontId="11" fillId="0" borderId="10" xfId="0" applyFont="1" applyFill="1" applyBorder="1" applyAlignment="1">
      <alignment horizontal="center" vertical="top" wrapText="1"/>
    </xf>
    <xf numFmtId="10" fontId="0" fillId="0" borderId="0" xfId="0" applyNumberFormat="1" applyFont="1" applyAlignment="1"/>
    <xf numFmtId="0" fontId="13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horizontal="center" vertical="top" wrapText="1"/>
    </xf>
    <xf numFmtId="10" fontId="14" fillId="3" borderId="3" xfId="0" applyNumberFormat="1" applyFont="1" applyFill="1" applyBorder="1" applyAlignment="1">
      <alignment horizontal="center" vertical="top" wrapText="1"/>
    </xf>
    <xf numFmtId="164" fontId="14" fillId="0" borderId="3" xfId="0" applyNumberFormat="1" applyFont="1" applyBorder="1" applyAlignment="1">
      <alignment horizontal="center" vertical="top" wrapText="1"/>
    </xf>
    <xf numFmtId="0" fontId="14" fillId="0" borderId="0" xfId="0" applyFont="1" applyAlignment="1"/>
    <xf numFmtId="165" fontId="14" fillId="3" borderId="3" xfId="0" applyNumberFormat="1" applyFont="1" applyFill="1" applyBorder="1" applyAlignment="1">
      <alignment horizontal="center" vertical="top" wrapText="1"/>
    </xf>
    <xf numFmtId="0" fontId="15" fillId="0" borderId="3" xfId="0" applyFont="1" applyBorder="1" applyAlignment="1">
      <alignment horizontal="center" wrapText="1"/>
    </xf>
    <xf numFmtId="0" fontId="16" fillId="0" borderId="0" xfId="0" applyFont="1" applyAlignment="1"/>
    <xf numFmtId="10" fontId="16" fillId="3" borderId="3" xfId="0" applyNumberFormat="1" applyFont="1" applyFill="1" applyBorder="1" applyAlignment="1">
      <alignment horizontal="center" vertical="top" wrapText="1"/>
    </xf>
    <xf numFmtId="164" fontId="16" fillId="0" borderId="3" xfId="0" applyNumberFormat="1" applyFont="1" applyBorder="1" applyAlignment="1">
      <alignment horizontal="center" vertical="top" wrapText="1"/>
    </xf>
    <xf numFmtId="165" fontId="16" fillId="3" borderId="3" xfId="0" applyNumberFormat="1" applyFont="1" applyFill="1" applyBorder="1" applyAlignment="1">
      <alignment horizontal="center" vertical="top" wrapText="1"/>
    </xf>
    <xf numFmtId="0" fontId="7" fillId="0" borderId="11" xfId="0" applyFont="1" applyBorder="1" applyAlignment="1">
      <alignment horizontal="right" wrapText="1"/>
    </xf>
    <xf numFmtId="0" fontId="7" fillId="0" borderId="12" xfId="0" applyFont="1" applyBorder="1" applyAlignment="1">
      <alignment horizontal="right" wrapText="1"/>
    </xf>
    <xf numFmtId="0" fontId="7" fillId="0" borderId="13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10" fillId="0" borderId="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Длина очереди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Сравнение!$A$5</c:f>
              <c:strCache>
                <c:ptCount val="1"/>
                <c:pt idx="0">
                  <c:v>Длина очереди</c:v>
                </c:pt>
              </c:strCache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Сравнение!$B$4:$J$4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Сравнение!$B$5:$J$5</c:f>
              <c:numCache>
                <c:formatCode>##0.000</c:formatCode>
                <c:ptCount val="9"/>
                <c:pt idx="0">
                  <c:v>0.47599999999999998</c:v>
                </c:pt>
                <c:pt idx="1">
                  <c:v>1.722</c:v>
                </c:pt>
                <c:pt idx="2">
                  <c:v>1.365</c:v>
                </c:pt>
                <c:pt idx="3">
                  <c:v>0.45999999999999996</c:v>
                </c:pt>
                <c:pt idx="4">
                  <c:v>1.7799999999999998</c:v>
                </c:pt>
                <c:pt idx="5">
                  <c:v>1.3109999999999999</c:v>
                </c:pt>
                <c:pt idx="6">
                  <c:v>0.46199999999999997</c:v>
                </c:pt>
                <c:pt idx="7">
                  <c:v>1.7749999999999999</c:v>
                </c:pt>
                <c:pt idx="8" formatCode="General">
                  <c:v>1.3109999999999999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F9C-4B86-8ABD-771FBC3E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156352"/>
        <c:axId val="1764131765"/>
      </c:barChart>
      <c:catAx>
        <c:axId val="73115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64131765"/>
        <c:crosses val="autoZero"/>
        <c:auto val="1"/>
        <c:lblAlgn val="ctr"/>
        <c:lblOffset val="100"/>
        <c:noMultiLvlLbl val="1"/>
      </c:catAx>
      <c:valAx>
        <c:axId val="1764131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Длина очереди</a:t>
                </a:r>
              </a:p>
            </c:rich>
          </c:tx>
          <c:overlay val="0"/>
        </c:title>
        <c:numFmt formatCode="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311563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Вероятность потери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Сравнение!$A$2</c:f>
              <c:strCache>
                <c:ptCount val="1"/>
                <c:pt idx="0">
                  <c:v>Вероятность потери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Сравнение!$B$1:$J$1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Сравнение!$B$2:$J$2</c:f>
              <c:numCache>
                <c:formatCode>0.00%</c:formatCode>
                <c:ptCount val="9"/>
                <c:pt idx="0">
                  <c:v>0.2208</c:v>
                </c:pt>
                <c:pt idx="1">
                  <c:v>0.6179</c:v>
                </c:pt>
                <c:pt idx="2">
                  <c:v>0.12330000000000001</c:v>
                </c:pt>
                <c:pt idx="3">
                  <c:v>0.19209999999999999</c:v>
                </c:pt>
                <c:pt idx="4">
                  <c:v>0.61229999999999996</c:v>
                </c:pt>
                <c:pt idx="5">
                  <c:v>0.11119999999999999</c:v>
                </c:pt>
                <c:pt idx="6">
                  <c:v>0.193</c:v>
                </c:pt>
                <c:pt idx="7">
                  <c:v>0.61270000000000002</c:v>
                </c:pt>
                <c:pt idx="8">
                  <c:v>0.1119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738-49C0-8012-3C07DED5E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185188"/>
        <c:axId val="1387482176"/>
      </c:barChart>
      <c:catAx>
        <c:axId val="508185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87482176"/>
        <c:crosses val="autoZero"/>
        <c:auto val="1"/>
        <c:lblAlgn val="ctr"/>
        <c:lblOffset val="100"/>
        <c:noMultiLvlLbl val="1"/>
      </c:catAx>
      <c:valAx>
        <c:axId val="1387482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Вероятность потери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081851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Загрузка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Сравнение!$A$8</c:f>
              <c:strCache>
                <c:ptCount val="1"/>
                <c:pt idx="0">
                  <c:v>Загрузка</c:v>
                </c:pt>
              </c:strCache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Сравнение!$B$7:$J$7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Сравнение!$B$8:$J$8</c:f>
              <c:numCache>
                <c:formatCode>##0.000</c:formatCode>
                <c:ptCount val="9"/>
                <c:pt idx="0">
                  <c:v>0.4415</c:v>
                </c:pt>
                <c:pt idx="1">
                  <c:v>0.86350000000000005</c:v>
                </c:pt>
                <c:pt idx="2">
                  <c:v>0.49650000000000005</c:v>
                </c:pt>
                <c:pt idx="3">
                  <c:v>0.45799999999999996</c:v>
                </c:pt>
                <c:pt idx="4">
                  <c:v>0.88149999999999995</c:v>
                </c:pt>
                <c:pt idx="5">
                  <c:v>0.50449999999999995</c:v>
                </c:pt>
                <c:pt idx="6">
                  <c:v>0.45599999999999996</c:v>
                </c:pt>
                <c:pt idx="7">
                  <c:v>0.88050000000000006</c:v>
                </c:pt>
                <c:pt idx="8" formatCode="General">
                  <c:v>0.50450000000000006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8EC-4C7E-AA41-7CE47011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836032"/>
        <c:axId val="422084726"/>
      </c:barChart>
      <c:catAx>
        <c:axId val="112583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22084726"/>
        <c:crosses val="autoZero"/>
        <c:auto val="1"/>
        <c:lblAlgn val="ctr"/>
        <c:lblOffset val="100"/>
        <c:noMultiLvlLbl val="1"/>
      </c:catAx>
      <c:valAx>
        <c:axId val="422084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Загрузка</a:t>
                </a:r>
              </a:p>
            </c:rich>
          </c:tx>
          <c:overlay val="0"/>
        </c:title>
        <c:numFmt formatCode="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258360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Среднее время ожидания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Сравнение!$A$11</c:f>
              <c:strCache>
                <c:ptCount val="1"/>
                <c:pt idx="0">
                  <c:v>Среднее время ожидания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Сравнение!$B$10:$J$10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Сравнение!$B$11:$J$11</c:f>
              <c:numCache>
                <c:formatCode>##0.000</c:formatCode>
                <c:ptCount val="9"/>
                <c:pt idx="0">
                  <c:v>107.34739999999999</c:v>
                </c:pt>
                <c:pt idx="1">
                  <c:v>735.94910000000004</c:v>
                </c:pt>
                <c:pt idx="2">
                  <c:v>280.9939</c:v>
                </c:pt>
                <c:pt idx="3">
                  <c:v>99.832999999999998</c:v>
                </c:pt>
                <c:pt idx="4">
                  <c:v>747.39619999999991</c:v>
                </c:pt>
                <c:pt idx="5">
                  <c:v>264.346</c:v>
                </c:pt>
                <c:pt idx="6">
                  <c:v>100.8565</c:v>
                </c:pt>
                <c:pt idx="7">
                  <c:v>749.05060000000003</c:v>
                </c:pt>
                <c:pt idx="8" formatCode="General">
                  <c:v>265.69029999999998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DFA-4AC4-B09A-1B6CC4986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505183"/>
        <c:axId val="1784637176"/>
      </c:barChart>
      <c:catAx>
        <c:axId val="157850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84637176"/>
        <c:crosses val="autoZero"/>
        <c:auto val="1"/>
        <c:lblAlgn val="ctr"/>
        <c:lblOffset val="100"/>
        <c:noMultiLvlLbl val="1"/>
      </c:catAx>
      <c:valAx>
        <c:axId val="1784637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Среднее время ожидания</a:t>
                </a:r>
              </a:p>
            </c:rich>
          </c:tx>
          <c:overlay val="0"/>
        </c:title>
        <c:numFmt formatCode="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785051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Длина переходного процесса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Сравнение!$A$14</c:f>
              <c:strCache>
                <c:ptCount val="1"/>
                <c:pt idx="0">
                  <c:v>Длина переходного процесса</c:v>
                </c:pt>
              </c:strCache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Сравнение!$B$13:$J$13</c:f>
              <c:strCache>
                <c:ptCount val="9"/>
                <c:pt idx="0">
                  <c:v>Вариант 1</c:v>
                </c:pt>
                <c:pt idx="1">
                  <c:v>Вариант 2</c:v>
                </c:pt>
                <c:pt idx="2">
                  <c:v>Вариант 3</c:v>
                </c:pt>
                <c:pt idx="3">
                  <c:v>Вариант 4</c:v>
                </c:pt>
                <c:pt idx="4">
                  <c:v>Вариант 5</c:v>
                </c:pt>
                <c:pt idx="5">
                  <c:v>Вариант 6</c:v>
                </c:pt>
                <c:pt idx="6">
                  <c:v>Вариант 7</c:v>
                </c:pt>
                <c:pt idx="7">
                  <c:v>Вариант 8</c:v>
                </c:pt>
                <c:pt idx="8">
                  <c:v>Вариант 9</c:v>
                </c:pt>
              </c:strCache>
            </c:strRef>
          </c:cat>
          <c:val>
            <c:numRef>
              <c:f>Сравнение!$B$14:$J$14</c:f>
              <c:numCache>
                <c:formatCode>General</c:formatCode>
                <c:ptCount val="9"/>
                <c:pt idx="0">
                  <c:v>300000</c:v>
                </c:pt>
                <c:pt idx="1">
                  <c:v>100000</c:v>
                </c:pt>
                <c:pt idx="2">
                  <c:v>100000</c:v>
                </c:pt>
                <c:pt idx="3">
                  <c:v>300000</c:v>
                </c:pt>
                <c:pt idx="4">
                  <c:v>100000</c:v>
                </c:pt>
                <c:pt idx="5">
                  <c:v>100000</c:v>
                </c:pt>
                <c:pt idx="6">
                  <c:v>300000</c:v>
                </c:pt>
                <c:pt idx="7">
                  <c:v>100000</c:v>
                </c:pt>
                <c:pt idx="8">
                  <c:v>150000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F34-486C-B724-2DC22640B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1320908"/>
        <c:axId val="65098501"/>
      </c:barChart>
      <c:catAx>
        <c:axId val="711320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5098501"/>
        <c:crosses val="autoZero"/>
        <c:auto val="1"/>
        <c:lblAlgn val="ctr"/>
        <c:lblOffset val="100"/>
        <c:noMultiLvlLbl val="1"/>
      </c:catAx>
      <c:valAx>
        <c:axId val="65098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Длина переходного процесса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113209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657225</xdr:colOff>
      <xdr:row>15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171450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34</xdr:row>
      <xdr:rowOff>180975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781050</xdr:colOff>
      <xdr:row>34</xdr:row>
      <xdr:rowOff>152400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53</xdr:row>
      <xdr:rowOff>190500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6"/>
  <sheetViews>
    <sheetView zoomScale="85" zoomScaleNormal="85" workbookViewId="0">
      <selection activeCell="I24" sqref="I24"/>
    </sheetView>
  </sheetViews>
  <sheetFormatPr defaultColWidth="12.5703125" defaultRowHeight="15.75" customHeight="1"/>
  <sheetData>
    <row r="1" spans="1:22" ht="15.75" customHeight="1">
      <c r="A1" s="39" t="s">
        <v>0</v>
      </c>
      <c r="B1" s="40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3"/>
      <c r="K1" s="3"/>
    </row>
    <row r="2" spans="1:22" ht="14.25">
      <c r="A2" s="41"/>
      <c r="B2" s="42"/>
      <c r="C2" s="4">
        <v>2</v>
      </c>
      <c r="D2" s="19" t="s">
        <v>30</v>
      </c>
      <c r="E2" s="18" t="s">
        <v>29</v>
      </c>
      <c r="F2" s="20">
        <v>176.869</v>
      </c>
      <c r="G2" s="4">
        <v>200</v>
      </c>
      <c r="H2" s="4">
        <v>1</v>
      </c>
      <c r="I2" s="5"/>
      <c r="J2" s="6"/>
      <c r="K2" s="6"/>
    </row>
    <row r="3" spans="1:22" ht="15.7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22" t="s">
        <v>37</v>
      </c>
      <c r="J3" s="1" t="s">
        <v>15</v>
      </c>
      <c r="K3" s="1" t="s">
        <v>16</v>
      </c>
      <c r="N3" t="s">
        <v>45</v>
      </c>
      <c r="O3" t="s">
        <v>46</v>
      </c>
      <c r="P3" t="s">
        <v>47</v>
      </c>
      <c r="Q3" t="s">
        <v>48</v>
      </c>
      <c r="R3" t="s">
        <v>49</v>
      </c>
      <c r="S3" t="s">
        <v>50</v>
      </c>
      <c r="T3" t="s">
        <v>51</v>
      </c>
      <c r="U3" t="s">
        <v>52</v>
      </c>
      <c r="V3" t="s">
        <v>53</v>
      </c>
    </row>
    <row r="4" spans="1:22" ht="14.25">
      <c r="A4" s="4">
        <v>10</v>
      </c>
      <c r="B4" s="7">
        <v>4</v>
      </c>
      <c r="C4" s="8">
        <f>ROUND(B4/A4,4)</f>
        <v>0.4</v>
      </c>
      <c r="D4" s="8" t="str">
        <f>IFERROR(ABS(C4/C3-1), "-")</f>
        <v>-</v>
      </c>
      <c r="E4" s="9">
        <f>B27+C27</f>
        <v>0.32900000000000001</v>
      </c>
      <c r="F4">
        <f>(D27+E27)/2</f>
        <v>0.52349999999999997</v>
      </c>
      <c r="G4">
        <f>0.7*F27+0.3*G27</f>
        <v>82.253099999999989</v>
      </c>
      <c r="H4" s="8" t="str">
        <f>IFERROR(ABS(G4/G3-1), "-")</f>
        <v>-</v>
      </c>
      <c r="I4" s="9">
        <f>0.7*H27+0.3*I27</f>
        <v>47.989800000000002</v>
      </c>
      <c r="J4" s="10">
        <f>ROUND(2.576*I4/SQRT(A4),3)</f>
        <v>39.093000000000004</v>
      </c>
      <c r="K4" s="8">
        <f>J4/G4</f>
        <v>0.47527691965409219</v>
      </c>
      <c r="N4">
        <v>4</v>
      </c>
      <c r="O4">
        <v>0.433</v>
      </c>
      <c r="P4">
        <v>0.61399999999999999</v>
      </c>
      <c r="Q4">
        <v>0.11600000000000001</v>
      </c>
      <c r="R4">
        <v>0.21299999999999999</v>
      </c>
      <c r="S4">
        <v>72.075000000000003</v>
      </c>
      <c r="T4">
        <v>106.002</v>
      </c>
      <c r="U4">
        <v>0</v>
      </c>
      <c r="V4">
        <v>159.96600000000001</v>
      </c>
    </row>
    <row r="5" spans="1:22" ht="14.25">
      <c r="A5" s="4">
        <v>20</v>
      </c>
      <c r="B5" s="7">
        <v>7</v>
      </c>
      <c r="C5" s="8">
        <f t="shared" ref="C5:C23" si="0">ROUND(B5/A5,4)</f>
        <v>0.35</v>
      </c>
      <c r="D5" s="8">
        <f t="shared" ref="D5:D23" si="1">IFERROR(ABS(C5/C4-1), "-")</f>
        <v>0.12500000000000011</v>
      </c>
      <c r="E5" s="9">
        <f t="shared" ref="E5:E23" si="2">B28+C28</f>
        <v>0.50900000000000001</v>
      </c>
      <c r="F5">
        <f t="shared" ref="F5:F23" si="3">(D28+E28)/2</f>
        <v>0.5675</v>
      </c>
      <c r="G5">
        <f t="shared" ref="G5:G23" si="4">0.7*F28+0.3*G28</f>
        <v>173.97120000000001</v>
      </c>
      <c r="H5" s="8">
        <f t="shared" ref="H5:H23" si="5">IFERROR(ABS(G5/G4-1), "-")</f>
        <v>1.115071650794925</v>
      </c>
      <c r="I5" s="9">
        <f t="shared" ref="I5:I23" si="6">0.7*H28+0.3*I28</f>
        <v>418.52319999999997</v>
      </c>
      <c r="J5" s="10">
        <f t="shared" ref="J5:J23" si="7">ROUND(2.576*I5/SQRT(A5),3)</f>
        <v>241.07400000000001</v>
      </c>
      <c r="K5" s="8">
        <f t="shared" ref="K5:K23" si="8">J5/G5</f>
        <v>1.3857121178677849</v>
      </c>
      <c r="N5">
        <v>7</v>
      </c>
      <c r="O5">
        <v>0.61199999999999999</v>
      </c>
      <c r="P5">
        <v>0.52300000000000002</v>
      </c>
      <c r="Q5">
        <v>0.36299999999999999</v>
      </c>
      <c r="R5">
        <v>0.14599999999999999</v>
      </c>
      <c r="S5">
        <v>220.137</v>
      </c>
      <c r="T5">
        <v>66.251000000000005</v>
      </c>
      <c r="U5">
        <v>540.98199999999997</v>
      </c>
      <c r="V5">
        <v>132.786</v>
      </c>
    </row>
    <row r="6" spans="1:22" ht="14.25">
      <c r="A6" s="4">
        <v>50</v>
      </c>
      <c r="B6" s="7">
        <v>9</v>
      </c>
      <c r="C6" s="8">
        <f t="shared" si="0"/>
        <v>0.18</v>
      </c>
      <c r="D6" s="8">
        <f t="shared" si="1"/>
        <v>0.48571428571428565</v>
      </c>
      <c r="E6" s="9">
        <f t="shared" si="2"/>
        <v>0.26400000000000001</v>
      </c>
      <c r="F6">
        <f t="shared" si="3"/>
        <v>0.41449999999999998</v>
      </c>
      <c r="G6">
        <f t="shared" si="4"/>
        <v>59.453599999999994</v>
      </c>
      <c r="H6" s="8">
        <f t="shared" si="5"/>
        <v>0.65825607916712658</v>
      </c>
      <c r="I6" s="9">
        <f t="shared" si="6"/>
        <v>201.1814</v>
      </c>
      <c r="J6" s="10">
        <f t="shared" si="7"/>
        <v>73.290999999999997</v>
      </c>
      <c r="K6" s="8">
        <f t="shared" si="8"/>
        <v>1.2327428448403461</v>
      </c>
      <c r="N6">
        <v>9</v>
      </c>
      <c r="O6">
        <v>0.49099999999999999</v>
      </c>
      <c r="P6">
        <v>0.33800000000000002</v>
      </c>
      <c r="Q6">
        <v>0.182</v>
      </c>
      <c r="R6">
        <v>8.2000000000000003E-2</v>
      </c>
      <c r="S6">
        <v>65.215999999999994</v>
      </c>
      <c r="T6">
        <v>46.008000000000003</v>
      </c>
      <c r="U6">
        <v>243.28100000000001</v>
      </c>
      <c r="V6">
        <v>102.949</v>
      </c>
    </row>
    <row r="7" spans="1:22" ht="14.25">
      <c r="A7" s="4">
        <v>100</v>
      </c>
      <c r="B7" s="7">
        <v>46</v>
      </c>
      <c r="C7" s="8">
        <f t="shared" si="0"/>
        <v>0.46</v>
      </c>
      <c r="D7" s="8">
        <f t="shared" si="1"/>
        <v>1.5555555555555558</v>
      </c>
      <c r="E7" s="9">
        <f t="shared" si="2"/>
        <v>0.58500000000000008</v>
      </c>
      <c r="F7">
        <f t="shared" si="3"/>
        <v>0.46499999999999997</v>
      </c>
      <c r="G7">
        <f t="shared" si="4"/>
        <v>228.32629999999997</v>
      </c>
      <c r="H7" s="8">
        <f t="shared" si="5"/>
        <v>2.8404116823876095</v>
      </c>
      <c r="I7" s="9">
        <f t="shared" si="6"/>
        <v>179.11169999999998</v>
      </c>
      <c r="J7" s="10">
        <f t="shared" si="7"/>
        <v>46.139000000000003</v>
      </c>
      <c r="K7" s="8">
        <f t="shared" si="8"/>
        <v>0.20207483763368481</v>
      </c>
      <c r="N7">
        <v>46</v>
      </c>
      <c r="O7">
        <v>0.73299999999999998</v>
      </c>
      <c r="P7">
        <v>0.19700000000000001</v>
      </c>
      <c r="Q7">
        <v>0.54300000000000004</v>
      </c>
      <c r="R7">
        <v>4.2000000000000003E-2</v>
      </c>
      <c r="S7">
        <v>312.245</v>
      </c>
      <c r="T7">
        <v>32.515999999999998</v>
      </c>
      <c r="U7">
        <v>219.16800000000001</v>
      </c>
      <c r="V7">
        <v>85.647000000000006</v>
      </c>
    </row>
    <row r="8" spans="1:22" ht="14.25">
      <c r="A8" s="4">
        <v>200</v>
      </c>
      <c r="B8" s="7">
        <v>69</v>
      </c>
      <c r="C8" s="8">
        <f t="shared" si="0"/>
        <v>0.34499999999999997</v>
      </c>
      <c r="D8" s="8">
        <f t="shared" si="1"/>
        <v>0.25000000000000011</v>
      </c>
      <c r="E8" s="9">
        <f t="shared" si="2"/>
        <v>0.48300000000000004</v>
      </c>
      <c r="F8">
        <f t="shared" si="3"/>
        <v>0.42699999999999999</v>
      </c>
      <c r="G8">
        <f t="shared" si="4"/>
        <v>143.0975</v>
      </c>
      <c r="H8" s="8">
        <f t="shared" si="5"/>
        <v>0.37327631551862395</v>
      </c>
      <c r="I8" s="9">
        <f t="shared" si="6"/>
        <v>807.47840000000008</v>
      </c>
      <c r="J8" s="10">
        <f t="shared" si="7"/>
        <v>147.083</v>
      </c>
      <c r="K8" s="8">
        <f t="shared" si="8"/>
        <v>1.0278516396163455</v>
      </c>
      <c r="N8">
        <v>69</v>
      </c>
      <c r="O8">
        <v>0.61399999999999999</v>
      </c>
      <c r="P8">
        <v>0.24</v>
      </c>
      <c r="Q8">
        <v>0.40100000000000002</v>
      </c>
      <c r="R8">
        <v>8.2000000000000003E-2</v>
      </c>
      <c r="S8">
        <v>182.09</v>
      </c>
      <c r="T8">
        <v>52.115000000000002</v>
      </c>
      <c r="U8">
        <v>1097.681</v>
      </c>
      <c r="V8">
        <v>130.339</v>
      </c>
    </row>
    <row r="9" spans="1:22" ht="14.25">
      <c r="A9" s="4">
        <v>500</v>
      </c>
      <c r="B9" s="7">
        <v>127</v>
      </c>
      <c r="C9" s="8">
        <f t="shared" si="0"/>
        <v>0.254</v>
      </c>
      <c r="D9" s="8">
        <f t="shared" si="1"/>
        <v>0.26376811594202887</v>
      </c>
      <c r="E9" s="9">
        <f t="shared" si="2"/>
        <v>0.39200000000000002</v>
      </c>
      <c r="F9">
        <f t="shared" si="3"/>
        <v>0.41099999999999998</v>
      </c>
      <c r="G9">
        <f t="shared" si="4"/>
        <v>93.281999999999996</v>
      </c>
      <c r="H9" s="8">
        <f t="shared" si="5"/>
        <v>0.34812278341690106</v>
      </c>
      <c r="I9" s="9">
        <f t="shared" si="6"/>
        <v>487.06009999999998</v>
      </c>
      <c r="J9" s="10">
        <f t="shared" si="7"/>
        <v>56.11</v>
      </c>
      <c r="K9" s="8">
        <f t="shared" si="8"/>
        <v>0.6015094015994511</v>
      </c>
      <c r="N9">
        <v>127</v>
      </c>
      <c r="O9">
        <v>0.57999999999999996</v>
      </c>
      <c r="P9">
        <v>0.24199999999999999</v>
      </c>
      <c r="Q9">
        <v>0.32300000000000001</v>
      </c>
      <c r="R9">
        <v>6.9000000000000006E-2</v>
      </c>
      <c r="S9">
        <v>115.44</v>
      </c>
      <c r="T9">
        <v>41.58</v>
      </c>
      <c r="U9">
        <v>652.79300000000001</v>
      </c>
      <c r="V9">
        <v>100.35</v>
      </c>
    </row>
    <row r="10" spans="1:22" ht="14.25">
      <c r="A10" s="4">
        <v>1000</v>
      </c>
      <c r="B10" s="7">
        <v>223</v>
      </c>
      <c r="C10" s="8">
        <f t="shared" si="0"/>
        <v>0.223</v>
      </c>
      <c r="D10" s="8">
        <f t="shared" si="1"/>
        <v>0.12204724409448819</v>
      </c>
      <c r="E10" s="9">
        <f t="shared" si="2"/>
        <v>0.42399999999999999</v>
      </c>
      <c r="F10">
        <f t="shared" si="3"/>
        <v>0.42749999999999999</v>
      </c>
      <c r="G10">
        <f t="shared" si="4"/>
        <v>98.15</v>
      </c>
      <c r="H10" s="8">
        <f t="shared" si="5"/>
        <v>5.2185845071932579E-2</v>
      </c>
      <c r="I10" s="9">
        <f t="shared" si="6"/>
        <v>423.97129999999999</v>
      </c>
      <c r="J10" s="10">
        <f t="shared" si="7"/>
        <v>34.536999999999999</v>
      </c>
      <c r="K10" s="8">
        <f t="shared" si="8"/>
        <v>0.35187977585328578</v>
      </c>
      <c r="N10">
        <v>223</v>
      </c>
      <c r="O10">
        <v>0.56999999999999995</v>
      </c>
      <c r="P10">
        <v>0.28499999999999998</v>
      </c>
      <c r="Q10">
        <v>0.309</v>
      </c>
      <c r="R10">
        <v>0.115</v>
      </c>
      <c r="S10">
        <v>110.03</v>
      </c>
      <c r="T10">
        <v>70.430000000000007</v>
      </c>
      <c r="U10">
        <v>528.88400000000001</v>
      </c>
      <c r="V10">
        <v>179.17500000000001</v>
      </c>
    </row>
    <row r="11" spans="1:22" ht="14.25">
      <c r="A11" s="4">
        <v>2000</v>
      </c>
      <c r="B11" s="7">
        <v>431</v>
      </c>
      <c r="C11" s="8">
        <f t="shared" si="0"/>
        <v>0.2155</v>
      </c>
      <c r="D11" s="8">
        <f t="shared" si="1"/>
        <v>3.3632286995515681E-2</v>
      </c>
      <c r="E11" s="9">
        <f t="shared" si="2"/>
        <v>0.46199999999999997</v>
      </c>
      <c r="F11">
        <f t="shared" si="3"/>
        <v>0.44099999999999995</v>
      </c>
      <c r="G11">
        <f t="shared" si="4"/>
        <v>104.42039999999999</v>
      </c>
      <c r="H11" s="8">
        <f t="shared" si="5"/>
        <v>6.3885888945491409E-2</v>
      </c>
      <c r="I11" s="9">
        <f t="shared" si="6"/>
        <v>399.73069999999996</v>
      </c>
      <c r="J11" s="10">
        <f t="shared" si="7"/>
        <v>23.024999999999999</v>
      </c>
      <c r="K11" s="8">
        <f t="shared" si="8"/>
        <v>0.22050289023983821</v>
      </c>
      <c r="N11">
        <v>431</v>
      </c>
      <c r="O11">
        <v>0.56499999999999995</v>
      </c>
      <c r="P11">
        <v>0.317</v>
      </c>
      <c r="Q11">
        <v>0.30099999999999999</v>
      </c>
      <c r="R11">
        <v>0.161</v>
      </c>
      <c r="S11">
        <v>107.121</v>
      </c>
      <c r="T11">
        <v>98.119</v>
      </c>
      <c r="U11">
        <v>436.65800000000002</v>
      </c>
      <c r="V11">
        <v>313.56700000000001</v>
      </c>
    </row>
    <row r="12" spans="1:22" ht="14.25">
      <c r="A12" s="4">
        <v>5000</v>
      </c>
      <c r="B12" s="7">
        <v>1194</v>
      </c>
      <c r="C12" s="8">
        <f t="shared" si="0"/>
        <v>0.23880000000000001</v>
      </c>
      <c r="D12" s="8">
        <f t="shared" si="1"/>
        <v>0.10812064965197221</v>
      </c>
      <c r="E12" s="9">
        <f t="shared" si="2"/>
        <v>0.52200000000000002</v>
      </c>
      <c r="F12">
        <f t="shared" si="3"/>
        <v>0.45350000000000001</v>
      </c>
      <c r="G12">
        <f t="shared" si="4"/>
        <v>119.70479999999999</v>
      </c>
      <c r="H12" s="8">
        <f t="shared" si="5"/>
        <v>0.14637369709367132</v>
      </c>
      <c r="I12" s="9">
        <f t="shared" si="6"/>
        <v>450.19439999999997</v>
      </c>
      <c r="J12" s="10">
        <f t="shared" si="7"/>
        <v>16.401</v>
      </c>
      <c r="K12" s="8">
        <f t="shared" si="8"/>
        <v>0.13701204964211963</v>
      </c>
      <c r="N12">
        <v>1194</v>
      </c>
      <c r="O12">
        <v>0.57699999999999996</v>
      </c>
      <c r="P12">
        <v>0.33</v>
      </c>
      <c r="Q12">
        <v>0.316</v>
      </c>
      <c r="R12">
        <v>0.20599999999999999</v>
      </c>
      <c r="S12">
        <v>115.431</v>
      </c>
      <c r="T12">
        <v>129.67699999999999</v>
      </c>
      <c r="U12">
        <v>450.98399999999998</v>
      </c>
      <c r="V12">
        <v>448.35199999999998</v>
      </c>
    </row>
    <row r="13" spans="1:22" ht="14.25">
      <c r="A13" s="4">
        <v>10000</v>
      </c>
      <c r="B13" s="23">
        <v>2335</v>
      </c>
      <c r="C13" s="8">
        <f>ROUND(B14/A13,4)</f>
        <v>0.46160000000000001</v>
      </c>
      <c r="D13" s="8">
        <f t="shared" si="1"/>
        <v>0.93299832495812396</v>
      </c>
      <c r="E13" s="9">
        <f>B37+C37</f>
        <v>0.48499999999999999</v>
      </c>
      <c r="F13">
        <f>(D37+E37)/2</f>
        <v>0.44299999999999995</v>
      </c>
      <c r="G13">
        <f>0.7*F37+0.3*G37</f>
        <v>111.2235</v>
      </c>
      <c r="H13" s="8">
        <f t="shared" si="5"/>
        <v>7.0851795416725039E-2</v>
      </c>
      <c r="I13" s="9">
        <f>0.7*H37+0.3*I37</f>
        <v>408.73670000000004</v>
      </c>
      <c r="J13" s="10">
        <f t="shared" si="7"/>
        <v>10.529</v>
      </c>
      <c r="K13" s="8">
        <f t="shared" si="8"/>
        <v>9.4665246103566247E-2</v>
      </c>
      <c r="N13">
        <v>2335</v>
      </c>
      <c r="O13">
        <v>0.56499999999999995</v>
      </c>
      <c r="P13">
        <v>0.31</v>
      </c>
      <c r="Q13">
        <v>0.30199999999999999</v>
      </c>
      <c r="R13">
        <v>0.17499999999999999</v>
      </c>
      <c r="S13">
        <v>110.316</v>
      </c>
      <c r="T13">
        <v>111.39100000000001</v>
      </c>
      <c r="U13">
        <v>415.11599999999999</v>
      </c>
      <c r="V13">
        <v>418.35899999999998</v>
      </c>
    </row>
    <row r="14" spans="1:22" ht="14.25">
      <c r="A14" s="4">
        <v>20000</v>
      </c>
      <c r="B14" s="7">
        <v>4616</v>
      </c>
      <c r="C14" s="8">
        <f>ROUND(B15/A14,4)</f>
        <v>0.55369999999999997</v>
      </c>
      <c r="D14" s="8">
        <f>IFERROR(ABS(C14/C13-1), "-")</f>
        <v>0.19952339688041576</v>
      </c>
      <c r="E14" s="9">
        <f>B38+C38</f>
        <v>0.47699999999999998</v>
      </c>
      <c r="F14">
        <f>(D38+E38)/2</f>
        <v>0.44199999999999995</v>
      </c>
      <c r="G14">
        <f>0.7*F38+0.3*G38</f>
        <v>107.4341</v>
      </c>
      <c r="H14" s="8">
        <f t="shared" si="5"/>
        <v>3.4070138055356969E-2</v>
      </c>
      <c r="I14" s="9">
        <f>0.7*H38+0.3*I38</f>
        <v>397.18889999999999</v>
      </c>
      <c r="J14" s="10">
        <f>ROUND(2.576*I14/SQRT(A14),3)</f>
        <v>7.2350000000000003</v>
      </c>
      <c r="K14" s="8">
        <f>J14/G14</f>
        <v>6.7343608779707742E-2</v>
      </c>
      <c r="N14">
        <v>4616</v>
      </c>
      <c r="O14">
        <v>0.56899999999999995</v>
      </c>
      <c r="P14">
        <v>0.317</v>
      </c>
      <c r="Q14">
        <v>0.30299999999999999</v>
      </c>
      <c r="R14">
        <v>0.182</v>
      </c>
      <c r="S14">
        <v>110.13</v>
      </c>
      <c r="T14">
        <v>113.77500000000001</v>
      </c>
      <c r="U14">
        <v>408.71600000000001</v>
      </c>
      <c r="V14">
        <v>408.78500000000003</v>
      </c>
    </row>
    <row r="15" spans="1:22" ht="14.25">
      <c r="A15" s="4">
        <v>50000</v>
      </c>
      <c r="B15" s="7">
        <v>11074</v>
      </c>
      <c r="C15" s="8">
        <f t="shared" si="0"/>
        <v>0.2215</v>
      </c>
      <c r="D15" s="8">
        <f t="shared" si="1"/>
        <v>0.59996387935705253</v>
      </c>
      <c r="E15" s="9">
        <f t="shared" si="2"/>
        <v>0.47699999999999998</v>
      </c>
      <c r="F15">
        <f t="shared" si="3"/>
        <v>0.44199999999999995</v>
      </c>
      <c r="G15">
        <f t="shared" si="4"/>
        <v>107.4341</v>
      </c>
      <c r="H15" s="8">
        <f t="shared" si="5"/>
        <v>0</v>
      </c>
      <c r="I15" s="9">
        <f t="shared" si="6"/>
        <v>397.18889999999999</v>
      </c>
      <c r="J15" s="10">
        <f t="shared" si="7"/>
        <v>4.5759999999999996</v>
      </c>
      <c r="K15" s="8">
        <f t="shared" si="8"/>
        <v>4.2593552698817226E-2</v>
      </c>
      <c r="N15">
        <v>11074</v>
      </c>
      <c r="O15">
        <v>0.56499999999999995</v>
      </c>
      <c r="P15">
        <v>0.31900000000000001</v>
      </c>
      <c r="Q15">
        <v>0.29199999999999998</v>
      </c>
      <c r="R15">
        <v>0.185</v>
      </c>
      <c r="S15">
        <v>104.075</v>
      </c>
      <c r="T15">
        <v>115.27200000000001</v>
      </c>
      <c r="U15">
        <v>377.13</v>
      </c>
      <c r="V15">
        <v>443.99299999999999</v>
      </c>
    </row>
    <row r="16" spans="1:22" ht="14.25">
      <c r="A16" s="4">
        <v>100000</v>
      </c>
      <c r="B16" s="7">
        <v>21912</v>
      </c>
      <c r="C16" s="8">
        <f t="shared" si="0"/>
        <v>0.21909999999999999</v>
      </c>
      <c r="D16" s="8">
        <f t="shared" si="1"/>
        <v>1.0835214446952679E-2</v>
      </c>
      <c r="E16" s="9">
        <f t="shared" si="2"/>
        <v>0.47699999999999998</v>
      </c>
      <c r="F16">
        <f t="shared" si="3"/>
        <v>0.44199999999999995</v>
      </c>
      <c r="G16">
        <f t="shared" si="4"/>
        <v>107.3852</v>
      </c>
      <c r="H16" s="8">
        <f t="shared" si="5"/>
        <v>4.5516274627888098E-4</v>
      </c>
      <c r="I16" s="9">
        <f t="shared" si="6"/>
        <v>390.02260000000001</v>
      </c>
      <c r="J16" s="10">
        <f t="shared" si="7"/>
        <v>3.177</v>
      </c>
      <c r="K16" s="8">
        <f t="shared" si="8"/>
        <v>2.9585082488089609E-2</v>
      </c>
      <c r="N16">
        <v>21912</v>
      </c>
      <c r="O16">
        <v>0.56499999999999995</v>
      </c>
      <c r="P16">
        <v>0.31900000000000001</v>
      </c>
      <c r="Q16">
        <v>0.29099999999999998</v>
      </c>
      <c r="R16">
        <v>0.186</v>
      </c>
      <c r="S16">
        <v>103.37</v>
      </c>
      <c r="T16">
        <v>116.754</v>
      </c>
      <c r="U16">
        <v>367.04199999999997</v>
      </c>
      <c r="V16">
        <v>443.64400000000001</v>
      </c>
    </row>
    <row r="17" spans="1:22" ht="14.25">
      <c r="A17" s="4">
        <v>150000</v>
      </c>
      <c r="B17" s="7">
        <v>32838</v>
      </c>
      <c r="C17" s="8">
        <f t="shared" si="0"/>
        <v>0.21890000000000001</v>
      </c>
      <c r="D17" s="8">
        <f t="shared" si="1"/>
        <v>9.1282519397528628E-4</v>
      </c>
      <c r="E17" s="9">
        <f t="shared" si="2"/>
        <v>0.48</v>
      </c>
      <c r="F17">
        <f t="shared" si="3"/>
        <v>0.44299999999999995</v>
      </c>
      <c r="G17">
        <f t="shared" si="4"/>
        <v>107.92599999999999</v>
      </c>
      <c r="H17" s="8">
        <f t="shared" si="5"/>
        <v>5.0360757348311136E-3</v>
      </c>
      <c r="I17" s="9">
        <f t="shared" si="6"/>
        <v>393.48069999999996</v>
      </c>
      <c r="J17" s="10">
        <f t="shared" si="7"/>
        <v>2.617</v>
      </c>
      <c r="K17" s="8">
        <f t="shared" si="8"/>
        <v>2.4248095917573154E-2</v>
      </c>
      <c r="N17">
        <v>32838</v>
      </c>
      <c r="O17">
        <v>0.56399999999999995</v>
      </c>
      <c r="P17">
        <v>0.32200000000000001</v>
      </c>
      <c r="Q17">
        <v>0.28999999999999998</v>
      </c>
      <c r="R17">
        <v>0.19</v>
      </c>
      <c r="S17">
        <v>103.021</v>
      </c>
      <c r="T17">
        <v>119.371</v>
      </c>
      <c r="U17">
        <v>365.24200000000002</v>
      </c>
      <c r="V17">
        <v>459.37099999999998</v>
      </c>
    </row>
    <row r="18" spans="1:22" ht="14.25">
      <c r="A18" s="4">
        <v>200000</v>
      </c>
      <c r="B18" s="7">
        <v>43867</v>
      </c>
      <c r="C18" s="8">
        <f t="shared" si="0"/>
        <v>0.21929999999999999</v>
      </c>
      <c r="D18" s="8">
        <f t="shared" si="1"/>
        <v>1.8273184102328699E-3</v>
      </c>
      <c r="E18" s="9">
        <f t="shared" si="2"/>
        <v>0.47799999999999998</v>
      </c>
      <c r="F18">
        <f t="shared" si="3"/>
        <v>0.44299999999999995</v>
      </c>
      <c r="G18">
        <f t="shared" si="4"/>
        <v>107.53399999999999</v>
      </c>
      <c r="H18" s="8">
        <f t="shared" si="5"/>
        <v>3.6321183032818061E-3</v>
      </c>
      <c r="I18" s="9">
        <f t="shared" si="6"/>
        <v>393.0412</v>
      </c>
      <c r="J18" s="10">
        <f t="shared" si="7"/>
        <v>2.2639999999999998</v>
      </c>
      <c r="K18" s="8">
        <f t="shared" si="8"/>
        <v>2.1053806238027044E-2</v>
      </c>
      <c r="N18">
        <v>43867</v>
      </c>
      <c r="O18">
        <v>0.56499999999999995</v>
      </c>
      <c r="P18">
        <v>0.32100000000000001</v>
      </c>
      <c r="Q18">
        <v>0.28999999999999998</v>
      </c>
      <c r="R18">
        <v>0.188</v>
      </c>
      <c r="S18">
        <v>103.148</v>
      </c>
      <c r="T18">
        <v>117.768</v>
      </c>
      <c r="U18">
        <v>367.339</v>
      </c>
      <c r="V18">
        <v>453.01299999999998</v>
      </c>
    </row>
    <row r="19" spans="1:22" ht="15">
      <c r="A19" s="25">
        <v>300000</v>
      </c>
      <c r="B19" s="26">
        <v>66027</v>
      </c>
      <c r="C19" s="27">
        <f t="shared" si="0"/>
        <v>0.22009999999999999</v>
      </c>
      <c r="D19" s="27">
        <f t="shared" si="1"/>
        <v>3.6479708162333591E-3</v>
      </c>
      <c r="E19" s="28">
        <f t="shared" si="2"/>
        <v>0.47699999999999998</v>
      </c>
      <c r="F19" s="29">
        <f t="shared" si="3"/>
        <v>0.44299999999999995</v>
      </c>
      <c r="G19" s="29">
        <f t="shared" si="4"/>
        <v>107.18729999999999</v>
      </c>
      <c r="H19" s="27">
        <f t="shared" si="5"/>
        <v>3.2240965648073772E-3</v>
      </c>
      <c r="I19" s="28">
        <f t="shared" si="6"/>
        <v>393.26389999999998</v>
      </c>
      <c r="J19" s="30">
        <f t="shared" si="7"/>
        <v>1.85</v>
      </c>
      <c r="K19" s="27">
        <f t="shared" si="8"/>
        <v>1.7259507422987614E-2</v>
      </c>
      <c r="N19">
        <v>66027</v>
      </c>
      <c r="O19">
        <v>0.56499999999999995</v>
      </c>
      <c r="P19">
        <v>0.32100000000000001</v>
      </c>
      <c r="Q19">
        <v>0.28999999999999998</v>
      </c>
      <c r="R19">
        <v>0.187</v>
      </c>
      <c r="S19">
        <v>103.23</v>
      </c>
      <c r="T19">
        <v>116.42100000000001</v>
      </c>
      <c r="U19">
        <v>370.214</v>
      </c>
      <c r="V19">
        <v>447.04700000000003</v>
      </c>
    </row>
    <row r="20" spans="1:22" ht="14.25">
      <c r="A20" s="4">
        <v>350000</v>
      </c>
      <c r="B20" s="7">
        <v>77057</v>
      </c>
      <c r="C20" s="8">
        <f t="shared" si="0"/>
        <v>0.22020000000000001</v>
      </c>
      <c r="D20" s="8">
        <f t="shared" si="1"/>
        <v>4.5433893684698745E-4</v>
      </c>
      <c r="E20" s="9">
        <f t="shared" si="2"/>
        <v>0.47599999999999998</v>
      </c>
      <c r="F20">
        <f t="shared" si="3"/>
        <v>0.44299999999999995</v>
      </c>
      <c r="G20">
        <f t="shared" si="4"/>
        <v>107.14499999999998</v>
      </c>
      <c r="H20" s="8">
        <f t="shared" si="5"/>
        <v>3.9463630486080703E-4</v>
      </c>
      <c r="I20" s="9">
        <f t="shared" si="6"/>
        <v>394.33909999999992</v>
      </c>
      <c r="J20" s="10">
        <f t="shared" si="7"/>
        <v>1.7170000000000001</v>
      </c>
      <c r="K20" s="8">
        <f t="shared" si="8"/>
        <v>1.6025012833076675E-2</v>
      </c>
      <c r="N20">
        <v>77057</v>
      </c>
      <c r="O20">
        <v>0.56499999999999995</v>
      </c>
      <c r="P20">
        <v>0.32100000000000001</v>
      </c>
      <c r="Q20">
        <v>0.28999999999999998</v>
      </c>
      <c r="R20">
        <v>0.186</v>
      </c>
      <c r="S20">
        <v>103.34399999999999</v>
      </c>
      <c r="T20">
        <v>116.014</v>
      </c>
      <c r="U20">
        <v>372.32</v>
      </c>
      <c r="V20">
        <v>445.71699999999998</v>
      </c>
    </row>
    <row r="21" spans="1:22" ht="14.25">
      <c r="A21" s="4">
        <v>400000</v>
      </c>
      <c r="B21" s="7">
        <v>87759</v>
      </c>
      <c r="C21" s="8">
        <f t="shared" si="0"/>
        <v>0.21940000000000001</v>
      </c>
      <c r="D21" s="8">
        <f t="shared" si="1"/>
        <v>3.6330608537692433E-3</v>
      </c>
      <c r="E21" s="9">
        <f t="shared" si="2"/>
        <v>0.47499999999999998</v>
      </c>
      <c r="F21">
        <f t="shared" si="3"/>
        <v>0.44199999999999995</v>
      </c>
      <c r="G21">
        <f t="shared" si="4"/>
        <v>106.60029999999999</v>
      </c>
      <c r="H21" s="8">
        <f t="shared" si="5"/>
        <v>5.0837649913667571E-3</v>
      </c>
      <c r="I21" s="9">
        <f t="shared" si="6"/>
        <v>392.52379999999994</v>
      </c>
      <c r="J21" s="10">
        <f t="shared" si="7"/>
        <v>1.599</v>
      </c>
      <c r="K21" s="8">
        <f t="shared" si="8"/>
        <v>1.4999957786235125E-2</v>
      </c>
      <c r="N21">
        <v>87759</v>
      </c>
      <c r="O21">
        <v>0.56399999999999995</v>
      </c>
      <c r="P21">
        <v>0.32</v>
      </c>
      <c r="Q21">
        <v>0.28999999999999998</v>
      </c>
      <c r="R21">
        <v>0.185</v>
      </c>
      <c r="S21">
        <v>102.84699999999999</v>
      </c>
      <c r="T21">
        <v>115.358</v>
      </c>
      <c r="U21">
        <v>370.4</v>
      </c>
      <c r="V21">
        <v>444.14600000000002</v>
      </c>
    </row>
    <row r="22" spans="1:22" ht="14.25">
      <c r="A22" s="4">
        <v>500000</v>
      </c>
      <c r="B22" s="7">
        <v>109700</v>
      </c>
      <c r="C22" s="8">
        <f t="shared" si="0"/>
        <v>0.21940000000000001</v>
      </c>
      <c r="D22" s="8">
        <f t="shared" si="1"/>
        <v>0</v>
      </c>
      <c r="E22" s="9">
        <f t="shared" si="2"/>
        <v>0.47499999999999998</v>
      </c>
      <c r="F22">
        <f t="shared" si="3"/>
        <v>0.44199999999999995</v>
      </c>
      <c r="G22">
        <f t="shared" si="4"/>
        <v>106.8776</v>
      </c>
      <c r="H22" s="8">
        <f t="shared" si="5"/>
        <v>2.6013060000771304E-3</v>
      </c>
      <c r="I22" s="9">
        <f t="shared" si="6"/>
        <v>395.53539999999998</v>
      </c>
      <c r="J22" s="10">
        <f t="shared" si="7"/>
        <v>1.4410000000000001</v>
      </c>
      <c r="K22" s="8">
        <f t="shared" si="8"/>
        <v>1.34827129351707E-2</v>
      </c>
      <c r="N22">
        <v>109700</v>
      </c>
      <c r="O22">
        <v>0.56299999999999994</v>
      </c>
      <c r="P22">
        <v>0.32100000000000001</v>
      </c>
      <c r="Q22">
        <v>0.28799999999999998</v>
      </c>
      <c r="R22">
        <v>0.187</v>
      </c>
      <c r="S22">
        <v>102.443</v>
      </c>
      <c r="T22">
        <v>117.22499999999999</v>
      </c>
      <c r="U22">
        <v>369.91300000000001</v>
      </c>
      <c r="V22">
        <v>455.32100000000003</v>
      </c>
    </row>
    <row r="23" spans="1:22" ht="14.25">
      <c r="A23" s="4">
        <v>1000000</v>
      </c>
      <c r="B23" s="7">
        <v>220781</v>
      </c>
      <c r="C23" s="8">
        <f t="shared" si="0"/>
        <v>0.2208</v>
      </c>
      <c r="D23" s="8">
        <f t="shared" si="1"/>
        <v>6.3810391978120773E-3</v>
      </c>
      <c r="E23" s="9">
        <f t="shared" si="2"/>
        <v>0.47599999999999998</v>
      </c>
      <c r="F23">
        <f t="shared" si="3"/>
        <v>0.4415</v>
      </c>
      <c r="G23">
        <f t="shared" si="4"/>
        <v>107.34739999999999</v>
      </c>
      <c r="H23" s="8">
        <f t="shared" si="5"/>
        <v>4.3956825377815534E-3</v>
      </c>
      <c r="I23" s="9">
        <f t="shared" si="6"/>
        <v>397.72719999999998</v>
      </c>
      <c r="J23" s="10">
        <f t="shared" si="7"/>
        <v>1.0249999999999999</v>
      </c>
      <c r="K23" s="8">
        <f t="shared" si="8"/>
        <v>9.5484380618440692E-3</v>
      </c>
      <c r="N23">
        <v>220781</v>
      </c>
      <c r="O23">
        <v>0.56399999999999995</v>
      </c>
      <c r="P23">
        <v>0.31900000000000001</v>
      </c>
      <c r="Q23">
        <v>0.28999999999999998</v>
      </c>
      <c r="R23">
        <v>0.186</v>
      </c>
      <c r="S23">
        <v>103.253</v>
      </c>
      <c r="T23">
        <v>116.901</v>
      </c>
      <c r="U23">
        <v>372.38200000000001</v>
      </c>
      <c r="V23">
        <v>456.86599999999999</v>
      </c>
    </row>
    <row r="24" spans="1:22" ht="15.75" customHeight="1">
      <c r="B24" s="21" t="s">
        <v>31</v>
      </c>
      <c r="E24" s="21" t="s">
        <v>32</v>
      </c>
      <c r="F24" s="21" t="s">
        <v>33</v>
      </c>
      <c r="G24" s="21" t="s">
        <v>34</v>
      </c>
      <c r="I24" s="21" t="s">
        <v>44</v>
      </c>
    </row>
    <row r="26" spans="1:22" ht="15.75" customHeight="1">
      <c r="B26" s="21" t="s">
        <v>38</v>
      </c>
      <c r="C26" s="21" t="s">
        <v>39</v>
      </c>
      <c r="D26" s="21" t="s">
        <v>40</v>
      </c>
      <c r="E26" s="21" t="s">
        <v>41</v>
      </c>
      <c r="F26" s="21" t="s">
        <v>35</v>
      </c>
      <c r="G26" s="21" t="s">
        <v>36</v>
      </c>
      <c r="H26" s="21" t="s">
        <v>42</v>
      </c>
      <c r="I26" s="21" t="s">
        <v>43</v>
      </c>
    </row>
    <row r="27" spans="1:22" ht="15.75" customHeight="1">
      <c r="A27" s="4">
        <v>10</v>
      </c>
      <c r="B27">
        <v>0.11600000000000001</v>
      </c>
      <c r="C27">
        <v>0.21299999999999999</v>
      </c>
      <c r="D27">
        <v>0.433</v>
      </c>
      <c r="E27">
        <v>0.61399999999999999</v>
      </c>
      <c r="F27">
        <v>72.075000000000003</v>
      </c>
      <c r="G27">
        <v>106.002</v>
      </c>
      <c r="H27">
        <v>0</v>
      </c>
      <c r="I27">
        <v>159.96600000000001</v>
      </c>
    </row>
    <row r="28" spans="1:22" ht="15.75" customHeight="1">
      <c r="A28" s="4">
        <v>20</v>
      </c>
      <c r="B28">
        <v>0.36299999999999999</v>
      </c>
      <c r="C28">
        <v>0.14599999999999999</v>
      </c>
      <c r="D28">
        <v>0.61199999999999999</v>
      </c>
      <c r="E28">
        <v>0.52300000000000002</v>
      </c>
      <c r="F28">
        <v>220.137</v>
      </c>
      <c r="G28">
        <v>66.251000000000005</v>
      </c>
      <c r="H28">
        <v>540.98199999999997</v>
      </c>
      <c r="I28">
        <v>132.786</v>
      </c>
    </row>
    <row r="29" spans="1:22" ht="15.75" customHeight="1">
      <c r="A29" s="4">
        <v>50</v>
      </c>
      <c r="B29">
        <v>0.182</v>
      </c>
      <c r="C29">
        <v>8.2000000000000003E-2</v>
      </c>
      <c r="D29">
        <v>0.49099999999999999</v>
      </c>
      <c r="E29">
        <v>0.33800000000000002</v>
      </c>
      <c r="F29">
        <v>65.215999999999994</v>
      </c>
      <c r="G29">
        <v>46.008000000000003</v>
      </c>
      <c r="H29">
        <v>243.28100000000001</v>
      </c>
      <c r="I29">
        <v>102.949</v>
      </c>
    </row>
    <row r="30" spans="1:22" ht="15.75" customHeight="1">
      <c r="A30" s="4">
        <v>100</v>
      </c>
      <c r="B30">
        <v>0.54300000000000004</v>
      </c>
      <c r="C30">
        <v>4.2000000000000003E-2</v>
      </c>
      <c r="D30">
        <v>0.73299999999999998</v>
      </c>
      <c r="E30">
        <v>0.19700000000000001</v>
      </c>
      <c r="F30">
        <v>312.245</v>
      </c>
      <c r="G30">
        <v>32.515999999999998</v>
      </c>
      <c r="H30">
        <v>219.16800000000001</v>
      </c>
      <c r="I30">
        <v>85.647000000000006</v>
      </c>
    </row>
    <row r="31" spans="1:22" ht="15.75" customHeight="1">
      <c r="A31" s="4">
        <v>200</v>
      </c>
      <c r="B31">
        <v>0.40100000000000002</v>
      </c>
      <c r="C31">
        <v>8.2000000000000003E-2</v>
      </c>
      <c r="D31">
        <v>0.61399999999999999</v>
      </c>
      <c r="E31">
        <v>0.24</v>
      </c>
      <c r="F31">
        <v>182.09</v>
      </c>
      <c r="G31">
        <v>52.115000000000002</v>
      </c>
      <c r="H31">
        <v>1097.681</v>
      </c>
      <c r="I31">
        <v>130.339</v>
      </c>
    </row>
    <row r="32" spans="1:22" ht="15.75" customHeight="1">
      <c r="A32" s="4">
        <v>500</v>
      </c>
      <c r="B32">
        <v>0.32300000000000001</v>
      </c>
      <c r="C32">
        <v>6.9000000000000006E-2</v>
      </c>
      <c r="D32">
        <v>0.57999999999999996</v>
      </c>
      <c r="E32">
        <v>0.24199999999999999</v>
      </c>
      <c r="F32">
        <v>115.44</v>
      </c>
      <c r="G32">
        <v>41.58</v>
      </c>
      <c r="H32">
        <v>652.79300000000001</v>
      </c>
      <c r="I32">
        <v>100.35</v>
      </c>
    </row>
    <row r="33" spans="1:9" ht="15.75" customHeight="1">
      <c r="A33" s="4">
        <v>1000</v>
      </c>
      <c r="B33">
        <v>0.309</v>
      </c>
      <c r="C33">
        <v>0.115</v>
      </c>
      <c r="D33">
        <v>0.56999999999999995</v>
      </c>
      <c r="E33">
        <v>0.28499999999999998</v>
      </c>
      <c r="F33">
        <v>110.03</v>
      </c>
      <c r="G33">
        <v>70.430000000000007</v>
      </c>
      <c r="H33">
        <v>528.88400000000001</v>
      </c>
      <c r="I33">
        <v>179.17500000000001</v>
      </c>
    </row>
    <row r="34" spans="1:9" ht="15.75" customHeight="1">
      <c r="A34" s="4">
        <v>2000</v>
      </c>
      <c r="B34">
        <v>0.30099999999999999</v>
      </c>
      <c r="C34">
        <v>0.161</v>
      </c>
      <c r="D34">
        <v>0.56499999999999995</v>
      </c>
      <c r="E34">
        <v>0.317</v>
      </c>
      <c r="F34">
        <v>107.121</v>
      </c>
      <c r="G34">
        <v>98.119</v>
      </c>
      <c r="H34">
        <v>436.65800000000002</v>
      </c>
      <c r="I34">
        <v>313.56700000000001</v>
      </c>
    </row>
    <row r="35" spans="1:9" ht="15.75" customHeight="1">
      <c r="A35" s="4">
        <v>5000</v>
      </c>
      <c r="B35">
        <v>0.316</v>
      </c>
      <c r="C35">
        <v>0.20599999999999999</v>
      </c>
      <c r="D35">
        <v>0.57699999999999996</v>
      </c>
      <c r="E35">
        <v>0.33</v>
      </c>
      <c r="F35">
        <v>115.431</v>
      </c>
      <c r="G35">
        <v>129.67699999999999</v>
      </c>
      <c r="H35">
        <v>450.98399999999998</v>
      </c>
      <c r="I35">
        <v>448.35199999999998</v>
      </c>
    </row>
    <row r="36" spans="1:9" ht="15.75" customHeight="1">
      <c r="A36" s="4">
        <v>10000</v>
      </c>
      <c r="B36">
        <v>0.30199999999999999</v>
      </c>
      <c r="C36">
        <v>0.17499999999999999</v>
      </c>
      <c r="D36">
        <v>0.56499999999999995</v>
      </c>
      <c r="E36">
        <v>0.31</v>
      </c>
      <c r="F36">
        <v>110.316</v>
      </c>
      <c r="G36">
        <v>111.39100000000001</v>
      </c>
      <c r="H36">
        <v>415.11599999999999</v>
      </c>
      <c r="I36">
        <v>418.35899999999998</v>
      </c>
    </row>
    <row r="37" spans="1:9" ht="15.75" customHeight="1">
      <c r="A37" s="4">
        <v>20000</v>
      </c>
      <c r="B37">
        <v>0.30299999999999999</v>
      </c>
      <c r="C37">
        <v>0.182</v>
      </c>
      <c r="D37">
        <v>0.56899999999999995</v>
      </c>
      <c r="E37">
        <v>0.317</v>
      </c>
      <c r="F37">
        <v>110.13</v>
      </c>
      <c r="G37">
        <v>113.77500000000001</v>
      </c>
      <c r="H37">
        <v>408.71600000000001</v>
      </c>
      <c r="I37">
        <v>408.78500000000003</v>
      </c>
    </row>
    <row r="38" spans="1:9" ht="15.75" customHeight="1">
      <c r="A38" s="4">
        <v>50000</v>
      </c>
      <c r="B38">
        <v>0.29199999999999998</v>
      </c>
      <c r="C38">
        <v>0.185</v>
      </c>
      <c r="D38">
        <v>0.56499999999999995</v>
      </c>
      <c r="E38">
        <v>0.31900000000000001</v>
      </c>
      <c r="F38">
        <v>104.075</v>
      </c>
      <c r="G38">
        <v>115.27200000000001</v>
      </c>
      <c r="H38">
        <v>377.13</v>
      </c>
      <c r="I38">
        <v>443.99299999999999</v>
      </c>
    </row>
    <row r="39" spans="1:9" ht="15.75" customHeight="1">
      <c r="A39" s="4">
        <v>100000</v>
      </c>
      <c r="B39">
        <v>0.29099999999999998</v>
      </c>
      <c r="C39">
        <v>0.186</v>
      </c>
      <c r="D39">
        <v>0.56499999999999995</v>
      </c>
      <c r="E39">
        <v>0.31900000000000001</v>
      </c>
      <c r="F39">
        <v>103.37</v>
      </c>
      <c r="G39">
        <v>116.754</v>
      </c>
      <c r="H39">
        <v>367.04199999999997</v>
      </c>
      <c r="I39">
        <v>443.64400000000001</v>
      </c>
    </row>
    <row r="40" spans="1:9" ht="15.75" customHeight="1">
      <c r="A40" s="4">
        <v>150000</v>
      </c>
      <c r="B40">
        <v>0.28999999999999998</v>
      </c>
      <c r="C40">
        <v>0.19</v>
      </c>
      <c r="D40">
        <v>0.56399999999999995</v>
      </c>
      <c r="E40">
        <v>0.32200000000000001</v>
      </c>
      <c r="F40">
        <v>103.021</v>
      </c>
      <c r="G40">
        <v>119.371</v>
      </c>
      <c r="H40">
        <v>365.24200000000002</v>
      </c>
      <c r="I40">
        <v>459.37099999999998</v>
      </c>
    </row>
    <row r="41" spans="1:9" ht="15.75" customHeight="1">
      <c r="A41" s="4">
        <v>200000</v>
      </c>
      <c r="B41">
        <v>0.28999999999999998</v>
      </c>
      <c r="C41">
        <v>0.188</v>
      </c>
      <c r="D41">
        <v>0.56499999999999995</v>
      </c>
      <c r="E41">
        <v>0.32100000000000001</v>
      </c>
      <c r="F41">
        <v>103.148</v>
      </c>
      <c r="G41">
        <v>117.768</v>
      </c>
      <c r="H41">
        <v>367.339</v>
      </c>
      <c r="I41">
        <v>453.01299999999998</v>
      </c>
    </row>
    <row r="42" spans="1:9" ht="15.75" customHeight="1">
      <c r="A42" s="4">
        <v>300000</v>
      </c>
      <c r="B42">
        <v>0.28999999999999998</v>
      </c>
      <c r="C42">
        <v>0.187</v>
      </c>
      <c r="D42">
        <v>0.56499999999999995</v>
      </c>
      <c r="E42">
        <v>0.32100000000000001</v>
      </c>
      <c r="F42">
        <v>103.23</v>
      </c>
      <c r="G42">
        <v>116.42100000000001</v>
      </c>
      <c r="H42">
        <v>370.214</v>
      </c>
      <c r="I42">
        <v>447.04700000000003</v>
      </c>
    </row>
    <row r="43" spans="1:9" ht="15.75" customHeight="1">
      <c r="A43" s="4">
        <v>350000</v>
      </c>
      <c r="B43">
        <v>0.28999999999999998</v>
      </c>
      <c r="C43">
        <v>0.186</v>
      </c>
      <c r="D43">
        <v>0.56499999999999995</v>
      </c>
      <c r="E43">
        <v>0.32100000000000001</v>
      </c>
      <c r="F43">
        <v>103.34399999999999</v>
      </c>
      <c r="G43">
        <v>116.014</v>
      </c>
      <c r="H43">
        <v>372.32</v>
      </c>
      <c r="I43">
        <v>445.71699999999998</v>
      </c>
    </row>
    <row r="44" spans="1:9" ht="15.75" customHeight="1">
      <c r="A44" s="4">
        <v>400000</v>
      </c>
      <c r="B44">
        <v>0.28999999999999998</v>
      </c>
      <c r="C44">
        <v>0.185</v>
      </c>
      <c r="D44">
        <v>0.56399999999999995</v>
      </c>
      <c r="E44">
        <v>0.32</v>
      </c>
      <c r="F44">
        <v>102.84699999999999</v>
      </c>
      <c r="G44">
        <v>115.358</v>
      </c>
      <c r="H44">
        <v>370.4</v>
      </c>
      <c r="I44">
        <v>444.14600000000002</v>
      </c>
    </row>
    <row r="45" spans="1:9" ht="15.75" customHeight="1">
      <c r="A45" s="4">
        <v>500000</v>
      </c>
      <c r="B45">
        <v>0.28799999999999998</v>
      </c>
      <c r="C45">
        <v>0.187</v>
      </c>
      <c r="D45">
        <v>0.56299999999999994</v>
      </c>
      <c r="E45">
        <v>0.32100000000000001</v>
      </c>
      <c r="F45">
        <v>102.443</v>
      </c>
      <c r="G45">
        <v>117.22499999999999</v>
      </c>
      <c r="H45">
        <v>369.91300000000001</v>
      </c>
      <c r="I45">
        <v>455.32100000000003</v>
      </c>
    </row>
    <row r="46" spans="1:9" ht="15.75" customHeight="1">
      <c r="A46" s="4">
        <v>1000000</v>
      </c>
      <c r="B46">
        <v>0.28999999999999998</v>
      </c>
      <c r="C46">
        <v>0.186</v>
      </c>
      <c r="D46">
        <v>0.56399999999999995</v>
      </c>
      <c r="E46">
        <v>0.31900000000000001</v>
      </c>
      <c r="F46">
        <v>103.253</v>
      </c>
      <c r="G46">
        <v>116.901</v>
      </c>
      <c r="H46">
        <v>372.38200000000001</v>
      </c>
      <c r="I46">
        <v>456.86599999999999</v>
      </c>
    </row>
  </sheetData>
  <mergeCells count="1">
    <mergeCell ref="A1:B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23"/>
  <sheetViews>
    <sheetView tabSelected="1" topLeftCell="A10" zoomScale="70" zoomScaleNormal="70" workbookViewId="0">
      <selection activeCell="AD10" sqref="AD10"/>
    </sheetView>
  </sheetViews>
  <sheetFormatPr defaultColWidth="12.5703125" defaultRowHeight="15.75" customHeight="1"/>
  <cols>
    <col min="1" max="1" width="25.42578125" customWidth="1"/>
  </cols>
  <sheetData>
    <row r="1" spans="1:15" ht="12.75">
      <c r="A1" s="11"/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12" t="s">
        <v>57</v>
      </c>
      <c r="O1" s="13">
        <f ca="1">IFERROR(__xludf.DUMMYFUNCTION("INDEX('Вариант 1'!A4:A23,MATCH(INDEX(FILTER('Вариант 1'!K4:K23, 'Вариант 1'!K4:K23&lt;0.01), 1), 'Вариант 1'!K4:K23, 0))"),200000)</f>
        <v>200000</v>
      </c>
    </row>
    <row r="2" spans="1:15" ht="12.75">
      <c r="A2" s="12" t="s">
        <v>25</v>
      </c>
      <c r="B2" s="14">
        <f>'Вариант 1'!C23</f>
        <v>0.2208</v>
      </c>
      <c r="C2" s="14">
        <f>'Вариант 2'!C23</f>
        <v>0.6179</v>
      </c>
      <c r="D2" s="14">
        <f>'Вариант 3'!C23</f>
        <v>0.12330000000000001</v>
      </c>
      <c r="E2" s="14">
        <f>'Вариант 4'!C23</f>
        <v>0.19209999999999999</v>
      </c>
      <c r="F2" s="14">
        <f>'Вариант 5'!C23</f>
        <v>0.61229999999999996</v>
      </c>
      <c r="G2" s="14">
        <f>'Вариант 6'!C23</f>
        <v>0.11119999999999999</v>
      </c>
      <c r="H2" s="14">
        <f>'Вариант 7'!C23</f>
        <v>0.193</v>
      </c>
      <c r="I2" s="14">
        <f>'Вариант 8'!C23</f>
        <v>0.61270000000000002</v>
      </c>
      <c r="J2" s="24">
        <f>'Вариант 9'!C23</f>
        <v>0.1119</v>
      </c>
    </row>
    <row r="4" spans="1:15" ht="12.75">
      <c r="A4" s="11"/>
      <c r="B4" s="12" t="s">
        <v>17</v>
      </c>
      <c r="C4" s="12" t="s">
        <v>18</v>
      </c>
      <c r="D4" s="12" t="s">
        <v>19</v>
      </c>
      <c r="E4" s="12" t="s">
        <v>20</v>
      </c>
      <c r="F4" s="12" t="s">
        <v>21</v>
      </c>
      <c r="G4" s="12" t="s">
        <v>22</v>
      </c>
      <c r="H4" s="12" t="s">
        <v>23</v>
      </c>
      <c r="I4" s="12" t="s">
        <v>24</v>
      </c>
      <c r="J4" s="12" t="s">
        <v>57</v>
      </c>
    </row>
    <row r="5" spans="1:15" ht="12.75">
      <c r="A5" s="12" t="s">
        <v>26</v>
      </c>
      <c r="B5" s="15">
        <f>'Вариант 1'!E23</f>
        <v>0.47599999999999998</v>
      </c>
      <c r="C5" s="15">
        <f>'Вариант 2'!E23</f>
        <v>1.722</v>
      </c>
      <c r="D5" s="15">
        <f>'Вариант 3'!E23</f>
        <v>1.365</v>
      </c>
      <c r="E5" s="15">
        <f>'Вариант 4'!E23</f>
        <v>0.45999999999999996</v>
      </c>
      <c r="F5" s="15">
        <f>'Вариант 5'!E23</f>
        <v>1.7799999999999998</v>
      </c>
      <c r="G5" s="15">
        <f>'Вариант 6'!E23</f>
        <v>1.3109999999999999</v>
      </c>
      <c r="H5" s="15">
        <f>'Вариант 7'!E23</f>
        <v>0.46199999999999997</v>
      </c>
      <c r="I5" s="15">
        <f>'Вариант 8'!E23</f>
        <v>1.7749999999999999</v>
      </c>
      <c r="J5">
        <f>'Вариант 9'!E23</f>
        <v>1.3109999999999999</v>
      </c>
    </row>
    <row r="7" spans="1:15" ht="12.75">
      <c r="A7" s="11"/>
      <c r="B7" s="12" t="s">
        <v>17</v>
      </c>
      <c r="C7" s="12" t="s">
        <v>18</v>
      </c>
      <c r="D7" s="12" t="s">
        <v>19</v>
      </c>
      <c r="E7" s="12" t="s">
        <v>20</v>
      </c>
      <c r="F7" s="12" t="s">
        <v>21</v>
      </c>
      <c r="G7" s="12" t="s">
        <v>22</v>
      </c>
      <c r="H7" s="12" t="s">
        <v>23</v>
      </c>
      <c r="I7" s="12" t="s">
        <v>24</v>
      </c>
      <c r="J7" s="12" t="s">
        <v>57</v>
      </c>
    </row>
    <row r="8" spans="1:15" ht="12.75">
      <c r="A8" s="12" t="s">
        <v>12</v>
      </c>
      <c r="B8" s="15">
        <f>'Вариант 1'!F23</f>
        <v>0.4415</v>
      </c>
      <c r="C8" s="15">
        <f>'Вариант 2'!F23</f>
        <v>0.86350000000000005</v>
      </c>
      <c r="D8" s="15">
        <f>'Вариант 3'!F23</f>
        <v>0.49650000000000005</v>
      </c>
      <c r="E8" s="15">
        <f>'Вариант 4'!F23</f>
        <v>0.45799999999999996</v>
      </c>
      <c r="F8" s="15">
        <f>'Вариант 5'!F23</f>
        <v>0.88149999999999995</v>
      </c>
      <c r="G8" s="15">
        <f>'Вариант 6'!F23</f>
        <v>0.50449999999999995</v>
      </c>
      <c r="H8" s="15">
        <f>'Вариант 7'!F23</f>
        <v>0.45599999999999996</v>
      </c>
      <c r="I8" s="15">
        <f>'Вариант 8'!F23</f>
        <v>0.88050000000000006</v>
      </c>
      <c r="J8">
        <f>'Вариант 9'!F23</f>
        <v>0.50450000000000006</v>
      </c>
    </row>
    <row r="10" spans="1:15" ht="12.75">
      <c r="A10" s="11"/>
      <c r="B10" s="12" t="s">
        <v>17</v>
      </c>
      <c r="C10" s="12" t="s">
        <v>18</v>
      </c>
      <c r="D10" s="12" t="s">
        <v>19</v>
      </c>
      <c r="E10" s="12" t="s">
        <v>20</v>
      </c>
      <c r="F10" s="12" t="s">
        <v>21</v>
      </c>
      <c r="G10" s="12" t="s">
        <v>22</v>
      </c>
      <c r="H10" s="12" t="s">
        <v>23</v>
      </c>
      <c r="I10" s="12" t="s">
        <v>24</v>
      </c>
      <c r="J10" s="12" t="s">
        <v>57</v>
      </c>
    </row>
    <row r="11" spans="1:15" ht="12.75">
      <c r="A11" s="12" t="s">
        <v>27</v>
      </c>
      <c r="B11" s="15">
        <f>'Вариант 1'!G23</f>
        <v>107.34739999999999</v>
      </c>
      <c r="C11" s="15">
        <f>'Вариант 2'!G23</f>
        <v>735.94910000000004</v>
      </c>
      <c r="D11" s="15">
        <f>'Вариант 3'!G23</f>
        <v>280.9939</v>
      </c>
      <c r="E11" s="15">
        <f>'Вариант 4'!G23</f>
        <v>99.832999999999998</v>
      </c>
      <c r="F11" s="15">
        <f>'Вариант 5'!G23</f>
        <v>747.39619999999991</v>
      </c>
      <c r="G11" s="15">
        <f>'Вариант 6'!G23</f>
        <v>264.346</v>
      </c>
      <c r="H11" s="15">
        <f>'Вариант 7'!G23</f>
        <v>100.8565</v>
      </c>
      <c r="I11" s="15">
        <f>'Вариант 8'!G23</f>
        <v>749.05060000000003</v>
      </c>
      <c r="J11">
        <f>'Вариант 9'!G23</f>
        <v>265.69029999999998</v>
      </c>
    </row>
    <row r="13" spans="1:15" ht="13.5" thickBot="1">
      <c r="A13" s="11"/>
      <c r="B13" s="12" t="s">
        <v>17</v>
      </c>
      <c r="C13" s="12" t="s">
        <v>18</v>
      </c>
      <c r="D13" s="12" t="s">
        <v>19</v>
      </c>
      <c r="E13" s="12" t="s">
        <v>20</v>
      </c>
      <c r="F13" s="12" t="s">
        <v>21</v>
      </c>
      <c r="G13" s="12" t="s">
        <v>22</v>
      </c>
      <c r="H13" s="12" t="s">
        <v>23</v>
      </c>
      <c r="I13" s="12" t="s">
        <v>24</v>
      </c>
      <c r="J13" s="12" t="s">
        <v>57</v>
      </c>
    </row>
    <row r="14" spans="1:15" ht="13.5" thickBot="1">
      <c r="A14" s="12" t="s">
        <v>28</v>
      </c>
      <c r="B14" s="36">
        <v>300000</v>
      </c>
      <c r="C14" s="37">
        <v>100000</v>
      </c>
      <c r="D14" s="37">
        <v>100000</v>
      </c>
      <c r="E14" s="37">
        <v>300000</v>
      </c>
      <c r="F14" s="37">
        <v>100000</v>
      </c>
      <c r="G14" s="37">
        <v>100000</v>
      </c>
      <c r="H14" s="37">
        <v>300000</v>
      </c>
      <c r="I14" s="37">
        <v>100000</v>
      </c>
      <c r="J14" s="38">
        <v>150000</v>
      </c>
    </row>
    <row r="21" spans="13:14" ht="12.75">
      <c r="M21" s="16">
        <v>0.1</v>
      </c>
      <c r="N21" s="17">
        <f>G2</f>
        <v>0.11119999999999999</v>
      </c>
    </row>
    <row r="22" spans="13:14" ht="12.75">
      <c r="M22" s="16">
        <v>0.4</v>
      </c>
      <c r="N22" s="17">
        <f>E2</f>
        <v>0.19209999999999999</v>
      </c>
    </row>
    <row r="23" spans="13:14" ht="12.75">
      <c r="M23" s="16">
        <v>0.8</v>
      </c>
      <c r="N23" s="17">
        <f>H2</f>
        <v>0.193</v>
      </c>
    </row>
  </sheetData>
  <phoneticPr fontId="1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C737-D995-4262-BB55-38E61792555A}">
  <sheetPr>
    <outlinePr summaryBelow="0" summaryRight="0"/>
  </sheetPr>
  <dimension ref="A1:U46"/>
  <sheetViews>
    <sheetView zoomScale="85" zoomScaleNormal="85" workbookViewId="0">
      <selection activeCell="B4" sqref="B4"/>
    </sheetView>
  </sheetViews>
  <sheetFormatPr defaultColWidth="12.5703125" defaultRowHeight="15.75" customHeight="1"/>
  <sheetData>
    <row r="1" spans="1:21" ht="15.75" customHeight="1">
      <c r="A1" s="43" t="s">
        <v>58</v>
      </c>
      <c r="B1" s="40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3"/>
      <c r="K1" s="3"/>
    </row>
    <row r="2" spans="1:21" ht="14.25">
      <c r="A2" s="41"/>
      <c r="B2" s="42"/>
      <c r="C2" s="4">
        <v>2</v>
      </c>
      <c r="D2" s="19" t="s">
        <v>30</v>
      </c>
      <c r="E2" s="18" t="s">
        <v>29</v>
      </c>
      <c r="F2" s="20">
        <v>176.869</v>
      </c>
      <c r="G2" s="4">
        <v>800</v>
      </c>
      <c r="H2" s="4">
        <v>1</v>
      </c>
      <c r="I2" s="5"/>
      <c r="J2" s="6"/>
      <c r="K2" s="6"/>
    </row>
    <row r="3" spans="1:21" ht="15.7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22" t="s">
        <v>37</v>
      </c>
      <c r="J3" s="1" t="s">
        <v>15</v>
      </c>
      <c r="K3" s="1" t="s">
        <v>16</v>
      </c>
    </row>
    <row r="4" spans="1:21" ht="14.25">
      <c r="A4" s="4">
        <v>10</v>
      </c>
      <c r="B4">
        <v>7</v>
      </c>
      <c r="C4" s="8">
        <f>ROUND(B4/A4,4)</f>
        <v>0.7</v>
      </c>
      <c r="D4" s="8" t="str">
        <f>IFERROR(ABS(C4/C3-1), "-")</f>
        <v>-</v>
      </c>
      <c r="E4" s="9">
        <f>B27+C27</f>
        <v>1.2890000000000001</v>
      </c>
      <c r="F4">
        <f>(D27+E27)/2</f>
        <v>0.71550000000000002</v>
      </c>
      <c r="G4">
        <f>0.7*F27+0.3*G27</f>
        <v>386.05589999999995</v>
      </c>
      <c r="H4" s="8" t="str">
        <f>IFERROR(ABS(G4/G3-1), "-")</f>
        <v>-</v>
      </c>
      <c r="I4" s="9">
        <f>0.7*H27+0.3*I27</f>
        <v>164.3853</v>
      </c>
      <c r="J4" s="10">
        <f>ROUND(2.576*I4/SQRT(A4),3)</f>
        <v>133.90899999999999</v>
      </c>
      <c r="K4" s="8">
        <f>J4/G4</f>
        <v>0.34686427535494213</v>
      </c>
    </row>
    <row r="5" spans="1:21" ht="14.25">
      <c r="A5" s="4">
        <v>20</v>
      </c>
      <c r="B5">
        <v>13</v>
      </c>
      <c r="C5" s="8">
        <f t="shared" ref="C5:C23" si="0">ROUND(B5/A5,4)</f>
        <v>0.65</v>
      </c>
      <c r="D5" s="8">
        <f t="shared" ref="D5:D23" si="1">IFERROR(ABS(C5/C4-1), "-")</f>
        <v>7.1428571428571286E-2</v>
      </c>
      <c r="E5" s="9">
        <f t="shared" ref="E5:E23" si="2">B28+C28</f>
        <v>1.647</v>
      </c>
      <c r="F5">
        <f t="shared" ref="F5:F23" si="3">(D28+E28)/2</f>
        <v>0.79350000000000009</v>
      </c>
      <c r="G5">
        <f t="shared" ref="G5:G23" si="4">0.7*F28+0.3*G28</f>
        <v>682.31819999999993</v>
      </c>
      <c r="H5" s="8">
        <f t="shared" ref="H5:H23" si="5">IFERROR(ABS(G5/G4-1), "-")</f>
        <v>0.76740777695665319</v>
      </c>
      <c r="I5" s="9">
        <f t="shared" ref="I5:I23" si="6">0.7*H28+0.3*I28</f>
        <v>119.8839</v>
      </c>
      <c r="J5" s="10">
        <f t="shared" ref="J5:J23" si="7">ROUND(2.576*I5/SQRT(A5),3)</f>
        <v>69.054000000000002</v>
      </c>
      <c r="K5" s="8">
        <f t="shared" ref="K5:K23" si="8">J5/G5</f>
        <v>0.10120498031563574</v>
      </c>
    </row>
    <row r="6" spans="1:21" ht="14.25">
      <c r="A6" s="4">
        <v>50</v>
      </c>
      <c r="B6">
        <v>30</v>
      </c>
      <c r="C6" s="8">
        <f t="shared" si="0"/>
        <v>0.6</v>
      </c>
      <c r="D6" s="8">
        <f t="shared" si="1"/>
        <v>7.6923076923076983E-2</v>
      </c>
      <c r="E6" s="9">
        <f t="shared" si="2"/>
        <v>1.605</v>
      </c>
      <c r="F6">
        <f t="shared" si="3"/>
        <v>0.86799999999999999</v>
      </c>
      <c r="G6">
        <f t="shared" si="4"/>
        <v>552.8623</v>
      </c>
      <c r="H6" s="8">
        <f t="shared" si="5"/>
        <v>0.18972951329746146</v>
      </c>
      <c r="I6" s="9">
        <f t="shared" si="6"/>
        <v>626.03279999999995</v>
      </c>
      <c r="J6" s="10">
        <f t="shared" si="7"/>
        <v>228.065</v>
      </c>
      <c r="K6" s="8">
        <f t="shared" si="8"/>
        <v>0.41251682380947297</v>
      </c>
    </row>
    <row r="7" spans="1:21" ht="14.25">
      <c r="A7" s="4">
        <v>100</v>
      </c>
      <c r="B7">
        <v>64</v>
      </c>
      <c r="C7" s="8">
        <f t="shared" si="0"/>
        <v>0.64</v>
      </c>
      <c r="D7" s="8">
        <f t="shared" si="1"/>
        <v>6.6666666666666652E-2</v>
      </c>
      <c r="E7" s="9">
        <f t="shared" si="2"/>
        <v>1.9609999999999999</v>
      </c>
      <c r="F7">
        <f t="shared" si="3"/>
        <v>0.88300000000000001</v>
      </c>
      <c r="G7">
        <f t="shared" si="4"/>
        <v>819.80799999999999</v>
      </c>
      <c r="H7" s="8">
        <f t="shared" si="5"/>
        <v>0.48284301534034779</v>
      </c>
      <c r="I7" s="9">
        <f t="shared" si="6"/>
        <v>1122.5673999999999</v>
      </c>
      <c r="J7" s="10">
        <f t="shared" si="7"/>
        <v>289.173</v>
      </c>
      <c r="K7" s="8">
        <f t="shared" si="8"/>
        <v>0.35273259104570825</v>
      </c>
    </row>
    <row r="8" spans="1:21" ht="14.25">
      <c r="A8" s="4">
        <v>200</v>
      </c>
      <c r="B8">
        <v>128</v>
      </c>
      <c r="C8" s="8">
        <f t="shared" si="0"/>
        <v>0.64</v>
      </c>
      <c r="D8" s="8">
        <f t="shared" si="1"/>
        <v>0</v>
      </c>
      <c r="E8" s="9">
        <f t="shared" si="2"/>
        <v>1.706</v>
      </c>
      <c r="F8">
        <f t="shared" si="3"/>
        <v>0.87450000000000006</v>
      </c>
      <c r="G8">
        <f t="shared" si="4"/>
        <v>732.08849999999995</v>
      </c>
      <c r="H8" s="8">
        <f t="shared" si="5"/>
        <v>0.10700005367110355</v>
      </c>
      <c r="I8" s="9">
        <f t="shared" si="6"/>
        <v>1514.0286000000001</v>
      </c>
      <c r="J8" s="10">
        <f t="shared" si="7"/>
        <v>275.78100000000001</v>
      </c>
      <c r="K8" s="8">
        <f t="shared" si="8"/>
        <v>0.37670445581374384</v>
      </c>
    </row>
    <row r="9" spans="1:21" ht="14.25">
      <c r="A9" s="4">
        <v>500</v>
      </c>
      <c r="B9">
        <v>300</v>
      </c>
      <c r="C9" s="8">
        <f t="shared" si="0"/>
        <v>0.6</v>
      </c>
      <c r="D9" s="8">
        <f t="shared" si="1"/>
        <v>6.25E-2</v>
      </c>
      <c r="E9" s="9">
        <f t="shared" si="2"/>
        <v>1.524</v>
      </c>
      <c r="F9">
        <f t="shared" si="3"/>
        <v>0.85699999999999998</v>
      </c>
      <c r="G9">
        <f t="shared" si="4"/>
        <v>599.38560000000007</v>
      </c>
      <c r="H9" s="8">
        <f t="shared" si="5"/>
        <v>0.18126619937343624</v>
      </c>
      <c r="I9" s="9">
        <f t="shared" si="6"/>
        <v>1099.5646999999999</v>
      </c>
      <c r="J9" s="10">
        <f t="shared" si="7"/>
        <v>126.672</v>
      </c>
      <c r="K9" s="8">
        <f t="shared" si="8"/>
        <v>0.21133640848228583</v>
      </c>
      <c r="M9" t="s">
        <v>45</v>
      </c>
      <c r="N9" t="s">
        <v>46</v>
      </c>
      <c r="O9" t="s">
        <v>47</v>
      </c>
      <c r="P9" t="s">
        <v>48</v>
      </c>
      <c r="Q9" t="s">
        <v>49</v>
      </c>
      <c r="R9" t="s">
        <v>50</v>
      </c>
      <c r="S9" t="s">
        <v>51</v>
      </c>
      <c r="T9" t="s">
        <v>52</v>
      </c>
      <c r="U9" t="s">
        <v>53</v>
      </c>
    </row>
    <row r="10" spans="1:21" ht="14.25">
      <c r="A10" s="4">
        <v>1000</v>
      </c>
      <c r="B10">
        <v>603</v>
      </c>
      <c r="C10" s="8">
        <f t="shared" si="0"/>
        <v>0.60299999999999998</v>
      </c>
      <c r="D10" s="8">
        <f t="shared" si="1"/>
        <v>5.0000000000001155E-3</v>
      </c>
      <c r="E10" s="9">
        <f t="shared" si="2"/>
        <v>1.591</v>
      </c>
      <c r="F10">
        <f t="shared" si="3"/>
        <v>0.84050000000000002</v>
      </c>
      <c r="G10">
        <f t="shared" si="4"/>
        <v>655.03840000000002</v>
      </c>
      <c r="H10" s="8">
        <f t="shared" si="5"/>
        <v>9.2849744805347356E-2</v>
      </c>
      <c r="I10" s="9">
        <f t="shared" si="6"/>
        <v>1333.8610999999999</v>
      </c>
      <c r="J10" s="10">
        <f t="shared" si="7"/>
        <v>108.657</v>
      </c>
      <c r="K10" s="8">
        <f t="shared" si="8"/>
        <v>0.16587882481393457</v>
      </c>
      <c r="M10">
        <v>7</v>
      </c>
      <c r="N10">
        <v>0.71299999999999997</v>
      </c>
      <c r="O10">
        <v>0.71799999999999997</v>
      </c>
      <c r="P10">
        <v>0.372</v>
      </c>
      <c r="Q10">
        <v>0.91700000000000004</v>
      </c>
      <c r="R10">
        <v>337.68299999999999</v>
      </c>
      <c r="S10">
        <v>498.92599999999999</v>
      </c>
      <c r="T10">
        <v>0</v>
      </c>
      <c r="U10">
        <v>547.95100000000002</v>
      </c>
    </row>
    <row r="11" spans="1:21" ht="14.25">
      <c r="A11" s="4">
        <v>2000</v>
      </c>
      <c r="B11">
        <v>1204</v>
      </c>
      <c r="C11" s="8">
        <f t="shared" si="0"/>
        <v>0.60199999999999998</v>
      </c>
      <c r="D11" s="8">
        <f t="shared" si="1"/>
        <v>1.6583747927031434E-3</v>
      </c>
      <c r="E11" s="9">
        <f t="shared" si="2"/>
        <v>1.7010000000000001</v>
      </c>
      <c r="F11">
        <f t="shared" si="3"/>
        <v>0.85749999999999993</v>
      </c>
      <c r="G11">
        <f t="shared" si="4"/>
        <v>681.95499999999993</v>
      </c>
      <c r="H11" s="8">
        <f t="shared" si="5"/>
        <v>4.1091636765111739E-2</v>
      </c>
      <c r="I11" s="9">
        <f t="shared" si="6"/>
        <v>1374.2684999999999</v>
      </c>
      <c r="J11" s="10">
        <f t="shared" si="7"/>
        <v>79.159000000000006</v>
      </c>
      <c r="K11" s="8">
        <f t="shared" si="8"/>
        <v>0.11607657396749055</v>
      </c>
      <c r="M11">
        <v>13</v>
      </c>
      <c r="N11">
        <v>0.79200000000000004</v>
      </c>
      <c r="O11">
        <v>0.79500000000000004</v>
      </c>
      <c r="P11">
        <v>0.54400000000000004</v>
      </c>
      <c r="Q11">
        <v>1.103</v>
      </c>
      <c r="R11">
        <v>679.58100000000002</v>
      </c>
      <c r="S11">
        <v>688.70500000000004</v>
      </c>
      <c r="T11">
        <v>0</v>
      </c>
      <c r="U11">
        <v>399.613</v>
      </c>
    </row>
    <row r="12" spans="1:21" ht="14.25">
      <c r="A12" s="4">
        <v>5000</v>
      </c>
      <c r="B12">
        <v>3047</v>
      </c>
      <c r="C12" s="8">
        <f t="shared" si="0"/>
        <v>0.60940000000000005</v>
      </c>
      <c r="D12" s="8">
        <f t="shared" si="1"/>
        <v>1.2292358803986936E-2</v>
      </c>
      <c r="E12" s="9">
        <f t="shared" si="2"/>
        <v>1.6919999999999999</v>
      </c>
      <c r="F12">
        <f t="shared" si="3"/>
        <v>0.85450000000000004</v>
      </c>
      <c r="G12">
        <f t="shared" si="4"/>
        <v>706.34950000000003</v>
      </c>
      <c r="H12" s="8">
        <f t="shared" si="5"/>
        <v>3.5771421868012077E-2</v>
      </c>
      <c r="I12" s="9">
        <f t="shared" si="6"/>
        <v>1655.4537</v>
      </c>
      <c r="J12" s="10">
        <f t="shared" si="7"/>
        <v>60.308</v>
      </c>
      <c r="K12" s="8">
        <f t="shared" si="8"/>
        <v>8.5379829673553953E-2</v>
      </c>
      <c r="M12">
        <v>30</v>
      </c>
      <c r="N12">
        <v>0.86399999999999999</v>
      </c>
      <c r="O12">
        <v>0.872</v>
      </c>
      <c r="P12">
        <v>0.60599999999999998</v>
      </c>
      <c r="Q12">
        <v>0.999</v>
      </c>
      <c r="R12">
        <v>447.44499999999999</v>
      </c>
      <c r="S12">
        <v>798.83600000000001</v>
      </c>
      <c r="T12">
        <v>711.10199999999998</v>
      </c>
      <c r="U12">
        <v>427.53800000000001</v>
      </c>
    </row>
    <row r="13" spans="1:21" ht="14.25">
      <c r="A13" s="4">
        <v>10000</v>
      </c>
      <c r="B13">
        <v>6066</v>
      </c>
      <c r="C13" s="8">
        <f t="shared" si="0"/>
        <v>0.60660000000000003</v>
      </c>
      <c r="D13" s="8">
        <f t="shared" si="1"/>
        <v>4.5946832950443106E-3</v>
      </c>
      <c r="E13" s="9">
        <f t="shared" si="2"/>
        <v>1.677</v>
      </c>
      <c r="F13">
        <f t="shared" si="3"/>
        <v>0.85600000000000009</v>
      </c>
      <c r="G13">
        <f t="shared" si="4"/>
        <v>710.17239999999993</v>
      </c>
      <c r="H13" s="8">
        <f t="shared" si="5"/>
        <v>5.4121932556048247E-3</v>
      </c>
      <c r="I13" s="9">
        <f t="shared" si="6"/>
        <v>1684.4249</v>
      </c>
      <c r="J13" s="10">
        <f t="shared" si="7"/>
        <v>43.390999999999998</v>
      </c>
      <c r="K13" s="8">
        <f t="shared" si="8"/>
        <v>6.1099248576824451E-2</v>
      </c>
      <c r="M13">
        <v>64</v>
      </c>
      <c r="N13">
        <v>0.89900000000000002</v>
      </c>
      <c r="O13">
        <v>0.86699999999999999</v>
      </c>
      <c r="P13">
        <v>0.70399999999999996</v>
      </c>
      <c r="Q13">
        <v>1.2569999999999999</v>
      </c>
      <c r="R13">
        <v>648.48400000000004</v>
      </c>
      <c r="S13">
        <v>1219.5640000000001</v>
      </c>
      <c r="T13">
        <v>602.029</v>
      </c>
      <c r="U13">
        <v>2337.1570000000002</v>
      </c>
    </row>
    <row r="14" spans="1:21" ht="14.25">
      <c r="A14" s="4">
        <v>20000</v>
      </c>
      <c r="B14">
        <v>12207</v>
      </c>
      <c r="C14" s="8">
        <f t="shared" si="0"/>
        <v>0.61040000000000005</v>
      </c>
      <c r="D14" s="8">
        <f t="shared" si="1"/>
        <v>6.2644246620509048E-3</v>
      </c>
      <c r="E14" s="9">
        <f t="shared" si="2"/>
        <v>1.677</v>
      </c>
      <c r="F14">
        <f t="shared" si="3"/>
        <v>0.85550000000000004</v>
      </c>
      <c r="G14">
        <f t="shared" si="4"/>
        <v>713.17359999999996</v>
      </c>
      <c r="H14" s="8">
        <f t="shared" si="5"/>
        <v>4.2260161053850887E-3</v>
      </c>
      <c r="I14" s="9">
        <f t="shared" si="6"/>
        <v>1704.9205999999999</v>
      </c>
      <c r="J14" s="10">
        <f t="shared" si="7"/>
        <v>31.055</v>
      </c>
      <c r="K14" s="8">
        <f t="shared" si="8"/>
        <v>4.3544797507927946E-2</v>
      </c>
      <c r="M14">
        <v>128</v>
      </c>
      <c r="N14">
        <v>0.90100000000000002</v>
      </c>
      <c r="O14">
        <v>0.84799999999999998</v>
      </c>
      <c r="P14">
        <v>0.70399999999999996</v>
      </c>
      <c r="Q14">
        <v>1.002</v>
      </c>
      <c r="R14">
        <v>623.35199999999998</v>
      </c>
      <c r="S14">
        <v>985.80700000000002</v>
      </c>
      <c r="T14">
        <v>1359.711</v>
      </c>
      <c r="U14">
        <v>1874.1030000000001</v>
      </c>
    </row>
    <row r="15" spans="1:21" ht="14.25">
      <c r="A15" s="4">
        <v>50000</v>
      </c>
      <c r="B15">
        <v>30716</v>
      </c>
      <c r="C15" s="8">
        <f t="shared" si="0"/>
        <v>0.61429999999999996</v>
      </c>
      <c r="D15" s="8">
        <f t="shared" si="1"/>
        <v>6.3892529488858152E-3</v>
      </c>
      <c r="E15" s="9">
        <f t="shared" si="2"/>
        <v>1.7090000000000001</v>
      </c>
      <c r="F15">
        <f t="shared" si="3"/>
        <v>0.8600000000000001</v>
      </c>
      <c r="G15">
        <f t="shared" si="4"/>
        <v>722.81389999999999</v>
      </c>
      <c r="H15" s="8">
        <f t="shared" si="5"/>
        <v>1.3517466154103319E-2</v>
      </c>
      <c r="I15" s="9">
        <f t="shared" si="6"/>
        <v>1746.0165</v>
      </c>
      <c r="J15" s="10">
        <f t="shared" si="7"/>
        <v>20.114000000000001</v>
      </c>
      <c r="K15" s="8">
        <f t="shared" si="8"/>
        <v>2.782735639145844E-2</v>
      </c>
      <c r="M15">
        <v>300</v>
      </c>
      <c r="N15">
        <v>0.91200000000000003</v>
      </c>
      <c r="O15">
        <v>0.80200000000000005</v>
      </c>
      <c r="P15">
        <v>0.68400000000000005</v>
      </c>
      <c r="Q15">
        <v>0.84</v>
      </c>
      <c r="R15">
        <v>533.72400000000005</v>
      </c>
      <c r="S15">
        <v>752.596</v>
      </c>
      <c r="T15">
        <v>981.92</v>
      </c>
      <c r="U15">
        <v>1374.069</v>
      </c>
    </row>
    <row r="16" spans="1:21" ht="15">
      <c r="A16" s="25">
        <v>100000</v>
      </c>
      <c r="B16" s="29">
        <v>61835</v>
      </c>
      <c r="C16" s="27">
        <f t="shared" si="0"/>
        <v>0.61839999999999995</v>
      </c>
      <c r="D16" s="27">
        <f t="shared" si="1"/>
        <v>6.6742633892233894E-3</v>
      </c>
      <c r="E16" s="28">
        <f t="shared" si="2"/>
        <v>1.7359999999999998</v>
      </c>
      <c r="F16" s="29">
        <f t="shared" si="3"/>
        <v>0.86450000000000005</v>
      </c>
      <c r="G16" s="29">
        <f t="shared" si="4"/>
        <v>739.85269999999991</v>
      </c>
      <c r="H16" s="27">
        <f t="shared" si="5"/>
        <v>2.3572872630147179E-2</v>
      </c>
      <c r="I16" s="28">
        <f t="shared" si="6"/>
        <v>1793.7732999999998</v>
      </c>
      <c r="J16" s="30">
        <f t="shared" si="7"/>
        <v>14.612</v>
      </c>
      <c r="K16" s="27">
        <f t="shared" si="8"/>
        <v>1.9749877239077458E-2</v>
      </c>
      <c r="M16">
        <v>603</v>
      </c>
      <c r="N16">
        <v>0.89600000000000002</v>
      </c>
      <c r="O16">
        <v>0.78500000000000003</v>
      </c>
      <c r="P16">
        <v>0.70699999999999996</v>
      </c>
      <c r="Q16">
        <v>0.88400000000000001</v>
      </c>
      <c r="R16">
        <v>583.45000000000005</v>
      </c>
      <c r="S16">
        <v>822.07799999999997</v>
      </c>
      <c r="T16">
        <v>1302.479</v>
      </c>
      <c r="U16">
        <v>1407.086</v>
      </c>
    </row>
    <row r="17" spans="1:21" ht="14.25">
      <c r="A17" s="4">
        <v>150000</v>
      </c>
      <c r="B17">
        <v>93037</v>
      </c>
      <c r="C17" s="8">
        <f t="shared" si="0"/>
        <v>0.62019999999999997</v>
      </c>
      <c r="D17" s="8">
        <f t="shared" si="1"/>
        <v>2.910737386804696E-3</v>
      </c>
      <c r="E17" s="9">
        <f t="shared" si="2"/>
        <v>1.7359999999999998</v>
      </c>
      <c r="F17">
        <f t="shared" si="3"/>
        <v>0.86450000000000005</v>
      </c>
      <c r="G17">
        <f t="shared" si="4"/>
        <v>745.78129999999999</v>
      </c>
      <c r="H17" s="8">
        <f t="shared" si="5"/>
        <v>8.0132166848889685E-3</v>
      </c>
      <c r="I17" s="9">
        <f t="shared" si="6"/>
        <v>1815.2871999999998</v>
      </c>
      <c r="J17" s="10">
        <f t="shared" si="7"/>
        <v>12.074</v>
      </c>
      <c r="K17" s="8">
        <f t="shared" si="8"/>
        <v>1.6189732834545462E-2</v>
      </c>
      <c r="M17">
        <v>1204</v>
      </c>
      <c r="N17">
        <v>0.9</v>
      </c>
      <c r="O17">
        <v>0.81499999999999995</v>
      </c>
      <c r="P17">
        <v>0.68</v>
      </c>
      <c r="Q17">
        <v>1.0209999999999999</v>
      </c>
      <c r="R17">
        <v>547.27</v>
      </c>
      <c r="S17">
        <v>996.22</v>
      </c>
      <c r="T17">
        <v>1139.739</v>
      </c>
      <c r="U17">
        <v>1921.5039999999999</v>
      </c>
    </row>
    <row r="18" spans="1:21" ht="14.25">
      <c r="A18" s="4">
        <v>200000</v>
      </c>
      <c r="B18">
        <v>124059</v>
      </c>
      <c r="C18" s="8">
        <f t="shared" si="0"/>
        <v>0.62029999999999996</v>
      </c>
      <c r="D18" s="8">
        <f t="shared" si="1"/>
        <v>1.6123831022252233E-4</v>
      </c>
      <c r="E18" s="9">
        <f t="shared" si="2"/>
        <v>1.736</v>
      </c>
      <c r="F18">
        <f t="shared" si="3"/>
        <v>0.86450000000000005</v>
      </c>
      <c r="G18">
        <f t="shared" si="4"/>
        <v>745.23299999999995</v>
      </c>
      <c r="H18" s="8">
        <f t="shared" si="5"/>
        <v>7.3520212963240628E-4</v>
      </c>
      <c r="I18" s="9">
        <f t="shared" si="6"/>
        <v>1819.8892000000001</v>
      </c>
      <c r="J18" s="10">
        <f t="shared" si="7"/>
        <v>10.483000000000001</v>
      </c>
      <c r="K18" s="8">
        <f t="shared" si="8"/>
        <v>1.4066741542577961E-2</v>
      </c>
      <c r="M18">
        <v>3047</v>
      </c>
      <c r="N18">
        <v>0.90700000000000003</v>
      </c>
      <c r="O18">
        <v>0.80200000000000005</v>
      </c>
      <c r="P18">
        <v>0.71</v>
      </c>
      <c r="Q18">
        <v>0.98199999999999998</v>
      </c>
      <c r="R18">
        <v>615.32500000000005</v>
      </c>
      <c r="S18">
        <v>918.74</v>
      </c>
      <c r="T18">
        <v>1633.557</v>
      </c>
      <c r="U18">
        <v>1706.546</v>
      </c>
    </row>
    <row r="19" spans="1:21" ht="14.25">
      <c r="A19" s="4">
        <v>300000</v>
      </c>
      <c r="B19">
        <v>186312</v>
      </c>
      <c r="C19" s="8">
        <f t="shared" si="0"/>
        <v>0.621</v>
      </c>
      <c r="D19" s="8">
        <f t="shared" si="1"/>
        <v>1.12848621634698E-3</v>
      </c>
      <c r="E19" s="9">
        <f t="shared" si="2"/>
        <v>1.7329999999999999</v>
      </c>
      <c r="F19">
        <f t="shared" si="3"/>
        <v>0.86499999999999999</v>
      </c>
      <c r="G19">
        <f t="shared" si="4"/>
        <v>745.01199999999994</v>
      </c>
      <c r="H19" s="8">
        <f t="shared" si="5"/>
        <v>2.9655154830776631E-4</v>
      </c>
      <c r="I19" s="9">
        <f t="shared" si="6"/>
        <v>1821.5596</v>
      </c>
      <c r="J19" s="10">
        <f t="shared" si="7"/>
        <v>8.5670000000000002</v>
      </c>
      <c r="K19" s="8">
        <f t="shared" si="8"/>
        <v>1.1499143637954826E-2</v>
      </c>
      <c r="M19">
        <v>6066</v>
      </c>
      <c r="N19">
        <v>0.91</v>
      </c>
      <c r="O19">
        <v>0.80200000000000005</v>
      </c>
      <c r="P19">
        <v>0.71699999999999997</v>
      </c>
      <c r="Q19">
        <v>0.96</v>
      </c>
      <c r="R19">
        <v>636.55899999999997</v>
      </c>
      <c r="S19">
        <v>881.93700000000001</v>
      </c>
      <c r="T19">
        <v>1683.9949999999999</v>
      </c>
      <c r="U19">
        <v>1685.4280000000001</v>
      </c>
    </row>
    <row r="20" spans="1:21" ht="14.25">
      <c r="A20" s="4">
        <v>350000</v>
      </c>
      <c r="B20">
        <v>217417</v>
      </c>
      <c r="C20" s="8">
        <f>ROUND(B20/A20,4)</f>
        <v>0.62119999999999997</v>
      </c>
      <c r="D20" s="8">
        <f t="shared" si="1"/>
        <v>3.2206119162636604E-4</v>
      </c>
      <c r="E20" s="9">
        <f t="shared" si="2"/>
        <v>1.7329999999999999</v>
      </c>
      <c r="F20">
        <f t="shared" si="3"/>
        <v>0.86499999999999999</v>
      </c>
      <c r="G20">
        <f t="shared" si="4"/>
        <v>745.04250000000002</v>
      </c>
      <c r="H20" s="8">
        <f t="shared" si="5"/>
        <v>4.0938937896362049E-5</v>
      </c>
      <c r="I20" s="9">
        <f t="shared" si="6"/>
        <v>1824.0719999999997</v>
      </c>
      <c r="J20" s="10">
        <f t="shared" si="7"/>
        <v>7.9420000000000002</v>
      </c>
      <c r="K20" s="8">
        <f t="shared" si="8"/>
        <v>1.0659794575477237E-2</v>
      </c>
      <c r="M20">
        <v>12207</v>
      </c>
      <c r="N20">
        <v>0.91300000000000003</v>
      </c>
      <c r="O20">
        <v>0.79800000000000004</v>
      </c>
      <c r="P20">
        <v>0.71599999999999997</v>
      </c>
      <c r="Q20">
        <v>0.96099999999999997</v>
      </c>
      <c r="R20">
        <v>638.14599999999996</v>
      </c>
      <c r="S20">
        <v>888.23800000000006</v>
      </c>
      <c r="T20">
        <v>1701.893</v>
      </c>
      <c r="U20">
        <v>1711.9849999999999</v>
      </c>
    </row>
    <row r="21" spans="1:21" ht="14.25">
      <c r="A21" s="4">
        <v>400000</v>
      </c>
      <c r="B21">
        <v>247886</v>
      </c>
      <c r="C21" s="8">
        <f t="shared" si="0"/>
        <v>0.61970000000000003</v>
      </c>
      <c r="D21" s="8">
        <f t="shared" si="1"/>
        <v>2.4146812620733371E-3</v>
      </c>
      <c r="E21" s="9">
        <f t="shared" si="2"/>
        <v>1.732</v>
      </c>
      <c r="F21">
        <f t="shared" si="3"/>
        <v>0.86450000000000005</v>
      </c>
      <c r="G21">
        <f t="shared" si="4"/>
        <v>741.20010000000002</v>
      </c>
      <c r="H21" s="8">
        <f t="shared" si="5"/>
        <v>5.1572896848166572E-3</v>
      </c>
      <c r="I21" s="9">
        <f t="shared" si="6"/>
        <v>1805.7422999999999</v>
      </c>
      <c r="J21" s="10">
        <f t="shared" si="7"/>
        <v>7.3550000000000004</v>
      </c>
      <c r="K21" s="8">
        <f t="shared" si="8"/>
        <v>9.9230963406507916E-3</v>
      </c>
      <c r="M21">
        <v>30716</v>
      </c>
      <c r="N21">
        <v>0.91300000000000003</v>
      </c>
      <c r="O21">
        <v>0.80700000000000005</v>
      </c>
      <c r="P21">
        <v>0.71</v>
      </c>
      <c r="Q21">
        <v>0.999</v>
      </c>
      <c r="R21">
        <v>620.32100000000003</v>
      </c>
      <c r="S21">
        <v>961.96400000000006</v>
      </c>
      <c r="T21">
        <v>1631.0640000000001</v>
      </c>
      <c r="U21">
        <v>2014.239</v>
      </c>
    </row>
    <row r="22" spans="1:21" ht="14.25">
      <c r="A22" s="4">
        <v>500000</v>
      </c>
      <c r="B22">
        <v>309522</v>
      </c>
      <c r="C22" s="8">
        <f t="shared" si="0"/>
        <v>0.61899999999999999</v>
      </c>
      <c r="D22" s="8">
        <f t="shared" si="1"/>
        <v>1.1295788284654273E-3</v>
      </c>
      <c r="E22" s="9">
        <f t="shared" si="2"/>
        <v>1.7269999999999999</v>
      </c>
      <c r="F22">
        <f t="shared" si="3"/>
        <v>0.8640000000000001</v>
      </c>
      <c r="G22">
        <f t="shared" si="4"/>
        <v>738.74439999999993</v>
      </c>
      <c r="H22" s="8">
        <f t="shared" si="5"/>
        <v>3.3131404056746527E-3</v>
      </c>
      <c r="I22" s="9">
        <f t="shared" si="6"/>
        <v>1800.0419999999999</v>
      </c>
      <c r="J22" s="10">
        <f t="shared" si="7"/>
        <v>6.5579999999999998</v>
      </c>
      <c r="K22" s="8">
        <f t="shared" si="8"/>
        <v>8.8772246530735132E-3</v>
      </c>
      <c r="M22">
        <v>61835</v>
      </c>
      <c r="N22">
        <v>0.91400000000000003</v>
      </c>
      <c r="O22">
        <v>0.81499999999999995</v>
      </c>
      <c r="P22">
        <v>0.71099999999999997</v>
      </c>
      <c r="Q22">
        <v>1.0249999999999999</v>
      </c>
      <c r="R22">
        <v>623.57899999999995</v>
      </c>
      <c r="S22">
        <v>1011.158</v>
      </c>
      <c r="T22">
        <v>1637.4159999999999</v>
      </c>
      <c r="U22">
        <v>2158.607</v>
      </c>
    </row>
    <row r="23" spans="1:21" ht="14.25">
      <c r="A23" s="4">
        <v>1000000</v>
      </c>
      <c r="B23">
        <v>617912</v>
      </c>
      <c r="C23" s="8">
        <f t="shared" si="0"/>
        <v>0.6179</v>
      </c>
      <c r="D23" s="8">
        <f t="shared" si="1"/>
        <v>1.7770597738286931E-3</v>
      </c>
      <c r="E23" s="9">
        <f t="shared" si="2"/>
        <v>1.722</v>
      </c>
      <c r="F23">
        <f t="shared" si="3"/>
        <v>0.86350000000000005</v>
      </c>
      <c r="G23">
        <f t="shared" si="4"/>
        <v>735.94910000000004</v>
      </c>
      <c r="H23" s="8">
        <f t="shared" si="5"/>
        <v>3.7838527100846342E-3</v>
      </c>
      <c r="I23" s="9">
        <f t="shared" si="6"/>
        <v>1776.1161</v>
      </c>
      <c r="J23" s="10">
        <f t="shared" si="7"/>
        <v>4.5750000000000002</v>
      </c>
      <c r="K23" s="8">
        <f t="shared" si="8"/>
        <v>6.2164625243783843E-3</v>
      </c>
      <c r="M23">
        <v>93037</v>
      </c>
      <c r="N23">
        <v>0.91600000000000004</v>
      </c>
      <c r="O23">
        <v>0.81299999999999994</v>
      </c>
      <c r="P23">
        <v>0.71499999999999997</v>
      </c>
      <c r="Q23">
        <v>1.0209999999999999</v>
      </c>
      <c r="R23">
        <v>636.04399999999998</v>
      </c>
      <c r="S23">
        <v>1001.835</v>
      </c>
      <c r="T23">
        <v>1680.442</v>
      </c>
      <c r="U23">
        <v>2129.9259999999999</v>
      </c>
    </row>
    <row r="24" spans="1:21" ht="15.75" customHeight="1">
      <c r="B24" s="21" t="s">
        <v>31</v>
      </c>
      <c r="E24" s="21" t="s">
        <v>32</v>
      </c>
      <c r="F24" s="21" t="s">
        <v>33</v>
      </c>
      <c r="G24" s="21" t="s">
        <v>34</v>
      </c>
      <c r="I24" s="21" t="s">
        <v>44</v>
      </c>
      <c r="M24">
        <v>124059</v>
      </c>
      <c r="N24">
        <v>0.91600000000000004</v>
      </c>
      <c r="O24">
        <v>0.81299999999999994</v>
      </c>
      <c r="P24">
        <v>0.71399999999999997</v>
      </c>
      <c r="Q24">
        <v>1.022</v>
      </c>
      <c r="R24">
        <v>635.46600000000001</v>
      </c>
      <c r="S24">
        <v>1001.356</v>
      </c>
      <c r="T24">
        <v>1678.384</v>
      </c>
      <c r="U24">
        <v>2150.0680000000002</v>
      </c>
    </row>
    <row r="25" spans="1:21" ht="15.75" customHeight="1">
      <c r="M25">
        <v>186312</v>
      </c>
      <c r="N25">
        <v>0.91700000000000004</v>
      </c>
      <c r="O25">
        <v>0.81299999999999994</v>
      </c>
      <c r="P25">
        <v>0.71599999999999997</v>
      </c>
      <c r="Q25">
        <v>1.0169999999999999</v>
      </c>
      <c r="R25">
        <v>637.85500000000002</v>
      </c>
      <c r="S25">
        <v>995.04499999999996</v>
      </c>
      <c r="T25">
        <v>1682.1669999999999</v>
      </c>
      <c r="U25">
        <v>2146.8090000000002</v>
      </c>
    </row>
    <row r="26" spans="1:21" ht="15.75" customHeight="1">
      <c r="B26" s="21" t="s">
        <v>38</v>
      </c>
      <c r="C26" s="21" t="s">
        <v>39</v>
      </c>
      <c r="D26" s="21" t="s">
        <v>40</v>
      </c>
      <c r="E26" s="21" t="s">
        <v>41</v>
      </c>
      <c r="F26" s="21" t="s">
        <v>35</v>
      </c>
      <c r="G26" s="21" t="s">
        <v>36</v>
      </c>
      <c r="H26" s="21" t="s">
        <v>42</v>
      </c>
      <c r="I26" s="21" t="s">
        <v>43</v>
      </c>
      <c r="M26">
        <v>217417</v>
      </c>
      <c r="N26">
        <v>0.91700000000000004</v>
      </c>
      <c r="O26">
        <v>0.81299999999999994</v>
      </c>
      <c r="P26">
        <v>0.71599999999999997</v>
      </c>
      <c r="Q26">
        <v>1.0169999999999999</v>
      </c>
      <c r="R26">
        <v>638.37300000000005</v>
      </c>
      <c r="S26">
        <v>993.93799999999999</v>
      </c>
      <c r="T26">
        <v>1687.4490000000001</v>
      </c>
      <c r="U26">
        <v>2142.8589999999999</v>
      </c>
    </row>
    <row r="27" spans="1:21" ht="15.75" customHeight="1">
      <c r="A27" s="4">
        <v>10</v>
      </c>
      <c r="B27">
        <v>0.372</v>
      </c>
      <c r="C27">
        <v>0.91700000000000004</v>
      </c>
      <c r="D27">
        <v>0.71299999999999997</v>
      </c>
      <c r="E27">
        <v>0.71799999999999997</v>
      </c>
      <c r="F27">
        <v>337.68299999999999</v>
      </c>
      <c r="G27">
        <v>498.92599999999999</v>
      </c>
      <c r="H27">
        <v>0</v>
      </c>
      <c r="I27">
        <v>547.95100000000002</v>
      </c>
      <c r="M27">
        <v>247886</v>
      </c>
      <c r="N27">
        <v>0.91600000000000004</v>
      </c>
      <c r="O27">
        <v>0.81299999999999994</v>
      </c>
      <c r="P27">
        <v>0.71399999999999997</v>
      </c>
      <c r="Q27">
        <v>1.018</v>
      </c>
      <c r="R27">
        <v>631.99800000000005</v>
      </c>
      <c r="S27">
        <v>996.005</v>
      </c>
      <c r="T27">
        <v>1656.6420000000001</v>
      </c>
      <c r="U27">
        <v>2153.643</v>
      </c>
    </row>
    <row r="28" spans="1:21" ht="15.75" customHeight="1">
      <c r="A28" s="4">
        <v>20</v>
      </c>
      <c r="B28">
        <v>0.54400000000000004</v>
      </c>
      <c r="C28">
        <v>1.103</v>
      </c>
      <c r="D28">
        <v>0.79200000000000004</v>
      </c>
      <c r="E28">
        <v>0.79500000000000004</v>
      </c>
      <c r="F28">
        <v>679.58100000000002</v>
      </c>
      <c r="G28">
        <v>688.70500000000004</v>
      </c>
      <c r="H28">
        <v>0</v>
      </c>
      <c r="I28">
        <v>399.613</v>
      </c>
      <c r="M28">
        <v>309522</v>
      </c>
      <c r="N28">
        <v>0.91600000000000004</v>
      </c>
      <c r="O28">
        <v>0.81200000000000006</v>
      </c>
      <c r="P28">
        <v>0.71399999999999997</v>
      </c>
      <c r="Q28">
        <v>1.0129999999999999</v>
      </c>
      <c r="R28">
        <v>631.04499999999996</v>
      </c>
      <c r="S28">
        <v>990.04300000000001</v>
      </c>
      <c r="T28">
        <v>1651.2180000000001</v>
      </c>
      <c r="U28">
        <v>2147.2979999999998</v>
      </c>
    </row>
    <row r="29" spans="1:21" ht="15.75" customHeight="1">
      <c r="A29" s="4">
        <v>50</v>
      </c>
      <c r="B29">
        <v>0.60599999999999998</v>
      </c>
      <c r="C29">
        <v>0.999</v>
      </c>
      <c r="D29">
        <v>0.86399999999999999</v>
      </c>
      <c r="E29">
        <v>0.872</v>
      </c>
      <c r="F29">
        <v>447.44499999999999</v>
      </c>
      <c r="G29">
        <v>798.83600000000001</v>
      </c>
      <c r="H29">
        <v>711.10199999999998</v>
      </c>
      <c r="I29">
        <v>427.53800000000001</v>
      </c>
      <c r="M29">
        <v>617912</v>
      </c>
      <c r="N29">
        <v>0.91600000000000004</v>
      </c>
      <c r="O29">
        <v>0.81100000000000005</v>
      </c>
      <c r="P29">
        <v>0.71299999999999997</v>
      </c>
      <c r="Q29">
        <v>1.0089999999999999</v>
      </c>
      <c r="R29">
        <v>628.20500000000004</v>
      </c>
      <c r="S29">
        <v>987.35199999999998</v>
      </c>
      <c r="T29">
        <v>1622.7809999999999</v>
      </c>
      <c r="U29">
        <v>2133.8980000000001</v>
      </c>
    </row>
    <row r="30" spans="1:21" ht="15.75" customHeight="1">
      <c r="A30" s="4">
        <v>100</v>
      </c>
      <c r="B30">
        <v>0.70399999999999996</v>
      </c>
      <c r="C30">
        <v>1.2569999999999999</v>
      </c>
      <c r="D30">
        <v>0.89900000000000002</v>
      </c>
      <c r="E30">
        <v>0.86699999999999999</v>
      </c>
      <c r="F30">
        <v>648.48400000000004</v>
      </c>
      <c r="G30">
        <v>1219.5640000000001</v>
      </c>
      <c r="H30">
        <v>602.029</v>
      </c>
      <c r="I30">
        <v>2337.1570000000002</v>
      </c>
    </row>
    <row r="31" spans="1:21" ht="15.75" customHeight="1">
      <c r="A31" s="4">
        <v>200</v>
      </c>
      <c r="B31">
        <v>0.70399999999999996</v>
      </c>
      <c r="C31">
        <v>1.002</v>
      </c>
      <c r="D31">
        <v>0.90100000000000002</v>
      </c>
      <c r="E31">
        <v>0.84799999999999998</v>
      </c>
      <c r="F31">
        <v>623.35199999999998</v>
      </c>
      <c r="G31">
        <v>985.80700000000002</v>
      </c>
      <c r="H31">
        <v>1359.711</v>
      </c>
      <c r="I31">
        <v>1874.1030000000001</v>
      </c>
    </row>
    <row r="32" spans="1:21" ht="15.75" customHeight="1">
      <c r="A32" s="4">
        <v>500</v>
      </c>
      <c r="B32">
        <v>0.68400000000000005</v>
      </c>
      <c r="C32">
        <v>0.84</v>
      </c>
      <c r="D32">
        <v>0.91200000000000003</v>
      </c>
      <c r="E32">
        <v>0.80200000000000005</v>
      </c>
      <c r="F32">
        <v>533.72400000000005</v>
      </c>
      <c r="G32">
        <v>752.596</v>
      </c>
      <c r="H32">
        <v>981.92</v>
      </c>
      <c r="I32">
        <v>1374.069</v>
      </c>
    </row>
    <row r="33" spans="1:9" ht="15.75" customHeight="1">
      <c r="A33" s="4">
        <v>1000</v>
      </c>
      <c r="B33">
        <v>0.70699999999999996</v>
      </c>
      <c r="C33">
        <v>0.88400000000000001</v>
      </c>
      <c r="D33">
        <v>0.89600000000000002</v>
      </c>
      <c r="E33">
        <v>0.78500000000000003</v>
      </c>
      <c r="F33">
        <v>583.45000000000005</v>
      </c>
      <c r="G33">
        <v>822.07799999999997</v>
      </c>
      <c r="H33">
        <v>1302.479</v>
      </c>
      <c r="I33">
        <v>1407.086</v>
      </c>
    </row>
    <row r="34" spans="1:9" ht="15.75" customHeight="1">
      <c r="A34" s="4">
        <v>2000</v>
      </c>
      <c r="B34">
        <v>0.68</v>
      </c>
      <c r="C34">
        <v>1.0209999999999999</v>
      </c>
      <c r="D34">
        <v>0.9</v>
      </c>
      <c r="E34">
        <v>0.81499999999999995</v>
      </c>
      <c r="F34">
        <v>547.27</v>
      </c>
      <c r="G34">
        <v>996.22</v>
      </c>
      <c r="H34">
        <v>1139.739</v>
      </c>
      <c r="I34">
        <v>1921.5039999999999</v>
      </c>
    </row>
    <row r="35" spans="1:9" ht="15.75" customHeight="1">
      <c r="A35" s="4">
        <v>5000</v>
      </c>
      <c r="B35">
        <v>0.71</v>
      </c>
      <c r="C35">
        <v>0.98199999999999998</v>
      </c>
      <c r="D35">
        <v>0.90700000000000003</v>
      </c>
      <c r="E35">
        <v>0.80200000000000005</v>
      </c>
      <c r="F35">
        <v>615.32500000000005</v>
      </c>
      <c r="G35">
        <v>918.74</v>
      </c>
      <c r="H35">
        <v>1633.557</v>
      </c>
      <c r="I35">
        <v>1706.546</v>
      </c>
    </row>
    <row r="36" spans="1:9" ht="15.75" customHeight="1">
      <c r="A36" s="4">
        <v>10000</v>
      </c>
      <c r="B36">
        <v>0.71699999999999997</v>
      </c>
      <c r="C36">
        <v>0.96</v>
      </c>
      <c r="D36">
        <v>0.91</v>
      </c>
      <c r="E36">
        <v>0.80200000000000005</v>
      </c>
      <c r="F36">
        <v>636.55899999999997</v>
      </c>
      <c r="G36">
        <v>881.93700000000001</v>
      </c>
      <c r="H36">
        <v>1683.9949999999999</v>
      </c>
      <c r="I36">
        <v>1685.4280000000001</v>
      </c>
    </row>
    <row r="37" spans="1:9" ht="15.75" customHeight="1">
      <c r="A37" s="4">
        <v>20000</v>
      </c>
      <c r="B37">
        <v>0.71599999999999997</v>
      </c>
      <c r="C37">
        <v>0.96099999999999997</v>
      </c>
      <c r="D37">
        <v>0.91300000000000003</v>
      </c>
      <c r="E37">
        <v>0.79800000000000004</v>
      </c>
      <c r="F37">
        <v>638.14599999999996</v>
      </c>
      <c r="G37">
        <v>888.23800000000006</v>
      </c>
      <c r="H37">
        <v>1701.893</v>
      </c>
      <c r="I37">
        <v>1711.9849999999999</v>
      </c>
    </row>
    <row r="38" spans="1:9" ht="15.75" customHeight="1">
      <c r="A38" s="4">
        <v>50000</v>
      </c>
      <c r="B38">
        <v>0.71</v>
      </c>
      <c r="C38">
        <v>0.999</v>
      </c>
      <c r="D38">
        <v>0.91300000000000003</v>
      </c>
      <c r="E38">
        <v>0.80700000000000005</v>
      </c>
      <c r="F38">
        <v>620.32100000000003</v>
      </c>
      <c r="G38">
        <v>961.96400000000006</v>
      </c>
      <c r="H38">
        <v>1631.0640000000001</v>
      </c>
      <c r="I38">
        <v>2014.239</v>
      </c>
    </row>
    <row r="39" spans="1:9" ht="15.75" customHeight="1">
      <c r="A39" s="4">
        <v>100000</v>
      </c>
      <c r="B39">
        <v>0.71099999999999997</v>
      </c>
      <c r="C39">
        <v>1.0249999999999999</v>
      </c>
      <c r="D39">
        <v>0.91400000000000003</v>
      </c>
      <c r="E39">
        <v>0.81499999999999995</v>
      </c>
      <c r="F39">
        <v>623.57899999999995</v>
      </c>
      <c r="G39">
        <v>1011.158</v>
      </c>
      <c r="H39">
        <v>1637.4159999999999</v>
      </c>
      <c r="I39">
        <v>2158.607</v>
      </c>
    </row>
    <row r="40" spans="1:9" ht="15.75" customHeight="1">
      <c r="A40" s="4">
        <v>150000</v>
      </c>
      <c r="B40">
        <v>0.71499999999999997</v>
      </c>
      <c r="C40">
        <v>1.0209999999999999</v>
      </c>
      <c r="D40">
        <v>0.91600000000000004</v>
      </c>
      <c r="E40">
        <v>0.81299999999999994</v>
      </c>
      <c r="F40">
        <v>636.04399999999998</v>
      </c>
      <c r="G40">
        <v>1001.835</v>
      </c>
      <c r="H40">
        <v>1680.442</v>
      </c>
      <c r="I40">
        <v>2129.9259999999999</v>
      </c>
    </row>
    <row r="41" spans="1:9" ht="15.75" customHeight="1">
      <c r="A41" s="4">
        <v>200000</v>
      </c>
      <c r="B41">
        <v>0.71399999999999997</v>
      </c>
      <c r="C41">
        <v>1.022</v>
      </c>
      <c r="D41">
        <v>0.91600000000000004</v>
      </c>
      <c r="E41">
        <v>0.81299999999999994</v>
      </c>
      <c r="F41">
        <v>635.46600000000001</v>
      </c>
      <c r="G41">
        <v>1001.356</v>
      </c>
      <c r="H41">
        <v>1678.384</v>
      </c>
      <c r="I41">
        <v>2150.0680000000002</v>
      </c>
    </row>
    <row r="42" spans="1:9" ht="15.75" customHeight="1">
      <c r="A42" s="4">
        <v>300000</v>
      </c>
      <c r="B42">
        <v>0.71599999999999997</v>
      </c>
      <c r="C42">
        <v>1.0169999999999999</v>
      </c>
      <c r="D42">
        <v>0.91700000000000004</v>
      </c>
      <c r="E42">
        <v>0.81299999999999994</v>
      </c>
      <c r="F42">
        <v>637.85500000000002</v>
      </c>
      <c r="G42">
        <v>995.04499999999996</v>
      </c>
      <c r="H42">
        <v>1682.1669999999999</v>
      </c>
      <c r="I42">
        <v>2146.8090000000002</v>
      </c>
    </row>
    <row r="43" spans="1:9" ht="15.75" customHeight="1">
      <c r="A43" s="4">
        <v>350000</v>
      </c>
      <c r="B43">
        <v>0.71599999999999997</v>
      </c>
      <c r="C43">
        <v>1.0169999999999999</v>
      </c>
      <c r="D43">
        <v>0.91700000000000004</v>
      </c>
      <c r="E43">
        <v>0.81299999999999994</v>
      </c>
      <c r="F43">
        <v>638.37300000000005</v>
      </c>
      <c r="G43">
        <v>993.93799999999999</v>
      </c>
      <c r="H43">
        <v>1687.4490000000001</v>
      </c>
      <c r="I43">
        <v>2142.8589999999999</v>
      </c>
    </row>
    <row r="44" spans="1:9" ht="15.75" customHeight="1">
      <c r="A44" s="4">
        <v>400000</v>
      </c>
      <c r="B44">
        <v>0.71399999999999997</v>
      </c>
      <c r="C44">
        <v>1.018</v>
      </c>
      <c r="D44">
        <v>0.91600000000000004</v>
      </c>
      <c r="E44">
        <v>0.81299999999999994</v>
      </c>
      <c r="F44">
        <v>631.99800000000005</v>
      </c>
      <c r="G44">
        <v>996.005</v>
      </c>
      <c r="H44">
        <v>1656.6420000000001</v>
      </c>
      <c r="I44">
        <v>2153.643</v>
      </c>
    </row>
    <row r="45" spans="1:9" ht="15.75" customHeight="1">
      <c r="A45" s="4">
        <v>500000</v>
      </c>
      <c r="B45">
        <v>0.71399999999999997</v>
      </c>
      <c r="C45">
        <v>1.0129999999999999</v>
      </c>
      <c r="D45">
        <v>0.91600000000000004</v>
      </c>
      <c r="E45">
        <v>0.81200000000000006</v>
      </c>
      <c r="F45">
        <v>631.04499999999996</v>
      </c>
      <c r="G45">
        <v>990.04300000000001</v>
      </c>
      <c r="H45">
        <v>1651.2180000000001</v>
      </c>
      <c r="I45">
        <v>2147.2979999999998</v>
      </c>
    </row>
    <row r="46" spans="1:9" ht="15.75" customHeight="1">
      <c r="A46" s="4">
        <v>1000000</v>
      </c>
      <c r="B46">
        <v>0.71299999999999997</v>
      </c>
      <c r="C46">
        <v>1.0089999999999999</v>
      </c>
      <c r="D46">
        <v>0.91600000000000004</v>
      </c>
      <c r="E46">
        <v>0.81100000000000005</v>
      </c>
      <c r="F46">
        <v>628.20500000000004</v>
      </c>
      <c r="G46">
        <v>987.35199999999998</v>
      </c>
      <c r="H46">
        <v>1622.7809999999999</v>
      </c>
      <c r="I46">
        <v>2133.8980000000001</v>
      </c>
    </row>
  </sheetData>
  <autoFilter ref="M9:U29" xr:uid="{EE9F027B-B102-4121-93C5-BDAB396AF486}">
    <sortState xmlns:xlrd2="http://schemas.microsoft.com/office/spreadsheetml/2017/richdata2" ref="M10:U29">
      <sortCondition ref="M9:M29"/>
    </sortState>
  </autoFilter>
  <mergeCells count="1">
    <mergeCell ref="A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37E4-7BB2-46C5-8929-05B9644CABE6}">
  <sheetPr>
    <outlinePr summaryBelow="0" summaryRight="0"/>
  </sheetPr>
  <dimension ref="A1:U46"/>
  <sheetViews>
    <sheetView zoomScale="85" zoomScaleNormal="85" workbookViewId="0">
      <selection activeCell="C23" sqref="C23"/>
    </sheetView>
  </sheetViews>
  <sheetFormatPr defaultColWidth="12.5703125" defaultRowHeight="15.75" customHeight="1"/>
  <sheetData>
    <row r="1" spans="1:21" ht="15.75" customHeight="1">
      <c r="A1" s="43" t="s">
        <v>59</v>
      </c>
      <c r="B1" s="40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3"/>
      <c r="K1" s="3"/>
    </row>
    <row r="2" spans="1:21" ht="14.25">
      <c r="A2" s="41"/>
      <c r="B2" s="42"/>
      <c r="C2" s="4">
        <v>2</v>
      </c>
      <c r="D2" s="19" t="s">
        <v>54</v>
      </c>
      <c r="E2" s="18" t="s">
        <v>29</v>
      </c>
      <c r="F2" s="20">
        <v>176.869</v>
      </c>
      <c r="G2" s="4">
        <v>800</v>
      </c>
      <c r="H2" s="4">
        <v>1</v>
      </c>
      <c r="I2" s="5"/>
      <c r="J2" s="6"/>
      <c r="K2" s="6"/>
    </row>
    <row r="3" spans="1:21" ht="15.7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22" t="s">
        <v>37</v>
      </c>
      <c r="J3" s="1" t="s">
        <v>15</v>
      </c>
      <c r="K3" s="1" t="s">
        <v>16</v>
      </c>
      <c r="M3" t="s">
        <v>45</v>
      </c>
      <c r="N3" t="s">
        <v>46</v>
      </c>
      <c r="O3" t="s">
        <v>47</v>
      </c>
      <c r="P3" t="s">
        <v>48</v>
      </c>
      <c r="Q3" t="s">
        <v>49</v>
      </c>
      <c r="R3" t="s">
        <v>50</v>
      </c>
      <c r="S3" t="s">
        <v>51</v>
      </c>
      <c r="T3" t="s">
        <v>52</v>
      </c>
      <c r="U3" t="s">
        <v>53</v>
      </c>
    </row>
    <row r="4" spans="1:21" ht="14.25">
      <c r="A4" s="4">
        <v>10</v>
      </c>
      <c r="B4">
        <v>2</v>
      </c>
      <c r="C4" s="8">
        <f>ROUND(B4/A4,4)</f>
        <v>0.2</v>
      </c>
      <c r="D4" s="8" t="str">
        <f>IFERROR(ABS(C4/C3-1), "-")</f>
        <v>-</v>
      </c>
      <c r="E4" s="9">
        <f>B27+C27</f>
        <v>0.82400000000000007</v>
      </c>
      <c r="F4">
        <f>(D27+E27)/2</f>
        <v>0.55349999999999999</v>
      </c>
      <c r="G4">
        <f>0.7*F27+0.3*G27</f>
        <v>197.77789999999996</v>
      </c>
      <c r="H4" s="8" t="str">
        <f>IFERROR(ABS(G4/G3-1), "-")</f>
        <v>-</v>
      </c>
      <c r="I4" s="9">
        <f>0.7*H27+0.3*I27</f>
        <v>44.843700000000005</v>
      </c>
      <c r="J4" s="10">
        <f>ROUND(2.576*I4/SQRT(A4),3)</f>
        <v>36.53</v>
      </c>
      <c r="K4" s="8">
        <f>J4/G4</f>
        <v>0.18470213304924366</v>
      </c>
      <c r="M4">
        <v>2</v>
      </c>
      <c r="N4">
        <v>0.48199999999999998</v>
      </c>
      <c r="O4">
        <v>0.625</v>
      </c>
      <c r="P4">
        <v>0.629</v>
      </c>
      <c r="Q4">
        <v>0.19500000000000001</v>
      </c>
      <c r="R4">
        <v>244.68199999999999</v>
      </c>
      <c r="S4">
        <v>88.334999999999994</v>
      </c>
      <c r="T4">
        <v>0</v>
      </c>
      <c r="U4">
        <v>149.47900000000001</v>
      </c>
    </row>
    <row r="5" spans="1:21" ht="14.25">
      <c r="A5" s="4">
        <v>20</v>
      </c>
      <c r="B5">
        <v>4</v>
      </c>
      <c r="C5" s="8">
        <f t="shared" ref="C5:C23" si="0">ROUND(B5/A5,4)</f>
        <v>0.2</v>
      </c>
      <c r="D5" s="8">
        <f t="shared" ref="D5:D23" si="1">IFERROR(ABS(C5/C4-1), "-")</f>
        <v>0</v>
      </c>
      <c r="E5" s="9">
        <f t="shared" ref="E5:E23" si="2">B28+C28</f>
        <v>1.6439999999999999</v>
      </c>
      <c r="F5">
        <f t="shared" ref="F5:F23" si="3">(D28+E28)/2</f>
        <v>0.57000000000000006</v>
      </c>
      <c r="G5">
        <f t="shared" ref="G5:G23" si="4">0.7*F28+0.3*G28</f>
        <v>479.18399999999991</v>
      </c>
      <c r="H5" s="8">
        <f t="shared" ref="H5:H23" si="5">IFERROR(ABS(G5/G4-1), "-")</f>
        <v>1.4228389521781755</v>
      </c>
      <c r="I5" s="9">
        <f t="shared" ref="I5:I23" si="6">0.7*H28+0.3*I28</f>
        <v>523.76990000000001</v>
      </c>
      <c r="J5" s="10">
        <f t="shared" ref="J5:J23" si="7">ROUND(2.576*I5/SQRT(A5),3)</f>
        <v>301.697</v>
      </c>
      <c r="K5" s="8">
        <f t="shared" ref="K5:K23" si="8">J5/G5</f>
        <v>0.62960574643560729</v>
      </c>
      <c r="M5">
        <v>4</v>
      </c>
      <c r="N5">
        <v>0.64100000000000001</v>
      </c>
      <c r="O5">
        <v>0.499</v>
      </c>
      <c r="P5">
        <v>1.5089999999999999</v>
      </c>
      <c r="Q5">
        <v>0.13500000000000001</v>
      </c>
      <c r="R5">
        <v>659.31</v>
      </c>
      <c r="S5">
        <v>58.89</v>
      </c>
      <c r="T5">
        <v>694.17499999999995</v>
      </c>
      <c r="U5">
        <v>126.158</v>
      </c>
    </row>
    <row r="6" spans="1:21" ht="14.25">
      <c r="A6" s="4">
        <v>50</v>
      </c>
      <c r="B6">
        <v>4</v>
      </c>
      <c r="C6" s="8">
        <f t="shared" si="0"/>
        <v>0.08</v>
      </c>
      <c r="D6" s="8">
        <f t="shared" si="1"/>
        <v>0.60000000000000009</v>
      </c>
      <c r="E6" s="9">
        <f t="shared" si="2"/>
        <v>0.78200000000000003</v>
      </c>
      <c r="F6">
        <f t="shared" si="3"/>
        <v>0.439</v>
      </c>
      <c r="G6">
        <f t="shared" si="4"/>
        <v>164.9546</v>
      </c>
      <c r="H6" s="8">
        <f t="shared" si="5"/>
        <v>0.65575937426959152</v>
      </c>
      <c r="I6" s="9">
        <f t="shared" si="6"/>
        <v>342.57369999999997</v>
      </c>
      <c r="J6" s="10">
        <f t="shared" si="7"/>
        <v>124.8</v>
      </c>
      <c r="K6" s="8">
        <f t="shared" si="8"/>
        <v>0.7565718082429953</v>
      </c>
      <c r="M6">
        <v>4</v>
      </c>
      <c r="N6">
        <v>0.53400000000000003</v>
      </c>
      <c r="O6">
        <v>0.34399999999999997</v>
      </c>
      <c r="P6">
        <v>0.72099999999999997</v>
      </c>
      <c r="Q6">
        <v>6.0999999999999999E-2</v>
      </c>
      <c r="R6">
        <v>221.91800000000001</v>
      </c>
      <c r="S6">
        <v>32.04</v>
      </c>
      <c r="T6">
        <v>449.11599999999999</v>
      </c>
      <c r="U6">
        <v>93.974999999999994</v>
      </c>
    </row>
    <row r="7" spans="1:21" ht="14.25">
      <c r="A7" s="4">
        <v>100</v>
      </c>
      <c r="B7">
        <v>4</v>
      </c>
      <c r="C7" s="8">
        <f t="shared" si="0"/>
        <v>0.04</v>
      </c>
      <c r="D7" s="8">
        <f t="shared" si="1"/>
        <v>0.5</v>
      </c>
      <c r="E7" s="9">
        <f t="shared" si="2"/>
        <v>0.65100000000000002</v>
      </c>
      <c r="F7">
        <f t="shared" si="3"/>
        <v>0.42749999999999999</v>
      </c>
      <c r="G7">
        <f t="shared" si="4"/>
        <v>124.29509999999998</v>
      </c>
      <c r="H7" s="8">
        <f t="shared" si="5"/>
        <v>0.24648903395237254</v>
      </c>
      <c r="I7" s="9">
        <f t="shared" si="6"/>
        <v>280.74220000000003</v>
      </c>
      <c r="J7" s="10">
        <f t="shared" si="7"/>
        <v>72.319000000000003</v>
      </c>
      <c r="K7" s="8">
        <f t="shared" si="8"/>
        <v>0.58183307306563181</v>
      </c>
      <c r="M7">
        <v>4</v>
      </c>
      <c r="N7">
        <v>0.54600000000000004</v>
      </c>
      <c r="O7">
        <v>0.309</v>
      </c>
      <c r="P7">
        <v>0.58399999999999996</v>
      </c>
      <c r="Q7">
        <v>6.7000000000000004E-2</v>
      </c>
      <c r="R7">
        <v>160.62899999999999</v>
      </c>
      <c r="S7">
        <v>39.515999999999998</v>
      </c>
      <c r="T7">
        <v>360.60700000000003</v>
      </c>
      <c r="U7">
        <v>94.391000000000005</v>
      </c>
    </row>
    <row r="8" spans="1:21" ht="14.25">
      <c r="A8" s="4">
        <v>200</v>
      </c>
      <c r="B8">
        <v>27</v>
      </c>
      <c r="C8" s="8">
        <f t="shared" si="0"/>
        <v>0.13500000000000001</v>
      </c>
      <c r="D8" s="8">
        <f t="shared" si="1"/>
        <v>2.375</v>
      </c>
      <c r="E8" s="9">
        <f t="shared" si="2"/>
        <v>1.2809999999999999</v>
      </c>
      <c r="F8">
        <f t="shared" si="3"/>
        <v>0.49850000000000005</v>
      </c>
      <c r="G8">
        <f t="shared" si="4"/>
        <v>269.11929999999995</v>
      </c>
      <c r="H8" s="8">
        <f t="shared" si="5"/>
        <v>1.1651641939223669</v>
      </c>
      <c r="I8" s="9">
        <f t="shared" si="6"/>
        <v>596.57179999999994</v>
      </c>
      <c r="J8" s="10">
        <f t="shared" si="7"/>
        <v>108.666</v>
      </c>
      <c r="K8" s="8">
        <f t="shared" si="8"/>
        <v>0.40378374943751716</v>
      </c>
      <c r="M8">
        <v>27</v>
      </c>
      <c r="N8">
        <v>0.66600000000000004</v>
      </c>
      <c r="O8">
        <v>0.33100000000000002</v>
      </c>
      <c r="P8">
        <v>1.1379999999999999</v>
      </c>
      <c r="Q8">
        <v>0.14299999999999999</v>
      </c>
      <c r="R8">
        <v>348.553</v>
      </c>
      <c r="S8">
        <v>83.774000000000001</v>
      </c>
      <c r="T8">
        <v>749.44399999999996</v>
      </c>
      <c r="U8">
        <v>239.87</v>
      </c>
    </row>
    <row r="9" spans="1:21" ht="14.25">
      <c r="A9" s="4">
        <v>500</v>
      </c>
      <c r="B9">
        <v>50</v>
      </c>
      <c r="C9" s="8">
        <f t="shared" si="0"/>
        <v>0.1</v>
      </c>
      <c r="D9" s="8">
        <f t="shared" si="1"/>
        <v>0.2592592592592593</v>
      </c>
      <c r="E9" s="9">
        <f t="shared" si="2"/>
        <v>1.145</v>
      </c>
      <c r="F9">
        <f t="shared" si="3"/>
        <v>0.50649999999999995</v>
      </c>
      <c r="G9">
        <f t="shared" si="4"/>
        <v>219.51110000000003</v>
      </c>
      <c r="H9" s="8">
        <f t="shared" si="5"/>
        <v>0.18433534867250301</v>
      </c>
      <c r="I9" s="9">
        <f t="shared" si="6"/>
        <v>506.52159999999992</v>
      </c>
      <c r="J9" s="10">
        <f t="shared" si="7"/>
        <v>58.351999999999997</v>
      </c>
      <c r="K9" s="8">
        <f t="shared" si="8"/>
        <v>0.26582710395966302</v>
      </c>
      <c r="M9">
        <v>50</v>
      </c>
      <c r="N9">
        <v>0.625</v>
      </c>
      <c r="O9">
        <v>0.38800000000000001</v>
      </c>
      <c r="P9">
        <v>0.92700000000000005</v>
      </c>
      <c r="Q9">
        <v>0.218</v>
      </c>
      <c r="R9">
        <v>263.70800000000003</v>
      </c>
      <c r="S9">
        <v>116.38500000000001</v>
      </c>
      <c r="T9">
        <v>548.572</v>
      </c>
      <c r="U9">
        <v>408.404</v>
      </c>
    </row>
    <row r="10" spans="1:21" ht="14.25">
      <c r="A10" s="4">
        <v>1000</v>
      </c>
      <c r="B10">
        <v>97</v>
      </c>
      <c r="C10" s="8">
        <f t="shared" si="0"/>
        <v>9.7000000000000003E-2</v>
      </c>
      <c r="D10" s="8">
        <f t="shared" si="1"/>
        <v>3.0000000000000027E-2</v>
      </c>
      <c r="E10" s="9">
        <f t="shared" si="2"/>
        <v>1.1079999999999999</v>
      </c>
      <c r="F10">
        <f t="shared" si="3"/>
        <v>0.46950000000000003</v>
      </c>
      <c r="G10">
        <f t="shared" si="4"/>
        <v>222.59520000000001</v>
      </c>
      <c r="H10" s="8">
        <f t="shared" si="5"/>
        <v>1.4049858982074115E-2</v>
      </c>
      <c r="I10" s="9">
        <f t="shared" si="6"/>
        <v>528.40909999999997</v>
      </c>
      <c r="J10" s="10">
        <f t="shared" si="7"/>
        <v>43.043999999999997</v>
      </c>
      <c r="K10" s="8">
        <f t="shared" si="8"/>
        <v>0.19337344201492213</v>
      </c>
      <c r="M10">
        <v>97</v>
      </c>
      <c r="N10">
        <v>0.624</v>
      </c>
      <c r="O10">
        <v>0.315</v>
      </c>
      <c r="P10">
        <v>0.95499999999999996</v>
      </c>
      <c r="Q10">
        <v>0.153</v>
      </c>
      <c r="R10">
        <v>280.85700000000003</v>
      </c>
      <c r="S10">
        <v>86.650999999999996</v>
      </c>
      <c r="T10">
        <v>617.98699999999997</v>
      </c>
      <c r="U10">
        <v>319.39400000000001</v>
      </c>
    </row>
    <row r="11" spans="1:21" ht="14.25">
      <c r="A11" s="4">
        <v>2000</v>
      </c>
      <c r="B11">
        <v>228</v>
      </c>
      <c r="C11" s="8">
        <f t="shared" si="0"/>
        <v>0.114</v>
      </c>
      <c r="D11" s="8">
        <f t="shared" si="1"/>
        <v>0.17525773195876293</v>
      </c>
      <c r="E11" s="9">
        <f t="shared" si="2"/>
        <v>1.3</v>
      </c>
      <c r="F11">
        <f t="shared" si="3"/>
        <v>0.48799999999999999</v>
      </c>
      <c r="G11">
        <f t="shared" si="4"/>
        <v>265.38869999999997</v>
      </c>
      <c r="H11" s="8">
        <f t="shared" si="5"/>
        <v>0.19224808082114953</v>
      </c>
      <c r="I11" s="9">
        <f t="shared" si="6"/>
        <v>585.72320000000002</v>
      </c>
      <c r="J11" s="10">
        <f t="shared" si="7"/>
        <v>33.738</v>
      </c>
      <c r="K11" s="8">
        <f t="shared" si="8"/>
        <v>0.12712673900584315</v>
      </c>
      <c r="M11">
        <v>228</v>
      </c>
      <c r="N11">
        <v>0.63800000000000001</v>
      </c>
      <c r="O11">
        <v>0.33800000000000002</v>
      </c>
      <c r="P11">
        <v>1.093</v>
      </c>
      <c r="Q11">
        <v>0.20699999999999999</v>
      </c>
      <c r="R11">
        <v>326.04300000000001</v>
      </c>
      <c r="S11">
        <v>123.86199999999999</v>
      </c>
      <c r="T11">
        <v>651.50300000000004</v>
      </c>
      <c r="U11">
        <v>432.23700000000002</v>
      </c>
    </row>
    <row r="12" spans="1:21" ht="14.25">
      <c r="A12" s="4">
        <v>5000</v>
      </c>
      <c r="B12">
        <v>629</v>
      </c>
      <c r="C12" s="8">
        <f t="shared" si="0"/>
        <v>0.1258</v>
      </c>
      <c r="D12" s="8">
        <f t="shared" si="1"/>
        <v>0.10350877192982444</v>
      </c>
      <c r="E12" s="9">
        <f t="shared" si="2"/>
        <v>1.363</v>
      </c>
      <c r="F12">
        <f t="shared" si="3"/>
        <v>0.5</v>
      </c>
      <c r="G12">
        <f t="shared" si="4"/>
        <v>282.64569999999998</v>
      </c>
      <c r="H12" s="8">
        <f t="shared" si="5"/>
        <v>6.5025375986242029E-2</v>
      </c>
      <c r="I12" s="9">
        <f t="shared" si="6"/>
        <v>688.35419999999999</v>
      </c>
      <c r="J12" s="10">
        <f t="shared" si="7"/>
        <v>25.077000000000002</v>
      </c>
      <c r="K12" s="8">
        <f t="shared" si="8"/>
        <v>8.8722382827688531E-2</v>
      </c>
      <c r="M12">
        <v>629</v>
      </c>
      <c r="N12">
        <v>0.65700000000000003</v>
      </c>
      <c r="O12">
        <v>0.34300000000000003</v>
      </c>
      <c r="P12">
        <v>1.1599999999999999</v>
      </c>
      <c r="Q12">
        <v>0.20300000000000001</v>
      </c>
      <c r="R12">
        <v>351.625</v>
      </c>
      <c r="S12">
        <v>121.694</v>
      </c>
      <c r="T12">
        <v>779.93700000000001</v>
      </c>
      <c r="U12">
        <v>474.661</v>
      </c>
    </row>
    <row r="13" spans="1:21" ht="14.25">
      <c r="A13" s="4">
        <v>10000</v>
      </c>
      <c r="B13">
        <v>1249</v>
      </c>
      <c r="C13" s="8">
        <f t="shared" si="0"/>
        <v>0.1249</v>
      </c>
      <c r="D13" s="8">
        <f t="shared" si="1"/>
        <v>7.1542130365659373E-3</v>
      </c>
      <c r="E13" s="9">
        <f t="shared" si="2"/>
        <v>1.3540000000000001</v>
      </c>
      <c r="F13">
        <f t="shared" si="3"/>
        <v>0.48850000000000005</v>
      </c>
      <c r="G13">
        <f t="shared" si="4"/>
        <v>282.80310000000003</v>
      </c>
      <c r="H13" s="8">
        <f t="shared" si="5"/>
        <v>5.568809290219523E-4</v>
      </c>
      <c r="I13" s="9">
        <f t="shared" si="6"/>
        <v>659.90399999999988</v>
      </c>
      <c r="J13" s="10">
        <f t="shared" si="7"/>
        <v>16.998999999999999</v>
      </c>
      <c r="K13" s="8">
        <f t="shared" si="8"/>
        <v>6.0108959201649478E-2</v>
      </c>
      <c r="M13">
        <v>1249</v>
      </c>
      <c r="N13">
        <v>0.66400000000000003</v>
      </c>
      <c r="O13">
        <v>0.313</v>
      </c>
      <c r="P13">
        <v>1.1870000000000001</v>
      </c>
      <c r="Q13">
        <v>0.16700000000000001</v>
      </c>
      <c r="R13">
        <v>359.97</v>
      </c>
      <c r="S13">
        <v>102.747</v>
      </c>
      <c r="T13">
        <v>765.30899999999997</v>
      </c>
      <c r="U13">
        <v>413.959</v>
      </c>
    </row>
    <row r="14" spans="1:21" ht="14.25">
      <c r="A14" s="4">
        <v>20000</v>
      </c>
      <c r="B14">
        <v>2360</v>
      </c>
      <c r="C14" s="8">
        <f t="shared" si="0"/>
        <v>0.11799999999999999</v>
      </c>
      <c r="D14" s="8">
        <f t="shared" si="1"/>
        <v>5.5244195356285108E-2</v>
      </c>
      <c r="E14" s="9">
        <f t="shared" si="2"/>
        <v>1.3159999999999998</v>
      </c>
      <c r="F14">
        <f t="shared" si="3"/>
        <v>0.48650000000000004</v>
      </c>
      <c r="G14">
        <f t="shared" si="4"/>
        <v>270.09589999999997</v>
      </c>
      <c r="H14" s="8">
        <f t="shared" si="5"/>
        <v>4.4933029376269418E-2</v>
      </c>
      <c r="I14" s="9">
        <f t="shared" si="6"/>
        <v>626.71569999999997</v>
      </c>
      <c r="J14" s="10">
        <f t="shared" si="7"/>
        <v>11.416</v>
      </c>
      <c r="K14" s="8">
        <f t="shared" si="8"/>
        <v>4.2266469057842052E-2</v>
      </c>
      <c r="M14">
        <v>2360</v>
      </c>
      <c r="N14">
        <v>0.65900000000000003</v>
      </c>
      <c r="O14">
        <v>0.314</v>
      </c>
      <c r="P14">
        <v>1.1479999999999999</v>
      </c>
      <c r="Q14">
        <v>0.16800000000000001</v>
      </c>
      <c r="R14">
        <v>341.714</v>
      </c>
      <c r="S14">
        <v>102.98699999999999</v>
      </c>
      <c r="T14">
        <v>729.84400000000005</v>
      </c>
      <c r="U14">
        <v>386.08300000000003</v>
      </c>
    </row>
    <row r="15" spans="1:21" ht="14.25">
      <c r="A15" s="4">
        <v>50000</v>
      </c>
      <c r="B15">
        <v>6094</v>
      </c>
      <c r="C15" s="8">
        <f t="shared" si="0"/>
        <v>0.12189999999999999</v>
      </c>
      <c r="D15" s="8">
        <f t="shared" si="1"/>
        <v>3.3050847457627208E-2</v>
      </c>
      <c r="E15" s="9">
        <f t="shared" si="2"/>
        <v>1.3439999999999999</v>
      </c>
      <c r="F15">
        <f t="shared" si="3"/>
        <v>0.49150000000000005</v>
      </c>
      <c r="G15">
        <f t="shared" si="4"/>
        <v>276.50949999999995</v>
      </c>
      <c r="H15" s="8">
        <f t="shared" si="5"/>
        <v>2.3745639974542376E-2</v>
      </c>
      <c r="I15" s="9">
        <f t="shared" si="6"/>
        <v>636.61869999999999</v>
      </c>
      <c r="J15" s="10">
        <f t="shared" si="7"/>
        <v>7.3339999999999996</v>
      </c>
      <c r="K15" s="8">
        <f t="shared" si="8"/>
        <v>2.6523501000869774E-2</v>
      </c>
      <c r="M15">
        <v>6094</v>
      </c>
      <c r="N15">
        <v>0.67200000000000004</v>
      </c>
      <c r="O15">
        <v>0.311</v>
      </c>
      <c r="P15">
        <v>1.1739999999999999</v>
      </c>
      <c r="Q15">
        <v>0.17</v>
      </c>
      <c r="R15">
        <v>349.79199999999997</v>
      </c>
      <c r="S15">
        <v>105.517</v>
      </c>
      <c r="T15">
        <v>738.18700000000001</v>
      </c>
      <c r="U15">
        <v>399.62599999999998</v>
      </c>
    </row>
    <row r="16" spans="1:21" ht="15">
      <c r="A16" s="25">
        <v>100000</v>
      </c>
      <c r="B16" s="29">
        <v>12030</v>
      </c>
      <c r="C16" s="27">
        <f t="shared" si="0"/>
        <v>0.1203</v>
      </c>
      <c r="D16" s="27">
        <f t="shared" si="1"/>
        <v>1.3125512715340348E-2</v>
      </c>
      <c r="E16" s="28">
        <f t="shared" si="2"/>
        <v>1.339</v>
      </c>
      <c r="F16" s="29">
        <f t="shared" si="3"/>
        <v>0.49199999999999999</v>
      </c>
      <c r="G16" s="29">
        <f t="shared" si="4"/>
        <v>275.03440000000001</v>
      </c>
      <c r="H16" s="27">
        <f t="shared" si="5"/>
        <v>5.3347172520290531E-3</v>
      </c>
      <c r="I16" s="28">
        <f t="shared" si="6"/>
        <v>630.68349999999998</v>
      </c>
      <c r="J16" s="30">
        <f t="shared" si="7"/>
        <v>5.1379999999999999</v>
      </c>
      <c r="K16" s="27">
        <f t="shared" si="8"/>
        <v>1.8681299502898544E-2</v>
      </c>
      <c r="M16">
        <v>12030</v>
      </c>
      <c r="N16">
        <v>0.67200000000000004</v>
      </c>
      <c r="O16">
        <v>0.312</v>
      </c>
      <c r="P16">
        <v>1.165</v>
      </c>
      <c r="Q16">
        <v>0.17399999999999999</v>
      </c>
      <c r="R16">
        <v>346.38400000000001</v>
      </c>
      <c r="S16">
        <v>108.55200000000001</v>
      </c>
      <c r="T16">
        <v>723.31899999999996</v>
      </c>
      <c r="U16">
        <v>414.53399999999999</v>
      </c>
    </row>
    <row r="17" spans="1:21" ht="14.25">
      <c r="A17" s="4">
        <v>150000</v>
      </c>
      <c r="B17">
        <v>17971</v>
      </c>
      <c r="C17" s="8">
        <f t="shared" si="0"/>
        <v>0.1198</v>
      </c>
      <c r="D17" s="8">
        <f t="shared" si="1"/>
        <v>4.1562759767248547E-3</v>
      </c>
      <c r="E17" s="9">
        <f t="shared" si="2"/>
        <v>1.3439999999999999</v>
      </c>
      <c r="F17">
        <f t="shared" si="3"/>
        <v>0.49399999999999999</v>
      </c>
      <c r="G17">
        <f t="shared" si="4"/>
        <v>275.69369999999998</v>
      </c>
      <c r="H17" s="8">
        <f t="shared" si="5"/>
        <v>2.3971546831957902E-3</v>
      </c>
      <c r="I17" s="9">
        <f t="shared" si="6"/>
        <v>642.64139999999998</v>
      </c>
      <c r="J17" s="10">
        <f t="shared" si="7"/>
        <v>4.274</v>
      </c>
      <c r="K17" s="8">
        <f t="shared" si="8"/>
        <v>1.5502711886415976E-2</v>
      </c>
      <c r="M17">
        <v>17971</v>
      </c>
      <c r="N17">
        <v>0.67100000000000004</v>
      </c>
      <c r="O17">
        <v>0.317</v>
      </c>
      <c r="P17">
        <v>1.1619999999999999</v>
      </c>
      <c r="Q17">
        <v>0.182</v>
      </c>
      <c r="R17">
        <v>345.096</v>
      </c>
      <c r="S17">
        <v>113.755</v>
      </c>
      <c r="T17">
        <v>733.08900000000006</v>
      </c>
      <c r="U17">
        <v>431.59699999999998</v>
      </c>
    </row>
    <row r="18" spans="1:21" ht="14.25">
      <c r="A18" s="4">
        <v>200000</v>
      </c>
      <c r="B18">
        <v>24476</v>
      </c>
      <c r="C18" s="8">
        <f t="shared" si="0"/>
        <v>0.12239999999999999</v>
      </c>
      <c r="D18" s="8">
        <f t="shared" si="1"/>
        <v>2.1702838063438978E-2</v>
      </c>
      <c r="E18" s="9">
        <f t="shared" si="2"/>
        <v>1.357</v>
      </c>
      <c r="F18">
        <f t="shared" si="3"/>
        <v>0.49550000000000005</v>
      </c>
      <c r="G18">
        <f t="shared" si="4"/>
        <v>279.03530000000001</v>
      </c>
      <c r="H18" s="8">
        <f t="shared" si="5"/>
        <v>1.212069771634261E-2</v>
      </c>
      <c r="I18" s="9">
        <f t="shared" si="6"/>
        <v>650.74970000000008</v>
      </c>
      <c r="J18" s="10">
        <f t="shared" si="7"/>
        <v>3.7480000000000002</v>
      </c>
      <c r="K18" s="8">
        <f t="shared" si="8"/>
        <v>1.3431992296315198E-2</v>
      </c>
      <c r="M18">
        <v>24476</v>
      </c>
      <c r="N18">
        <v>0.67300000000000004</v>
      </c>
      <c r="O18">
        <v>0.318</v>
      </c>
      <c r="P18">
        <v>1.173</v>
      </c>
      <c r="Q18">
        <v>0.184</v>
      </c>
      <c r="R18">
        <v>349.43299999999999</v>
      </c>
      <c r="S18">
        <v>114.774</v>
      </c>
      <c r="T18">
        <v>742.82</v>
      </c>
      <c r="U18">
        <v>435.91899999999998</v>
      </c>
    </row>
    <row r="19" spans="1:21" ht="14.25">
      <c r="A19" s="4">
        <v>300000</v>
      </c>
      <c r="B19">
        <v>37158</v>
      </c>
      <c r="C19" s="8">
        <f t="shared" si="0"/>
        <v>0.1239</v>
      </c>
      <c r="D19" s="8">
        <f t="shared" si="1"/>
        <v>1.225490196078427E-2</v>
      </c>
      <c r="E19" s="9">
        <f t="shared" si="2"/>
        <v>1.3639999999999999</v>
      </c>
      <c r="F19">
        <f t="shared" si="3"/>
        <v>0.49650000000000005</v>
      </c>
      <c r="G19">
        <f t="shared" si="4"/>
        <v>280.59530000000001</v>
      </c>
      <c r="H19" s="8">
        <f t="shared" si="5"/>
        <v>5.5906904968654469E-3</v>
      </c>
      <c r="I19" s="9">
        <f t="shared" si="6"/>
        <v>649.44409999999993</v>
      </c>
      <c r="J19" s="10">
        <f t="shared" si="7"/>
        <v>3.0539999999999998</v>
      </c>
      <c r="K19" s="8">
        <f t="shared" si="8"/>
        <v>1.0884002689995164E-2</v>
      </c>
      <c r="M19">
        <v>37158</v>
      </c>
      <c r="N19">
        <v>0.67500000000000004</v>
      </c>
      <c r="O19">
        <v>0.318</v>
      </c>
      <c r="P19">
        <v>1.18</v>
      </c>
      <c r="Q19">
        <v>0.184</v>
      </c>
      <c r="R19">
        <v>351.42500000000001</v>
      </c>
      <c r="S19">
        <v>115.32599999999999</v>
      </c>
      <c r="T19">
        <v>738.21799999999996</v>
      </c>
      <c r="U19">
        <v>442.30500000000001</v>
      </c>
    </row>
    <row r="20" spans="1:21" ht="14.25">
      <c r="A20" s="4">
        <v>350000</v>
      </c>
      <c r="B20">
        <v>43250</v>
      </c>
      <c r="C20" s="8">
        <f>ROUND(B20/A20,4)</f>
        <v>0.1236</v>
      </c>
      <c r="D20" s="8">
        <f t="shared" si="1"/>
        <v>2.421307506053183E-3</v>
      </c>
      <c r="E20" s="9">
        <f t="shared" si="2"/>
        <v>1.3639999999999999</v>
      </c>
      <c r="F20">
        <f t="shared" si="3"/>
        <v>0.49650000000000005</v>
      </c>
      <c r="G20">
        <f t="shared" si="4"/>
        <v>280.24459999999999</v>
      </c>
      <c r="H20" s="8">
        <f t="shared" si="5"/>
        <v>1.2498427450495786E-3</v>
      </c>
      <c r="I20" s="9">
        <f t="shared" si="6"/>
        <v>647.96040000000005</v>
      </c>
      <c r="J20" s="10">
        <f t="shared" si="7"/>
        <v>2.8210000000000002</v>
      </c>
      <c r="K20" s="8">
        <f t="shared" si="8"/>
        <v>1.0066206449651484E-2</v>
      </c>
      <c r="M20">
        <v>43250</v>
      </c>
      <c r="N20">
        <v>0.67500000000000004</v>
      </c>
      <c r="O20">
        <v>0.318</v>
      </c>
      <c r="P20">
        <v>1.18</v>
      </c>
      <c r="Q20">
        <v>0.184</v>
      </c>
      <c r="R20">
        <v>351.089</v>
      </c>
      <c r="S20">
        <v>114.941</v>
      </c>
      <c r="T20">
        <v>736.36500000000001</v>
      </c>
      <c r="U20">
        <v>441.68299999999999</v>
      </c>
    </row>
    <row r="21" spans="1:21" ht="14.25">
      <c r="A21" s="4">
        <v>400000</v>
      </c>
      <c r="B21">
        <v>49417</v>
      </c>
      <c r="C21" s="8">
        <f t="shared" si="0"/>
        <v>0.1235</v>
      </c>
      <c r="D21" s="8">
        <f t="shared" si="1"/>
        <v>8.0906148867321281E-4</v>
      </c>
      <c r="E21" s="9">
        <f t="shared" si="2"/>
        <v>1.3659999999999999</v>
      </c>
      <c r="F21">
        <f t="shared" si="3"/>
        <v>0.496</v>
      </c>
      <c r="G21">
        <f t="shared" si="4"/>
        <v>280.62990000000002</v>
      </c>
      <c r="H21" s="8">
        <f t="shared" si="5"/>
        <v>1.3748703810885221E-3</v>
      </c>
      <c r="I21" s="9">
        <f t="shared" si="6"/>
        <v>647.2793999999999</v>
      </c>
      <c r="J21" s="10">
        <f t="shared" si="7"/>
        <v>2.6360000000000001</v>
      </c>
      <c r="K21" s="8">
        <f t="shared" si="8"/>
        <v>9.3931544714230385E-3</v>
      </c>
      <c r="M21">
        <v>49417</v>
      </c>
      <c r="N21">
        <v>0.67500000000000004</v>
      </c>
      <c r="O21">
        <v>0.317</v>
      </c>
      <c r="P21">
        <v>1.1839999999999999</v>
      </c>
      <c r="Q21">
        <v>0.182</v>
      </c>
      <c r="R21">
        <v>352.29300000000001</v>
      </c>
      <c r="S21">
        <v>113.416</v>
      </c>
      <c r="T21">
        <v>737.91</v>
      </c>
      <c r="U21">
        <v>435.80799999999999</v>
      </c>
    </row>
    <row r="22" spans="1:21" ht="14.25">
      <c r="A22" s="4">
        <v>500000</v>
      </c>
      <c r="B22">
        <v>61614</v>
      </c>
      <c r="C22" s="8">
        <f t="shared" si="0"/>
        <v>0.1232</v>
      </c>
      <c r="D22" s="8">
        <f t="shared" si="1"/>
        <v>2.4291497975708065E-3</v>
      </c>
      <c r="E22" s="9">
        <f t="shared" si="2"/>
        <v>1.361</v>
      </c>
      <c r="F22">
        <f t="shared" si="3"/>
        <v>0.496</v>
      </c>
      <c r="G22">
        <f t="shared" si="4"/>
        <v>279.80719999999997</v>
      </c>
      <c r="H22" s="8">
        <f t="shared" si="5"/>
        <v>2.9316191895448762E-3</v>
      </c>
      <c r="I22" s="9">
        <f t="shared" si="6"/>
        <v>647.07589999999993</v>
      </c>
      <c r="J22" s="10">
        <f t="shared" si="7"/>
        <v>2.3570000000000002</v>
      </c>
      <c r="K22" s="8">
        <f t="shared" si="8"/>
        <v>8.423657432689368E-3</v>
      </c>
      <c r="M22">
        <v>61614</v>
      </c>
      <c r="N22">
        <v>0.67400000000000004</v>
      </c>
      <c r="O22">
        <v>0.318</v>
      </c>
      <c r="P22">
        <v>1.1779999999999999</v>
      </c>
      <c r="Q22">
        <v>0.183</v>
      </c>
      <c r="R22">
        <v>350.52199999999999</v>
      </c>
      <c r="S22">
        <v>114.806</v>
      </c>
      <c r="T22">
        <v>734.98400000000004</v>
      </c>
      <c r="U22">
        <v>441.95699999999999</v>
      </c>
    </row>
    <row r="23" spans="1:21" ht="14.25">
      <c r="A23" s="4">
        <v>1000000</v>
      </c>
      <c r="B23">
        <v>123313</v>
      </c>
      <c r="C23" s="8">
        <f t="shared" si="0"/>
        <v>0.12330000000000001</v>
      </c>
      <c r="D23" s="8">
        <f t="shared" si="1"/>
        <v>8.1168831168842992E-4</v>
      </c>
      <c r="E23" s="9">
        <f t="shared" si="2"/>
        <v>1.365</v>
      </c>
      <c r="F23">
        <f t="shared" si="3"/>
        <v>0.49650000000000005</v>
      </c>
      <c r="G23">
        <f t="shared" si="4"/>
        <v>280.9939</v>
      </c>
      <c r="H23" s="8">
        <f t="shared" si="5"/>
        <v>4.2411346098314429E-3</v>
      </c>
      <c r="I23" s="9">
        <f t="shared" si="6"/>
        <v>649.03429999999992</v>
      </c>
      <c r="J23" s="10">
        <f t="shared" si="7"/>
        <v>1.6719999999999999</v>
      </c>
      <c r="K23" s="8">
        <f t="shared" si="8"/>
        <v>5.9503071063108483E-3</v>
      </c>
      <c r="M23">
        <v>123313</v>
      </c>
      <c r="N23">
        <v>0.67500000000000004</v>
      </c>
      <c r="O23">
        <v>0.318</v>
      </c>
      <c r="P23">
        <v>1.181</v>
      </c>
      <c r="Q23">
        <v>0.184</v>
      </c>
      <c r="R23">
        <v>351.92200000000003</v>
      </c>
      <c r="S23">
        <v>115.495</v>
      </c>
      <c r="T23">
        <v>737.33299999999997</v>
      </c>
      <c r="U23">
        <v>443.00400000000002</v>
      </c>
    </row>
    <row r="24" spans="1:21" ht="15.75" customHeight="1">
      <c r="B24" s="21" t="s">
        <v>31</v>
      </c>
      <c r="E24" s="21" t="s">
        <v>32</v>
      </c>
      <c r="F24" s="21" t="s">
        <v>33</v>
      </c>
      <c r="G24" s="21" t="s">
        <v>34</v>
      </c>
      <c r="I24" s="21" t="s">
        <v>44</v>
      </c>
    </row>
    <row r="26" spans="1:21" ht="15.75" customHeight="1">
      <c r="B26" s="21" t="s">
        <v>38</v>
      </c>
      <c r="C26" s="21" t="s">
        <v>39</v>
      </c>
      <c r="D26" s="21" t="s">
        <v>40</v>
      </c>
      <c r="E26" s="21" t="s">
        <v>41</v>
      </c>
      <c r="F26" s="21" t="s">
        <v>35</v>
      </c>
      <c r="G26" s="21" t="s">
        <v>36</v>
      </c>
      <c r="H26" s="21" t="s">
        <v>42</v>
      </c>
      <c r="I26" s="21" t="s">
        <v>43</v>
      </c>
    </row>
    <row r="27" spans="1:21" ht="15.75" customHeight="1">
      <c r="A27" s="4">
        <v>10</v>
      </c>
      <c r="B27">
        <v>0.629</v>
      </c>
      <c r="C27">
        <v>0.19500000000000001</v>
      </c>
      <c r="D27">
        <v>0.48199999999999998</v>
      </c>
      <c r="E27">
        <v>0.625</v>
      </c>
      <c r="F27">
        <v>244.68199999999999</v>
      </c>
      <c r="G27">
        <v>88.334999999999994</v>
      </c>
      <c r="H27">
        <v>0</v>
      </c>
      <c r="I27">
        <v>149.47900000000001</v>
      </c>
    </row>
    <row r="28" spans="1:21" ht="15.75" customHeight="1">
      <c r="A28" s="4">
        <v>20</v>
      </c>
      <c r="B28">
        <v>1.5089999999999999</v>
      </c>
      <c r="C28">
        <v>0.13500000000000001</v>
      </c>
      <c r="D28">
        <v>0.64100000000000001</v>
      </c>
      <c r="E28">
        <v>0.499</v>
      </c>
      <c r="F28">
        <v>659.31</v>
      </c>
      <c r="G28">
        <v>58.89</v>
      </c>
      <c r="H28">
        <v>694.17499999999995</v>
      </c>
      <c r="I28">
        <v>126.158</v>
      </c>
    </row>
    <row r="29" spans="1:21" ht="15.75" customHeight="1">
      <c r="A29" s="4">
        <v>50</v>
      </c>
      <c r="B29">
        <v>0.72099999999999997</v>
      </c>
      <c r="C29">
        <v>6.0999999999999999E-2</v>
      </c>
      <c r="D29">
        <v>0.53400000000000003</v>
      </c>
      <c r="E29">
        <v>0.34399999999999997</v>
      </c>
      <c r="F29">
        <v>221.91800000000001</v>
      </c>
      <c r="G29">
        <v>32.04</v>
      </c>
      <c r="H29">
        <v>449.11599999999999</v>
      </c>
      <c r="I29">
        <v>93.974999999999994</v>
      </c>
    </row>
    <row r="30" spans="1:21" ht="15.75" customHeight="1">
      <c r="A30" s="4">
        <v>100</v>
      </c>
      <c r="B30">
        <v>0.58399999999999996</v>
      </c>
      <c r="C30">
        <v>6.7000000000000004E-2</v>
      </c>
      <c r="D30">
        <v>0.54600000000000004</v>
      </c>
      <c r="E30">
        <v>0.309</v>
      </c>
      <c r="F30">
        <v>160.62899999999999</v>
      </c>
      <c r="G30">
        <v>39.515999999999998</v>
      </c>
      <c r="H30">
        <v>360.60700000000003</v>
      </c>
      <c r="I30">
        <v>94.391000000000005</v>
      </c>
    </row>
    <row r="31" spans="1:21" ht="15.75" customHeight="1">
      <c r="A31" s="4">
        <v>200</v>
      </c>
      <c r="B31">
        <v>1.1379999999999999</v>
      </c>
      <c r="C31">
        <v>0.14299999999999999</v>
      </c>
      <c r="D31">
        <v>0.66600000000000004</v>
      </c>
      <c r="E31">
        <v>0.33100000000000002</v>
      </c>
      <c r="F31">
        <v>348.553</v>
      </c>
      <c r="G31">
        <v>83.774000000000001</v>
      </c>
      <c r="H31">
        <v>749.44399999999996</v>
      </c>
      <c r="I31">
        <v>239.87</v>
      </c>
    </row>
    <row r="32" spans="1:21" ht="15.75" customHeight="1">
      <c r="A32" s="4">
        <v>500</v>
      </c>
      <c r="B32">
        <v>0.92700000000000005</v>
      </c>
      <c r="C32">
        <v>0.218</v>
      </c>
      <c r="D32">
        <v>0.625</v>
      </c>
      <c r="E32">
        <v>0.38800000000000001</v>
      </c>
      <c r="F32">
        <v>263.70800000000003</v>
      </c>
      <c r="G32">
        <v>116.38500000000001</v>
      </c>
      <c r="H32">
        <v>548.572</v>
      </c>
      <c r="I32">
        <v>408.404</v>
      </c>
    </row>
    <row r="33" spans="1:9" ht="15.75" customHeight="1">
      <c r="A33" s="4">
        <v>1000</v>
      </c>
      <c r="B33">
        <v>0.95499999999999996</v>
      </c>
      <c r="C33">
        <v>0.153</v>
      </c>
      <c r="D33">
        <v>0.624</v>
      </c>
      <c r="E33">
        <v>0.315</v>
      </c>
      <c r="F33">
        <v>280.85700000000003</v>
      </c>
      <c r="G33">
        <v>86.650999999999996</v>
      </c>
      <c r="H33">
        <v>617.98699999999997</v>
      </c>
      <c r="I33">
        <v>319.39400000000001</v>
      </c>
    </row>
    <row r="34" spans="1:9" ht="15.75" customHeight="1">
      <c r="A34" s="4">
        <v>2000</v>
      </c>
      <c r="B34">
        <v>1.093</v>
      </c>
      <c r="C34">
        <v>0.20699999999999999</v>
      </c>
      <c r="D34">
        <v>0.63800000000000001</v>
      </c>
      <c r="E34">
        <v>0.33800000000000002</v>
      </c>
      <c r="F34">
        <v>326.04300000000001</v>
      </c>
      <c r="G34">
        <v>123.86199999999999</v>
      </c>
      <c r="H34">
        <v>651.50300000000004</v>
      </c>
      <c r="I34">
        <v>432.23700000000002</v>
      </c>
    </row>
    <row r="35" spans="1:9" ht="15.75" customHeight="1">
      <c r="A35" s="4">
        <v>5000</v>
      </c>
      <c r="B35">
        <v>1.1599999999999999</v>
      </c>
      <c r="C35">
        <v>0.20300000000000001</v>
      </c>
      <c r="D35">
        <v>0.65700000000000003</v>
      </c>
      <c r="E35">
        <v>0.34300000000000003</v>
      </c>
      <c r="F35">
        <v>351.625</v>
      </c>
      <c r="G35">
        <v>121.694</v>
      </c>
      <c r="H35">
        <v>779.93700000000001</v>
      </c>
      <c r="I35">
        <v>474.661</v>
      </c>
    </row>
    <row r="36" spans="1:9" ht="15.75" customHeight="1">
      <c r="A36" s="4">
        <v>10000</v>
      </c>
      <c r="B36">
        <v>1.1870000000000001</v>
      </c>
      <c r="C36">
        <v>0.16700000000000001</v>
      </c>
      <c r="D36">
        <v>0.66400000000000003</v>
      </c>
      <c r="E36">
        <v>0.313</v>
      </c>
      <c r="F36">
        <v>359.97</v>
      </c>
      <c r="G36">
        <v>102.747</v>
      </c>
      <c r="H36">
        <v>765.30899999999997</v>
      </c>
      <c r="I36">
        <v>413.959</v>
      </c>
    </row>
    <row r="37" spans="1:9" ht="15.75" customHeight="1">
      <c r="A37" s="4">
        <v>20000</v>
      </c>
      <c r="B37">
        <v>1.1479999999999999</v>
      </c>
      <c r="C37">
        <v>0.16800000000000001</v>
      </c>
      <c r="D37">
        <v>0.65900000000000003</v>
      </c>
      <c r="E37">
        <v>0.314</v>
      </c>
      <c r="F37">
        <v>341.714</v>
      </c>
      <c r="G37">
        <v>102.98699999999999</v>
      </c>
      <c r="H37">
        <v>729.84400000000005</v>
      </c>
      <c r="I37">
        <v>386.08300000000003</v>
      </c>
    </row>
    <row r="38" spans="1:9" ht="15.75" customHeight="1">
      <c r="A38" s="4">
        <v>50000</v>
      </c>
      <c r="B38">
        <v>1.1739999999999999</v>
      </c>
      <c r="C38">
        <v>0.17</v>
      </c>
      <c r="D38">
        <v>0.67200000000000004</v>
      </c>
      <c r="E38">
        <v>0.311</v>
      </c>
      <c r="F38">
        <v>349.79199999999997</v>
      </c>
      <c r="G38">
        <v>105.517</v>
      </c>
      <c r="H38">
        <v>738.18700000000001</v>
      </c>
      <c r="I38">
        <v>399.62599999999998</v>
      </c>
    </row>
    <row r="39" spans="1:9" ht="15.75" customHeight="1">
      <c r="A39" s="4">
        <v>100000</v>
      </c>
      <c r="B39">
        <v>1.165</v>
      </c>
      <c r="C39">
        <v>0.17399999999999999</v>
      </c>
      <c r="D39">
        <v>0.67200000000000004</v>
      </c>
      <c r="E39">
        <v>0.312</v>
      </c>
      <c r="F39">
        <v>346.38400000000001</v>
      </c>
      <c r="G39">
        <v>108.55200000000001</v>
      </c>
      <c r="H39">
        <v>723.31899999999996</v>
      </c>
      <c r="I39">
        <v>414.53399999999999</v>
      </c>
    </row>
    <row r="40" spans="1:9" ht="15.75" customHeight="1">
      <c r="A40" s="4">
        <v>150000</v>
      </c>
      <c r="B40">
        <v>1.1619999999999999</v>
      </c>
      <c r="C40">
        <v>0.182</v>
      </c>
      <c r="D40">
        <v>0.67100000000000004</v>
      </c>
      <c r="E40">
        <v>0.317</v>
      </c>
      <c r="F40">
        <v>345.096</v>
      </c>
      <c r="G40">
        <v>113.755</v>
      </c>
      <c r="H40">
        <v>733.08900000000006</v>
      </c>
      <c r="I40">
        <v>431.59699999999998</v>
      </c>
    </row>
    <row r="41" spans="1:9" ht="15.75" customHeight="1">
      <c r="A41" s="4">
        <v>200000</v>
      </c>
      <c r="B41">
        <v>1.173</v>
      </c>
      <c r="C41">
        <v>0.184</v>
      </c>
      <c r="D41">
        <v>0.67300000000000004</v>
      </c>
      <c r="E41">
        <v>0.318</v>
      </c>
      <c r="F41">
        <v>349.43299999999999</v>
      </c>
      <c r="G41">
        <v>114.774</v>
      </c>
      <c r="H41">
        <v>742.82</v>
      </c>
      <c r="I41">
        <v>435.91899999999998</v>
      </c>
    </row>
    <row r="42" spans="1:9" ht="15.75" customHeight="1">
      <c r="A42" s="4">
        <v>300000</v>
      </c>
      <c r="B42">
        <v>1.18</v>
      </c>
      <c r="C42">
        <v>0.184</v>
      </c>
      <c r="D42">
        <v>0.67500000000000004</v>
      </c>
      <c r="E42">
        <v>0.318</v>
      </c>
      <c r="F42">
        <v>351.42500000000001</v>
      </c>
      <c r="G42">
        <v>115.32599999999999</v>
      </c>
      <c r="H42">
        <v>738.21799999999996</v>
      </c>
      <c r="I42">
        <v>442.30500000000001</v>
      </c>
    </row>
    <row r="43" spans="1:9" ht="15.75" customHeight="1">
      <c r="A43" s="4">
        <v>350000</v>
      </c>
      <c r="B43">
        <v>1.18</v>
      </c>
      <c r="C43">
        <v>0.184</v>
      </c>
      <c r="D43">
        <v>0.67500000000000004</v>
      </c>
      <c r="E43">
        <v>0.318</v>
      </c>
      <c r="F43">
        <v>351.089</v>
      </c>
      <c r="G43">
        <v>114.941</v>
      </c>
      <c r="H43">
        <v>736.36500000000001</v>
      </c>
      <c r="I43">
        <v>441.68299999999999</v>
      </c>
    </row>
    <row r="44" spans="1:9" ht="15.75" customHeight="1">
      <c r="A44" s="4">
        <v>400000</v>
      </c>
      <c r="B44">
        <v>1.1839999999999999</v>
      </c>
      <c r="C44">
        <v>0.182</v>
      </c>
      <c r="D44">
        <v>0.67500000000000004</v>
      </c>
      <c r="E44">
        <v>0.317</v>
      </c>
      <c r="F44">
        <v>352.29300000000001</v>
      </c>
      <c r="G44">
        <v>113.416</v>
      </c>
      <c r="H44">
        <v>737.91</v>
      </c>
      <c r="I44">
        <v>435.80799999999999</v>
      </c>
    </row>
    <row r="45" spans="1:9" ht="15.75" customHeight="1">
      <c r="A45" s="4">
        <v>500000</v>
      </c>
      <c r="B45">
        <v>1.1779999999999999</v>
      </c>
      <c r="C45">
        <v>0.183</v>
      </c>
      <c r="D45">
        <v>0.67400000000000004</v>
      </c>
      <c r="E45">
        <v>0.318</v>
      </c>
      <c r="F45">
        <v>350.52199999999999</v>
      </c>
      <c r="G45">
        <v>114.806</v>
      </c>
      <c r="H45">
        <v>734.98400000000004</v>
      </c>
      <c r="I45">
        <v>441.95699999999999</v>
      </c>
    </row>
    <row r="46" spans="1:9" ht="15.75" customHeight="1">
      <c r="A46" s="4">
        <v>1000000</v>
      </c>
      <c r="B46">
        <v>1.181</v>
      </c>
      <c r="C46">
        <v>0.184</v>
      </c>
      <c r="D46">
        <v>0.67500000000000004</v>
      </c>
      <c r="E46">
        <v>0.318</v>
      </c>
      <c r="F46">
        <v>351.92200000000003</v>
      </c>
      <c r="G46">
        <v>115.495</v>
      </c>
      <c r="H46">
        <v>737.33299999999997</v>
      </c>
      <c r="I46">
        <v>443.00400000000002</v>
      </c>
    </row>
  </sheetData>
  <mergeCells count="1">
    <mergeCell ref="A1:B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EA22-3704-4141-AE03-C5900A755641}">
  <sheetPr>
    <outlinePr summaryBelow="0" summaryRight="0"/>
  </sheetPr>
  <dimension ref="A1:U46"/>
  <sheetViews>
    <sheetView zoomScale="85" zoomScaleNormal="85" workbookViewId="0">
      <selection activeCell="C6" sqref="C6"/>
    </sheetView>
  </sheetViews>
  <sheetFormatPr defaultColWidth="12.5703125" defaultRowHeight="15.75" customHeight="1"/>
  <sheetData>
    <row r="1" spans="1:21" ht="15.75" customHeight="1">
      <c r="A1" s="43" t="s">
        <v>60</v>
      </c>
      <c r="B1" s="40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3"/>
      <c r="K1" s="3"/>
    </row>
    <row r="2" spans="1:21" ht="14.25">
      <c r="A2" s="41"/>
      <c r="B2" s="42"/>
      <c r="C2" s="4">
        <v>2</v>
      </c>
      <c r="D2" s="19" t="s">
        <v>30</v>
      </c>
      <c r="E2" s="18" t="s">
        <v>55</v>
      </c>
      <c r="F2" s="20">
        <v>176.869</v>
      </c>
      <c r="G2" s="4">
        <v>200</v>
      </c>
      <c r="H2" s="4">
        <v>0.64700000000000002</v>
      </c>
      <c r="I2" s="5"/>
      <c r="J2" s="6"/>
      <c r="K2" s="6"/>
    </row>
    <row r="3" spans="1:21" ht="15.7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22" t="s">
        <v>37</v>
      </c>
      <c r="J3" s="1" t="s">
        <v>15</v>
      </c>
      <c r="K3" s="1" t="s">
        <v>16</v>
      </c>
      <c r="M3" t="s">
        <v>45</v>
      </c>
      <c r="N3" t="s">
        <v>46</v>
      </c>
      <c r="O3" t="s">
        <v>47</v>
      </c>
      <c r="P3" t="s">
        <v>48</v>
      </c>
      <c r="Q3" t="s">
        <v>49</v>
      </c>
      <c r="R3" t="s">
        <v>50</v>
      </c>
      <c r="S3" t="s">
        <v>51</v>
      </c>
      <c r="T3" t="s">
        <v>52</v>
      </c>
      <c r="U3" t="s">
        <v>53</v>
      </c>
    </row>
    <row r="4" spans="1:21" ht="14.25">
      <c r="A4" s="4">
        <v>10</v>
      </c>
      <c r="B4">
        <v>3</v>
      </c>
      <c r="C4" s="8">
        <f>ROUND(B4/A4,4)</f>
        <v>0.3</v>
      </c>
      <c r="D4" s="8" t="str">
        <f>IFERROR(ABS(C4/C3-1), "-")</f>
        <v>-</v>
      </c>
      <c r="E4" s="9">
        <f>B27+C27</f>
        <v>0.80600000000000005</v>
      </c>
      <c r="F4">
        <f>(D27+E27)/2</f>
        <v>0.76150000000000007</v>
      </c>
      <c r="G4">
        <f>0.7*F27+0.3*G27</f>
        <v>189.5247</v>
      </c>
      <c r="H4" s="8" t="str">
        <f>IFERROR(ABS(G4/G3-1), "-")</f>
        <v>-</v>
      </c>
      <c r="I4" s="9">
        <f>0.7*H27+0.3*I27</f>
        <v>89.776899999999998</v>
      </c>
      <c r="J4" s="10">
        <f>ROUND(2.576*I4/SQRT(A4),3)</f>
        <v>73.132999999999996</v>
      </c>
      <c r="K4" s="8">
        <f>J4/G4</f>
        <v>0.38587582515629887</v>
      </c>
      <c r="M4">
        <v>3</v>
      </c>
      <c r="N4">
        <v>0.71399999999999997</v>
      </c>
      <c r="O4">
        <v>0.80900000000000005</v>
      </c>
      <c r="P4">
        <v>0.36399999999999999</v>
      </c>
      <c r="Q4">
        <v>0.442</v>
      </c>
      <c r="R4">
        <v>191.19300000000001</v>
      </c>
      <c r="S4">
        <v>185.63200000000001</v>
      </c>
      <c r="T4">
        <v>9.1059999999999999</v>
      </c>
      <c r="U4">
        <v>278.00900000000001</v>
      </c>
    </row>
    <row r="5" spans="1:21" ht="14.25">
      <c r="A5" s="4">
        <v>20</v>
      </c>
      <c r="B5">
        <v>6</v>
      </c>
      <c r="C5" s="8">
        <f t="shared" ref="C5:C23" si="0">ROUND(B5/A5,4)</f>
        <v>0.3</v>
      </c>
      <c r="D5" s="8">
        <f t="shared" ref="D5:D23" si="1">IFERROR(ABS(C5/C4-1), "-")</f>
        <v>0</v>
      </c>
      <c r="E5" s="9">
        <f t="shared" ref="E5:E23" si="2">B28+C28</f>
        <v>0.68500000000000005</v>
      </c>
      <c r="F5">
        <f t="shared" ref="F5:F23" si="3">(D28+E28)/2</f>
        <v>0.63749999999999996</v>
      </c>
      <c r="G5">
        <f t="shared" ref="G5:G23" si="4">0.7*F28+0.3*G28</f>
        <v>173.73089999999999</v>
      </c>
      <c r="H5" s="8">
        <f t="shared" ref="H5:H23" si="5">IFERROR(ABS(G5/G4-1), "-")</f>
        <v>8.3333729060117268E-2</v>
      </c>
      <c r="I5" s="9">
        <f t="shared" ref="I5:I23" si="6">0.7*H28+0.3*I28</f>
        <v>403.10759999999993</v>
      </c>
      <c r="J5" s="10">
        <f t="shared" ref="J5:J23" si="7">ROUND(2.576*I5/SQRT(A5),3)</f>
        <v>232.19399999999999</v>
      </c>
      <c r="K5" s="8">
        <f t="shared" ref="K5:K23" si="8">J5/G5</f>
        <v>1.3365152658508073</v>
      </c>
      <c r="M5">
        <v>6</v>
      </c>
      <c r="N5">
        <v>0.71499999999999997</v>
      </c>
      <c r="O5">
        <v>0.56000000000000005</v>
      </c>
      <c r="P5">
        <v>0.40500000000000003</v>
      </c>
      <c r="Q5">
        <v>0.28000000000000003</v>
      </c>
      <c r="R5">
        <v>191.36099999999999</v>
      </c>
      <c r="S5">
        <v>132.59399999999999</v>
      </c>
      <c r="T5">
        <v>471.12599999999998</v>
      </c>
      <c r="U5">
        <v>244.398</v>
      </c>
    </row>
    <row r="6" spans="1:21" ht="14.25">
      <c r="A6" s="4">
        <v>50</v>
      </c>
      <c r="B6">
        <v>16</v>
      </c>
      <c r="C6" s="8">
        <f t="shared" si="0"/>
        <v>0.32</v>
      </c>
      <c r="D6" s="8">
        <f t="shared" si="1"/>
        <v>6.6666666666666652E-2</v>
      </c>
      <c r="E6" s="9">
        <f t="shared" si="2"/>
        <v>0.66700000000000004</v>
      </c>
      <c r="F6">
        <f t="shared" si="3"/>
        <v>0.56899999999999995</v>
      </c>
      <c r="G6">
        <f t="shared" si="4"/>
        <v>176.5762</v>
      </c>
      <c r="H6" s="8">
        <f t="shared" si="5"/>
        <v>1.6377627698929809E-2</v>
      </c>
      <c r="I6" s="9">
        <f t="shared" si="6"/>
        <v>412.56049999999993</v>
      </c>
      <c r="J6" s="10">
        <f t="shared" si="7"/>
        <v>150.29599999999999</v>
      </c>
      <c r="K6" s="8">
        <f t="shared" si="8"/>
        <v>0.85116793769488752</v>
      </c>
      <c r="M6">
        <v>16</v>
      </c>
      <c r="N6">
        <v>0.77700000000000002</v>
      </c>
      <c r="O6">
        <v>0.36099999999999999</v>
      </c>
      <c r="P6">
        <v>0.51200000000000001</v>
      </c>
      <c r="Q6">
        <v>0.155</v>
      </c>
      <c r="R6">
        <v>220.27600000000001</v>
      </c>
      <c r="S6">
        <v>74.61</v>
      </c>
      <c r="T6">
        <v>516.98299999999995</v>
      </c>
      <c r="U6">
        <v>168.90799999999999</v>
      </c>
    </row>
    <row r="7" spans="1:21" ht="14.25">
      <c r="A7" s="4">
        <v>100</v>
      </c>
      <c r="B7">
        <v>29</v>
      </c>
      <c r="C7" s="8">
        <f t="shared" si="0"/>
        <v>0.28999999999999998</v>
      </c>
      <c r="D7" s="8">
        <f t="shared" si="1"/>
        <v>9.3750000000000111E-2</v>
      </c>
      <c r="E7" s="9">
        <f t="shared" si="2"/>
        <v>0.47300000000000003</v>
      </c>
      <c r="F7">
        <f t="shared" si="3"/>
        <v>0.50249999999999995</v>
      </c>
      <c r="G7">
        <f t="shared" si="4"/>
        <v>113.48649999999999</v>
      </c>
      <c r="H7" s="8">
        <f t="shared" si="5"/>
        <v>0.35729447116882118</v>
      </c>
      <c r="I7" s="9">
        <f t="shared" si="6"/>
        <v>314.10929999999996</v>
      </c>
      <c r="J7" s="10">
        <f t="shared" si="7"/>
        <v>80.915000000000006</v>
      </c>
      <c r="K7" s="8">
        <f t="shared" si="8"/>
        <v>0.71299229423764066</v>
      </c>
      <c r="M7">
        <v>29</v>
      </c>
      <c r="N7">
        <v>0.65900000000000003</v>
      </c>
      <c r="O7">
        <v>0.34599999999999997</v>
      </c>
      <c r="P7">
        <v>0.39500000000000002</v>
      </c>
      <c r="Q7">
        <v>7.8E-2</v>
      </c>
      <c r="R7">
        <v>140.38</v>
      </c>
      <c r="S7">
        <v>50.734999999999999</v>
      </c>
      <c r="T7">
        <v>387.69299999999998</v>
      </c>
      <c r="U7">
        <v>142.41399999999999</v>
      </c>
    </row>
    <row r="8" spans="1:21" ht="14.25">
      <c r="A8" s="4">
        <v>200</v>
      </c>
      <c r="B8">
        <v>45</v>
      </c>
      <c r="C8" s="8">
        <f t="shared" si="0"/>
        <v>0.22500000000000001</v>
      </c>
      <c r="D8" s="8">
        <f t="shared" si="1"/>
        <v>0.22413793103448265</v>
      </c>
      <c r="E8" s="9">
        <f t="shared" si="2"/>
        <v>0.64200000000000002</v>
      </c>
      <c r="F8">
        <f t="shared" si="3"/>
        <v>0.53</v>
      </c>
      <c r="G8">
        <f t="shared" si="4"/>
        <v>137.25479999999999</v>
      </c>
      <c r="H8" s="8">
        <f t="shared" si="5"/>
        <v>0.20943724583981349</v>
      </c>
      <c r="I8" s="9">
        <f t="shared" si="6"/>
        <v>382.18799999999999</v>
      </c>
      <c r="J8" s="10">
        <f t="shared" si="7"/>
        <v>69.616</v>
      </c>
      <c r="K8" s="8">
        <f t="shared" si="8"/>
        <v>0.50720266249340651</v>
      </c>
      <c r="M8">
        <v>45</v>
      </c>
      <c r="N8">
        <v>0.59</v>
      </c>
      <c r="O8">
        <v>0.47</v>
      </c>
      <c r="P8">
        <v>0.315</v>
      </c>
      <c r="Q8">
        <v>0.32700000000000001</v>
      </c>
      <c r="R8">
        <v>101.901</v>
      </c>
      <c r="S8">
        <v>219.74700000000001</v>
      </c>
      <c r="T8">
        <v>293.49599999999998</v>
      </c>
      <c r="U8">
        <v>589.13599999999997</v>
      </c>
    </row>
    <row r="9" spans="1:21" ht="14.25">
      <c r="A9" s="4">
        <v>500</v>
      </c>
      <c r="B9">
        <v>109</v>
      </c>
      <c r="C9" s="8">
        <f t="shared" si="0"/>
        <v>0.218</v>
      </c>
      <c r="D9" s="8">
        <f t="shared" si="1"/>
        <v>3.1111111111111089E-2</v>
      </c>
      <c r="E9" s="9">
        <f t="shared" si="2"/>
        <v>0.504</v>
      </c>
      <c r="F9">
        <f t="shared" si="3"/>
        <v>0.46399999999999997</v>
      </c>
      <c r="G9">
        <f t="shared" si="4"/>
        <v>112.4721</v>
      </c>
      <c r="H9" s="8">
        <f t="shared" si="5"/>
        <v>0.18055980555871265</v>
      </c>
      <c r="I9" s="9">
        <f t="shared" si="6"/>
        <v>465.28129999999999</v>
      </c>
      <c r="J9" s="10">
        <f t="shared" si="7"/>
        <v>53.600999999999999</v>
      </c>
      <c r="K9" s="8">
        <f t="shared" si="8"/>
        <v>0.47657152307105494</v>
      </c>
      <c r="M9">
        <v>109</v>
      </c>
      <c r="N9">
        <v>0.59099999999999997</v>
      </c>
      <c r="O9">
        <v>0.33700000000000002</v>
      </c>
      <c r="P9">
        <v>0.33900000000000002</v>
      </c>
      <c r="Q9">
        <v>0.16500000000000001</v>
      </c>
      <c r="R9">
        <v>115.113</v>
      </c>
      <c r="S9">
        <v>106.31</v>
      </c>
      <c r="T9">
        <v>497.024</v>
      </c>
      <c r="U9">
        <v>391.21499999999997</v>
      </c>
    </row>
    <row r="10" spans="1:21" ht="14.25">
      <c r="A10" s="4">
        <v>1000</v>
      </c>
      <c r="B10">
        <v>177</v>
      </c>
      <c r="C10" s="8">
        <f t="shared" si="0"/>
        <v>0.17699999999999999</v>
      </c>
      <c r="D10" s="8">
        <f t="shared" si="1"/>
        <v>0.18807339449541294</v>
      </c>
      <c r="E10" s="9">
        <f t="shared" si="2"/>
        <v>0.44300000000000006</v>
      </c>
      <c r="F10">
        <f t="shared" si="3"/>
        <v>0.44999999999999996</v>
      </c>
      <c r="G10">
        <f t="shared" si="4"/>
        <v>93.54849999999999</v>
      </c>
      <c r="H10" s="8">
        <f t="shared" si="5"/>
        <v>0.16825150415080725</v>
      </c>
      <c r="I10" s="9">
        <f t="shared" si="6"/>
        <v>383.0317</v>
      </c>
      <c r="J10" s="10">
        <f t="shared" si="7"/>
        <v>31.202000000000002</v>
      </c>
      <c r="K10" s="8">
        <f t="shared" si="8"/>
        <v>0.33353821814352991</v>
      </c>
      <c r="M10">
        <v>177</v>
      </c>
      <c r="N10">
        <v>0.57099999999999995</v>
      </c>
      <c r="O10">
        <v>0.32900000000000001</v>
      </c>
      <c r="P10">
        <v>0.27600000000000002</v>
      </c>
      <c r="Q10">
        <v>0.16700000000000001</v>
      </c>
      <c r="R10">
        <v>88.924000000000007</v>
      </c>
      <c r="S10">
        <v>104.339</v>
      </c>
      <c r="T10">
        <v>369.916</v>
      </c>
      <c r="U10">
        <v>413.63499999999999</v>
      </c>
    </row>
    <row r="11" spans="1:21" ht="14.25">
      <c r="A11" s="4">
        <v>2000</v>
      </c>
      <c r="B11">
        <v>371</v>
      </c>
      <c r="C11" s="8">
        <f t="shared" si="0"/>
        <v>0.1855</v>
      </c>
      <c r="D11" s="8">
        <f t="shared" si="1"/>
        <v>4.8022598870056443E-2</v>
      </c>
      <c r="E11" s="9">
        <f t="shared" si="2"/>
        <v>0.48199999999999998</v>
      </c>
      <c r="F11">
        <f t="shared" si="3"/>
        <v>0.45849999999999996</v>
      </c>
      <c r="G11">
        <f t="shared" si="4"/>
        <v>102.1193</v>
      </c>
      <c r="H11" s="8">
        <f t="shared" si="5"/>
        <v>9.1618785977327422E-2</v>
      </c>
      <c r="I11" s="9">
        <f t="shared" si="6"/>
        <v>406.29660000000001</v>
      </c>
      <c r="J11" s="10">
        <f t="shared" si="7"/>
        <v>23.402999999999999</v>
      </c>
      <c r="K11" s="8">
        <f t="shared" si="8"/>
        <v>0.22917313377588761</v>
      </c>
      <c r="M11">
        <v>371</v>
      </c>
      <c r="N11">
        <v>0.57099999999999995</v>
      </c>
      <c r="O11">
        <v>0.34599999999999997</v>
      </c>
      <c r="P11">
        <v>0.27800000000000002</v>
      </c>
      <c r="Q11">
        <v>0.20399999999999999</v>
      </c>
      <c r="R11">
        <v>92.087000000000003</v>
      </c>
      <c r="S11">
        <v>125.52800000000001</v>
      </c>
      <c r="T11">
        <v>375.20699999999999</v>
      </c>
      <c r="U11">
        <v>478.839</v>
      </c>
    </row>
    <row r="12" spans="1:21" ht="14.25">
      <c r="A12" s="4">
        <v>5000</v>
      </c>
      <c r="B12">
        <v>843</v>
      </c>
      <c r="C12" s="8">
        <f t="shared" si="0"/>
        <v>0.1686</v>
      </c>
      <c r="D12" s="8">
        <f t="shared" si="1"/>
        <v>9.1105121293800551E-2</v>
      </c>
      <c r="E12" s="9">
        <f t="shared" si="2"/>
        <v>0.45200000000000001</v>
      </c>
      <c r="F12">
        <f t="shared" si="3"/>
        <v>0.45199999999999996</v>
      </c>
      <c r="G12">
        <f t="shared" si="4"/>
        <v>94.007499999999993</v>
      </c>
      <c r="H12" s="8">
        <f t="shared" si="5"/>
        <v>7.943454371504699E-2</v>
      </c>
      <c r="I12" s="9">
        <f t="shared" si="6"/>
        <v>354.95829999999995</v>
      </c>
      <c r="J12" s="10">
        <f t="shared" si="7"/>
        <v>12.930999999999999</v>
      </c>
      <c r="K12" s="8">
        <f t="shared" si="8"/>
        <v>0.13755285482541288</v>
      </c>
      <c r="M12">
        <v>843</v>
      </c>
      <c r="N12">
        <v>0.56299999999999994</v>
      </c>
      <c r="O12">
        <v>0.34100000000000003</v>
      </c>
      <c r="P12">
        <v>0.251</v>
      </c>
      <c r="Q12">
        <v>0.20100000000000001</v>
      </c>
      <c r="R12">
        <v>80.161000000000001</v>
      </c>
      <c r="S12">
        <v>126.316</v>
      </c>
      <c r="T12">
        <v>299.58999999999997</v>
      </c>
      <c r="U12">
        <v>484.15100000000001</v>
      </c>
    </row>
    <row r="13" spans="1:21" ht="14.25">
      <c r="A13" s="4">
        <v>10000</v>
      </c>
      <c r="B13">
        <v>1678</v>
      </c>
      <c r="C13" s="8">
        <f t="shared" si="0"/>
        <v>0.1678</v>
      </c>
      <c r="D13" s="8">
        <f t="shared" si="1"/>
        <v>4.7449584816132706E-3</v>
      </c>
      <c r="E13" s="9">
        <f t="shared" si="2"/>
        <v>0.41500000000000004</v>
      </c>
      <c r="F13">
        <f t="shared" si="3"/>
        <v>0.44650000000000001</v>
      </c>
      <c r="G13">
        <f t="shared" si="4"/>
        <v>87.511499999999998</v>
      </c>
      <c r="H13" s="8">
        <f t="shared" si="5"/>
        <v>6.9100869611467108E-2</v>
      </c>
      <c r="I13" s="9">
        <f t="shared" si="6"/>
        <v>329.40519999999998</v>
      </c>
      <c r="J13" s="10">
        <f t="shared" si="7"/>
        <v>8.4849999999999994</v>
      </c>
      <c r="K13" s="8">
        <f t="shared" si="8"/>
        <v>9.6958685429914926E-2</v>
      </c>
      <c r="M13">
        <v>1678</v>
      </c>
      <c r="N13">
        <v>0.57599999999999996</v>
      </c>
      <c r="O13">
        <v>0.317</v>
      </c>
      <c r="P13">
        <v>0.26</v>
      </c>
      <c r="Q13">
        <v>0.155</v>
      </c>
      <c r="R13">
        <v>84.507000000000005</v>
      </c>
      <c r="S13">
        <v>94.522000000000006</v>
      </c>
      <c r="T13">
        <v>305.37099999999998</v>
      </c>
      <c r="U13">
        <v>385.48500000000001</v>
      </c>
    </row>
    <row r="14" spans="1:21" ht="14.25">
      <c r="A14" s="4">
        <v>20000</v>
      </c>
      <c r="B14">
        <v>3559</v>
      </c>
      <c r="C14" s="8">
        <f t="shared" si="0"/>
        <v>0.17799999999999999</v>
      </c>
      <c r="D14" s="8">
        <f t="shared" si="1"/>
        <v>6.0786650774731665E-2</v>
      </c>
      <c r="E14" s="9">
        <f t="shared" si="2"/>
        <v>0.42800000000000005</v>
      </c>
      <c r="F14">
        <f t="shared" si="3"/>
        <v>0.44950000000000001</v>
      </c>
      <c r="G14">
        <f t="shared" si="4"/>
        <v>91.621199999999988</v>
      </c>
      <c r="H14" s="8">
        <f t="shared" si="5"/>
        <v>4.6961827874050677E-2</v>
      </c>
      <c r="I14" s="9">
        <f t="shared" si="6"/>
        <v>365.77769999999998</v>
      </c>
      <c r="J14" s="10">
        <f t="shared" si="7"/>
        <v>6.6630000000000003</v>
      </c>
      <c r="K14" s="8">
        <f t="shared" si="8"/>
        <v>7.2723343505651544E-2</v>
      </c>
      <c r="M14">
        <v>3559</v>
      </c>
      <c r="N14">
        <v>0.57899999999999996</v>
      </c>
      <c r="O14">
        <v>0.32</v>
      </c>
      <c r="P14">
        <v>0.27200000000000002</v>
      </c>
      <c r="Q14">
        <v>0.156</v>
      </c>
      <c r="R14">
        <v>90.215999999999994</v>
      </c>
      <c r="S14">
        <v>94.9</v>
      </c>
      <c r="T14">
        <v>346.70400000000001</v>
      </c>
      <c r="U14">
        <v>410.28300000000002</v>
      </c>
    </row>
    <row r="15" spans="1:21" ht="14.25">
      <c r="A15" s="4">
        <v>50000</v>
      </c>
      <c r="B15">
        <v>9161</v>
      </c>
      <c r="C15" s="8">
        <f t="shared" si="0"/>
        <v>0.1832</v>
      </c>
      <c r="D15" s="8">
        <f t="shared" si="1"/>
        <v>2.9213483146067531E-2</v>
      </c>
      <c r="E15" s="9">
        <f t="shared" si="2"/>
        <v>0.44200000000000006</v>
      </c>
      <c r="F15">
        <f t="shared" si="3"/>
        <v>0.45150000000000001</v>
      </c>
      <c r="G15">
        <f t="shared" si="4"/>
        <v>94.907199999999989</v>
      </c>
      <c r="H15" s="8">
        <f t="shared" si="5"/>
        <v>3.5865061797924591E-2</v>
      </c>
      <c r="I15" s="9">
        <f t="shared" si="6"/>
        <v>377.13369999999998</v>
      </c>
      <c r="J15" s="10">
        <f t="shared" si="7"/>
        <v>4.3449999999999998</v>
      </c>
      <c r="K15" s="8">
        <f t="shared" si="8"/>
        <v>4.5781563464099673E-2</v>
      </c>
      <c r="M15">
        <v>9161</v>
      </c>
      <c r="N15">
        <v>0.58299999999999996</v>
      </c>
      <c r="O15">
        <v>0.32</v>
      </c>
      <c r="P15">
        <v>0.27700000000000002</v>
      </c>
      <c r="Q15">
        <v>0.16500000000000001</v>
      </c>
      <c r="R15">
        <v>92.364999999999995</v>
      </c>
      <c r="S15">
        <v>100.839</v>
      </c>
      <c r="T15">
        <v>355.03</v>
      </c>
      <c r="U15">
        <v>428.709</v>
      </c>
    </row>
    <row r="16" spans="1:21" ht="14.25">
      <c r="A16" s="4">
        <v>100000</v>
      </c>
      <c r="B16">
        <v>18643</v>
      </c>
      <c r="C16" s="8">
        <f t="shared" si="0"/>
        <v>0.18640000000000001</v>
      </c>
      <c r="D16" s="8">
        <f t="shared" si="1"/>
        <v>1.7467248908296984E-2</v>
      </c>
      <c r="E16" s="9">
        <f t="shared" si="2"/>
        <v>0.45100000000000007</v>
      </c>
      <c r="F16">
        <f t="shared" si="3"/>
        <v>0.45499999999999996</v>
      </c>
      <c r="G16">
        <f t="shared" si="4"/>
        <v>97.095799999999997</v>
      </c>
      <c r="H16" s="8">
        <f t="shared" si="5"/>
        <v>2.3060421127164332E-2</v>
      </c>
      <c r="I16" s="9">
        <f t="shared" si="6"/>
        <v>382.72469999999998</v>
      </c>
      <c r="J16" s="10">
        <f t="shared" si="7"/>
        <v>3.1179999999999999</v>
      </c>
      <c r="K16" s="8">
        <f t="shared" si="8"/>
        <v>3.2112614551813773E-2</v>
      </c>
      <c r="M16">
        <v>18643</v>
      </c>
      <c r="N16">
        <v>0.58899999999999997</v>
      </c>
      <c r="O16">
        <v>0.32100000000000001</v>
      </c>
      <c r="P16">
        <v>0.28100000000000003</v>
      </c>
      <c r="Q16">
        <v>0.17</v>
      </c>
      <c r="R16">
        <v>93.875</v>
      </c>
      <c r="S16">
        <v>104.611</v>
      </c>
      <c r="T16">
        <v>358.04700000000003</v>
      </c>
      <c r="U16">
        <v>440.30599999999998</v>
      </c>
    </row>
    <row r="17" spans="1:21" ht="14.25">
      <c r="A17" s="4">
        <v>150000</v>
      </c>
      <c r="B17">
        <v>28300</v>
      </c>
      <c r="C17" s="8">
        <f t="shared" si="0"/>
        <v>0.18870000000000001</v>
      </c>
      <c r="D17" s="8">
        <f t="shared" si="1"/>
        <v>1.2339055793991305E-2</v>
      </c>
      <c r="E17" s="9">
        <f t="shared" si="2"/>
        <v>0.45599999999999996</v>
      </c>
      <c r="F17">
        <f t="shared" si="3"/>
        <v>0.45650000000000002</v>
      </c>
      <c r="G17">
        <f t="shared" si="4"/>
        <v>98.517499999999998</v>
      </c>
      <c r="H17" s="8">
        <f t="shared" si="5"/>
        <v>1.4642239932108225E-2</v>
      </c>
      <c r="I17" s="9">
        <f t="shared" si="6"/>
        <v>388.7106</v>
      </c>
      <c r="J17" s="10">
        <f t="shared" si="7"/>
        <v>2.585</v>
      </c>
      <c r="K17" s="8">
        <f t="shared" si="8"/>
        <v>2.6238993072296799E-2</v>
      </c>
      <c r="M17">
        <v>28300</v>
      </c>
      <c r="N17">
        <v>0.58899999999999997</v>
      </c>
      <c r="O17">
        <v>0.32400000000000001</v>
      </c>
      <c r="P17">
        <v>0.28299999999999997</v>
      </c>
      <c r="Q17">
        <v>0.17299999999999999</v>
      </c>
      <c r="R17">
        <v>94.936999999999998</v>
      </c>
      <c r="S17">
        <v>106.872</v>
      </c>
      <c r="T17">
        <v>362.73</v>
      </c>
      <c r="U17">
        <v>449.33199999999999</v>
      </c>
    </row>
    <row r="18" spans="1:21" ht="14.25">
      <c r="A18" s="4">
        <v>200000</v>
      </c>
      <c r="B18">
        <v>37914</v>
      </c>
      <c r="C18" s="8">
        <f t="shared" si="0"/>
        <v>0.18959999999999999</v>
      </c>
      <c r="D18" s="8">
        <f t="shared" si="1"/>
        <v>4.7694753577105509E-3</v>
      </c>
      <c r="E18" s="9">
        <f t="shared" si="2"/>
        <v>0.45699999999999996</v>
      </c>
      <c r="F18">
        <f t="shared" si="3"/>
        <v>0.45750000000000002</v>
      </c>
      <c r="G18">
        <f t="shared" si="4"/>
        <v>98.849099999999993</v>
      </c>
      <c r="H18" s="8">
        <f t="shared" si="5"/>
        <v>3.365899459486732E-3</v>
      </c>
      <c r="I18" s="9">
        <f t="shared" si="6"/>
        <v>391.69140000000004</v>
      </c>
      <c r="J18" s="10">
        <f t="shared" si="7"/>
        <v>2.2559999999999998</v>
      </c>
      <c r="K18" s="8">
        <f t="shared" si="8"/>
        <v>2.2822666063727438E-2</v>
      </c>
      <c r="M18">
        <v>37914</v>
      </c>
      <c r="N18">
        <v>0.59099999999999997</v>
      </c>
      <c r="O18">
        <v>0.32400000000000001</v>
      </c>
      <c r="P18">
        <v>0.28399999999999997</v>
      </c>
      <c r="Q18">
        <v>0.17299999999999999</v>
      </c>
      <c r="R18">
        <v>95.58</v>
      </c>
      <c r="S18">
        <v>106.477</v>
      </c>
      <c r="T18">
        <v>367.25400000000002</v>
      </c>
      <c r="U18">
        <v>448.71199999999999</v>
      </c>
    </row>
    <row r="19" spans="1:21" ht="15">
      <c r="A19" s="25">
        <v>300000</v>
      </c>
      <c r="B19" s="29">
        <v>57267</v>
      </c>
      <c r="C19" s="27">
        <f t="shared" si="0"/>
        <v>0.19089999999999999</v>
      </c>
      <c r="D19" s="27">
        <f t="shared" si="1"/>
        <v>6.8565400843880742E-3</v>
      </c>
      <c r="E19" s="28">
        <f t="shared" si="2"/>
        <v>0.45699999999999996</v>
      </c>
      <c r="F19" s="29">
        <f t="shared" si="3"/>
        <v>0.45699999999999996</v>
      </c>
      <c r="G19" s="29">
        <f t="shared" si="4"/>
        <v>99.131499999999988</v>
      </c>
      <c r="H19" s="27">
        <f t="shared" si="5"/>
        <v>2.8568798299630771E-3</v>
      </c>
      <c r="I19" s="28">
        <f t="shared" si="6"/>
        <v>392.26909999999992</v>
      </c>
      <c r="J19" s="30">
        <f t="shared" si="7"/>
        <v>1.845</v>
      </c>
      <c r="K19" s="27">
        <f t="shared" si="8"/>
        <v>1.8611642111740469E-2</v>
      </c>
      <c r="M19">
        <v>57267</v>
      </c>
      <c r="N19">
        <v>0.59299999999999997</v>
      </c>
      <c r="O19">
        <v>0.32100000000000001</v>
      </c>
      <c r="P19">
        <v>0.28599999999999998</v>
      </c>
      <c r="Q19">
        <v>0.17100000000000001</v>
      </c>
      <c r="R19">
        <v>96.382000000000005</v>
      </c>
      <c r="S19">
        <v>105.547</v>
      </c>
      <c r="T19">
        <v>371.86399999999998</v>
      </c>
      <c r="U19">
        <v>439.88099999999997</v>
      </c>
    </row>
    <row r="20" spans="1:21" ht="14.25">
      <c r="A20" s="4">
        <v>350000</v>
      </c>
      <c r="B20">
        <v>66776</v>
      </c>
      <c r="C20" s="8">
        <f>ROUND(B20/A20,4)</f>
        <v>0.1908</v>
      </c>
      <c r="D20" s="8">
        <f t="shared" si="1"/>
        <v>5.2383446830794878E-4</v>
      </c>
      <c r="E20" s="9">
        <f t="shared" si="2"/>
        <v>0.45599999999999996</v>
      </c>
      <c r="F20">
        <f t="shared" si="3"/>
        <v>0.45650000000000002</v>
      </c>
      <c r="G20">
        <f t="shared" si="4"/>
        <v>99.030699999999996</v>
      </c>
      <c r="H20" s="8">
        <f t="shared" si="5"/>
        <v>1.0168311787877027E-3</v>
      </c>
      <c r="I20" s="9">
        <f t="shared" si="6"/>
        <v>390.60929999999996</v>
      </c>
      <c r="J20" s="10">
        <f t="shared" si="7"/>
        <v>1.7010000000000001</v>
      </c>
      <c r="K20" s="8">
        <f t="shared" si="8"/>
        <v>1.717649173438136E-2</v>
      </c>
      <c r="M20">
        <v>66776</v>
      </c>
      <c r="N20">
        <v>0.59199999999999997</v>
      </c>
      <c r="O20">
        <v>0.32100000000000001</v>
      </c>
      <c r="P20">
        <v>0.28599999999999998</v>
      </c>
      <c r="Q20">
        <v>0.17</v>
      </c>
      <c r="R20">
        <v>96.403000000000006</v>
      </c>
      <c r="S20">
        <v>105.16200000000001</v>
      </c>
      <c r="T20">
        <v>369.97800000000001</v>
      </c>
      <c r="U20">
        <v>438.74900000000002</v>
      </c>
    </row>
    <row r="21" spans="1:21" ht="14.25">
      <c r="A21" s="4">
        <v>400000</v>
      </c>
      <c r="B21">
        <v>76096</v>
      </c>
      <c r="C21" s="8">
        <f t="shared" si="0"/>
        <v>0.19020000000000001</v>
      </c>
      <c r="D21" s="8">
        <f t="shared" si="1"/>
        <v>3.1446540880503138E-3</v>
      </c>
      <c r="E21" s="9">
        <f t="shared" si="2"/>
        <v>0.45499999999999996</v>
      </c>
      <c r="F21">
        <f t="shared" si="3"/>
        <v>0.45599999999999996</v>
      </c>
      <c r="G21">
        <f t="shared" si="4"/>
        <v>98.660299999999992</v>
      </c>
      <c r="H21" s="8">
        <f t="shared" si="5"/>
        <v>3.7402542847824183E-3</v>
      </c>
      <c r="I21" s="9">
        <f t="shared" si="6"/>
        <v>387.97939999999994</v>
      </c>
      <c r="J21" s="10">
        <f t="shared" si="7"/>
        <v>1.58</v>
      </c>
      <c r="K21" s="8">
        <f t="shared" si="8"/>
        <v>1.6014546884613165E-2</v>
      </c>
      <c r="M21">
        <v>76096</v>
      </c>
      <c r="N21">
        <v>0.59199999999999997</v>
      </c>
      <c r="O21">
        <v>0.32</v>
      </c>
      <c r="P21">
        <v>0.28599999999999998</v>
      </c>
      <c r="Q21">
        <v>0.16900000000000001</v>
      </c>
      <c r="R21">
        <v>96.152000000000001</v>
      </c>
      <c r="S21">
        <v>104.51300000000001</v>
      </c>
      <c r="T21">
        <v>366.98899999999998</v>
      </c>
      <c r="U21">
        <v>436.95699999999999</v>
      </c>
    </row>
    <row r="22" spans="1:21" ht="14.25">
      <c r="A22" s="4">
        <v>500000</v>
      </c>
      <c r="B22">
        <v>95262</v>
      </c>
      <c r="C22" s="8">
        <f t="shared" si="0"/>
        <v>0.1905</v>
      </c>
      <c r="D22" s="8">
        <f t="shared" si="1"/>
        <v>1.577287066246047E-3</v>
      </c>
      <c r="E22" s="9">
        <f t="shared" si="2"/>
        <v>0.45599999999999996</v>
      </c>
      <c r="F22">
        <f t="shared" si="3"/>
        <v>0.45650000000000002</v>
      </c>
      <c r="G22">
        <f t="shared" si="4"/>
        <v>98.799199999999985</v>
      </c>
      <c r="H22" s="8">
        <f t="shared" si="5"/>
        <v>1.4078611153625076E-3</v>
      </c>
      <c r="I22" s="9">
        <f t="shared" si="6"/>
        <v>388.57510000000002</v>
      </c>
      <c r="J22" s="10">
        <f t="shared" si="7"/>
        <v>1.4159999999999999</v>
      </c>
      <c r="K22" s="8">
        <f t="shared" si="8"/>
        <v>1.4332099855059557E-2</v>
      </c>
      <c r="M22">
        <v>95262</v>
      </c>
      <c r="N22">
        <v>0.59299999999999997</v>
      </c>
      <c r="O22">
        <v>0.32</v>
      </c>
      <c r="P22">
        <v>0.28699999999999998</v>
      </c>
      <c r="Q22">
        <v>0.16900000000000001</v>
      </c>
      <c r="R22">
        <v>96.397999999999996</v>
      </c>
      <c r="S22">
        <v>104.402</v>
      </c>
      <c r="T22">
        <v>368.49400000000003</v>
      </c>
      <c r="U22">
        <v>435.43099999999998</v>
      </c>
    </row>
    <row r="23" spans="1:21" ht="14.25">
      <c r="A23" s="4">
        <v>1000000</v>
      </c>
      <c r="B23">
        <v>192073</v>
      </c>
      <c r="C23" s="8">
        <f t="shared" si="0"/>
        <v>0.19209999999999999</v>
      </c>
      <c r="D23" s="8">
        <f t="shared" si="1"/>
        <v>8.3989501312335957E-3</v>
      </c>
      <c r="E23" s="9">
        <f t="shared" si="2"/>
        <v>0.45999999999999996</v>
      </c>
      <c r="F23">
        <f t="shared" si="3"/>
        <v>0.45799999999999996</v>
      </c>
      <c r="G23">
        <f t="shared" si="4"/>
        <v>99.832999999999998</v>
      </c>
      <c r="H23" s="8">
        <f t="shared" si="5"/>
        <v>1.046364747892703E-2</v>
      </c>
      <c r="I23" s="9">
        <f t="shared" si="6"/>
        <v>393.73250000000002</v>
      </c>
      <c r="J23" s="10">
        <f t="shared" si="7"/>
        <v>1.014</v>
      </c>
      <c r="K23" s="8">
        <f t="shared" si="8"/>
        <v>1.0156962126751675E-2</v>
      </c>
      <c r="M23">
        <v>192073</v>
      </c>
      <c r="N23">
        <v>0.59399999999999997</v>
      </c>
      <c r="O23">
        <v>0.32200000000000001</v>
      </c>
      <c r="P23">
        <v>0.28799999999999998</v>
      </c>
      <c r="Q23">
        <v>0.17199999999999999</v>
      </c>
      <c r="R23">
        <v>96.908000000000001</v>
      </c>
      <c r="S23">
        <v>106.658</v>
      </c>
      <c r="T23">
        <v>371.89400000000001</v>
      </c>
      <c r="U23">
        <v>444.68900000000002</v>
      </c>
    </row>
    <row r="24" spans="1:21" ht="15.75" customHeight="1">
      <c r="B24" s="21" t="s">
        <v>31</v>
      </c>
      <c r="E24" s="21" t="s">
        <v>32</v>
      </c>
      <c r="F24" s="21" t="s">
        <v>33</v>
      </c>
      <c r="G24" s="21" t="s">
        <v>34</v>
      </c>
      <c r="I24" s="21" t="s">
        <v>44</v>
      </c>
    </row>
    <row r="26" spans="1:21" ht="15.75" customHeight="1">
      <c r="B26" s="21" t="s">
        <v>38</v>
      </c>
      <c r="C26" s="21" t="s">
        <v>39</v>
      </c>
      <c r="D26" s="21" t="s">
        <v>40</v>
      </c>
      <c r="E26" s="21" t="s">
        <v>41</v>
      </c>
      <c r="F26" s="21" t="s">
        <v>35</v>
      </c>
      <c r="G26" s="21" t="s">
        <v>36</v>
      </c>
      <c r="H26" s="21" t="s">
        <v>42</v>
      </c>
      <c r="I26" s="21" t="s">
        <v>43</v>
      </c>
    </row>
    <row r="27" spans="1:21" ht="15.75" customHeight="1">
      <c r="A27" s="4">
        <v>10</v>
      </c>
      <c r="B27">
        <v>0.36399999999999999</v>
      </c>
      <c r="C27">
        <v>0.442</v>
      </c>
      <c r="D27">
        <v>0.71399999999999997</v>
      </c>
      <c r="E27">
        <v>0.80900000000000005</v>
      </c>
      <c r="F27">
        <v>191.19300000000001</v>
      </c>
      <c r="G27">
        <v>185.63200000000001</v>
      </c>
      <c r="H27">
        <v>9.1059999999999999</v>
      </c>
      <c r="I27">
        <v>278.00900000000001</v>
      </c>
    </row>
    <row r="28" spans="1:21" ht="15.75" customHeight="1">
      <c r="A28" s="4">
        <v>20</v>
      </c>
      <c r="B28">
        <v>0.40500000000000003</v>
      </c>
      <c r="C28">
        <v>0.28000000000000003</v>
      </c>
      <c r="D28">
        <v>0.71499999999999997</v>
      </c>
      <c r="E28">
        <v>0.56000000000000005</v>
      </c>
      <c r="F28">
        <v>191.36099999999999</v>
      </c>
      <c r="G28">
        <v>132.59399999999999</v>
      </c>
      <c r="H28">
        <v>471.12599999999998</v>
      </c>
      <c r="I28">
        <v>244.398</v>
      </c>
    </row>
    <row r="29" spans="1:21" ht="15.75" customHeight="1">
      <c r="A29" s="4">
        <v>50</v>
      </c>
      <c r="B29">
        <v>0.51200000000000001</v>
      </c>
      <c r="C29">
        <v>0.155</v>
      </c>
      <c r="D29">
        <v>0.77700000000000002</v>
      </c>
      <c r="E29">
        <v>0.36099999999999999</v>
      </c>
      <c r="F29">
        <v>220.27600000000001</v>
      </c>
      <c r="G29">
        <v>74.61</v>
      </c>
      <c r="H29">
        <v>516.98299999999995</v>
      </c>
      <c r="I29">
        <v>168.90799999999999</v>
      </c>
    </row>
    <row r="30" spans="1:21" ht="15.75" customHeight="1">
      <c r="A30" s="4">
        <v>100</v>
      </c>
      <c r="B30">
        <v>0.39500000000000002</v>
      </c>
      <c r="C30">
        <v>7.8E-2</v>
      </c>
      <c r="D30">
        <v>0.65900000000000003</v>
      </c>
      <c r="E30">
        <v>0.34599999999999997</v>
      </c>
      <c r="F30">
        <v>140.38</v>
      </c>
      <c r="G30">
        <v>50.734999999999999</v>
      </c>
      <c r="H30">
        <v>387.69299999999998</v>
      </c>
      <c r="I30">
        <v>142.41399999999999</v>
      </c>
    </row>
    <row r="31" spans="1:21" ht="15.75" customHeight="1">
      <c r="A31" s="4">
        <v>200</v>
      </c>
      <c r="B31">
        <v>0.315</v>
      </c>
      <c r="C31">
        <v>0.32700000000000001</v>
      </c>
      <c r="D31">
        <v>0.59</v>
      </c>
      <c r="E31">
        <v>0.47</v>
      </c>
      <c r="F31">
        <v>101.901</v>
      </c>
      <c r="G31">
        <v>219.74700000000001</v>
      </c>
      <c r="H31">
        <v>293.49599999999998</v>
      </c>
      <c r="I31">
        <v>589.13599999999997</v>
      </c>
    </row>
    <row r="32" spans="1:21" ht="15.75" customHeight="1">
      <c r="A32" s="4">
        <v>500</v>
      </c>
      <c r="B32">
        <v>0.33900000000000002</v>
      </c>
      <c r="C32">
        <v>0.16500000000000001</v>
      </c>
      <c r="D32">
        <v>0.59099999999999997</v>
      </c>
      <c r="E32">
        <v>0.33700000000000002</v>
      </c>
      <c r="F32">
        <v>115.113</v>
      </c>
      <c r="G32">
        <v>106.31</v>
      </c>
      <c r="H32">
        <v>497.024</v>
      </c>
      <c r="I32">
        <v>391.21499999999997</v>
      </c>
    </row>
    <row r="33" spans="1:9" ht="15.75" customHeight="1">
      <c r="A33" s="4">
        <v>1000</v>
      </c>
      <c r="B33">
        <v>0.27600000000000002</v>
      </c>
      <c r="C33">
        <v>0.16700000000000001</v>
      </c>
      <c r="D33">
        <v>0.57099999999999995</v>
      </c>
      <c r="E33">
        <v>0.32900000000000001</v>
      </c>
      <c r="F33">
        <v>88.924000000000007</v>
      </c>
      <c r="G33">
        <v>104.339</v>
      </c>
      <c r="H33">
        <v>369.916</v>
      </c>
      <c r="I33">
        <v>413.63499999999999</v>
      </c>
    </row>
    <row r="34" spans="1:9" ht="15.75" customHeight="1">
      <c r="A34" s="4">
        <v>2000</v>
      </c>
      <c r="B34">
        <v>0.27800000000000002</v>
      </c>
      <c r="C34">
        <v>0.20399999999999999</v>
      </c>
      <c r="D34">
        <v>0.57099999999999995</v>
      </c>
      <c r="E34">
        <v>0.34599999999999997</v>
      </c>
      <c r="F34">
        <v>92.087000000000003</v>
      </c>
      <c r="G34">
        <v>125.52800000000001</v>
      </c>
      <c r="H34">
        <v>375.20699999999999</v>
      </c>
      <c r="I34">
        <v>478.839</v>
      </c>
    </row>
    <row r="35" spans="1:9" ht="15.75" customHeight="1">
      <c r="A35" s="4">
        <v>5000</v>
      </c>
      <c r="B35">
        <v>0.251</v>
      </c>
      <c r="C35">
        <v>0.20100000000000001</v>
      </c>
      <c r="D35">
        <v>0.56299999999999994</v>
      </c>
      <c r="E35">
        <v>0.34100000000000003</v>
      </c>
      <c r="F35">
        <v>80.161000000000001</v>
      </c>
      <c r="G35">
        <v>126.316</v>
      </c>
      <c r="H35">
        <v>299.58999999999997</v>
      </c>
      <c r="I35">
        <v>484.15100000000001</v>
      </c>
    </row>
    <row r="36" spans="1:9" ht="15.75" customHeight="1">
      <c r="A36" s="4">
        <v>10000</v>
      </c>
      <c r="B36">
        <v>0.26</v>
      </c>
      <c r="C36">
        <v>0.155</v>
      </c>
      <c r="D36">
        <v>0.57599999999999996</v>
      </c>
      <c r="E36">
        <v>0.317</v>
      </c>
      <c r="F36">
        <v>84.507000000000005</v>
      </c>
      <c r="G36">
        <v>94.522000000000006</v>
      </c>
      <c r="H36">
        <v>305.37099999999998</v>
      </c>
      <c r="I36">
        <v>385.48500000000001</v>
      </c>
    </row>
    <row r="37" spans="1:9" ht="15.75" customHeight="1">
      <c r="A37" s="4">
        <v>20000</v>
      </c>
      <c r="B37">
        <v>0.27200000000000002</v>
      </c>
      <c r="C37">
        <v>0.156</v>
      </c>
      <c r="D37">
        <v>0.57899999999999996</v>
      </c>
      <c r="E37">
        <v>0.32</v>
      </c>
      <c r="F37">
        <v>90.215999999999994</v>
      </c>
      <c r="G37">
        <v>94.9</v>
      </c>
      <c r="H37">
        <v>346.70400000000001</v>
      </c>
      <c r="I37">
        <v>410.28300000000002</v>
      </c>
    </row>
    <row r="38" spans="1:9" ht="15.75" customHeight="1">
      <c r="A38" s="4">
        <v>50000</v>
      </c>
      <c r="B38">
        <v>0.27700000000000002</v>
      </c>
      <c r="C38">
        <v>0.16500000000000001</v>
      </c>
      <c r="D38">
        <v>0.58299999999999996</v>
      </c>
      <c r="E38">
        <v>0.32</v>
      </c>
      <c r="F38">
        <v>92.364999999999995</v>
      </c>
      <c r="G38">
        <v>100.839</v>
      </c>
      <c r="H38">
        <v>355.03</v>
      </c>
      <c r="I38">
        <v>428.709</v>
      </c>
    </row>
    <row r="39" spans="1:9" ht="15.75" customHeight="1">
      <c r="A39" s="4">
        <v>100000</v>
      </c>
      <c r="B39">
        <v>0.28100000000000003</v>
      </c>
      <c r="C39">
        <v>0.17</v>
      </c>
      <c r="D39">
        <v>0.58899999999999997</v>
      </c>
      <c r="E39">
        <v>0.32100000000000001</v>
      </c>
      <c r="F39">
        <v>93.875</v>
      </c>
      <c r="G39">
        <v>104.611</v>
      </c>
      <c r="H39">
        <v>358.04700000000003</v>
      </c>
      <c r="I39">
        <v>440.30599999999998</v>
      </c>
    </row>
    <row r="40" spans="1:9" ht="15.75" customHeight="1">
      <c r="A40" s="4">
        <v>150000</v>
      </c>
      <c r="B40">
        <v>0.28299999999999997</v>
      </c>
      <c r="C40">
        <v>0.17299999999999999</v>
      </c>
      <c r="D40">
        <v>0.58899999999999997</v>
      </c>
      <c r="E40">
        <v>0.32400000000000001</v>
      </c>
      <c r="F40">
        <v>94.936999999999998</v>
      </c>
      <c r="G40">
        <v>106.872</v>
      </c>
      <c r="H40">
        <v>362.73</v>
      </c>
      <c r="I40">
        <v>449.33199999999999</v>
      </c>
    </row>
    <row r="41" spans="1:9" ht="15.75" customHeight="1">
      <c r="A41" s="4">
        <v>200000</v>
      </c>
      <c r="B41">
        <v>0.28399999999999997</v>
      </c>
      <c r="C41">
        <v>0.17299999999999999</v>
      </c>
      <c r="D41">
        <v>0.59099999999999997</v>
      </c>
      <c r="E41">
        <v>0.32400000000000001</v>
      </c>
      <c r="F41">
        <v>95.58</v>
      </c>
      <c r="G41">
        <v>106.477</v>
      </c>
      <c r="H41">
        <v>367.25400000000002</v>
      </c>
      <c r="I41">
        <v>448.71199999999999</v>
      </c>
    </row>
    <row r="42" spans="1:9" ht="15.75" customHeight="1">
      <c r="A42" s="4">
        <v>300000</v>
      </c>
      <c r="B42">
        <v>0.28599999999999998</v>
      </c>
      <c r="C42">
        <v>0.17100000000000001</v>
      </c>
      <c r="D42">
        <v>0.59299999999999997</v>
      </c>
      <c r="E42">
        <v>0.32100000000000001</v>
      </c>
      <c r="F42">
        <v>96.382000000000005</v>
      </c>
      <c r="G42">
        <v>105.547</v>
      </c>
      <c r="H42">
        <v>371.86399999999998</v>
      </c>
      <c r="I42">
        <v>439.88099999999997</v>
      </c>
    </row>
    <row r="43" spans="1:9" ht="15.75" customHeight="1">
      <c r="A43" s="4">
        <v>350000</v>
      </c>
      <c r="B43">
        <v>0.28599999999999998</v>
      </c>
      <c r="C43">
        <v>0.17</v>
      </c>
      <c r="D43">
        <v>0.59199999999999997</v>
      </c>
      <c r="E43">
        <v>0.32100000000000001</v>
      </c>
      <c r="F43">
        <v>96.403000000000006</v>
      </c>
      <c r="G43">
        <v>105.16200000000001</v>
      </c>
      <c r="H43">
        <v>369.97800000000001</v>
      </c>
      <c r="I43">
        <v>438.74900000000002</v>
      </c>
    </row>
    <row r="44" spans="1:9" ht="15.75" customHeight="1">
      <c r="A44" s="4">
        <v>400000</v>
      </c>
      <c r="B44">
        <v>0.28599999999999998</v>
      </c>
      <c r="C44">
        <v>0.16900000000000001</v>
      </c>
      <c r="D44">
        <v>0.59199999999999997</v>
      </c>
      <c r="E44">
        <v>0.32</v>
      </c>
      <c r="F44">
        <v>96.152000000000001</v>
      </c>
      <c r="G44">
        <v>104.51300000000001</v>
      </c>
      <c r="H44">
        <v>366.98899999999998</v>
      </c>
      <c r="I44">
        <v>436.95699999999999</v>
      </c>
    </row>
    <row r="45" spans="1:9" ht="15.75" customHeight="1">
      <c r="A45" s="4">
        <v>500000</v>
      </c>
      <c r="B45">
        <v>0.28699999999999998</v>
      </c>
      <c r="C45">
        <v>0.16900000000000001</v>
      </c>
      <c r="D45">
        <v>0.59299999999999997</v>
      </c>
      <c r="E45">
        <v>0.32</v>
      </c>
      <c r="F45">
        <v>96.397999999999996</v>
      </c>
      <c r="G45">
        <v>104.402</v>
      </c>
      <c r="H45">
        <v>368.49400000000003</v>
      </c>
      <c r="I45">
        <v>435.43099999999998</v>
      </c>
    </row>
    <row r="46" spans="1:9" ht="15.75" customHeight="1">
      <c r="A46" s="4">
        <v>1000000</v>
      </c>
      <c r="B46">
        <v>0.28799999999999998</v>
      </c>
      <c r="C46">
        <v>0.17199999999999999</v>
      </c>
      <c r="D46">
        <v>0.59399999999999997</v>
      </c>
      <c r="E46">
        <v>0.32200000000000001</v>
      </c>
      <c r="F46">
        <v>96.908000000000001</v>
      </c>
      <c r="G46">
        <v>106.658</v>
      </c>
      <c r="H46">
        <v>371.89400000000001</v>
      </c>
      <c r="I46">
        <v>444.68900000000002</v>
      </c>
    </row>
  </sheetData>
  <mergeCells count="1">
    <mergeCell ref="A1:B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20E9-0CB3-4A7C-8CD1-711E79EB1334}">
  <sheetPr>
    <outlinePr summaryBelow="0" summaryRight="0"/>
  </sheetPr>
  <dimension ref="A1:U46"/>
  <sheetViews>
    <sheetView zoomScale="85" zoomScaleNormal="85" workbookViewId="0">
      <selection sqref="A1:B2"/>
    </sheetView>
  </sheetViews>
  <sheetFormatPr defaultColWidth="12.5703125" defaultRowHeight="15.75" customHeight="1"/>
  <sheetData>
    <row r="1" spans="1:21" ht="15.75" customHeight="1">
      <c r="A1" s="43" t="s">
        <v>61</v>
      </c>
      <c r="B1" s="40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3"/>
      <c r="K1" s="3"/>
    </row>
    <row r="2" spans="1:21" ht="14.25">
      <c r="A2" s="41"/>
      <c r="B2" s="42"/>
      <c r="C2" s="4">
        <v>2</v>
      </c>
      <c r="D2" s="19" t="s">
        <v>30</v>
      </c>
      <c r="E2" s="18" t="s">
        <v>55</v>
      </c>
      <c r="F2" s="20">
        <v>176.869</v>
      </c>
      <c r="G2" s="4">
        <v>800</v>
      </c>
      <c r="H2" s="4">
        <v>0.64700000000000002</v>
      </c>
      <c r="I2" s="5"/>
      <c r="J2" s="6"/>
      <c r="K2" s="6"/>
    </row>
    <row r="3" spans="1:21" ht="15.7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22" t="s">
        <v>37</v>
      </c>
      <c r="J3" s="1" t="s">
        <v>15</v>
      </c>
      <c r="K3" s="1" t="s">
        <v>16</v>
      </c>
      <c r="M3" t="s">
        <v>45</v>
      </c>
      <c r="N3" t="s">
        <v>46</v>
      </c>
      <c r="O3" t="s">
        <v>47</v>
      </c>
      <c r="P3" t="s">
        <v>48</v>
      </c>
      <c r="Q3" t="s">
        <v>49</v>
      </c>
      <c r="R3" t="s">
        <v>50</v>
      </c>
      <c r="S3" t="s">
        <v>51</v>
      </c>
      <c r="T3" t="s">
        <v>52</v>
      </c>
      <c r="U3" t="s">
        <v>53</v>
      </c>
    </row>
    <row r="4" spans="1:21" ht="14.25">
      <c r="A4" s="4">
        <v>10</v>
      </c>
      <c r="B4">
        <v>6</v>
      </c>
      <c r="C4" s="8">
        <f>ROUND(B4/A4,4)</f>
        <v>0.6</v>
      </c>
      <c r="D4" s="8" t="str">
        <f>IFERROR(ABS(C4/C3-1), "-")</f>
        <v>-</v>
      </c>
      <c r="E4" s="9">
        <f>B27+C27</f>
        <v>1.9710000000000001</v>
      </c>
      <c r="F4">
        <f>(D27+E27)/2</f>
        <v>0.88800000000000001</v>
      </c>
      <c r="G4">
        <f>0.7*F27+0.3*G27</f>
        <v>401.86529999999999</v>
      </c>
      <c r="H4" s="8" t="str">
        <f>IFERROR(ABS(G4/G3-1), "-")</f>
        <v>-</v>
      </c>
      <c r="I4" s="9">
        <f>0.7*H27+0.3*I27</f>
        <v>266.32100000000003</v>
      </c>
      <c r="J4" s="10">
        <f>ROUND(2.576*I4/SQRT(A4),3)</f>
        <v>216.946</v>
      </c>
      <c r="K4" s="8">
        <f>J4/G4</f>
        <v>0.5398475558850192</v>
      </c>
      <c r="M4">
        <v>6</v>
      </c>
      <c r="N4">
        <v>0.89200000000000002</v>
      </c>
      <c r="O4">
        <v>0.88400000000000001</v>
      </c>
      <c r="P4">
        <v>0.378</v>
      </c>
      <c r="Q4">
        <v>1.593</v>
      </c>
      <c r="R4">
        <v>176.226</v>
      </c>
      <c r="S4">
        <v>928.35699999999997</v>
      </c>
      <c r="T4">
        <v>110.315</v>
      </c>
      <c r="U4">
        <v>630.33500000000004</v>
      </c>
    </row>
    <row r="5" spans="1:21" ht="14.25">
      <c r="A5" s="4">
        <v>20</v>
      </c>
      <c r="B5">
        <v>11</v>
      </c>
      <c r="C5" s="8">
        <f t="shared" ref="C5:C23" si="0">ROUND(B5/A5,4)</f>
        <v>0.55000000000000004</v>
      </c>
      <c r="D5" s="8">
        <f t="shared" ref="D5:D23" si="1">IFERROR(ABS(C5/C4-1), "-")</f>
        <v>8.3333333333333259E-2</v>
      </c>
      <c r="E5" s="9">
        <f t="shared" ref="E5:E23" si="2">B28+C28</f>
        <v>2.2730000000000001</v>
      </c>
      <c r="F5">
        <f t="shared" ref="F5:F23" si="3">(D28+E28)/2</f>
        <v>0.90700000000000003</v>
      </c>
      <c r="G5">
        <f t="shared" ref="G5:G23" si="4">0.7*F28+0.3*G28</f>
        <v>678.49979999999994</v>
      </c>
      <c r="H5" s="8">
        <f t="shared" ref="H5:H23" si="5">IFERROR(ABS(G5/G4-1), "-")</f>
        <v>0.68837617977964238</v>
      </c>
      <c r="I5" s="9">
        <f t="shared" ref="I5:I23" si="6">0.7*H28+0.3*I28</f>
        <v>360.77340000000004</v>
      </c>
      <c r="J5" s="10">
        <f t="shared" ref="J5:J23" si="7">ROUND(2.576*I5/SQRT(A5),3)</f>
        <v>207.809</v>
      </c>
      <c r="K5" s="8">
        <f t="shared" ref="K5:K23" si="8">J5/G5</f>
        <v>0.30627717207875377</v>
      </c>
      <c r="M5">
        <v>11</v>
      </c>
      <c r="N5">
        <v>0.88300000000000001</v>
      </c>
      <c r="O5">
        <v>0.93100000000000005</v>
      </c>
      <c r="P5">
        <v>0.51300000000000001</v>
      </c>
      <c r="Q5">
        <v>1.76</v>
      </c>
      <c r="R5">
        <v>224.90700000000001</v>
      </c>
      <c r="S5">
        <v>1736.883</v>
      </c>
      <c r="T5">
        <v>245.24700000000001</v>
      </c>
      <c r="U5">
        <v>630.33500000000004</v>
      </c>
    </row>
    <row r="6" spans="1:21" ht="14.25">
      <c r="A6" s="4">
        <v>50</v>
      </c>
      <c r="B6">
        <v>27</v>
      </c>
      <c r="C6" s="8">
        <f t="shared" si="0"/>
        <v>0.54</v>
      </c>
      <c r="D6" s="8">
        <f t="shared" si="1"/>
        <v>1.8181818181818188E-2</v>
      </c>
      <c r="E6" s="9">
        <f t="shared" si="2"/>
        <v>2.3029999999999999</v>
      </c>
      <c r="F6">
        <f t="shared" si="3"/>
        <v>0.95550000000000002</v>
      </c>
      <c r="G6">
        <f t="shared" si="4"/>
        <v>670.44830000000002</v>
      </c>
      <c r="H6" s="8">
        <f t="shared" si="5"/>
        <v>1.1866621036586755E-2</v>
      </c>
      <c r="I6" s="9">
        <f t="shared" si="6"/>
        <v>631.21589999999992</v>
      </c>
      <c r="J6" s="10">
        <f t="shared" si="7"/>
        <v>229.953</v>
      </c>
      <c r="K6" s="8">
        <f t="shared" si="8"/>
        <v>0.34298394074531918</v>
      </c>
      <c r="M6">
        <v>27</v>
      </c>
      <c r="N6">
        <v>0.94399999999999995</v>
      </c>
      <c r="O6">
        <v>0.96699999999999997</v>
      </c>
      <c r="P6">
        <v>0.60599999999999998</v>
      </c>
      <c r="Q6">
        <v>1.6970000000000001</v>
      </c>
      <c r="R6">
        <v>293.22199999999998</v>
      </c>
      <c r="S6">
        <v>1550.643</v>
      </c>
      <c r="T6">
        <v>235.95</v>
      </c>
      <c r="U6">
        <v>1553.5029999999999</v>
      </c>
    </row>
    <row r="7" spans="1:21" ht="14.25">
      <c r="A7" s="4">
        <v>100</v>
      </c>
      <c r="B7">
        <v>51</v>
      </c>
      <c r="C7" s="8">
        <f t="shared" si="0"/>
        <v>0.51</v>
      </c>
      <c r="D7" s="8">
        <f t="shared" si="1"/>
        <v>5.555555555555558E-2</v>
      </c>
      <c r="E7" s="9">
        <f t="shared" si="2"/>
        <v>1.972</v>
      </c>
      <c r="F7">
        <f t="shared" si="3"/>
        <v>0.91250000000000009</v>
      </c>
      <c r="G7">
        <f t="shared" si="4"/>
        <v>588.04939999999988</v>
      </c>
      <c r="H7" s="8">
        <f t="shared" si="5"/>
        <v>0.12290119909320396</v>
      </c>
      <c r="I7" s="9">
        <f t="shared" si="6"/>
        <v>670.54279999999994</v>
      </c>
      <c r="J7" s="10">
        <f t="shared" si="7"/>
        <v>172.732</v>
      </c>
      <c r="K7" s="8">
        <f t="shared" si="8"/>
        <v>0.29373722683842551</v>
      </c>
      <c r="M7">
        <v>51</v>
      </c>
      <c r="N7">
        <v>0.93</v>
      </c>
      <c r="O7">
        <v>0.89500000000000002</v>
      </c>
      <c r="P7">
        <v>0.65700000000000003</v>
      </c>
      <c r="Q7">
        <v>1.3149999999999999</v>
      </c>
      <c r="R7">
        <v>320.48899999999998</v>
      </c>
      <c r="S7">
        <v>1212.357</v>
      </c>
      <c r="T7">
        <v>309.13400000000001</v>
      </c>
      <c r="U7">
        <v>1513.83</v>
      </c>
    </row>
    <row r="8" spans="1:21" ht="14.25">
      <c r="A8" s="4">
        <v>200</v>
      </c>
      <c r="B8">
        <v>119</v>
      </c>
      <c r="C8" s="8">
        <f t="shared" si="0"/>
        <v>0.59499999999999997</v>
      </c>
      <c r="D8" s="8">
        <f t="shared" si="1"/>
        <v>0.16666666666666652</v>
      </c>
      <c r="E8" s="9">
        <f t="shared" si="2"/>
        <v>1.9410000000000001</v>
      </c>
      <c r="F8">
        <f t="shared" si="3"/>
        <v>0.91949999999999998</v>
      </c>
      <c r="G8">
        <f t="shared" si="4"/>
        <v>728.7509</v>
      </c>
      <c r="H8" s="8">
        <f t="shared" si="5"/>
        <v>0.23926816352503755</v>
      </c>
      <c r="I8" s="9">
        <f t="shared" si="6"/>
        <v>1077.8861000000002</v>
      </c>
      <c r="J8" s="10">
        <f t="shared" si="7"/>
        <v>196.33799999999999</v>
      </c>
      <c r="K8" s="8">
        <f t="shared" si="8"/>
        <v>0.26941716298394963</v>
      </c>
      <c r="M8">
        <v>119</v>
      </c>
      <c r="N8">
        <v>0.95899999999999996</v>
      </c>
      <c r="O8">
        <v>0.88</v>
      </c>
      <c r="P8">
        <v>0.77400000000000002</v>
      </c>
      <c r="Q8">
        <v>1.167</v>
      </c>
      <c r="R8">
        <v>589.77200000000005</v>
      </c>
      <c r="S8">
        <v>1053.0350000000001</v>
      </c>
      <c r="T8">
        <v>980.71400000000006</v>
      </c>
      <c r="U8">
        <v>1304.6210000000001</v>
      </c>
    </row>
    <row r="9" spans="1:21" ht="14.25">
      <c r="A9" s="4">
        <v>500</v>
      </c>
      <c r="B9">
        <v>314</v>
      </c>
      <c r="C9" s="8">
        <f t="shared" si="0"/>
        <v>0.628</v>
      </c>
      <c r="D9" s="8">
        <f t="shared" si="1"/>
        <v>5.5462184873949605E-2</v>
      </c>
      <c r="E9" s="9">
        <f t="shared" si="2"/>
        <v>1.774</v>
      </c>
      <c r="F9">
        <f t="shared" si="3"/>
        <v>0.89100000000000001</v>
      </c>
      <c r="G9">
        <f t="shared" si="4"/>
        <v>832.39239999999995</v>
      </c>
      <c r="H9" s="8">
        <f t="shared" si="5"/>
        <v>0.14221800618016389</v>
      </c>
      <c r="I9" s="9">
        <f t="shared" si="6"/>
        <v>2046.4964</v>
      </c>
      <c r="J9" s="10">
        <f t="shared" si="7"/>
        <v>235.761</v>
      </c>
      <c r="K9" s="8">
        <f t="shared" si="8"/>
        <v>0.28323300404953244</v>
      </c>
      <c r="M9">
        <v>314</v>
      </c>
      <c r="N9">
        <v>0.96199999999999997</v>
      </c>
      <c r="O9">
        <v>0.82</v>
      </c>
      <c r="P9">
        <v>0.82299999999999995</v>
      </c>
      <c r="Q9">
        <v>0.95099999999999996</v>
      </c>
      <c r="R9">
        <v>846.56799999999998</v>
      </c>
      <c r="S9">
        <v>799.31600000000003</v>
      </c>
      <c r="T9">
        <v>2443.4749999999999</v>
      </c>
      <c r="U9">
        <v>1120.213</v>
      </c>
    </row>
    <row r="10" spans="1:21" ht="14.25">
      <c r="A10" s="4">
        <v>1000</v>
      </c>
      <c r="B10">
        <v>587</v>
      </c>
      <c r="C10" s="8">
        <f t="shared" si="0"/>
        <v>0.58699999999999997</v>
      </c>
      <c r="D10" s="8">
        <f t="shared" si="1"/>
        <v>6.5286624203821697E-2</v>
      </c>
      <c r="E10" s="9">
        <f t="shared" si="2"/>
        <v>1.732</v>
      </c>
      <c r="F10">
        <f t="shared" si="3"/>
        <v>0.87749999999999995</v>
      </c>
      <c r="G10">
        <f t="shared" si="4"/>
        <v>686.55579999999986</v>
      </c>
      <c r="H10" s="8">
        <f t="shared" si="5"/>
        <v>0.17520174379295161</v>
      </c>
      <c r="I10" s="9">
        <f t="shared" si="6"/>
        <v>1875.2858999999999</v>
      </c>
      <c r="J10" s="10">
        <f t="shared" si="7"/>
        <v>152.761</v>
      </c>
      <c r="K10" s="8">
        <f t="shared" si="8"/>
        <v>0.22250340030628249</v>
      </c>
      <c r="M10">
        <v>587</v>
      </c>
      <c r="N10">
        <v>0.93700000000000006</v>
      </c>
      <c r="O10">
        <v>0.81799999999999995</v>
      </c>
      <c r="P10">
        <v>0.752</v>
      </c>
      <c r="Q10">
        <v>0.98</v>
      </c>
      <c r="R10">
        <v>612.76599999999996</v>
      </c>
      <c r="S10">
        <v>858.73199999999997</v>
      </c>
      <c r="T10">
        <v>1728.24</v>
      </c>
      <c r="U10">
        <v>2218.393</v>
      </c>
    </row>
    <row r="11" spans="1:21" ht="14.25">
      <c r="A11" s="4">
        <v>2000</v>
      </c>
      <c r="B11">
        <v>1156</v>
      </c>
      <c r="C11" s="8">
        <f t="shared" si="0"/>
        <v>0.57799999999999996</v>
      </c>
      <c r="D11" s="8">
        <f t="shared" si="1"/>
        <v>1.5332197614991494E-2</v>
      </c>
      <c r="E11" s="9">
        <f t="shared" si="2"/>
        <v>1.6839999999999999</v>
      </c>
      <c r="F11">
        <f t="shared" si="3"/>
        <v>0.88300000000000001</v>
      </c>
      <c r="G11">
        <f t="shared" si="4"/>
        <v>658.20689999999991</v>
      </c>
      <c r="H11" s="8">
        <f t="shared" si="5"/>
        <v>4.1291472594070178E-2</v>
      </c>
      <c r="I11" s="9">
        <f t="shared" si="6"/>
        <v>1546.5805999999998</v>
      </c>
      <c r="J11" s="10">
        <f t="shared" si="7"/>
        <v>89.084999999999994</v>
      </c>
      <c r="K11" s="8">
        <f t="shared" si="8"/>
        <v>0.1353449804309253</v>
      </c>
      <c r="M11">
        <v>1156</v>
      </c>
      <c r="N11">
        <v>0.94899999999999995</v>
      </c>
      <c r="O11">
        <v>0.81699999999999995</v>
      </c>
      <c r="P11">
        <v>0.74</v>
      </c>
      <c r="Q11">
        <v>0.94399999999999995</v>
      </c>
      <c r="R11">
        <v>585.12599999999998</v>
      </c>
      <c r="S11">
        <v>828.72900000000004</v>
      </c>
      <c r="T11">
        <v>1410.9169999999999</v>
      </c>
      <c r="U11">
        <v>1863.1289999999999</v>
      </c>
    </row>
    <row r="12" spans="1:21" ht="14.25">
      <c r="A12" s="4">
        <v>5000</v>
      </c>
      <c r="B12">
        <v>2879</v>
      </c>
      <c r="C12" s="8">
        <f t="shared" si="0"/>
        <v>0.57579999999999998</v>
      </c>
      <c r="D12" s="8">
        <f t="shared" si="1"/>
        <v>3.8062283737023694E-3</v>
      </c>
      <c r="E12" s="9">
        <f t="shared" si="2"/>
        <v>1.6619999999999999</v>
      </c>
      <c r="F12">
        <f t="shared" si="3"/>
        <v>0.87050000000000005</v>
      </c>
      <c r="G12">
        <f t="shared" si="4"/>
        <v>650.16089999999986</v>
      </c>
      <c r="H12" s="8">
        <f t="shared" si="5"/>
        <v>1.2224119801843569E-2</v>
      </c>
      <c r="I12" s="9">
        <f t="shared" si="6"/>
        <v>1440.3790999999997</v>
      </c>
      <c r="J12" s="10">
        <f t="shared" si="7"/>
        <v>52.472999999999999</v>
      </c>
      <c r="K12" s="8">
        <f t="shared" si="8"/>
        <v>8.0707714044323503E-2</v>
      </c>
      <c r="M12">
        <v>2879</v>
      </c>
      <c r="N12">
        <v>0.94099999999999995</v>
      </c>
      <c r="O12">
        <v>0.8</v>
      </c>
      <c r="P12">
        <v>0.73199999999999998</v>
      </c>
      <c r="Q12">
        <v>0.93</v>
      </c>
      <c r="R12">
        <v>586.09799999999996</v>
      </c>
      <c r="S12">
        <v>799.64099999999996</v>
      </c>
      <c r="T12">
        <v>1363.6279999999999</v>
      </c>
      <c r="U12">
        <v>1619.4649999999999</v>
      </c>
    </row>
    <row r="13" spans="1:21" ht="14.25">
      <c r="A13" s="4">
        <v>10000</v>
      </c>
      <c r="B13">
        <v>5953</v>
      </c>
      <c r="C13" s="8">
        <f t="shared" si="0"/>
        <v>0.59530000000000005</v>
      </c>
      <c r="D13" s="8">
        <f t="shared" si="1"/>
        <v>3.3865925668635111E-2</v>
      </c>
      <c r="E13" s="9">
        <f t="shared" si="2"/>
        <v>1.7250000000000001</v>
      </c>
      <c r="F13">
        <f t="shared" si="3"/>
        <v>0.877</v>
      </c>
      <c r="G13">
        <f t="shared" si="4"/>
        <v>697.20360000000005</v>
      </c>
      <c r="H13" s="8">
        <f t="shared" si="5"/>
        <v>7.2355473852703467E-2</v>
      </c>
      <c r="I13" s="9">
        <f t="shared" si="6"/>
        <v>1718.6030999999998</v>
      </c>
      <c r="J13" s="10">
        <f t="shared" si="7"/>
        <v>44.271000000000001</v>
      </c>
      <c r="K13" s="8">
        <f t="shared" si="8"/>
        <v>6.3497950957223964E-2</v>
      </c>
      <c r="M13">
        <v>5953</v>
      </c>
      <c r="N13">
        <v>0.93700000000000006</v>
      </c>
      <c r="O13">
        <v>0.81699999999999995</v>
      </c>
      <c r="P13">
        <v>0.73299999999999998</v>
      </c>
      <c r="Q13">
        <v>0.99199999999999999</v>
      </c>
      <c r="R13">
        <v>603.63</v>
      </c>
      <c r="S13">
        <v>915.54200000000003</v>
      </c>
      <c r="T13">
        <v>1410.441</v>
      </c>
      <c r="U13">
        <v>2437.6480000000001</v>
      </c>
    </row>
    <row r="14" spans="1:21" ht="14.25">
      <c r="A14" s="4">
        <v>20000</v>
      </c>
      <c r="B14">
        <v>11988</v>
      </c>
      <c r="C14" s="8">
        <f t="shared" si="0"/>
        <v>0.59940000000000004</v>
      </c>
      <c r="D14" s="8">
        <f t="shared" si="1"/>
        <v>6.8872837224929206E-3</v>
      </c>
      <c r="E14" s="9">
        <f t="shared" si="2"/>
        <v>1.706</v>
      </c>
      <c r="F14">
        <f t="shared" si="3"/>
        <v>0.87450000000000006</v>
      </c>
      <c r="G14">
        <f t="shared" si="4"/>
        <v>706.1253999999999</v>
      </c>
      <c r="H14" s="8">
        <f t="shared" si="5"/>
        <v>1.2796548956430787E-2</v>
      </c>
      <c r="I14" s="9">
        <f t="shared" si="6"/>
        <v>1762.2757999999999</v>
      </c>
      <c r="J14" s="10">
        <f t="shared" si="7"/>
        <v>32.1</v>
      </c>
      <c r="K14" s="8">
        <f t="shared" si="8"/>
        <v>4.5459347588969336E-2</v>
      </c>
      <c r="M14">
        <v>11988</v>
      </c>
      <c r="N14">
        <v>0.93600000000000005</v>
      </c>
      <c r="O14">
        <v>0.81299999999999994</v>
      </c>
      <c r="P14">
        <v>0.73899999999999999</v>
      </c>
      <c r="Q14">
        <v>0.96699999999999997</v>
      </c>
      <c r="R14">
        <v>635.06200000000001</v>
      </c>
      <c r="S14">
        <v>871.94</v>
      </c>
      <c r="T14">
        <v>1595.8879999999999</v>
      </c>
      <c r="U14">
        <v>2150.5140000000001</v>
      </c>
    </row>
    <row r="15" spans="1:21" ht="14.25">
      <c r="A15" s="4">
        <v>50000</v>
      </c>
      <c r="B15">
        <v>30347</v>
      </c>
      <c r="C15" s="8">
        <f t="shared" si="0"/>
        <v>0.6069</v>
      </c>
      <c r="D15" s="8">
        <f t="shared" si="1"/>
        <v>1.2512512512512508E-2</v>
      </c>
      <c r="E15" s="9">
        <f t="shared" si="2"/>
        <v>1.7549999999999999</v>
      </c>
      <c r="F15">
        <f t="shared" si="3"/>
        <v>0.87949999999999995</v>
      </c>
      <c r="G15">
        <f t="shared" si="4"/>
        <v>731.14020000000005</v>
      </c>
      <c r="H15" s="8">
        <f t="shared" si="5"/>
        <v>3.5425435765375601E-2</v>
      </c>
      <c r="I15" s="9">
        <f t="shared" si="6"/>
        <v>1767.3356000000001</v>
      </c>
      <c r="J15" s="10">
        <f t="shared" si="7"/>
        <v>20.36</v>
      </c>
      <c r="K15" s="8">
        <f t="shared" si="8"/>
        <v>2.7846916364330669E-2</v>
      </c>
      <c r="M15">
        <v>30347</v>
      </c>
      <c r="N15">
        <v>0.93600000000000005</v>
      </c>
      <c r="O15">
        <v>0.82299999999999995</v>
      </c>
      <c r="P15">
        <v>0.74</v>
      </c>
      <c r="Q15">
        <v>1.0149999999999999</v>
      </c>
      <c r="R15">
        <v>636.83100000000002</v>
      </c>
      <c r="S15">
        <v>951.19500000000005</v>
      </c>
      <c r="T15">
        <v>1598.729</v>
      </c>
      <c r="U15">
        <v>2160.7510000000002</v>
      </c>
    </row>
    <row r="16" spans="1:21" ht="15">
      <c r="A16" s="25">
        <v>100000</v>
      </c>
      <c r="B16" s="29">
        <v>61157</v>
      </c>
      <c r="C16" s="27">
        <f t="shared" si="0"/>
        <v>0.61160000000000003</v>
      </c>
      <c r="D16" s="27">
        <f t="shared" si="1"/>
        <v>7.7442741802604687E-3</v>
      </c>
      <c r="E16" s="28">
        <f t="shared" si="2"/>
        <v>1.7749999999999999</v>
      </c>
      <c r="F16" s="29">
        <f t="shared" si="3"/>
        <v>0.88200000000000001</v>
      </c>
      <c r="G16" s="29">
        <f t="shared" si="4"/>
        <v>744.84050000000002</v>
      </c>
      <c r="H16" s="27">
        <f t="shared" si="5"/>
        <v>1.8738266614255261E-2</v>
      </c>
      <c r="I16" s="28">
        <f t="shared" si="6"/>
        <v>1796.2658000000001</v>
      </c>
      <c r="J16" s="30">
        <f t="shared" si="7"/>
        <v>14.632</v>
      </c>
      <c r="K16" s="27">
        <f t="shared" si="8"/>
        <v>1.9644474219648368E-2</v>
      </c>
      <c r="M16">
        <v>61157</v>
      </c>
      <c r="N16">
        <v>0.93500000000000005</v>
      </c>
      <c r="O16">
        <v>0.82899999999999996</v>
      </c>
      <c r="P16">
        <v>0.74</v>
      </c>
      <c r="Q16">
        <v>1.0349999999999999</v>
      </c>
      <c r="R16">
        <v>639.43100000000004</v>
      </c>
      <c r="S16">
        <v>990.79600000000005</v>
      </c>
      <c r="T16">
        <v>1613.1859999999999</v>
      </c>
      <c r="U16">
        <v>2223.4520000000002</v>
      </c>
    </row>
    <row r="17" spans="1:21" ht="14.25">
      <c r="A17" s="4">
        <v>150000</v>
      </c>
      <c r="B17">
        <v>91469</v>
      </c>
      <c r="C17" s="8">
        <f t="shared" si="0"/>
        <v>0.60980000000000001</v>
      </c>
      <c r="D17" s="8">
        <f t="shared" si="1"/>
        <v>2.9431000654022155E-3</v>
      </c>
      <c r="E17" s="9">
        <f t="shared" si="2"/>
        <v>1.77</v>
      </c>
      <c r="F17">
        <f t="shared" si="3"/>
        <v>0.88100000000000001</v>
      </c>
      <c r="G17">
        <f t="shared" si="4"/>
        <v>739.18459999999993</v>
      </c>
      <c r="H17" s="8">
        <f t="shared" si="5"/>
        <v>7.5934377897014516E-3</v>
      </c>
      <c r="I17" s="9">
        <f t="shared" si="6"/>
        <v>1764.2056000000002</v>
      </c>
      <c r="J17" s="10">
        <f t="shared" si="7"/>
        <v>11.734</v>
      </c>
      <c r="K17" s="8">
        <f t="shared" si="8"/>
        <v>1.5874248462427385E-2</v>
      </c>
      <c r="M17">
        <v>91469</v>
      </c>
      <c r="N17">
        <v>0.93500000000000005</v>
      </c>
      <c r="O17">
        <v>0.82699999999999996</v>
      </c>
      <c r="P17">
        <v>0.74</v>
      </c>
      <c r="Q17">
        <v>1.03</v>
      </c>
      <c r="R17">
        <v>633.28399999999999</v>
      </c>
      <c r="S17">
        <v>986.28599999999994</v>
      </c>
      <c r="T17">
        <v>1580.8150000000001</v>
      </c>
      <c r="U17">
        <v>2192.1170000000002</v>
      </c>
    </row>
    <row r="18" spans="1:21" ht="14.25">
      <c r="A18" s="4">
        <v>200000</v>
      </c>
      <c r="B18">
        <v>121906</v>
      </c>
      <c r="C18" s="8">
        <f t="shared" si="0"/>
        <v>0.60950000000000004</v>
      </c>
      <c r="D18" s="8">
        <f t="shared" si="1"/>
        <v>4.9196457855027464E-4</v>
      </c>
      <c r="E18" s="9">
        <f t="shared" si="2"/>
        <v>1.7749999999999999</v>
      </c>
      <c r="F18">
        <f t="shared" si="3"/>
        <v>0.88250000000000006</v>
      </c>
      <c r="G18">
        <f t="shared" si="4"/>
        <v>740.47589999999991</v>
      </c>
      <c r="H18" s="8">
        <f t="shared" si="5"/>
        <v>1.7469249224077998E-3</v>
      </c>
      <c r="I18" s="9">
        <f t="shared" si="6"/>
        <v>1755.5299999999997</v>
      </c>
      <c r="J18" s="10">
        <f t="shared" si="7"/>
        <v>10.112</v>
      </c>
      <c r="K18" s="8">
        <f t="shared" si="8"/>
        <v>1.3656082527466459E-2</v>
      </c>
      <c r="M18">
        <v>121906</v>
      </c>
      <c r="N18">
        <v>0.93500000000000005</v>
      </c>
      <c r="O18">
        <v>0.83</v>
      </c>
      <c r="P18">
        <v>0.74</v>
      </c>
      <c r="Q18">
        <v>1.0349999999999999</v>
      </c>
      <c r="R18">
        <v>633.096</v>
      </c>
      <c r="S18">
        <v>991.029</v>
      </c>
      <c r="T18">
        <v>1572.569</v>
      </c>
      <c r="U18">
        <v>2182.4389999999999</v>
      </c>
    </row>
    <row r="19" spans="1:21" ht="14.25">
      <c r="A19" s="31">
        <v>300000</v>
      </c>
      <c r="B19" s="32">
        <v>183633</v>
      </c>
      <c r="C19" s="33">
        <f t="shared" si="0"/>
        <v>0.61209999999999998</v>
      </c>
      <c r="D19" s="33">
        <f t="shared" si="1"/>
        <v>4.2657916324855272E-3</v>
      </c>
      <c r="E19" s="34">
        <f t="shared" si="2"/>
        <v>1.7789999999999999</v>
      </c>
      <c r="F19" s="32">
        <f t="shared" si="3"/>
        <v>0.88200000000000001</v>
      </c>
      <c r="G19" s="32">
        <f t="shared" si="4"/>
        <v>747.26249999999982</v>
      </c>
      <c r="H19" s="33">
        <f t="shared" si="5"/>
        <v>9.1651868750892707E-3</v>
      </c>
      <c r="I19" s="34">
        <f t="shared" si="6"/>
        <v>1807.3706</v>
      </c>
      <c r="J19" s="35">
        <f t="shared" si="7"/>
        <v>8.5</v>
      </c>
      <c r="K19" s="33">
        <f t="shared" si="8"/>
        <v>1.1374851541459664E-2</v>
      </c>
      <c r="M19">
        <v>183633</v>
      </c>
      <c r="N19">
        <v>0.93600000000000005</v>
      </c>
      <c r="O19">
        <v>0.82799999999999996</v>
      </c>
      <c r="P19">
        <v>0.74399999999999999</v>
      </c>
      <c r="Q19">
        <v>1.0349999999999999</v>
      </c>
      <c r="R19">
        <v>639.67499999999995</v>
      </c>
      <c r="S19">
        <v>998.3</v>
      </c>
      <c r="T19">
        <v>1629.287</v>
      </c>
      <c r="U19">
        <v>2222.8989999999999</v>
      </c>
    </row>
    <row r="20" spans="1:21" ht="14.25">
      <c r="A20" s="4">
        <v>350000</v>
      </c>
      <c r="B20">
        <v>214497</v>
      </c>
      <c r="C20" s="8">
        <f>ROUND(B20/A20,4)</f>
        <v>0.61280000000000001</v>
      </c>
      <c r="D20" s="8">
        <f t="shared" si="1"/>
        <v>1.1436039862768865E-3</v>
      </c>
      <c r="E20" s="9">
        <f t="shared" si="2"/>
        <v>1.7809999999999999</v>
      </c>
      <c r="F20">
        <f t="shared" si="3"/>
        <v>0.88200000000000001</v>
      </c>
      <c r="G20">
        <f t="shared" si="4"/>
        <v>749.21820000000002</v>
      </c>
      <c r="H20" s="8">
        <f t="shared" si="5"/>
        <v>2.6171526070157825E-3</v>
      </c>
      <c r="I20" s="9">
        <f t="shared" si="6"/>
        <v>1809.1017999999997</v>
      </c>
      <c r="J20" s="10">
        <f t="shared" si="7"/>
        <v>7.8769999999999998</v>
      </c>
      <c r="K20" s="8">
        <f t="shared" si="8"/>
        <v>1.0513626070482536E-2</v>
      </c>
      <c r="M20">
        <v>214497</v>
      </c>
      <c r="N20">
        <v>0.93600000000000005</v>
      </c>
      <c r="O20">
        <v>0.82799999999999996</v>
      </c>
      <c r="P20">
        <v>0.74399999999999999</v>
      </c>
      <c r="Q20">
        <v>1.0369999999999999</v>
      </c>
      <c r="R20">
        <v>640.27200000000005</v>
      </c>
      <c r="S20">
        <v>1003.426</v>
      </c>
      <c r="T20">
        <v>1631.7159999999999</v>
      </c>
      <c r="U20">
        <v>2223.002</v>
      </c>
    </row>
    <row r="21" spans="1:21" ht="14.25">
      <c r="A21" s="4">
        <v>400000</v>
      </c>
      <c r="B21">
        <v>245069</v>
      </c>
      <c r="C21" s="8">
        <f t="shared" si="0"/>
        <v>0.61270000000000002</v>
      </c>
      <c r="D21" s="8">
        <f t="shared" si="1"/>
        <v>1.6318537859005833E-4</v>
      </c>
      <c r="E21" s="9">
        <f t="shared" si="2"/>
        <v>1.78</v>
      </c>
      <c r="F21">
        <f t="shared" si="3"/>
        <v>0.88200000000000001</v>
      </c>
      <c r="G21">
        <f t="shared" si="4"/>
        <v>748.7491</v>
      </c>
      <c r="H21" s="8">
        <f t="shared" si="5"/>
        <v>6.2611933345990689E-4</v>
      </c>
      <c r="I21" s="9">
        <f t="shared" si="6"/>
        <v>1809.1001999999999</v>
      </c>
      <c r="J21" s="10">
        <f t="shared" si="7"/>
        <v>7.3680000000000003</v>
      </c>
      <c r="K21" s="8">
        <f t="shared" si="8"/>
        <v>9.8404124959883092E-3</v>
      </c>
      <c r="M21">
        <v>245069</v>
      </c>
      <c r="N21">
        <v>0.93700000000000006</v>
      </c>
      <c r="O21">
        <v>0.82699999999999996</v>
      </c>
      <c r="P21">
        <v>0.74399999999999999</v>
      </c>
      <c r="Q21">
        <v>1.036</v>
      </c>
      <c r="R21">
        <v>640.08100000000002</v>
      </c>
      <c r="S21">
        <v>1002.308</v>
      </c>
      <c r="T21">
        <v>1620.2639999999999</v>
      </c>
      <c r="U21">
        <v>2249.7179999999998</v>
      </c>
    </row>
    <row r="22" spans="1:21" ht="14.25">
      <c r="A22" s="4">
        <v>500000</v>
      </c>
      <c r="B22">
        <v>306576</v>
      </c>
      <c r="C22" s="8">
        <f t="shared" si="0"/>
        <v>0.61319999999999997</v>
      </c>
      <c r="D22" s="8">
        <f t="shared" si="1"/>
        <v>8.1606006202039616E-4</v>
      </c>
      <c r="E22" s="9">
        <f t="shared" si="2"/>
        <v>1.7799999999999998</v>
      </c>
      <c r="F22">
        <f t="shared" si="3"/>
        <v>0.88149999999999995</v>
      </c>
      <c r="G22">
        <f t="shared" si="4"/>
        <v>749.47849999999994</v>
      </c>
      <c r="H22" s="8">
        <f t="shared" si="5"/>
        <v>9.7415809915490925E-4</v>
      </c>
      <c r="I22" s="9">
        <f t="shared" si="6"/>
        <v>1812.4328999999998</v>
      </c>
      <c r="J22" s="10">
        <f t="shared" si="7"/>
        <v>6.6029999999999998</v>
      </c>
      <c r="K22" s="8">
        <f t="shared" si="8"/>
        <v>8.8101259742607695E-3</v>
      </c>
      <c r="M22">
        <v>306576</v>
      </c>
      <c r="N22">
        <v>0.93600000000000005</v>
      </c>
      <c r="O22">
        <v>0.82699999999999996</v>
      </c>
      <c r="P22">
        <v>0.74299999999999999</v>
      </c>
      <c r="Q22">
        <v>1.0369999999999999</v>
      </c>
      <c r="R22">
        <v>638.95699999999999</v>
      </c>
      <c r="S22">
        <v>1007.362</v>
      </c>
      <c r="T22">
        <v>1614.078</v>
      </c>
      <c r="U22">
        <v>2275.261</v>
      </c>
    </row>
    <row r="23" spans="1:21" ht="14.25">
      <c r="A23" s="4">
        <v>1000000</v>
      </c>
      <c r="B23">
        <v>612292</v>
      </c>
      <c r="C23" s="8">
        <f t="shared" si="0"/>
        <v>0.61229999999999996</v>
      </c>
      <c r="D23" s="8">
        <f t="shared" si="1"/>
        <v>1.4677103718200302E-3</v>
      </c>
      <c r="E23" s="9">
        <f t="shared" si="2"/>
        <v>1.7799999999999998</v>
      </c>
      <c r="F23">
        <f t="shared" si="3"/>
        <v>0.88149999999999995</v>
      </c>
      <c r="G23">
        <f t="shared" si="4"/>
        <v>747.39619999999991</v>
      </c>
      <c r="H23" s="8">
        <f t="shared" si="5"/>
        <v>2.7783318667580215E-3</v>
      </c>
      <c r="I23" s="9">
        <f t="shared" si="6"/>
        <v>1790.4210999999998</v>
      </c>
      <c r="J23" s="10">
        <f t="shared" si="7"/>
        <v>4.6120000000000001</v>
      </c>
      <c r="K23" s="8">
        <f t="shared" si="8"/>
        <v>6.1707565545556699E-3</v>
      </c>
      <c r="M23">
        <v>612292</v>
      </c>
      <c r="N23">
        <v>0.93700000000000006</v>
      </c>
      <c r="O23">
        <v>0.82599999999999996</v>
      </c>
      <c r="P23">
        <v>0.74299999999999999</v>
      </c>
      <c r="Q23">
        <v>1.0369999999999999</v>
      </c>
      <c r="R23">
        <v>635.55200000000002</v>
      </c>
      <c r="S23">
        <v>1008.366</v>
      </c>
      <c r="T23">
        <v>1598.461</v>
      </c>
      <c r="U23">
        <v>2238.328</v>
      </c>
    </row>
    <row r="24" spans="1:21" ht="15.75" customHeight="1">
      <c r="B24" s="21" t="s">
        <v>31</v>
      </c>
      <c r="E24" s="21" t="s">
        <v>32</v>
      </c>
      <c r="F24" s="21" t="s">
        <v>33</v>
      </c>
      <c r="G24" s="21" t="s">
        <v>34</v>
      </c>
      <c r="I24" s="21" t="s">
        <v>44</v>
      </c>
    </row>
    <row r="26" spans="1:21" ht="15.75" customHeight="1">
      <c r="B26" s="21" t="s">
        <v>38</v>
      </c>
      <c r="C26" s="21" t="s">
        <v>39</v>
      </c>
      <c r="D26" s="21" t="s">
        <v>40</v>
      </c>
      <c r="E26" s="21" t="s">
        <v>41</v>
      </c>
      <c r="F26" s="21" t="s">
        <v>35</v>
      </c>
      <c r="G26" s="21" t="s">
        <v>36</v>
      </c>
      <c r="H26" s="21" t="s">
        <v>42</v>
      </c>
      <c r="I26" s="21" t="s">
        <v>43</v>
      </c>
    </row>
    <row r="27" spans="1:21" ht="15.75" customHeight="1">
      <c r="A27" s="4">
        <v>10</v>
      </c>
      <c r="B27">
        <v>0.378</v>
      </c>
      <c r="C27">
        <v>1.593</v>
      </c>
      <c r="D27">
        <v>0.89200000000000002</v>
      </c>
      <c r="E27">
        <v>0.88400000000000001</v>
      </c>
      <c r="F27">
        <v>176.226</v>
      </c>
      <c r="G27">
        <v>928.35699999999997</v>
      </c>
      <c r="H27">
        <v>110.315</v>
      </c>
      <c r="I27">
        <v>630.33500000000004</v>
      </c>
    </row>
    <row r="28" spans="1:21" ht="15.75" customHeight="1">
      <c r="A28" s="4">
        <v>20</v>
      </c>
      <c r="B28">
        <v>0.51300000000000001</v>
      </c>
      <c r="C28">
        <v>1.76</v>
      </c>
      <c r="D28">
        <v>0.88300000000000001</v>
      </c>
      <c r="E28">
        <v>0.93100000000000005</v>
      </c>
      <c r="F28">
        <v>224.90700000000001</v>
      </c>
      <c r="G28">
        <v>1736.883</v>
      </c>
      <c r="H28">
        <v>245.24700000000001</v>
      </c>
      <c r="I28">
        <v>630.33500000000004</v>
      </c>
    </row>
    <row r="29" spans="1:21" ht="15.75" customHeight="1">
      <c r="A29" s="4">
        <v>50</v>
      </c>
      <c r="B29">
        <v>0.60599999999999998</v>
      </c>
      <c r="C29">
        <v>1.6970000000000001</v>
      </c>
      <c r="D29">
        <v>0.94399999999999995</v>
      </c>
      <c r="E29">
        <v>0.96699999999999997</v>
      </c>
      <c r="F29">
        <v>293.22199999999998</v>
      </c>
      <c r="G29">
        <v>1550.643</v>
      </c>
      <c r="H29">
        <v>235.95</v>
      </c>
      <c r="I29">
        <v>1553.5029999999999</v>
      </c>
    </row>
    <row r="30" spans="1:21" ht="15.75" customHeight="1">
      <c r="A30" s="4">
        <v>100</v>
      </c>
      <c r="B30">
        <v>0.65700000000000003</v>
      </c>
      <c r="C30">
        <v>1.3149999999999999</v>
      </c>
      <c r="D30">
        <v>0.93</v>
      </c>
      <c r="E30">
        <v>0.89500000000000002</v>
      </c>
      <c r="F30">
        <v>320.48899999999998</v>
      </c>
      <c r="G30">
        <v>1212.357</v>
      </c>
      <c r="H30">
        <v>309.13400000000001</v>
      </c>
      <c r="I30">
        <v>1513.83</v>
      </c>
    </row>
    <row r="31" spans="1:21" ht="15.75" customHeight="1">
      <c r="A31" s="4">
        <v>200</v>
      </c>
      <c r="B31">
        <v>0.77400000000000002</v>
      </c>
      <c r="C31">
        <v>1.167</v>
      </c>
      <c r="D31">
        <v>0.95899999999999996</v>
      </c>
      <c r="E31">
        <v>0.88</v>
      </c>
      <c r="F31">
        <v>589.77200000000005</v>
      </c>
      <c r="G31">
        <v>1053.0350000000001</v>
      </c>
      <c r="H31">
        <v>980.71400000000006</v>
      </c>
      <c r="I31">
        <v>1304.6210000000001</v>
      </c>
    </row>
    <row r="32" spans="1:21" ht="15.75" customHeight="1">
      <c r="A32" s="4">
        <v>500</v>
      </c>
      <c r="B32">
        <v>0.82299999999999995</v>
      </c>
      <c r="C32">
        <v>0.95099999999999996</v>
      </c>
      <c r="D32">
        <v>0.96199999999999997</v>
      </c>
      <c r="E32">
        <v>0.82</v>
      </c>
      <c r="F32">
        <v>846.56799999999998</v>
      </c>
      <c r="G32">
        <v>799.31600000000003</v>
      </c>
      <c r="H32">
        <v>2443.4749999999999</v>
      </c>
      <c r="I32">
        <v>1120.213</v>
      </c>
    </row>
    <row r="33" spans="1:9" ht="15.75" customHeight="1">
      <c r="A33" s="4">
        <v>1000</v>
      </c>
      <c r="B33">
        <v>0.752</v>
      </c>
      <c r="C33">
        <v>0.98</v>
      </c>
      <c r="D33">
        <v>0.93700000000000006</v>
      </c>
      <c r="E33">
        <v>0.81799999999999995</v>
      </c>
      <c r="F33">
        <v>612.76599999999996</v>
      </c>
      <c r="G33">
        <v>858.73199999999997</v>
      </c>
      <c r="H33">
        <v>1728.24</v>
      </c>
      <c r="I33">
        <v>2218.393</v>
      </c>
    </row>
    <row r="34" spans="1:9" ht="15.75" customHeight="1">
      <c r="A34" s="4">
        <v>2000</v>
      </c>
      <c r="B34">
        <v>0.74</v>
      </c>
      <c r="C34">
        <v>0.94399999999999995</v>
      </c>
      <c r="D34">
        <v>0.94899999999999995</v>
      </c>
      <c r="E34">
        <v>0.81699999999999995</v>
      </c>
      <c r="F34">
        <v>585.12599999999998</v>
      </c>
      <c r="G34">
        <v>828.72900000000004</v>
      </c>
      <c r="H34">
        <v>1410.9169999999999</v>
      </c>
      <c r="I34">
        <v>1863.1289999999999</v>
      </c>
    </row>
    <row r="35" spans="1:9" ht="15.75" customHeight="1">
      <c r="A35" s="4">
        <v>5000</v>
      </c>
      <c r="B35">
        <v>0.73199999999999998</v>
      </c>
      <c r="C35">
        <v>0.93</v>
      </c>
      <c r="D35">
        <v>0.94099999999999995</v>
      </c>
      <c r="E35">
        <v>0.8</v>
      </c>
      <c r="F35">
        <v>586.09799999999996</v>
      </c>
      <c r="G35">
        <v>799.64099999999996</v>
      </c>
      <c r="H35">
        <v>1363.6279999999999</v>
      </c>
      <c r="I35">
        <v>1619.4649999999999</v>
      </c>
    </row>
    <row r="36" spans="1:9" ht="15.75" customHeight="1">
      <c r="A36" s="4">
        <v>10000</v>
      </c>
      <c r="B36">
        <v>0.73299999999999998</v>
      </c>
      <c r="C36">
        <v>0.99199999999999999</v>
      </c>
      <c r="D36">
        <v>0.93700000000000006</v>
      </c>
      <c r="E36">
        <v>0.81699999999999995</v>
      </c>
      <c r="F36">
        <v>603.63</v>
      </c>
      <c r="G36">
        <v>915.54200000000003</v>
      </c>
      <c r="H36">
        <v>1410.441</v>
      </c>
      <c r="I36">
        <v>2437.6480000000001</v>
      </c>
    </row>
    <row r="37" spans="1:9" ht="15.75" customHeight="1">
      <c r="A37" s="4">
        <v>20000</v>
      </c>
      <c r="B37">
        <v>0.73899999999999999</v>
      </c>
      <c r="C37">
        <v>0.96699999999999997</v>
      </c>
      <c r="D37">
        <v>0.93600000000000005</v>
      </c>
      <c r="E37">
        <v>0.81299999999999994</v>
      </c>
      <c r="F37">
        <v>635.06200000000001</v>
      </c>
      <c r="G37">
        <v>871.94</v>
      </c>
      <c r="H37">
        <v>1595.8879999999999</v>
      </c>
      <c r="I37">
        <v>2150.5140000000001</v>
      </c>
    </row>
    <row r="38" spans="1:9" ht="15.75" customHeight="1">
      <c r="A38" s="4">
        <v>50000</v>
      </c>
      <c r="B38">
        <v>0.74</v>
      </c>
      <c r="C38">
        <v>1.0149999999999999</v>
      </c>
      <c r="D38">
        <v>0.93600000000000005</v>
      </c>
      <c r="E38">
        <v>0.82299999999999995</v>
      </c>
      <c r="F38">
        <v>636.83100000000002</v>
      </c>
      <c r="G38">
        <v>951.19500000000005</v>
      </c>
      <c r="H38">
        <v>1598.729</v>
      </c>
      <c r="I38">
        <v>2160.7510000000002</v>
      </c>
    </row>
    <row r="39" spans="1:9" ht="15.75" customHeight="1">
      <c r="A39" s="4">
        <v>100000</v>
      </c>
      <c r="B39">
        <v>0.74</v>
      </c>
      <c r="C39">
        <v>1.0349999999999999</v>
      </c>
      <c r="D39">
        <v>0.93500000000000005</v>
      </c>
      <c r="E39">
        <v>0.82899999999999996</v>
      </c>
      <c r="F39">
        <v>639.43100000000004</v>
      </c>
      <c r="G39">
        <v>990.79600000000005</v>
      </c>
      <c r="H39">
        <v>1613.1859999999999</v>
      </c>
      <c r="I39">
        <v>2223.4520000000002</v>
      </c>
    </row>
    <row r="40" spans="1:9" ht="15.75" customHeight="1">
      <c r="A40" s="4">
        <v>150000</v>
      </c>
      <c r="B40">
        <v>0.74</v>
      </c>
      <c r="C40">
        <v>1.03</v>
      </c>
      <c r="D40">
        <v>0.93500000000000005</v>
      </c>
      <c r="E40">
        <v>0.82699999999999996</v>
      </c>
      <c r="F40">
        <v>633.28399999999999</v>
      </c>
      <c r="G40">
        <v>986.28599999999994</v>
      </c>
      <c r="H40">
        <v>1580.8150000000001</v>
      </c>
      <c r="I40">
        <v>2192.1170000000002</v>
      </c>
    </row>
    <row r="41" spans="1:9" ht="15.75" customHeight="1">
      <c r="A41" s="4">
        <v>200000</v>
      </c>
      <c r="B41">
        <v>0.74</v>
      </c>
      <c r="C41">
        <v>1.0349999999999999</v>
      </c>
      <c r="D41">
        <v>0.93500000000000005</v>
      </c>
      <c r="E41">
        <v>0.83</v>
      </c>
      <c r="F41">
        <v>633.096</v>
      </c>
      <c r="G41">
        <v>991.029</v>
      </c>
      <c r="H41">
        <v>1572.569</v>
      </c>
      <c r="I41">
        <v>2182.4389999999999</v>
      </c>
    </row>
    <row r="42" spans="1:9" ht="15.75" customHeight="1">
      <c r="A42" s="4">
        <v>300000</v>
      </c>
      <c r="B42">
        <v>0.74399999999999999</v>
      </c>
      <c r="C42">
        <v>1.0349999999999999</v>
      </c>
      <c r="D42">
        <v>0.93600000000000005</v>
      </c>
      <c r="E42">
        <v>0.82799999999999996</v>
      </c>
      <c r="F42">
        <v>639.67499999999995</v>
      </c>
      <c r="G42">
        <v>998.3</v>
      </c>
      <c r="H42">
        <v>1629.287</v>
      </c>
      <c r="I42">
        <v>2222.8989999999999</v>
      </c>
    </row>
    <row r="43" spans="1:9" ht="15.75" customHeight="1">
      <c r="A43" s="4">
        <v>350000</v>
      </c>
      <c r="B43">
        <v>0.74399999999999999</v>
      </c>
      <c r="C43">
        <v>1.0369999999999999</v>
      </c>
      <c r="D43">
        <v>0.93600000000000005</v>
      </c>
      <c r="E43">
        <v>0.82799999999999996</v>
      </c>
      <c r="F43">
        <v>640.27200000000005</v>
      </c>
      <c r="G43">
        <v>1003.426</v>
      </c>
      <c r="H43">
        <v>1631.7159999999999</v>
      </c>
      <c r="I43">
        <v>2223.002</v>
      </c>
    </row>
    <row r="44" spans="1:9" ht="15.75" customHeight="1">
      <c r="A44" s="4">
        <v>400000</v>
      </c>
      <c r="B44">
        <v>0.74399999999999999</v>
      </c>
      <c r="C44">
        <v>1.036</v>
      </c>
      <c r="D44">
        <v>0.93700000000000006</v>
      </c>
      <c r="E44">
        <v>0.82699999999999996</v>
      </c>
      <c r="F44">
        <v>640.08100000000002</v>
      </c>
      <c r="G44">
        <v>1002.308</v>
      </c>
      <c r="H44">
        <v>1620.2639999999999</v>
      </c>
      <c r="I44">
        <v>2249.7179999999998</v>
      </c>
    </row>
    <row r="45" spans="1:9" ht="15.75" customHeight="1">
      <c r="A45" s="4">
        <v>500000</v>
      </c>
      <c r="B45">
        <v>0.74299999999999999</v>
      </c>
      <c r="C45">
        <v>1.0369999999999999</v>
      </c>
      <c r="D45">
        <v>0.93600000000000005</v>
      </c>
      <c r="E45">
        <v>0.82699999999999996</v>
      </c>
      <c r="F45">
        <v>638.95699999999999</v>
      </c>
      <c r="G45">
        <v>1007.362</v>
      </c>
      <c r="H45">
        <v>1614.078</v>
      </c>
      <c r="I45">
        <v>2275.261</v>
      </c>
    </row>
    <row r="46" spans="1:9" ht="15.75" customHeight="1">
      <c r="A46" s="4">
        <v>1000000</v>
      </c>
      <c r="B46">
        <v>0.74299999999999999</v>
      </c>
      <c r="C46">
        <v>1.0369999999999999</v>
      </c>
      <c r="D46">
        <v>0.93700000000000006</v>
      </c>
      <c r="E46">
        <v>0.82599999999999996</v>
      </c>
      <c r="F46">
        <v>635.55200000000002</v>
      </c>
      <c r="G46">
        <v>1008.366</v>
      </c>
      <c r="H46">
        <v>1598.461</v>
      </c>
      <c r="I46">
        <v>2238.328</v>
      </c>
    </row>
  </sheetData>
  <mergeCells count="1">
    <mergeCell ref="A1:B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45F8-739E-411E-8678-EB9CF42CB66D}">
  <sheetPr>
    <outlinePr summaryBelow="0" summaryRight="0"/>
  </sheetPr>
  <dimension ref="A1:U46"/>
  <sheetViews>
    <sheetView zoomScale="85" zoomScaleNormal="85" workbookViewId="0">
      <selection sqref="A1:B2"/>
    </sheetView>
  </sheetViews>
  <sheetFormatPr defaultColWidth="12.5703125" defaultRowHeight="15.75" customHeight="1"/>
  <sheetData>
    <row r="1" spans="1:21" ht="15.75" customHeight="1">
      <c r="A1" s="43" t="s">
        <v>62</v>
      </c>
      <c r="B1" s="40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3"/>
      <c r="K1" s="3"/>
    </row>
    <row r="2" spans="1:21" ht="14.25">
      <c r="A2" s="41"/>
      <c r="B2" s="42"/>
      <c r="C2" s="4">
        <v>2</v>
      </c>
      <c r="D2" s="19" t="s">
        <v>54</v>
      </c>
      <c r="E2" s="18" t="s">
        <v>55</v>
      </c>
      <c r="F2" s="20">
        <v>176.869</v>
      </c>
      <c r="G2" s="4">
        <v>200</v>
      </c>
      <c r="H2" s="4">
        <v>0.64700000000000002</v>
      </c>
      <c r="I2" s="5"/>
      <c r="J2" s="6"/>
      <c r="K2" s="6"/>
    </row>
    <row r="3" spans="1:21" ht="15.7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22" t="s">
        <v>37</v>
      </c>
      <c r="J3" s="1" t="s">
        <v>15</v>
      </c>
      <c r="K3" s="1" t="s">
        <v>16</v>
      </c>
      <c r="M3" t="s">
        <v>45</v>
      </c>
      <c r="N3" t="s">
        <v>46</v>
      </c>
      <c r="O3" t="s">
        <v>47</v>
      </c>
      <c r="P3" t="s">
        <v>48</v>
      </c>
      <c r="Q3" t="s">
        <v>49</v>
      </c>
      <c r="R3" t="s">
        <v>50</v>
      </c>
      <c r="S3" t="s">
        <v>51</v>
      </c>
      <c r="T3" t="s">
        <v>52</v>
      </c>
      <c r="U3" t="s">
        <v>53</v>
      </c>
    </row>
    <row r="4" spans="1:21" ht="14.25">
      <c r="A4" s="4">
        <v>10</v>
      </c>
      <c r="B4">
        <v>2</v>
      </c>
      <c r="C4" s="8">
        <f>ROUND(B4/A4,4)</f>
        <v>0.2</v>
      </c>
      <c r="D4" s="8" t="str">
        <f>IFERROR(ABS(C4/C3-1), "-")</f>
        <v>-</v>
      </c>
      <c r="E4" s="9">
        <f>B27+C27</f>
        <v>1.5449999999999999</v>
      </c>
      <c r="F4">
        <f>(D27+E27)/2</f>
        <v>0.73599999999999999</v>
      </c>
      <c r="G4">
        <f>0.7*F27+0.3*G27</f>
        <v>314.40289999999999</v>
      </c>
      <c r="H4" s="8" t="str">
        <f>IFERROR(ABS(G4/G3-1), "-")</f>
        <v>-</v>
      </c>
      <c r="I4" s="9">
        <f>0.7*H27+0.3*I27</f>
        <v>84.359200000000001</v>
      </c>
      <c r="J4" s="10">
        <f>ROUND(2.576*I4/SQRT(A4),3)</f>
        <v>68.718999999999994</v>
      </c>
      <c r="K4" s="8">
        <f>J4/G4</f>
        <v>0.21856986688099886</v>
      </c>
      <c r="M4">
        <v>2</v>
      </c>
      <c r="N4">
        <v>0.74299999999999999</v>
      </c>
      <c r="O4">
        <v>0.72899999999999998</v>
      </c>
      <c r="P4">
        <v>1.1479999999999999</v>
      </c>
      <c r="Q4">
        <v>0.39700000000000002</v>
      </c>
      <c r="R4">
        <v>382.85</v>
      </c>
      <c r="S4">
        <v>154.69300000000001</v>
      </c>
      <c r="T4">
        <v>9.1059999999999999</v>
      </c>
      <c r="U4">
        <v>259.95</v>
      </c>
    </row>
    <row r="5" spans="1:21" ht="14.25">
      <c r="A5" s="4">
        <v>20</v>
      </c>
      <c r="B5">
        <v>3</v>
      </c>
      <c r="C5" s="8">
        <f t="shared" ref="C5:C23" si="0">ROUND(B5/A5,4)</f>
        <v>0.15</v>
      </c>
      <c r="D5" s="8">
        <f t="shared" ref="D5:D23" si="1">IFERROR(ABS(C5/C4-1), "-")</f>
        <v>0.25000000000000011</v>
      </c>
      <c r="E5" s="9">
        <f t="shared" ref="E5:E23" si="2">B28+C28</f>
        <v>1.895</v>
      </c>
      <c r="F5">
        <f t="shared" ref="F5:F23" si="3">(D28+E28)/2</f>
        <v>0.66199999999999992</v>
      </c>
      <c r="G5">
        <f t="shared" ref="G5:G23" si="4">0.7*F28+0.3*G28</f>
        <v>396.87199999999996</v>
      </c>
      <c r="H5" s="8">
        <f t="shared" ref="H5:H23" si="5">IFERROR(ABS(G5/G4-1), "-")</f>
        <v>0.26230387824030887</v>
      </c>
      <c r="I5" s="9">
        <f t="shared" ref="I5:I23" si="6">0.7*H28+0.3*I28</f>
        <v>429.17009999999999</v>
      </c>
      <c r="J5" s="10">
        <f t="shared" ref="J5:J23" si="7">ROUND(2.576*I5/SQRT(A5),3)</f>
        <v>247.20699999999999</v>
      </c>
      <c r="K5" s="8">
        <f t="shared" ref="K5:K23" si="8">J5/G5</f>
        <v>0.62288848797597218</v>
      </c>
      <c r="M5">
        <v>3</v>
      </c>
      <c r="N5">
        <v>0.82299999999999995</v>
      </c>
      <c r="O5">
        <v>0.501</v>
      </c>
      <c r="P5">
        <v>1.6220000000000001</v>
      </c>
      <c r="Q5">
        <v>0.27300000000000002</v>
      </c>
      <c r="R5">
        <v>500.66300000000001</v>
      </c>
      <c r="S5">
        <v>154.69300000000001</v>
      </c>
      <c r="T5">
        <v>501.69299999999998</v>
      </c>
      <c r="U5">
        <v>259.95</v>
      </c>
    </row>
    <row r="6" spans="1:21" ht="14.25">
      <c r="A6" s="4">
        <v>50</v>
      </c>
      <c r="B6">
        <v>3</v>
      </c>
      <c r="C6" s="8">
        <f t="shared" si="0"/>
        <v>0.06</v>
      </c>
      <c r="D6" s="8">
        <f t="shared" si="1"/>
        <v>0.6</v>
      </c>
      <c r="E6" s="9">
        <f t="shared" si="2"/>
        <v>0.91500000000000004</v>
      </c>
      <c r="F6">
        <f t="shared" si="3"/>
        <v>0.4955</v>
      </c>
      <c r="G6">
        <f t="shared" si="4"/>
        <v>164.2886</v>
      </c>
      <c r="H6" s="8">
        <f t="shared" si="5"/>
        <v>0.5860413433046423</v>
      </c>
      <c r="I6" s="9">
        <f t="shared" si="6"/>
        <v>311.35989999999998</v>
      </c>
      <c r="J6" s="10">
        <f t="shared" si="7"/>
        <v>113.429</v>
      </c>
      <c r="K6" s="8">
        <f t="shared" si="8"/>
        <v>0.69042526383449609</v>
      </c>
      <c r="M6">
        <v>3</v>
      </c>
      <c r="N6">
        <v>0.622</v>
      </c>
      <c r="O6">
        <v>0.36899999999999999</v>
      </c>
      <c r="P6">
        <v>0.79</v>
      </c>
      <c r="Q6">
        <v>0.125</v>
      </c>
      <c r="R6">
        <v>209.61500000000001</v>
      </c>
      <c r="S6">
        <v>58.527000000000001</v>
      </c>
      <c r="T6">
        <v>374.91399999999999</v>
      </c>
      <c r="U6">
        <v>163.06700000000001</v>
      </c>
    </row>
    <row r="7" spans="1:21" ht="14.25">
      <c r="A7" s="4">
        <v>100</v>
      </c>
      <c r="B7">
        <v>8</v>
      </c>
      <c r="C7" s="8">
        <f t="shared" si="0"/>
        <v>0.08</v>
      </c>
      <c r="D7" s="8">
        <f t="shared" si="1"/>
        <v>0.33333333333333348</v>
      </c>
      <c r="E7" s="9">
        <f t="shared" si="2"/>
        <v>0.93100000000000005</v>
      </c>
      <c r="F7">
        <f t="shared" si="3"/>
        <v>0.48149999999999998</v>
      </c>
      <c r="G7">
        <f t="shared" si="4"/>
        <v>176.04230000000001</v>
      </c>
      <c r="H7" s="8">
        <f t="shared" si="5"/>
        <v>7.1543004201143567E-2</v>
      </c>
      <c r="I7" s="9">
        <f t="shared" si="6"/>
        <v>301.98859999999996</v>
      </c>
      <c r="J7" s="10">
        <f t="shared" si="7"/>
        <v>77.792000000000002</v>
      </c>
      <c r="K7" s="8">
        <f t="shared" si="8"/>
        <v>0.44189379484362562</v>
      </c>
      <c r="M7">
        <v>8</v>
      </c>
      <c r="N7">
        <v>0.56599999999999995</v>
      </c>
      <c r="O7">
        <v>0.39700000000000002</v>
      </c>
      <c r="P7">
        <v>0.76900000000000002</v>
      </c>
      <c r="Q7">
        <v>0.16200000000000001</v>
      </c>
      <c r="R7">
        <v>218.864</v>
      </c>
      <c r="S7">
        <v>76.125</v>
      </c>
      <c r="T7">
        <v>357.62599999999998</v>
      </c>
      <c r="U7">
        <v>172.16800000000001</v>
      </c>
    </row>
    <row r="8" spans="1:21" ht="14.25">
      <c r="A8" s="4">
        <v>200</v>
      </c>
      <c r="B8">
        <v>11</v>
      </c>
      <c r="C8" s="8">
        <f t="shared" si="0"/>
        <v>5.5E-2</v>
      </c>
      <c r="D8" s="8">
        <f t="shared" si="1"/>
        <v>0.3125</v>
      </c>
      <c r="E8" s="9">
        <f t="shared" si="2"/>
        <v>0.96599999999999997</v>
      </c>
      <c r="F8">
        <f t="shared" si="3"/>
        <v>0.45550000000000002</v>
      </c>
      <c r="G8">
        <f t="shared" si="4"/>
        <v>183.21680000000001</v>
      </c>
      <c r="H8" s="8">
        <f t="shared" si="5"/>
        <v>4.0754409593603214E-2</v>
      </c>
      <c r="I8" s="9">
        <f t="shared" si="6"/>
        <v>277.39359999999994</v>
      </c>
      <c r="J8" s="10">
        <f t="shared" si="7"/>
        <v>50.527000000000001</v>
      </c>
      <c r="K8" s="8">
        <f t="shared" si="8"/>
        <v>0.27577711214255463</v>
      </c>
      <c r="M8">
        <v>11</v>
      </c>
      <c r="N8">
        <v>0.58399999999999996</v>
      </c>
      <c r="O8">
        <v>0.32700000000000001</v>
      </c>
      <c r="P8">
        <v>0.86399999999999999</v>
      </c>
      <c r="Q8">
        <v>0.10199999999999999</v>
      </c>
      <c r="R8">
        <v>239.62100000000001</v>
      </c>
      <c r="S8">
        <v>51.606999999999999</v>
      </c>
      <c r="T8">
        <v>339.26799999999997</v>
      </c>
      <c r="U8">
        <v>133.02000000000001</v>
      </c>
    </row>
    <row r="9" spans="1:21" ht="14.25">
      <c r="A9" s="4">
        <v>500</v>
      </c>
      <c r="B9">
        <v>38</v>
      </c>
      <c r="C9" s="8">
        <f t="shared" si="0"/>
        <v>7.5999999999999998E-2</v>
      </c>
      <c r="D9" s="8">
        <f t="shared" si="1"/>
        <v>0.38181818181818183</v>
      </c>
      <c r="E9" s="9">
        <f t="shared" si="2"/>
        <v>1.25</v>
      </c>
      <c r="F9">
        <f t="shared" si="3"/>
        <v>0.48699999999999999</v>
      </c>
      <c r="G9">
        <f t="shared" si="4"/>
        <v>245.19319999999996</v>
      </c>
      <c r="H9" s="8">
        <f t="shared" si="5"/>
        <v>0.3382681064181885</v>
      </c>
      <c r="I9" s="9">
        <f t="shared" si="6"/>
        <v>421.98379999999997</v>
      </c>
      <c r="J9" s="10">
        <f t="shared" si="7"/>
        <v>48.613</v>
      </c>
      <c r="K9" s="8">
        <f t="shared" si="8"/>
        <v>0.19826406278803821</v>
      </c>
      <c r="M9">
        <v>38</v>
      </c>
      <c r="N9">
        <v>0.67200000000000004</v>
      </c>
      <c r="O9">
        <v>0.30199999999999999</v>
      </c>
      <c r="P9">
        <v>1.145</v>
      </c>
      <c r="Q9">
        <v>0.105</v>
      </c>
      <c r="R9">
        <v>325.44499999999999</v>
      </c>
      <c r="S9">
        <v>57.939</v>
      </c>
      <c r="T9">
        <v>540.51800000000003</v>
      </c>
      <c r="U9">
        <v>145.404</v>
      </c>
    </row>
    <row r="10" spans="1:21" ht="14.25">
      <c r="A10" s="4">
        <v>1000</v>
      </c>
      <c r="B10">
        <v>103</v>
      </c>
      <c r="C10" s="8">
        <f t="shared" si="0"/>
        <v>0.10299999999999999</v>
      </c>
      <c r="D10" s="8">
        <f t="shared" si="1"/>
        <v>0.35526315789473673</v>
      </c>
      <c r="E10" s="9">
        <f t="shared" si="2"/>
        <v>1.3</v>
      </c>
      <c r="F10">
        <f t="shared" si="3"/>
        <v>0.48899999999999999</v>
      </c>
      <c r="G10">
        <f t="shared" si="4"/>
        <v>266.49889999999999</v>
      </c>
      <c r="H10" s="8">
        <f t="shared" si="5"/>
        <v>8.6893519069860092E-2</v>
      </c>
      <c r="I10" s="9">
        <f t="shared" si="6"/>
        <v>573.55669999999998</v>
      </c>
      <c r="J10" s="10">
        <f t="shared" si="7"/>
        <v>46.722000000000001</v>
      </c>
      <c r="K10" s="8">
        <f t="shared" si="8"/>
        <v>0.17531779680891743</v>
      </c>
      <c r="M10">
        <v>103</v>
      </c>
      <c r="N10">
        <v>0.67900000000000005</v>
      </c>
      <c r="O10">
        <v>0.29899999999999999</v>
      </c>
      <c r="P10">
        <v>1.1859999999999999</v>
      </c>
      <c r="Q10">
        <v>0.114</v>
      </c>
      <c r="R10">
        <v>353.11099999999999</v>
      </c>
      <c r="S10">
        <v>64.403999999999996</v>
      </c>
      <c r="T10">
        <v>728.46799999999996</v>
      </c>
      <c r="U10">
        <v>212.09700000000001</v>
      </c>
    </row>
    <row r="11" spans="1:21" ht="14.25">
      <c r="A11" s="4">
        <v>2000</v>
      </c>
      <c r="B11">
        <v>188</v>
      </c>
      <c r="C11" s="8">
        <f t="shared" si="0"/>
        <v>9.4E-2</v>
      </c>
      <c r="D11" s="8">
        <f t="shared" si="1"/>
        <v>8.737864077669899E-2</v>
      </c>
      <c r="E11" s="9">
        <f t="shared" si="2"/>
        <v>1.2629999999999999</v>
      </c>
      <c r="F11">
        <f t="shared" si="3"/>
        <v>0.498</v>
      </c>
      <c r="G11">
        <f t="shared" si="4"/>
        <v>254.22209999999995</v>
      </c>
      <c r="H11" s="8">
        <f t="shared" si="5"/>
        <v>4.6066981889981706E-2</v>
      </c>
      <c r="I11" s="9">
        <f t="shared" si="6"/>
        <v>558.78179999999998</v>
      </c>
      <c r="J11" s="10">
        <f t="shared" si="7"/>
        <v>32.186</v>
      </c>
      <c r="K11" s="8">
        <f t="shared" si="8"/>
        <v>0.12660583009895679</v>
      </c>
      <c r="M11">
        <v>188</v>
      </c>
      <c r="N11">
        <v>0.68300000000000005</v>
      </c>
      <c r="O11">
        <v>0.313</v>
      </c>
      <c r="P11">
        <v>1.137</v>
      </c>
      <c r="Q11">
        <v>0.126</v>
      </c>
      <c r="R11">
        <v>331.94099999999997</v>
      </c>
      <c r="S11">
        <v>72.878</v>
      </c>
      <c r="T11">
        <v>694.26900000000001</v>
      </c>
      <c r="U11">
        <v>242.64500000000001</v>
      </c>
    </row>
    <row r="12" spans="1:21" ht="14.25">
      <c r="A12" s="4">
        <v>5000</v>
      </c>
      <c r="B12">
        <v>590</v>
      </c>
      <c r="C12" s="8">
        <f t="shared" si="0"/>
        <v>0.11799999999999999</v>
      </c>
      <c r="D12" s="8">
        <f t="shared" si="1"/>
        <v>0.25531914893617014</v>
      </c>
      <c r="E12" s="9">
        <f t="shared" si="2"/>
        <v>1.3839999999999999</v>
      </c>
      <c r="F12">
        <f t="shared" si="3"/>
        <v>0.50700000000000001</v>
      </c>
      <c r="G12">
        <f t="shared" si="4"/>
        <v>278.79359999999997</v>
      </c>
      <c r="H12" s="8">
        <f t="shared" si="5"/>
        <v>9.6653674090490194E-2</v>
      </c>
      <c r="I12" s="9">
        <f t="shared" si="6"/>
        <v>669.4203</v>
      </c>
      <c r="J12" s="10">
        <f t="shared" si="7"/>
        <v>24.387</v>
      </c>
      <c r="K12" s="8">
        <f t="shared" si="8"/>
        <v>8.7473313591129795E-2</v>
      </c>
      <c r="M12">
        <v>590</v>
      </c>
      <c r="N12">
        <v>0.69099999999999995</v>
      </c>
      <c r="O12">
        <v>0.32300000000000001</v>
      </c>
      <c r="P12">
        <v>1.194</v>
      </c>
      <c r="Q12">
        <v>0.19</v>
      </c>
      <c r="R12">
        <v>345.84899999999999</v>
      </c>
      <c r="S12">
        <v>122.331</v>
      </c>
      <c r="T12">
        <v>713.40300000000002</v>
      </c>
      <c r="U12">
        <v>566.79399999999998</v>
      </c>
    </row>
    <row r="13" spans="1:21" ht="14.25">
      <c r="A13" s="4">
        <v>10000</v>
      </c>
      <c r="B13">
        <v>1186</v>
      </c>
      <c r="C13" s="8">
        <f t="shared" si="0"/>
        <v>0.1186</v>
      </c>
      <c r="D13" s="8">
        <f t="shared" si="1"/>
        <v>5.0847457627118953E-3</v>
      </c>
      <c r="E13" s="9">
        <f t="shared" si="2"/>
        <v>1.3680000000000001</v>
      </c>
      <c r="F13">
        <f t="shared" si="3"/>
        <v>0.50800000000000001</v>
      </c>
      <c r="G13">
        <f t="shared" si="4"/>
        <v>276.47629999999998</v>
      </c>
      <c r="H13" s="8">
        <f t="shared" si="5"/>
        <v>8.3118837735155493E-3</v>
      </c>
      <c r="I13" s="9">
        <f t="shared" si="6"/>
        <v>666.00149999999996</v>
      </c>
      <c r="J13" s="10">
        <f t="shared" si="7"/>
        <v>17.155999999999999</v>
      </c>
      <c r="K13" s="8">
        <f t="shared" si="8"/>
        <v>6.2052335046439783E-2</v>
      </c>
      <c r="M13">
        <v>1186</v>
      </c>
      <c r="N13">
        <v>0.69299999999999995</v>
      </c>
      <c r="O13">
        <v>0.32300000000000001</v>
      </c>
      <c r="P13">
        <v>1.181</v>
      </c>
      <c r="Q13">
        <v>0.187</v>
      </c>
      <c r="R13">
        <v>343.79</v>
      </c>
      <c r="S13">
        <v>119.411</v>
      </c>
      <c r="T13">
        <v>726.33900000000006</v>
      </c>
      <c r="U13">
        <v>525.21400000000006</v>
      </c>
    </row>
    <row r="14" spans="1:21" ht="14.25">
      <c r="A14" s="4">
        <v>20000</v>
      </c>
      <c r="B14">
        <v>2301</v>
      </c>
      <c r="C14" s="8">
        <f t="shared" si="0"/>
        <v>0.11509999999999999</v>
      </c>
      <c r="D14" s="8">
        <f t="shared" si="1"/>
        <v>2.9510961214165299E-2</v>
      </c>
      <c r="E14" s="9">
        <f t="shared" si="2"/>
        <v>1.3379999999999999</v>
      </c>
      <c r="F14">
        <f t="shared" si="3"/>
        <v>0.50349999999999995</v>
      </c>
      <c r="G14">
        <f t="shared" si="4"/>
        <v>270.41819999999996</v>
      </c>
      <c r="H14" s="8">
        <f t="shared" si="5"/>
        <v>2.1911823906787031E-2</v>
      </c>
      <c r="I14" s="9">
        <f t="shared" si="6"/>
        <v>652.52340000000004</v>
      </c>
      <c r="J14" s="10">
        <f t="shared" si="7"/>
        <v>11.885999999999999</v>
      </c>
      <c r="K14" s="8">
        <f t="shared" si="8"/>
        <v>4.3954142139841182E-2</v>
      </c>
      <c r="M14">
        <v>2301</v>
      </c>
      <c r="N14">
        <v>0.68899999999999995</v>
      </c>
      <c r="O14">
        <v>0.318</v>
      </c>
      <c r="P14">
        <v>1.1599999999999999</v>
      </c>
      <c r="Q14">
        <v>0.17799999999999999</v>
      </c>
      <c r="R14">
        <v>338.238</v>
      </c>
      <c r="S14">
        <v>112.172</v>
      </c>
      <c r="T14">
        <v>721.55700000000002</v>
      </c>
      <c r="U14">
        <v>491.44499999999999</v>
      </c>
    </row>
    <row r="15" spans="1:21" ht="14.25">
      <c r="A15" s="4">
        <v>50000</v>
      </c>
      <c r="B15">
        <v>5513</v>
      </c>
      <c r="C15" s="8">
        <f t="shared" si="0"/>
        <v>0.1103</v>
      </c>
      <c r="D15" s="8">
        <f t="shared" si="1"/>
        <v>4.1702867072111238E-2</v>
      </c>
      <c r="E15" s="9">
        <f t="shared" si="2"/>
        <v>1.325</v>
      </c>
      <c r="F15">
        <f t="shared" si="3"/>
        <v>0.50549999999999995</v>
      </c>
      <c r="G15">
        <f t="shared" si="4"/>
        <v>266.18959999999998</v>
      </c>
      <c r="H15" s="8">
        <f t="shared" si="5"/>
        <v>1.5637261101508648E-2</v>
      </c>
      <c r="I15" s="9">
        <f t="shared" si="6"/>
        <v>648.82179999999994</v>
      </c>
      <c r="J15" s="10">
        <f t="shared" si="7"/>
        <v>7.4749999999999996</v>
      </c>
      <c r="K15" s="8">
        <f t="shared" si="8"/>
        <v>2.8081487781641358E-2</v>
      </c>
      <c r="M15">
        <v>5513</v>
      </c>
      <c r="N15">
        <v>0.69</v>
      </c>
      <c r="O15">
        <v>0.32100000000000001</v>
      </c>
      <c r="P15">
        <v>1.145</v>
      </c>
      <c r="Q15">
        <v>0.18</v>
      </c>
      <c r="R15">
        <v>331.81400000000002</v>
      </c>
      <c r="S15">
        <v>113.066</v>
      </c>
      <c r="T15">
        <v>721.86400000000003</v>
      </c>
      <c r="U15">
        <v>478.39</v>
      </c>
    </row>
    <row r="16" spans="1:21" ht="15">
      <c r="A16" s="25">
        <v>100000</v>
      </c>
      <c r="B16" s="29">
        <v>10630</v>
      </c>
      <c r="C16" s="27">
        <f t="shared" si="0"/>
        <v>0.10630000000000001</v>
      </c>
      <c r="D16" s="27">
        <f t="shared" si="1"/>
        <v>3.6264732547597323E-2</v>
      </c>
      <c r="E16" s="28">
        <f t="shared" si="2"/>
        <v>1.294</v>
      </c>
      <c r="F16" s="29">
        <f t="shared" si="3"/>
        <v>0.50350000000000006</v>
      </c>
      <c r="G16" s="29">
        <f t="shared" si="4"/>
        <v>258.87740000000002</v>
      </c>
      <c r="H16" s="27">
        <f t="shared" si="5"/>
        <v>2.7469893639721299E-2</v>
      </c>
      <c r="I16" s="28">
        <f t="shared" si="6"/>
        <v>625.22289999999998</v>
      </c>
      <c r="J16" s="30">
        <f t="shared" si="7"/>
        <v>5.093</v>
      </c>
      <c r="K16" s="27">
        <f t="shared" si="8"/>
        <v>1.9673405248971133E-2</v>
      </c>
      <c r="M16">
        <v>10630</v>
      </c>
      <c r="N16">
        <v>0.68700000000000006</v>
      </c>
      <c r="O16">
        <v>0.32</v>
      </c>
      <c r="P16">
        <v>1.1200000000000001</v>
      </c>
      <c r="Q16">
        <v>0.17399999999999999</v>
      </c>
      <c r="R16">
        <v>323.30900000000003</v>
      </c>
      <c r="S16">
        <v>108.53700000000001</v>
      </c>
      <c r="T16">
        <v>701.51800000000003</v>
      </c>
      <c r="U16">
        <v>447.20100000000002</v>
      </c>
    </row>
    <row r="17" spans="1:21" ht="14.25">
      <c r="A17" s="4">
        <v>150000</v>
      </c>
      <c r="B17">
        <v>16667</v>
      </c>
      <c r="C17" s="8">
        <f t="shared" si="0"/>
        <v>0.1111</v>
      </c>
      <c r="D17" s="8">
        <f t="shared" si="1"/>
        <v>4.5155221072436413E-2</v>
      </c>
      <c r="E17" s="9">
        <f t="shared" si="2"/>
        <v>1.319</v>
      </c>
      <c r="F17">
        <f t="shared" si="3"/>
        <v>0.50600000000000001</v>
      </c>
      <c r="G17">
        <f t="shared" si="4"/>
        <v>266.11599999999999</v>
      </c>
      <c r="H17" s="8">
        <f t="shared" si="5"/>
        <v>2.7961498377224059E-2</v>
      </c>
      <c r="I17" s="9">
        <f t="shared" si="6"/>
        <v>645.20640000000003</v>
      </c>
      <c r="J17" s="10">
        <f t="shared" si="7"/>
        <v>4.2910000000000004</v>
      </c>
      <c r="K17" s="8">
        <f t="shared" si="8"/>
        <v>1.6124547189947245E-2</v>
      </c>
      <c r="M17">
        <v>16667</v>
      </c>
      <c r="N17">
        <v>0.68899999999999995</v>
      </c>
      <c r="O17">
        <v>0.32300000000000001</v>
      </c>
      <c r="P17">
        <v>1.1439999999999999</v>
      </c>
      <c r="Q17">
        <v>0.17499999999999999</v>
      </c>
      <c r="R17">
        <v>333.64</v>
      </c>
      <c r="S17">
        <v>108.56</v>
      </c>
      <c r="T17">
        <v>730.16700000000003</v>
      </c>
      <c r="U17">
        <v>446.96499999999997</v>
      </c>
    </row>
    <row r="18" spans="1:21" ht="14.25">
      <c r="A18" s="4">
        <v>200000</v>
      </c>
      <c r="B18">
        <v>22086</v>
      </c>
      <c r="C18" s="8">
        <f t="shared" si="0"/>
        <v>0.1104</v>
      </c>
      <c r="D18" s="8">
        <f t="shared" si="1"/>
        <v>6.3006300630064072E-3</v>
      </c>
      <c r="E18" s="9">
        <f t="shared" si="2"/>
        <v>1.3129999999999999</v>
      </c>
      <c r="F18">
        <f t="shared" si="3"/>
        <v>0.50549999999999995</v>
      </c>
      <c r="G18">
        <f t="shared" si="4"/>
        <v>264.84949999999998</v>
      </c>
      <c r="H18" s="8">
        <f t="shared" si="5"/>
        <v>4.7592027536863535E-3</v>
      </c>
      <c r="I18" s="9">
        <f t="shared" si="6"/>
        <v>642.67259999999987</v>
      </c>
      <c r="J18" s="10">
        <f t="shared" si="7"/>
        <v>3.702</v>
      </c>
      <c r="K18" s="8">
        <f t="shared" si="8"/>
        <v>1.3977749627618705E-2</v>
      </c>
      <c r="M18">
        <v>22086</v>
      </c>
      <c r="N18">
        <v>0.68899999999999995</v>
      </c>
      <c r="O18">
        <v>0.32200000000000001</v>
      </c>
      <c r="P18">
        <v>1.1399999999999999</v>
      </c>
      <c r="Q18">
        <v>0.17299999999999999</v>
      </c>
      <c r="R18">
        <v>332.58199999999999</v>
      </c>
      <c r="S18">
        <v>106.807</v>
      </c>
      <c r="T18">
        <v>729.70799999999997</v>
      </c>
      <c r="U18">
        <v>439.59</v>
      </c>
    </row>
    <row r="19" spans="1:21" ht="14.25">
      <c r="A19" s="4">
        <v>300000</v>
      </c>
      <c r="B19">
        <v>33116</v>
      </c>
      <c r="C19" s="8">
        <f t="shared" si="0"/>
        <v>0.1104</v>
      </c>
      <c r="D19" s="8">
        <f t="shared" si="1"/>
        <v>0</v>
      </c>
      <c r="E19" s="9">
        <f t="shared" si="2"/>
        <v>1.3129999999999999</v>
      </c>
      <c r="F19">
        <f t="shared" si="3"/>
        <v>0.50549999999999995</v>
      </c>
      <c r="G19">
        <f t="shared" si="4"/>
        <v>264.96320000000003</v>
      </c>
      <c r="H19" s="8">
        <f t="shared" si="5"/>
        <v>4.2930041400879304E-4</v>
      </c>
      <c r="I19" s="9">
        <f t="shared" si="6"/>
        <v>643.01379999999995</v>
      </c>
      <c r="J19" s="10">
        <f t="shared" si="7"/>
        <v>3.024</v>
      </c>
      <c r="K19" s="8">
        <f t="shared" si="8"/>
        <v>1.1412905641236216E-2</v>
      </c>
      <c r="M19">
        <v>33116</v>
      </c>
      <c r="N19">
        <v>0.68899999999999995</v>
      </c>
      <c r="O19">
        <v>0.32200000000000001</v>
      </c>
      <c r="P19">
        <v>1.139</v>
      </c>
      <c r="Q19">
        <v>0.17399999999999999</v>
      </c>
      <c r="R19">
        <v>332.34500000000003</v>
      </c>
      <c r="S19">
        <v>107.739</v>
      </c>
      <c r="T19">
        <v>728.13400000000001</v>
      </c>
      <c r="U19">
        <v>444.4</v>
      </c>
    </row>
    <row r="20" spans="1:21" ht="14.25">
      <c r="A20" s="4">
        <v>350000</v>
      </c>
      <c r="B20">
        <v>39102</v>
      </c>
      <c r="C20" s="8">
        <f>ROUND(B20/A20,4)</f>
        <v>0.11169999999999999</v>
      </c>
      <c r="D20" s="8">
        <f t="shared" si="1"/>
        <v>1.1775362318840576E-2</v>
      </c>
      <c r="E20" s="9">
        <f t="shared" si="2"/>
        <v>1.3169999999999999</v>
      </c>
      <c r="F20">
        <f t="shared" si="3"/>
        <v>0.50549999999999995</v>
      </c>
      <c r="G20">
        <f t="shared" si="4"/>
        <v>265.86739999999998</v>
      </c>
      <c r="H20" s="8">
        <f t="shared" si="5"/>
        <v>3.4125493653456296E-3</v>
      </c>
      <c r="I20" s="9">
        <f t="shared" si="6"/>
        <v>647.18679999999995</v>
      </c>
      <c r="J20" s="10">
        <f t="shared" si="7"/>
        <v>2.8180000000000001</v>
      </c>
      <c r="K20" s="8">
        <f t="shared" si="8"/>
        <v>1.0599268657985148E-2</v>
      </c>
      <c r="M20">
        <v>39102</v>
      </c>
      <c r="N20">
        <v>0.68899999999999995</v>
      </c>
      <c r="O20">
        <v>0.32200000000000001</v>
      </c>
      <c r="P20">
        <v>1.1399999999999999</v>
      </c>
      <c r="Q20">
        <v>0.17699999999999999</v>
      </c>
      <c r="R20">
        <v>332.78899999999999</v>
      </c>
      <c r="S20">
        <v>109.717</v>
      </c>
      <c r="T20">
        <v>729.85</v>
      </c>
      <c r="U20">
        <v>454.30599999999998</v>
      </c>
    </row>
    <row r="21" spans="1:21" ht="14.25">
      <c r="A21" s="4">
        <v>400000</v>
      </c>
      <c r="B21">
        <v>44836</v>
      </c>
      <c r="C21" s="8">
        <f t="shared" si="0"/>
        <v>0.11210000000000001</v>
      </c>
      <c r="D21" s="8">
        <f t="shared" si="1"/>
        <v>3.5810205908684001E-3</v>
      </c>
      <c r="E21" s="9">
        <f t="shared" si="2"/>
        <v>1.319</v>
      </c>
      <c r="F21">
        <f t="shared" si="3"/>
        <v>0.50600000000000001</v>
      </c>
      <c r="G21">
        <f t="shared" si="4"/>
        <v>266.41059999999999</v>
      </c>
      <c r="H21" s="8">
        <f t="shared" si="5"/>
        <v>2.043123752667686E-3</v>
      </c>
      <c r="I21" s="9">
        <f t="shared" si="6"/>
        <v>648.13499999999999</v>
      </c>
      <c r="J21" s="10">
        <f t="shared" si="7"/>
        <v>2.64</v>
      </c>
      <c r="K21" s="8">
        <f t="shared" si="8"/>
        <v>9.909515612366776E-3</v>
      </c>
      <c r="M21">
        <v>44836</v>
      </c>
      <c r="N21">
        <v>0.68899999999999995</v>
      </c>
      <c r="O21">
        <v>0.32300000000000001</v>
      </c>
      <c r="P21">
        <v>1.1419999999999999</v>
      </c>
      <c r="Q21">
        <v>0.17699999999999999</v>
      </c>
      <c r="R21">
        <v>333.44200000000001</v>
      </c>
      <c r="S21">
        <v>110.004</v>
      </c>
      <c r="T21">
        <v>731.49599999999998</v>
      </c>
      <c r="U21">
        <v>453.62599999999998</v>
      </c>
    </row>
    <row r="22" spans="1:21" ht="14.25">
      <c r="A22" s="4">
        <v>500000</v>
      </c>
      <c r="B22">
        <v>56113</v>
      </c>
      <c r="C22" s="8">
        <f t="shared" si="0"/>
        <v>0.11219999999999999</v>
      </c>
      <c r="D22" s="8">
        <f t="shared" si="1"/>
        <v>8.92060660124816E-4</v>
      </c>
      <c r="E22" s="9">
        <f t="shared" si="2"/>
        <v>1.3199999999999998</v>
      </c>
      <c r="F22">
        <f t="shared" si="3"/>
        <v>0.50549999999999995</v>
      </c>
      <c r="G22">
        <f t="shared" si="4"/>
        <v>266.71609999999998</v>
      </c>
      <c r="H22" s="8">
        <f t="shared" si="5"/>
        <v>1.1467261437796417E-3</v>
      </c>
      <c r="I22" s="9">
        <f t="shared" si="6"/>
        <v>649.92000000000007</v>
      </c>
      <c r="J22" s="10">
        <f t="shared" si="7"/>
        <v>2.3679999999999999</v>
      </c>
      <c r="K22" s="8">
        <f t="shared" si="8"/>
        <v>8.8783541750947926E-3</v>
      </c>
      <c r="M22">
        <v>56113</v>
      </c>
      <c r="N22">
        <v>0.68899999999999995</v>
      </c>
      <c r="O22">
        <v>0.32200000000000001</v>
      </c>
      <c r="P22">
        <v>1.1439999999999999</v>
      </c>
      <c r="Q22">
        <v>0.17599999999999999</v>
      </c>
      <c r="R22">
        <v>334.10300000000001</v>
      </c>
      <c r="S22">
        <v>109.48</v>
      </c>
      <c r="T22">
        <v>735.92100000000005</v>
      </c>
      <c r="U22">
        <v>449.25099999999998</v>
      </c>
    </row>
    <row r="23" spans="1:21" ht="14.25">
      <c r="A23" s="4">
        <v>1000000</v>
      </c>
      <c r="B23">
        <v>111151</v>
      </c>
      <c r="C23" s="8">
        <f t="shared" si="0"/>
        <v>0.11119999999999999</v>
      </c>
      <c r="D23" s="8">
        <f t="shared" si="1"/>
        <v>8.9126559714794995E-3</v>
      </c>
      <c r="E23" s="9">
        <f t="shared" si="2"/>
        <v>1.3109999999999999</v>
      </c>
      <c r="F23">
        <f t="shared" si="3"/>
        <v>0.50449999999999995</v>
      </c>
      <c r="G23">
        <f t="shared" si="4"/>
        <v>264.346</v>
      </c>
      <c r="H23" s="8">
        <f t="shared" si="5"/>
        <v>8.8862277155371538E-3</v>
      </c>
      <c r="I23" s="9">
        <f t="shared" si="6"/>
        <v>647.11299999999994</v>
      </c>
      <c r="J23" s="10">
        <f t="shared" si="7"/>
        <v>1.667</v>
      </c>
      <c r="K23" s="8">
        <f t="shared" si="8"/>
        <v>6.3061290883917294E-3</v>
      </c>
      <c r="M23">
        <v>111151</v>
      </c>
      <c r="N23">
        <v>0.68799999999999994</v>
      </c>
      <c r="O23">
        <v>0.32100000000000001</v>
      </c>
      <c r="P23">
        <v>1.137</v>
      </c>
      <c r="Q23">
        <v>0.17399999999999999</v>
      </c>
      <c r="R23">
        <v>331.411</v>
      </c>
      <c r="S23">
        <v>107.861</v>
      </c>
      <c r="T23">
        <v>736.09299999999996</v>
      </c>
      <c r="U23">
        <v>439.49299999999999</v>
      </c>
    </row>
    <row r="24" spans="1:21" ht="15.75" customHeight="1">
      <c r="B24" s="21" t="s">
        <v>31</v>
      </c>
      <c r="E24" s="21" t="s">
        <v>32</v>
      </c>
      <c r="F24" s="21" t="s">
        <v>33</v>
      </c>
      <c r="G24" s="21" t="s">
        <v>34</v>
      </c>
      <c r="I24" s="21" t="s">
        <v>44</v>
      </c>
    </row>
    <row r="26" spans="1:21" ht="15.75" customHeight="1">
      <c r="B26" s="21" t="s">
        <v>38</v>
      </c>
      <c r="C26" s="21" t="s">
        <v>39</v>
      </c>
      <c r="D26" s="21" t="s">
        <v>40</v>
      </c>
      <c r="E26" s="21" t="s">
        <v>41</v>
      </c>
      <c r="F26" s="21" t="s">
        <v>35</v>
      </c>
      <c r="G26" s="21" t="s">
        <v>36</v>
      </c>
      <c r="H26" s="21" t="s">
        <v>42</v>
      </c>
      <c r="I26" s="21" t="s">
        <v>43</v>
      </c>
    </row>
    <row r="27" spans="1:21" ht="15.75" customHeight="1">
      <c r="A27" s="4">
        <v>10</v>
      </c>
      <c r="B27">
        <v>1.1479999999999999</v>
      </c>
      <c r="C27">
        <v>0.39700000000000002</v>
      </c>
      <c r="D27">
        <v>0.74299999999999999</v>
      </c>
      <c r="E27">
        <v>0.72899999999999998</v>
      </c>
      <c r="F27">
        <v>382.85</v>
      </c>
      <c r="G27">
        <v>154.69300000000001</v>
      </c>
      <c r="H27">
        <v>9.1059999999999999</v>
      </c>
      <c r="I27">
        <v>259.95</v>
      </c>
    </row>
    <row r="28" spans="1:21" ht="15.75" customHeight="1">
      <c r="A28" s="4">
        <v>20</v>
      </c>
      <c r="B28">
        <v>1.6220000000000001</v>
      </c>
      <c r="C28">
        <v>0.27300000000000002</v>
      </c>
      <c r="D28">
        <v>0.82299999999999995</v>
      </c>
      <c r="E28">
        <v>0.501</v>
      </c>
      <c r="F28">
        <v>500.66300000000001</v>
      </c>
      <c r="G28">
        <v>154.69300000000001</v>
      </c>
      <c r="H28">
        <v>501.69299999999998</v>
      </c>
      <c r="I28">
        <v>259.95</v>
      </c>
    </row>
    <row r="29" spans="1:21" ht="15.75" customHeight="1">
      <c r="A29" s="4">
        <v>50</v>
      </c>
      <c r="B29">
        <v>0.79</v>
      </c>
      <c r="C29">
        <v>0.125</v>
      </c>
      <c r="D29">
        <v>0.622</v>
      </c>
      <c r="E29">
        <v>0.36899999999999999</v>
      </c>
      <c r="F29">
        <v>209.61500000000001</v>
      </c>
      <c r="G29">
        <v>58.527000000000001</v>
      </c>
      <c r="H29">
        <v>374.91399999999999</v>
      </c>
      <c r="I29">
        <v>163.06700000000001</v>
      </c>
    </row>
    <row r="30" spans="1:21" ht="15.75" customHeight="1">
      <c r="A30" s="4">
        <v>100</v>
      </c>
      <c r="B30">
        <v>0.76900000000000002</v>
      </c>
      <c r="C30">
        <v>0.16200000000000001</v>
      </c>
      <c r="D30">
        <v>0.56599999999999995</v>
      </c>
      <c r="E30">
        <v>0.39700000000000002</v>
      </c>
      <c r="F30">
        <v>218.864</v>
      </c>
      <c r="G30">
        <v>76.125</v>
      </c>
      <c r="H30">
        <v>357.62599999999998</v>
      </c>
      <c r="I30">
        <v>172.16800000000001</v>
      </c>
    </row>
    <row r="31" spans="1:21" ht="15.75" customHeight="1">
      <c r="A31" s="4">
        <v>200</v>
      </c>
      <c r="B31">
        <v>0.86399999999999999</v>
      </c>
      <c r="C31">
        <v>0.10199999999999999</v>
      </c>
      <c r="D31">
        <v>0.58399999999999996</v>
      </c>
      <c r="E31">
        <v>0.32700000000000001</v>
      </c>
      <c r="F31">
        <v>239.62100000000001</v>
      </c>
      <c r="G31">
        <v>51.606999999999999</v>
      </c>
      <c r="H31">
        <v>339.26799999999997</v>
      </c>
      <c r="I31">
        <v>133.02000000000001</v>
      </c>
    </row>
    <row r="32" spans="1:21" ht="15.75" customHeight="1">
      <c r="A32" s="4">
        <v>500</v>
      </c>
      <c r="B32">
        <v>1.145</v>
      </c>
      <c r="C32">
        <v>0.105</v>
      </c>
      <c r="D32">
        <v>0.67200000000000004</v>
      </c>
      <c r="E32">
        <v>0.30199999999999999</v>
      </c>
      <c r="F32">
        <v>325.44499999999999</v>
      </c>
      <c r="G32">
        <v>57.939</v>
      </c>
      <c r="H32">
        <v>540.51800000000003</v>
      </c>
      <c r="I32">
        <v>145.404</v>
      </c>
    </row>
    <row r="33" spans="1:9" ht="15.75" customHeight="1">
      <c r="A33" s="4">
        <v>1000</v>
      </c>
      <c r="B33">
        <v>1.1859999999999999</v>
      </c>
      <c r="C33">
        <v>0.114</v>
      </c>
      <c r="D33">
        <v>0.67900000000000005</v>
      </c>
      <c r="E33">
        <v>0.29899999999999999</v>
      </c>
      <c r="F33">
        <v>353.11099999999999</v>
      </c>
      <c r="G33">
        <v>64.403999999999996</v>
      </c>
      <c r="H33">
        <v>728.46799999999996</v>
      </c>
      <c r="I33">
        <v>212.09700000000001</v>
      </c>
    </row>
    <row r="34" spans="1:9" ht="15.75" customHeight="1">
      <c r="A34" s="4">
        <v>2000</v>
      </c>
      <c r="B34">
        <v>1.137</v>
      </c>
      <c r="C34">
        <v>0.126</v>
      </c>
      <c r="D34">
        <v>0.68300000000000005</v>
      </c>
      <c r="E34">
        <v>0.313</v>
      </c>
      <c r="F34">
        <v>331.94099999999997</v>
      </c>
      <c r="G34">
        <v>72.878</v>
      </c>
      <c r="H34">
        <v>694.26900000000001</v>
      </c>
      <c r="I34">
        <v>242.64500000000001</v>
      </c>
    </row>
    <row r="35" spans="1:9" ht="15.75" customHeight="1">
      <c r="A35" s="4">
        <v>5000</v>
      </c>
      <c r="B35">
        <v>1.194</v>
      </c>
      <c r="C35">
        <v>0.19</v>
      </c>
      <c r="D35">
        <v>0.69099999999999995</v>
      </c>
      <c r="E35">
        <v>0.32300000000000001</v>
      </c>
      <c r="F35">
        <v>345.84899999999999</v>
      </c>
      <c r="G35">
        <v>122.331</v>
      </c>
      <c r="H35">
        <v>713.40300000000002</v>
      </c>
      <c r="I35">
        <v>566.79399999999998</v>
      </c>
    </row>
    <row r="36" spans="1:9" ht="15.75" customHeight="1">
      <c r="A36" s="4">
        <v>10000</v>
      </c>
      <c r="B36">
        <v>1.181</v>
      </c>
      <c r="C36">
        <v>0.187</v>
      </c>
      <c r="D36">
        <v>0.69299999999999995</v>
      </c>
      <c r="E36">
        <v>0.32300000000000001</v>
      </c>
      <c r="F36">
        <v>343.79</v>
      </c>
      <c r="G36">
        <v>119.411</v>
      </c>
      <c r="H36">
        <v>726.33900000000006</v>
      </c>
      <c r="I36">
        <v>525.21400000000006</v>
      </c>
    </row>
    <row r="37" spans="1:9" ht="15.75" customHeight="1">
      <c r="A37" s="4">
        <v>20000</v>
      </c>
      <c r="B37">
        <v>1.1599999999999999</v>
      </c>
      <c r="C37">
        <v>0.17799999999999999</v>
      </c>
      <c r="D37">
        <v>0.68899999999999995</v>
      </c>
      <c r="E37">
        <v>0.318</v>
      </c>
      <c r="F37">
        <v>338.238</v>
      </c>
      <c r="G37">
        <v>112.172</v>
      </c>
      <c r="H37">
        <v>721.55700000000002</v>
      </c>
      <c r="I37">
        <v>491.44499999999999</v>
      </c>
    </row>
    <row r="38" spans="1:9" ht="15.75" customHeight="1">
      <c r="A38" s="4">
        <v>50000</v>
      </c>
      <c r="B38">
        <v>1.145</v>
      </c>
      <c r="C38">
        <v>0.18</v>
      </c>
      <c r="D38">
        <v>0.69</v>
      </c>
      <c r="E38">
        <v>0.32100000000000001</v>
      </c>
      <c r="F38">
        <v>331.81400000000002</v>
      </c>
      <c r="G38">
        <v>113.066</v>
      </c>
      <c r="H38">
        <v>721.86400000000003</v>
      </c>
      <c r="I38">
        <v>478.39</v>
      </c>
    </row>
    <row r="39" spans="1:9" ht="15.75" customHeight="1">
      <c r="A39" s="4">
        <v>100000</v>
      </c>
      <c r="B39">
        <v>1.1200000000000001</v>
      </c>
      <c r="C39">
        <v>0.17399999999999999</v>
      </c>
      <c r="D39">
        <v>0.68700000000000006</v>
      </c>
      <c r="E39">
        <v>0.32</v>
      </c>
      <c r="F39">
        <v>323.30900000000003</v>
      </c>
      <c r="G39">
        <v>108.53700000000001</v>
      </c>
      <c r="H39">
        <v>701.51800000000003</v>
      </c>
      <c r="I39">
        <v>447.20100000000002</v>
      </c>
    </row>
    <row r="40" spans="1:9" ht="15.75" customHeight="1">
      <c r="A40" s="4">
        <v>150000</v>
      </c>
      <c r="B40">
        <v>1.1439999999999999</v>
      </c>
      <c r="C40">
        <v>0.17499999999999999</v>
      </c>
      <c r="D40">
        <v>0.68899999999999995</v>
      </c>
      <c r="E40">
        <v>0.32300000000000001</v>
      </c>
      <c r="F40">
        <v>333.64</v>
      </c>
      <c r="G40">
        <v>108.56</v>
      </c>
      <c r="H40">
        <v>730.16700000000003</v>
      </c>
      <c r="I40">
        <v>446.96499999999997</v>
      </c>
    </row>
    <row r="41" spans="1:9" ht="15.75" customHeight="1">
      <c r="A41" s="4">
        <v>200000</v>
      </c>
      <c r="B41">
        <v>1.1399999999999999</v>
      </c>
      <c r="C41">
        <v>0.17299999999999999</v>
      </c>
      <c r="D41">
        <v>0.68899999999999995</v>
      </c>
      <c r="E41">
        <v>0.32200000000000001</v>
      </c>
      <c r="F41">
        <v>332.58199999999999</v>
      </c>
      <c r="G41">
        <v>106.807</v>
      </c>
      <c r="H41">
        <v>729.70799999999997</v>
      </c>
      <c r="I41">
        <v>439.59</v>
      </c>
    </row>
    <row r="42" spans="1:9" ht="15.75" customHeight="1">
      <c r="A42" s="4">
        <v>300000</v>
      </c>
      <c r="B42">
        <v>1.139</v>
      </c>
      <c r="C42">
        <v>0.17399999999999999</v>
      </c>
      <c r="D42">
        <v>0.68899999999999995</v>
      </c>
      <c r="E42">
        <v>0.32200000000000001</v>
      </c>
      <c r="F42">
        <v>332.34500000000003</v>
      </c>
      <c r="G42">
        <v>107.739</v>
      </c>
      <c r="H42">
        <v>728.13400000000001</v>
      </c>
      <c r="I42">
        <v>444.4</v>
      </c>
    </row>
    <row r="43" spans="1:9" ht="15.75" customHeight="1">
      <c r="A43" s="4">
        <v>350000</v>
      </c>
      <c r="B43">
        <v>1.1399999999999999</v>
      </c>
      <c r="C43">
        <v>0.17699999999999999</v>
      </c>
      <c r="D43">
        <v>0.68899999999999995</v>
      </c>
      <c r="E43">
        <v>0.32200000000000001</v>
      </c>
      <c r="F43">
        <v>332.78899999999999</v>
      </c>
      <c r="G43">
        <v>109.717</v>
      </c>
      <c r="H43">
        <v>729.85</v>
      </c>
      <c r="I43">
        <v>454.30599999999998</v>
      </c>
    </row>
    <row r="44" spans="1:9" ht="15.75" customHeight="1">
      <c r="A44" s="4">
        <v>400000</v>
      </c>
      <c r="B44">
        <v>1.1419999999999999</v>
      </c>
      <c r="C44">
        <v>0.17699999999999999</v>
      </c>
      <c r="D44">
        <v>0.68899999999999995</v>
      </c>
      <c r="E44">
        <v>0.32300000000000001</v>
      </c>
      <c r="F44">
        <v>333.44200000000001</v>
      </c>
      <c r="G44">
        <v>110.004</v>
      </c>
      <c r="H44">
        <v>731.49599999999998</v>
      </c>
      <c r="I44">
        <v>453.62599999999998</v>
      </c>
    </row>
    <row r="45" spans="1:9" ht="15.75" customHeight="1">
      <c r="A45" s="4">
        <v>500000</v>
      </c>
      <c r="B45">
        <v>1.1439999999999999</v>
      </c>
      <c r="C45">
        <v>0.17599999999999999</v>
      </c>
      <c r="D45">
        <v>0.68899999999999995</v>
      </c>
      <c r="E45">
        <v>0.32200000000000001</v>
      </c>
      <c r="F45">
        <v>334.10300000000001</v>
      </c>
      <c r="G45">
        <v>109.48</v>
      </c>
      <c r="H45">
        <v>735.92100000000005</v>
      </c>
      <c r="I45">
        <v>449.25099999999998</v>
      </c>
    </row>
    <row r="46" spans="1:9" ht="15.75" customHeight="1">
      <c r="A46" s="4">
        <v>1000000</v>
      </c>
      <c r="B46">
        <v>1.137</v>
      </c>
      <c r="C46">
        <v>0.17399999999999999</v>
      </c>
      <c r="D46">
        <v>0.68799999999999994</v>
      </c>
      <c r="E46">
        <v>0.32100000000000001</v>
      </c>
      <c r="F46">
        <v>331.411</v>
      </c>
      <c r="G46">
        <v>107.861</v>
      </c>
      <c r="H46">
        <v>736.09299999999996</v>
      </c>
      <c r="I46">
        <v>439.49299999999999</v>
      </c>
    </row>
  </sheetData>
  <mergeCells count="1">
    <mergeCell ref="A1:B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3C42-FA80-4577-8273-F47AD88BC1D3}">
  <sheetPr>
    <outlinePr summaryBelow="0" summaryRight="0"/>
  </sheetPr>
  <dimension ref="A1:U46"/>
  <sheetViews>
    <sheetView zoomScale="85" zoomScaleNormal="85" workbookViewId="0">
      <selection sqref="A1:B2"/>
    </sheetView>
  </sheetViews>
  <sheetFormatPr defaultColWidth="12.5703125" defaultRowHeight="15.75" customHeight="1"/>
  <sheetData>
    <row r="1" spans="1:21" ht="15.75" customHeight="1">
      <c r="A1" s="43" t="s">
        <v>63</v>
      </c>
      <c r="B1" s="40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3"/>
      <c r="K1" s="3"/>
    </row>
    <row r="2" spans="1:21" ht="14.25">
      <c r="A2" s="41"/>
      <c r="B2" s="42"/>
      <c r="C2" s="4">
        <v>2</v>
      </c>
      <c r="D2" s="19" t="s">
        <v>30</v>
      </c>
      <c r="E2" s="18" t="s">
        <v>56</v>
      </c>
      <c r="F2" s="20">
        <v>176.869</v>
      </c>
      <c r="G2" s="4">
        <v>200</v>
      </c>
      <c r="H2" s="4">
        <v>0.64700000000000002</v>
      </c>
      <c r="I2" s="5"/>
      <c r="J2" s="6"/>
      <c r="K2" s="6"/>
    </row>
    <row r="3" spans="1:21" ht="15.7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22" t="s">
        <v>37</v>
      </c>
      <c r="J3" s="1" t="s">
        <v>15</v>
      </c>
      <c r="K3" s="1" t="s">
        <v>16</v>
      </c>
      <c r="M3" t="s">
        <v>45</v>
      </c>
      <c r="N3" t="s">
        <v>46</v>
      </c>
      <c r="O3" t="s">
        <v>47</v>
      </c>
      <c r="P3" t="s">
        <v>48</v>
      </c>
      <c r="Q3" t="s">
        <v>49</v>
      </c>
      <c r="R3" t="s">
        <v>50</v>
      </c>
      <c r="S3" t="s">
        <v>51</v>
      </c>
      <c r="T3" t="s">
        <v>52</v>
      </c>
      <c r="U3" t="s">
        <v>53</v>
      </c>
    </row>
    <row r="4" spans="1:21" ht="14.25">
      <c r="A4" s="4">
        <v>10</v>
      </c>
      <c r="B4">
        <v>4</v>
      </c>
      <c r="C4" s="8">
        <f>ROUND(B4/A4,4)</f>
        <v>0.4</v>
      </c>
      <c r="D4" s="8" t="str">
        <f>IFERROR(ABS(C4/C3-1), "-")</f>
        <v>-</v>
      </c>
      <c r="E4" s="9">
        <f>B27+C27</f>
        <v>0.27100000000000002</v>
      </c>
      <c r="F4">
        <f>(D27+E27)/2</f>
        <v>0.50350000000000006</v>
      </c>
      <c r="G4">
        <f>0.7*F27+0.3*G27</f>
        <v>141.68669999999997</v>
      </c>
      <c r="H4" s="8" t="str">
        <f>IFERROR(ABS(G4/G3-1), "-")</f>
        <v>-</v>
      </c>
      <c r="I4" s="9">
        <f>0.7*H27+0.3*I27</f>
        <v>13.2714</v>
      </c>
      <c r="J4" s="10">
        <f>ROUND(2.576*I4/SQRT(A4),3)</f>
        <v>10.811</v>
      </c>
      <c r="K4" s="8">
        <f>J4/G4</f>
        <v>7.6302151154624978E-2</v>
      </c>
      <c r="M4">
        <v>4</v>
      </c>
      <c r="N4">
        <v>0.53</v>
      </c>
      <c r="O4">
        <v>0.47699999999999998</v>
      </c>
      <c r="P4">
        <v>0.24299999999999999</v>
      </c>
      <c r="Q4">
        <v>2.8000000000000001E-2</v>
      </c>
      <c r="R4">
        <v>192.93</v>
      </c>
      <c r="S4">
        <v>22.119</v>
      </c>
      <c r="T4">
        <v>0</v>
      </c>
      <c r="U4">
        <v>44.238</v>
      </c>
    </row>
    <row r="5" spans="1:21" ht="14.25">
      <c r="A5" s="4">
        <v>20</v>
      </c>
      <c r="B5">
        <v>5</v>
      </c>
      <c r="C5" s="8">
        <f t="shared" ref="C5:C23" si="0">ROUND(B5/A5,4)</f>
        <v>0.25</v>
      </c>
      <c r="D5" s="8">
        <f t="shared" ref="D5:D23" si="1">IFERROR(ABS(C5/C4-1), "-")</f>
        <v>0.375</v>
      </c>
      <c r="E5" s="9">
        <f t="shared" ref="E5:E23" si="2">B28+C28</f>
        <v>0.29100000000000004</v>
      </c>
      <c r="F5">
        <f t="shared" ref="F5:F23" si="3">(D28+E28)/2</f>
        <v>0.50800000000000001</v>
      </c>
      <c r="G5">
        <f t="shared" ref="G5:G23" si="4">0.7*F28+0.3*G28</f>
        <v>103.4552</v>
      </c>
      <c r="H5" s="8">
        <f t="shared" ref="H5:H23" si="5">IFERROR(ABS(G5/G4-1), "-")</f>
        <v>0.269831254450841</v>
      </c>
      <c r="I5" s="9">
        <f t="shared" ref="I5:I23" si="6">0.7*H28+0.3*I28</f>
        <v>280.06779999999998</v>
      </c>
      <c r="J5" s="10">
        <f t="shared" ref="J5:J23" si="7">ROUND(2.576*I5/SQRT(A5),3)</f>
        <v>161.322</v>
      </c>
      <c r="K5" s="8">
        <f t="shared" ref="K5:K23" si="8">J5/G5</f>
        <v>1.559341628067028</v>
      </c>
      <c r="M5">
        <v>5</v>
      </c>
      <c r="N5">
        <v>0.54900000000000004</v>
      </c>
      <c r="O5">
        <v>0.46700000000000003</v>
      </c>
      <c r="P5">
        <v>0.27</v>
      </c>
      <c r="Q5">
        <v>2.1000000000000001E-2</v>
      </c>
      <c r="R5">
        <v>142.376</v>
      </c>
      <c r="S5">
        <v>12.64</v>
      </c>
      <c r="T5">
        <v>385.76499999999999</v>
      </c>
      <c r="U5">
        <v>33.441000000000003</v>
      </c>
    </row>
    <row r="6" spans="1:21" ht="14.25">
      <c r="A6" s="4">
        <v>50</v>
      </c>
      <c r="B6">
        <v>8</v>
      </c>
      <c r="C6" s="8">
        <f t="shared" si="0"/>
        <v>0.16</v>
      </c>
      <c r="D6" s="8">
        <f t="shared" si="1"/>
        <v>0.36</v>
      </c>
      <c r="E6" s="9">
        <f t="shared" si="2"/>
        <v>0.35900000000000004</v>
      </c>
      <c r="F6">
        <f t="shared" si="3"/>
        <v>0.47350000000000003</v>
      </c>
      <c r="G6">
        <f t="shared" si="4"/>
        <v>74.300799999999995</v>
      </c>
      <c r="H6" s="8">
        <f t="shared" si="5"/>
        <v>0.28180700438450657</v>
      </c>
      <c r="I6" s="9">
        <f t="shared" si="6"/>
        <v>159.21289999999999</v>
      </c>
      <c r="J6" s="10">
        <f t="shared" si="7"/>
        <v>58.000999999999998</v>
      </c>
      <c r="K6" s="8">
        <f t="shared" si="8"/>
        <v>0.7806241655540721</v>
      </c>
      <c r="M6">
        <v>8</v>
      </c>
      <c r="N6">
        <v>0.61399999999999999</v>
      </c>
      <c r="O6">
        <v>0.33300000000000002</v>
      </c>
      <c r="P6">
        <v>0.33200000000000002</v>
      </c>
      <c r="Q6">
        <v>2.7E-2</v>
      </c>
      <c r="R6">
        <v>98.89</v>
      </c>
      <c r="S6">
        <v>16.925999999999998</v>
      </c>
      <c r="T6">
        <v>211.53800000000001</v>
      </c>
      <c r="U6">
        <v>37.121000000000002</v>
      </c>
    </row>
    <row r="7" spans="1:21" ht="14.25">
      <c r="A7" s="4">
        <v>100</v>
      </c>
      <c r="B7">
        <v>46</v>
      </c>
      <c r="C7" s="8">
        <f t="shared" si="0"/>
        <v>0.46</v>
      </c>
      <c r="D7" s="8">
        <f t="shared" si="1"/>
        <v>1.875</v>
      </c>
      <c r="E7" s="9">
        <f t="shared" si="2"/>
        <v>0.63500000000000001</v>
      </c>
      <c r="F7">
        <f t="shared" si="3"/>
        <v>0.497</v>
      </c>
      <c r="G7">
        <f t="shared" si="4"/>
        <v>229.90249999999997</v>
      </c>
      <c r="H7" s="8">
        <f t="shared" si="5"/>
        <v>2.0942129829019338</v>
      </c>
      <c r="I7" s="9">
        <f t="shared" si="6"/>
        <v>225.4725</v>
      </c>
      <c r="J7" s="10">
        <f t="shared" si="7"/>
        <v>58.082000000000001</v>
      </c>
      <c r="K7" s="8">
        <f t="shared" si="8"/>
        <v>0.25263753112732573</v>
      </c>
      <c r="M7">
        <v>46</v>
      </c>
      <c r="N7">
        <v>0.79100000000000004</v>
      </c>
      <c r="O7">
        <v>0.20300000000000001</v>
      </c>
      <c r="P7">
        <v>0.622</v>
      </c>
      <c r="Q7">
        <v>1.2999999999999999E-2</v>
      </c>
      <c r="R7">
        <v>323.81599999999997</v>
      </c>
      <c r="S7">
        <v>10.771000000000001</v>
      </c>
      <c r="T7">
        <v>309.08699999999999</v>
      </c>
      <c r="U7">
        <v>30.372</v>
      </c>
    </row>
    <row r="8" spans="1:21" ht="14.25">
      <c r="A8" s="4">
        <v>200</v>
      </c>
      <c r="B8">
        <v>78</v>
      </c>
      <c r="C8" s="8">
        <f t="shared" si="0"/>
        <v>0.39</v>
      </c>
      <c r="D8" s="8">
        <f t="shared" si="1"/>
        <v>0.15217391304347827</v>
      </c>
      <c r="E8" s="9">
        <f t="shared" si="2"/>
        <v>0.67499999999999993</v>
      </c>
      <c r="F8">
        <f t="shared" si="3"/>
        <v>0.53849999999999998</v>
      </c>
      <c r="G8">
        <f t="shared" si="4"/>
        <v>220.726</v>
      </c>
      <c r="H8" s="8">
        <f t="shared" si="5"/>
        <v>3.9914746468611595E-2</v>
      </c>
      <c r="I8" s="9">
        <f t="shared" si="6"/>
        <v>923.98879999999997</v>
      </c>
      <c r="J8" s="10">
        <f t="shared" si="7"/>
        <v>168.30500000000001</v>
      </c>
      <c r="K8" s="8">
        <f t="shared" si="8"/>
        <v>0.76250645596803279</v>
      </c>
      <c r="M8">
        <v>78</v>
      </c>
      <c r="N8">
        <v>0.76600000000000001</v>
      </c>
      <c r="O8">
        <v>0.311</v>
      </c>
      <c r="P8">
        <v>0.58299999999999996</v>
      </c>
      <c r="Q8">
        <v>9.1999999999999998E-2</v>
      </c>
      <c r="R8">
        <v>291.08199999999999</v>
      </c>
      <c r="S8">
        <v>56.561999999999998</v>
      </c>
      <c r="T8">
        <v>1240.829</v>
      </c>
      <c r="U8">
        <v>184.69499999999999</v>
      </c>
    </row>
    <row r="9" spans="1:21" ht="14.25">
      <c r="A9" s="4">
        <v>500</v>
      </c>
      <c r="B9">
        <v>128</v>
      </c>
      <c r="C9" s="8">
        <f t="shared" si="0"/>
        <v>0.25600000000000001</v>
      </c>
      <c r="D9" s="8">
        <f t="shared" si="1"/>
        <v>0.34358974358974359</v>
      </c>
      <c r="E9" s="9">
        <f t="shared" si="2"/>
        <v>0.48599999999999999</v>
      </c>
      <c r="F9">
        <f t="shared" si="3"/>
        <v>0.47050000000000003</v>
      </c>
      <c r="G9">
        <f t="shared" si="4"/>
        <v>118.2869</v>
      </c>
      <c r="H9" s="8">
        <f t="shared" si="5"/>
        <v>0.46410074028433446</v>
      </c>
      <c r="I9" s="9">
        <f t="shared" si="6"/>
        <v>564.29329999999993</v>
      </c>
      <c r="J9" s="10">
        <f t="shared" si="7"/>
        <v>65.007999999999996</v>
      </c>
      <c r="K9" s="8">
        <f t="shared" si="8"/>
        <v>0.54957903199762603</v>
      </c>
      <c r="M9">
        <v>128</v>
      </c>
      <c r="N9">
        <v>0.65</v>
      </c>
      <c r="O9">
        <v>0.29099999999999998</v>
      </c>
      <c r="P9">
        <v>0.38400000000000001</v>
      </c>
      <c r="Q9">
        <v>0.10199999999999999</v>
      </c>
      <c r="R9">
        <v>142.03100000000001</v>
      </c>
      <c r="S9">
        <v>62.884</v>
      </c>
      <c r="T9">
        <v>719.351</v>
      </c>
      <c r="U9">
        <v>202.49199999999999</v>
      </c>
    </row>
    <row r="10" spans="1:21" ht="14.25">
      <c r="A10" s="4">
        <v>1000</v>
      </c>
      <c r="B10">
        <v>223</v>
      </c>
      <c r="C10" s="8">
        <f t="shared" si="0"/>
        <v>0.223</v>
      </c>
      <c r="D10" s="8">
        <f t="shared" si="1"/>
        <v>0.12890625</v>
      </c>
      <c r="E10" s="9">
        <f t="shared" si="2"/>
        <v>0.502</v>
      </c>
      <c r="F10">
        <f t="shared" si="3"/>
        <v>0.46350000000000002</v>
      </c>
      <c r="G10">
        <f t="shared" si="4"/>
        <v>112.2504</v>
      </c>
      <c r="H10" s="8">
        <f t="shared" si="5"/>
        <v>5.1032701000702563E-2</v>
      </c>
      <c r="I10" s="9">
        <f t="shared" si="6"/>
        <v>489.52140000000003</v>
      </c>
      <c r="J10" s="10">
        <f t="shared" si="7"/>
        <v>39.877000000000002</v>
      </c>
      <c r="K10" s="8">
        <f t="shared" si="8"/>
        <v>0.35525040445290174</v>
      </c>
      <c r="M10">
        <v>223</v>
      </c>
      <c r="N10">
        <v>0.60299999999999998</v>
      </c>
      <c r="O10">
        <v>0.32400000000000001</v>
      </c>
      <c r="P10">
        <v>0.32</v>
      </c>
      <c r="Q10">
        <v>0.182</v>
      </c>
      <c r="R10">
        <v>112.34699999999999</v>
      </c>
      <c r="S10">
        <v>112.02500000000001</v>
      </c>
      <c r="T10">
        <v>529.17600000000004</v>
      </c>
      <c r="U10">
        <v>396.99400000000003</v>
      </c>
    </row>
    <row r="11" spans="1:21" ht="14.25">
      <c r="A11" s="4">
        <v>2000</v>
      </c>
      <c r="B11">
        <v>430</v>
      </c>
      <c r="C11" s="8">
        <f t="shared" si="0"/>
        <v>0.215</v>
      </c>
      <c r="D11" s="8">
        <f t="shared" si="1"/>
        <v>3.5874439461883401E-2</v>
      </c>
      <c r="E11" s="9">
        <f t="shared" si="2"/>
        <v>0.52800000000000002</v>
      </c>
      <c r="F11">
        <f t="shared" si="3"/>
        <v>0.46950000000000003</v>
      </c>
      <c r="G11">
        <f t="shared" si="4"/>
        <v>116.82979999999999</v>
      </c>
      <c r="H11" s="8">
        <f t="shared" si="5"/>
        <v>4.0796291149073793E-2</v>
      </c>
      <c r="I11" s="9">
        <f t="shared" si="6"/>
        <v>479.17429999999996</v>
      </c>
      <c r="J11" s="10">
        <f t="shared" si="7"/>
        <v>27.600999999999999</v>
      </c>
      <c r="K11" s="8">
        <f t="shared" si="8"/>
        <v>0.23624965548173499</v>
      </c>
      <c r="M11">
        <v>430</v>
      </c>
      <c r="N11">
        <v>0.60499999999999998</v>
      </c>
      <c r="O11">
        <v>0.33400000000000002</v>
      </c>
      <c r="P11">
        <v>0.32400000000000001</v>
      </c>
      <c r="Q11">
        <v>0.20399999999999999</v>
      </c>
      <c r="R11">
        <v>113.828</v>
      </c>
      <c r="S11">
        <v>123.834</v>
      </c>
      <c r="T11">
        <v>487.06700000000001</v>
      </c>
      <c r="U11">
        <v>460.75799999999998</v>
      </c>
    </row>
    <row r="12" spans="1:21" ht="14.25">
      <c r="A12" s="4">
        <v>5000</v>
      </c>
      <c r="B12">
        <v>1016</v>
      </c>
      <c r="C12" s="8">
        <f t="shared" si="0"/>
        <v>0.20319999999999999</v>
      </c>
      <c r="D12" s="8">
        <f t="shared" si="1"/>
        <v>5.4883720930232527E-2</v>
      </c>
      <c r="E12" s="9">
        <f t="shared" si="2"/>
        <v>0.504</v>
      </c>
      <c r="F12">
        <f t="shared" si="3"/>
        <v>0.46499999999999997</v>
      </c>
      <c r="G12">
        <f t="shared" si="4"/>
        <v>111.286</v>
      </c>
      <c r="H12" s="8">
        <f t="shared" si="5"/>
        <v>4.7451934352365499E-2</v>
      </c>
      <c r="I12" s="9">
        <f t="shared" si="6"/>
        <v>429.17289999999991</v>
      </c>
      <c r="J12" s="10">
        <f t="shared" si="7"/>
        <v>15.635</v>
      </c>
      <c r="K12" s="8">
        <f t="shared" si="8"/>
        <v>0.14049386266017289</v>
      </c>
      <c r="M12">
        <v>1016</v>
      </c>
      <c r="N12">
        <v>0.59799999999999998</v>
      </c>
      <c r="O12">
        <v>0.33200000000000002</v>
      </c>
      <c r="P12">
        <v>0.308</v>
      </c>
      <c r="Q12">
        <v>0.19600000000000001</v>
      </c>
      <c r="R12">
        <v>107.878</v>
      </c>
      <c r="S12">
        <v>119.238</v>
      </c>
      <c r="T12">
        <v>419.15499999999997</v>
      </c>
      <c r="U12">
        <v>452.548</v>
      </c>
    </row>
    <row r="13" spans="1:21" ht="14.25">
      <c r="A13" s="4">
        <v>10000</v>
      </c>
      <c r="B13">
        <v>1924</v>
      </c>
      <c r="C13" s="8">
        <f t="shared" si="0"/>
        <v>0.19239999999999999</v>
      </c>
      <c r="D13" s="8">
        <f t="shared" si="1"/>
        <v>5.3149606299212615E-2</v>
      </c>
      <c r="E13" s="9">
        <f t="shared" si="2"/>
        <v>0.47099999999999997</v>
      </c>
      <c r="F13">
        <f t="shared" si="3"/>
        <v>0.45650000000000002</v>
      </c>
      <c r="G13">
        <f t="shared" si="4"/>
        <v>102.8552</v>
      </c>
      <c r="H13" s="8">
        <f t="shared" si="5"/>
        <v>7.5757956975720298E-2</v>
      </c>
      <c r="I13" s="9">
        <f t="shared" si="6"/>
        <v>388.19939999999997</v>
      </c>
      <c r="J13" s="10">
        <f t="shared" si="7"/>
        <v>10</v>
      </c>
      <c r="K13" s="8">
        <f t="shared" si="8"/>
        <v>9.7224058676663894E-2</v>
      </c>
      <c r="M13">
        <v>1924</v>
      </c>
      <c r="N13">
        <v>0.59</v>
      </c>
      <c r="O13">
        <v>0.32300000000000001</v>
      </c>
      <c r="P13">
        <v>0.29399999999999998</v>
      </c>
      <c r="Q13">
        <v>0.17699999999999999</v>
      </c>
      <c r="R13">
        <v>101.063</v>
      </c>
      <c r="S13">
        <v>107.03700000000001</v>
      </c>
      <c r="T13">
        <v>378.678</v>
      </c>
      <c r="U13">
        <v>410.416</v>
      </c>
    </row>
    <row r="14" spans="1:21" ht="14.25">
      <c r="A14" s="4">
        <v>20000</v>
      </c>
      <c r="B14">
        <v>3769</v>
      </c>
      <c r="C14" s="8">
        <f t="shared" si="0"/>
        <v>0.1885</v>
      </c>
      <c r="D14" s="8">
        <f t="shared" si="1"/>
        <v>2.0270270270270174E-2</v>
      </c>
      <c r="E14" s="9">
        <f t="shared" si="2"/>
        <v>0.45499999999999996</v>
      </c>
      <c r="F14">
        <f t="shared" si="3"/>
        <v>0.44950000000000001</v>
      </c>
      <c r="G14">
        <f t="shared" si="4"/>
        <v>99.920299999999997</v>
      </c>
      <c r="H14" s="8">
        <f t="shared" si="5"/>
        <v>2.8534288981014067E-2</v>
      </c>
      <c r="I14" s="9">
        <f t="shared" si="6"/>
        <v>372.74599999999998</v>
      </c>
      <c r="J14" s="10">
        <f t="shared" si="7"/>
        <v>6.79</v>
      </c>
      <c r="K14" s="8">
        <f t="shared" si="8"/>
        <v>6.7954159465093686E-2</v>
      </c>
      <c r="M14">
        <v>3769</v>
      </c>
      <c r="N14">
        <v>0.57999999999999996</v>
      </c>
      <c r="O14">
        <v>0.31900000000000001</v>
      </c>
      <c r="P14">
        <v>0.28299999999999997</v>
      </c>
      <c r="Q14">
        <v>0.17199999999999999</v>
      </c>
      <c r="R14">
        <v>96.869</v>
      </c>
      <c r="S14">
        <v>107.04</v>
      </c>
      <c r="T14">
        <v>353.80399999999997</v>
      </c>
      <c r="U14">
        <v>416.94400000000002</v>
      </c>
    </row>
    <row r="15" spans="1:21" ht="14.25">
      <c r="A15" s="4">
        <v>50000</v>
      </c>
      <c r="B15">
        <v>9582</v>
      </c>
      <c r="C15" s="8">
        <f t="shared" si="0"/>
        <v>0.19159999999999999</v>
      </c>
      <c r="D15" s="8">
        <f t="shared" si="1"/>
        <v>1.6445623342175031E-2</v>
      </c>
      <c r="E15" s="9">
        <f t="shared" si="2"/>
        <v>0.45799999999999996</v>
      </c>
      <c r="F15">
        <f t="shared" si="3"/>
        <v>0.45350000000000001</v>
      </c>
      <c r="G15">
        <f t="shared" si="4"/>
        <v>100.36259999999999</v>
      </c>
      <c r="H15" s="8">
        <f t="shared" si="5"/>
        <v>4.4265279427702087E-3</v>
      </c>
      <c r="I15" s="9">
        <f t="shared" si="6"/>
        <v>391.56799999999998</v>
      </c>
      <c r="J15" s="10">
        <f t="shared" si="7"/>
        <v>4.5110000000000001</v>
      </c>
      <c r="K15" s="8">
        <f t="shared" si="8"/>
        <v>4.4947022097873122E-2</v>
      </c>
      <c r="M15">
        <v>9582</v>
      </c>
      <c r="N15">
        <v>0.59</v>
      </c>
      <c r="O15">
        <v>0.317</v>
      </c>
      <c r="P15">
        <v>0.28899999999999998</v>
      </c>
      <c r="Q15">
        <v>0.16900000000000001</v>
      </c>
      <c r="R15">
        <v>98.507999999999996</v>
      </c>
      <c r="S15">
        <v>104.69</v>
      </c>
      <c r="T15">
        <v>376.19600000000003</v>
      </c>
      <c r="U15">
        <v>427.43599999999998</v>
      </c>
    </row>
    <row r="16" spans="1:21" ht="14.25">
      <c r="A16" s="4">
        <v>100000</v>
      </c>
      <c r="B16">
        <v>19244</v>
      </c>
      <c r="C16" s="8">
        <f t="shared" si="0"/>
        <v>0.19239999999999999</v>
      </c>
      <c r="D16" s="8">
        <f t="shared" si="1"/>
        <v>4.1753653444676075E-3</v>
      </c>
      <c r="E16" s="9">
        <f t="shared" si="2"/>
        <v>0.46599999999999997</v>
      </c>
      <c r="F16">
        <f t="shared" si="3"/>
        <v>0.45650000000000002</v>
      </c>
      <c r="G16">
        <f t="shared" si="4"/>
        <v>101.526</v>
      </c>
      <c r="H16" s="8">
        <f t="shared" si="5"/>
        <v>1.1591967525751645E-2</v>
      </c>
      <c r="I16" s="9">
        <f t="shared" si="6"/>
        <v>393.83199999999999</v>
      </c>
      <c r="J16" s="10">
        <f t="shared" si="7"/>
        <v>3.2080000000000002</v>
      </c>
      <c r="K16" s="8">
        <f t="shared" si="8"/>
        <v>3.1597817307881727E-2</v>
      </c>
      <c r="M16">
        <v>19244</v>
      </c>
      <c r="N16">
        <v>0.58899999999999997</v>
      </c>
      <c r="O16">
        <v>0.32400000000000001</v>
      </c>
      <c r="P16">
        <v>0.28899999999999998</v>
      </c>
      <c r="Q16">
        <v>0.17699999999999999</v>
      </c>
      <c r="R16">
        <v>98.01</v>
      </c>
      <c r="S16">
        <v>109.73</v>
      </c>
      <c r="T16">
        <v>374.32</v>
      </c>
      <c r="U16">
        <v>439.36</v>
      </c>
    </row>
    <row r="17" spans="1:21" ht="14.25">
      <c r="A17" s="4">
        <v>150000</v>
      </c>
      <c r="B17">
        <v>28816</v>
      </c>
      <c r="C17" s="8">
        <f t="shared" si="0"/>
        <v>0.19209999999999999</v>
      </c>
      <c r="D17" s="8">
        <f t="shared" si="1"/>
        <v>1.5592515592515177E-3</v>
      </c>
      <c r="E17" s="9">
        <f t="shared" si="2"/>
        <v>0.46399999999999997</v>
      </c>
      <c r="F17">
        <f t="shared" si="3"/>
        <v>0.45599999999999996</v>
      </c>
      <c r="G17">
        <f t="shared" si="4"/>
        <v>101.27069999999999</v>
      </c>
      <c r="H17" s="8">
        <f t="shared" si="5"/>
        <v>2.5146267951067225E-3</v>
      </c>
      <c r="I17" s="9">
        <f t="shared" si="6"/>
        <v>391.4325</v>
      </c>
      <c r="J17" s="10">
        <f t="shared" si="7"/>
        <v>2.6030000000000002</v>
      </c>
      <c r="K17" s="8">
        <f t="shared" si="8"/>
        <v>2.5703387060620697E-2</v>
      </c>
      <c r="M17">
        <v>28816</v>
      </c>
      <c r="N17">
        <v>0.58899999999999997</v>
      </c>
      <c r="O17">
        <v>0.32300000000000001</v>
      </c>
      <c r="P17">
        <v>0.28799999999999998</v>
      </c>
      <c r="Q17">
        <v>0.17599999999999999</v>
      </c>
      <c r="R17">
        <v>97.733999999999995</v>
      </c>
      <c r="S17">
        <v>109.523</v>
      </c>
      <c r="T17">
        <v>371.24099999999999</v>
      </c>
      <c r="U17">
        <v>438.54599999999999</v>
      </c>
    </row>
    <row r="18" spans="1:21" ht="14.25">
      <c r="A18" s="4">
        <v>200000</v>
      </c>
      <c r="B18">
        <v>38354</v>
      </c>
      <c r="C18" s="8">
        <f t="shared" si="0"/>
        <v>0.1918</v>
      </c>
      <c r="D18" s="8">
        <f t="shared" si="1"/>
        <v>1.561686621551206E-3</v>
      </c>
      <c r="E18" s="9">
        <f t="shared" si="2"/>
        <v>0.46199999999999997</v>
      </c>
      <c r="F18">
        <f t="shared" si="3"/>
        <v>0.45550000000000002</v>
      </c>
      <c r="G18">
        <f t="shared" si="4"/>
        <v>100.7816</v>
      </c>
      <c r="H18" s="8">
        <f t="shared" si="5"/>
        <v>4.8296298929502157E-3</v>
      </c>
      <c r="I18" s="9">
        <f t="shared" si="6"/>
        <v>388.95489999999995</v>
      </c>
      <c r="J18" s="10">
        <f t="shared" si="7"/>
        <v>2.2400000000000002</v>
      </c>
      <c r="K18" s="8">
        <f t="shared" si="8"/>
        <v>2.2226279400207976E-2</v>
      </c>
      <c r="M18">
        <v>38354</v>
      </c>
      <c r="N18">
        <v>0.58899999999999997</v>
      </c>
      <c r="O18">
        <v>0.32200000000000001</v>
      </c>
      <c r="P18">
        <v>0.28799999999999998</v>
      </c>
      <c r="Q18">
        <v>0.17399999999999999</v>
      </c>
      <c r="R18">
        <v>97.492999999999995</v>
      </c>
      <c r="S18">
        <v>108.455</v>
      </c>
      <c r="T18">
        <v>369.42399999999998</v>
      </c>
      <c r="U18">
        <v>434.52699999999999</v>
      </c>
    </row>
    <row r="19" spans="1:21" ht="15">
      <c r="A19" s="25">
        <v>300000</v>
      </c>
      <c r="B19" s="29">
        <v>57729</v>
      </c>
      <c r="C19" s="27">
        <f t="shared" si="0"/>
        <v>0.19239999999999999</v>
      </c>
      <c r="D19" s="27">
        <f t="shared" si="1"/>
        <v>3.1282586027110426E-3</v>
      </c>
      <c r="E19" s="28">
        <f t="shared" si="2"/>
        <v>0.46199999999999997</v>
      </c>
      <c r="F19" s="29">
        <f t="shared" si="3"/>
        <v>0.45499999999999996</v>
      </c>
      <c r="G19" s="29">
        <f t="shared" si="4"/>
        <v>100.864</v>
      </c>
      <c r="H19" s="27">
        <f t="shared" si="5"/>
        <v>8.1760956365051207E-4</v>
      </c>
      <c r="I19" s="28">
        <f t="shared" si="6"/>
        <v>391.39649999999995</v>
      </c>
      <c r="J19" s="30">
        <f t="shared" si="7"/>
        <v>1.841</v>
      </c>
      <c r="K19" s="27">
        <f t="shared" si="8"/>
        <v>1.8252300126903553E-2</v>
      </c>
      <c r="M19">
        <v>57729</v>
      </c>
      <c r="N19">
        <v>0.59099999999999997</v>
      </c>
      <c r="O19">
        <v>0.31900000000000001</v>
      </c>
      <c r="P19">
        <v>0.28999999999999998</v>
      </c>
      <c r="Q19">
        <v>0.17199999999999999</v>
      </c>
      <c r="R19">
        <v>98.23</v>
      </c>
      <c r="S19">
        <v>107.01</v>
      </c>
      <c r="T19">
        <v>369.97199999999998</v>
      </c>
      <c r="U19">
        <v>441.387</v>
      </c>
    </row>
    <row r="20" spans="1:21" ht="14.25">
      <c r="A20" s="4">
        <v>350000</v>
      </c>
      <c r="B20">
        <v>67347</v>
      </c>
      <c r="C20" s="8">
        <f>ROUND(B20/A20,4)</f>
        <v>0.19239999999999999</v>
      </c>
      <c r="D20" s="8">
        <f t="shared" si="1"/>
        <v>0</v>
      </c>
      <c r="E20" s="9">
        <f t="shared" si="2"/>
        <v>0.46199999999999997</v>
      </c>
      <c r="F20">
        <f t="shared" si="3"/>
        <v>0.45550000000000002</v>
      </c>
      <c r="G20">
        <f t="shared" si="4"/>
        <v>101.1583</v>
      </c>
      <c r="H20" s="8">
        <f t="shared" si="5"/>
        <v>2.9177902918779974E-3</v>
      </c>
      <c r="I20" s="9">
        <f t="shared" si="6"/>
        <v>391.0231</v>
      </c>
      <c r="J20" s="10">
        <f t="shared" si="7"/>
        <v>1.7030000000000001</v>
      </c>
      <c r="K20" s="8">
        <f t="shared" si="8"/>
        <v>1.683500019276718E-2</v>
      </c>
      <c r="M20">
        <v>67347</v>
      </c>
      <c r="N20">
        <v>0.59099999999999997</v>
      </c>
      <c r="O20">
        <v>0.32</v>
      </c>
      <c r="P20">
        <v>0.28899999999999998</v>
      </c>
      <c r="Q20">
        <v>0.17299999999999999</v>
      </c>
      <c r="R20">
        <v>98.137</v>
      </c>
      <c r="S20">
        <v>108.208</v>
      </c>
      <c r="T20">
        <v>367.88799999999998</v>
      </c>
      <c r="U20">
        <v>445.005</v>
      </c>
    </row>
    <row r="21" spans="1:21" ht="14.25">
      <c r="A21" s="4">
        <v>400000</v>
      </c>
      <c r="B21">
        <v>76580</v>
      </c>
      <c r="C21" s="8">
        <f t="shared" si="0"/>
        <v>0.1915</v>
      </c>
      <c r="D21" s="8">
        <f t="shared" si="1"/>
        <v>4.6777546777545531E-3</v>
      </c>
      <c r="E21" s="9">
        <f t="shared" si="2"/>
        <v>0.45999999999999996</v>
      </c>
      <c r="F21">
        <f t="shared" si="3"/>
        <v>0.45499999999999996</v>
      </c>
      <c r="G21">
        <f t="shared" si="4"/>
        <v>100.4726</v>
      </c>
      <c r="H21" s="8">
        <f t="shared" si="5"/>
        <v>6.7784848104406326E-3</v>
      </c>
      <c r="I21" s="9">
        <f t="shared" si="6"/>
        <v>389.1037</v>
      </c>
      <c r="J21" s="10">
        <f t="shared" si="7"/>
        <v>1.585</v>
      </c>
      <c r="K21" s="8">
        <f t="shared" si="8"/>
        <v>1.5775445245768498E-2</v>
      </c>
      <c r="M21">
        <v>76580</v>
      </c>
      <c r="N21">
        <v>0.59099999999999997</v>
      </c>
      <c r="O21">
        <v>0.31900000000000001</v>
      </c>
      <c r="P21">
        <v>0.28899999999999998</v>
      </c>
      <c r="Q21">
        <v>0.17100000000000001</v>
      </c>
      <c r="R21">
        <v>97.748000000000005</v>
      </c>
      <c r="S21">
        <v>106.83</v>
      </c>
      <c r="T21">
        <v>367.92399999999998</v>
      </c>
      <c r="U21">
        <v>438.52300000000002</v>
      </c>
    </row>
    <row r="22" spans="1:21" ht="14.25">
      <c r="A22" s="4">
        <v>500000</v>
      </c>
      <c r="B22">
        <v>96013</v>
      </c>
      <c r="C22" s="8">
        <f t="shared" si="0"/>
        <v>0.192</v>
      </c>
      <c r="D22" s="8">
        <f t="shared" si="1"/>
        <v>2.6109660574411553E-3</v>
      </c>
      <c r="E22" s="9">
        <f t="shared" si="2"/>
        <v>0.45899999999999996</v>
      </c>
      <c r="F22">
        <f t="shared" si="3"/>
        <v>0.45499999999999996</v>
      </c>
      <c r="G22">
        <f t="shared" si="4"/>
        <v>100.39989999999999</v>
      </c>
      <c r="H22" s="8">
        <f t="shared" si="5"/>
        <v>7.2358035922248654E-4</v>
      </c>
      <c r="I22" s="9">
        <f t="shared" si="6"/>
        <v>389.09589999999992</v>
      </c>
      <c r="J22" s="10">
        <f t="shared" si="7"/>
        <v>1.417</v>
      </c>
      <c r="K22" s="8">
        <f t="shared" si="8"/>
        <v>1.4113559874063621E-2</v>
      </c>
      <c r="M22">
        <v>96013</v>
      </c>
      <c r="N22">
        <v>0.59099999999999997</v>
      </c>
      <c r="O22">
        <v>0.31900000000000001</v>
      </c>
      <c r="P22">
        <v>0.28899999999999998</v>
      </c>
      <c r="Q22">
        <v>0.17</v>
      </c>
      <c r="R22">
        <v>98.013999999999996</v>
      </c>
      <c r="S22">
        <v>105.967</v>
      </c>
      <c r="T22">
        <v>369.68799999999999</v>
      </c>
      <c r="U22">
        <v>434.38099999999997</v>
      </c>
    </row>
    <row r="23" spans="1:21" ht="14.25">
      <c r="A23" s="4">
        <v>1000000</v>
      </c>
      <c r="B23">
        <v>193002</v>
      </c>
      <c r="C23" s="8">
        <f t="shared" si="0"/>
        <v>0.193</v>
      </c>
      <c r="D23" s="8">
        <f t="shared" si="1"/>
        <v>5.2083333333332593E-3</v>
      </c>
      <c r="E23" s="9">
        <f t="shared" si="2"/>
        <v>0.46199999999999997</v>
      </c>
      <c r="F23">
        <f t="shared" si="3"/>
        <v>0.45599999999999996</v>
      </c>
      <c r="G23">
        <f t="shared" si="4"/>
        <v>100.8565</v>
      </c>
      <c r="H23" s="8">
        <f t="shared" si="5"/>
        <v>4.5478132946348282E-3</v>
      </c>
      <c r="I23" s="9">
        <f t="shared" si="6"/>
        <v>389.24909999999994</v>
      </c>
      <c r="J23" s="10">
        <f t="shared" si="7"/>
        <v>1.0029999999999999</v>
      </c>
      <c r="K23" s="8">
        <f t="shared" si="8"/>
        <v>9.944822594478292E-3</v>
      </c>
      <c r="M23">
        <v>193002</v>
      </c>
      <c r="N23">
        <v>0.59199999999999997</v>
      </c>
      <c r="O23">
        <v>0.32</v>
      </c>
      <c r="P23">
        <v>0.28999999999999998</v>
      </c>
      <c r="Q23">
        <v>0.17199999999999999</v>
      </c>
      <c r="R23">
        <v>98.26</v>
      </c>
      <c r="S23">
        <v>106.91500000000001</v>
      </c>
      <c r="T23">
        <v>369.05399999999997</v>
      </c>
      <c r="U23">
        <v>436.37099999999998</v>
      </c>
    </row>
    <row r="24" spans="1:21" ht="15.75" customHeight="1">
      <c r="B24" s="21" t="s">
        <v>31</v>
      </c>
      <c r="E24" s="21" t="s">
        <v>32</v>
      </c>
      <c r="F24" s="21" t="s">
        <v>33</v>
      </c>
      <c r="G24" s="21" t="s">
        <v>34</v>
      </c>
      <c r="I24" s="21" t="s">
        <v>44</v>
      </c>
    </row>
    <row r="26" spans="1:21" ht="15.75" customHeight="1">
      <c r="B26" s="21" t="s">
        <v>38</v>
      </c>
      <c r="C26" s="21" t="s">
        <v>39</v>
      </c>
      <c r="D26" s="21" t="s">
        <v>40</v>
      </c>
      <c r="E26" s="21" t="s">
        <v>41</v>
      </c>
      <c r="F26" s="21" t="s">
        <v>35</v>
      </c>
      <c r="G26" s="21" t="s">
        <v>36</v>
      </c>
      <c r="H26" s="21" t="s">
        <v>42</v>
      </c>
      <c r="I26" s="21" t="s">
        <v>43</v>
      </c>
    </row>
    <row r="27" spans="1:21" ht="15.75" customHeight="1">
      <c r="A27" s="4">
        <v>10</v>
      </c>
      <c r="B27">
        <v>0.24299999999999999</v>
      </c>
      <c r="C27">
        <v>2.8000000000000001E-2</v>
      </c>
      <c r="D27">
        <v>0.53</v>
      </c>
      <c r="E27">
        <v>0.47699999999999998</v>
      </c>
      <c r="F27">
        <v>192.93</v>
      </c>
      <c r="G27">
        <v>22.119</v>
      </c>
      <c r="H27">
        <v>0</v>
      </c>
      <c r="I27">
        <v>44.238</v>
      </c>
    </row>
    <row r="28" spans="1:21" ht="15.75" customHeight="1">
      <c r="A28" s="4">
        <v>20</v>
      </c>
      <c r="B28">
        <v>0.27</v>
      </c>
      <c r="C28">
        <v>2.1000000000000001E-2</v>
      </c>
      <c r="D28">
        <v>0.54900000000000004</v>
      </c>
      <c r="E28">
        <v>0.46700000000000003</v>
      </c>
      <c r="F28">
        <v>142.376</v>
      </c>
      <c r="G28">
        <v>12.64</v>
      </c>
      <c r="H28">
        <v>385.76499999999999</v>
      </c>
      <c r="I28">
        <v>33.441000000000003</v>
      </c>
    </row>
    <row r="29" spans="1:21" ht="15.75" customHeight="1">
      <c r="A29" s="4">
        <v>50</v>
      </c>
      <c r="B29">
        <v>0.33200000000000002</v>
      </c>
      <c r="C29">
        <v>2.7E-2</v>
      </c>
      <c r="D29">
        <v>0.61399999999999999</v>
      </c>
      <c r="E29">
        <v>0.33300000000000002</v>
      </c>
      <c r="F29">
        <v>98.89</v>
      </c>
      <c r="G29">
        <v>16.925999999999998</v>
      </c>
      <c r="H29">
        <v>211.53800000000001</v>
      </c>
      <c r="I29">
        <v>37.121000000000002</v>
      </c>
    </row>
    <row r="30" spans="1:21" ht="15.75" customHeight="1">
      <c r="A30" s="4">
        <v>100</v>
      </c>
      <c r="B30">
        <v>0.622</v>
      </c>
      <c r="C30">
        <v>1.2999999999999999E-2</v>
      </c>
      <c r="D30">
        <v>0.79100000000000004</v>
      </c>
      <c r="E30">
        <v>0.20300000000000001</v>
      </c>
      <c r="F30">
        <v>323.81599999999997</v>
      </c>
      <c r="G30">
        <v>10.771000000000001</v>
      </c>
      <c r="H30">
        <v>309.08699999999999</v>
      </c>
      <c r="I30">
        <v>30.372</v>
      </c>
    </row>
    <row r="31" spans="1:21" ht="15.75" customHeight="1">
      <c r="A31" s="4">
        <v>200</v>
      </c>
      <c r="B31">
        <v>0.58299999999999996</v>
      </c>
      <c r="C31">
        <v>9.1999999999999998E-2</v>
      </c>
      <c r="D31">
        <v>0.76600000000000001</v>
      </c>
      <c r="E31">
        <v>0.311</v>
      </c>
      <c r="F31">
        <v>291.08199999999999</v>
      </c>
      <c r="G31">
        <v>56.561999999999998</v>
      </c>
      <c r="H31">
        <v>1240.829</v>
      </c>
      <c r="I31">
        <v>184.69499999999999</v>
      </c>
    </row>
    <row r="32" spans="1:21" ht="15.75" customHeight="1">
      <c r="A32" s="4">
        <v>500</v>
      </c>
      <c r="B32">
        <v>0.38400000000000001</v>
      </c>
      <c r="C32">
        <v>0.10199999999999999</v>
      </c>
      <c r="D32">
        <v>0.65</v>
      </c>
      <c r="E32">
        <v>0.29099999999999998</v>
      </c>
      <c r="F32">
        <v>142.03100000000001</v>
      </c>
      <c r="G32">
        <v>62.884</v>
      </c>
      <c r="H32">
        <v>719.351</v>
      </c>
      <c r="I32">
        <v>202.49199999999999</v>
      </c>
    </row>
    <row r="33" spans="1:9" ht="15.75" customHeight="1">
      <c r="A33" s="4">
        <v>1000</v>
      </c>
      <c r="B33">
        <v>0.32</v>
      </c>
      <c r="C33">
        <v>0.182</v>
      </c>
      <c r="D33">
        <v>0.60299999999999998</v>
      </c>
      <c r="E33">
        <v>0.32400000000000001</v>
      </c>
      <c r="F33">
        <v>112.34699999999999</v>
      </c>
      <c r="G33">
        <v>112.02500000000001</v>
      </c>
      <c r="H33">
        <v>529.17600000000004</v>
      </c>
      <c r="I33">
        <v>396.99400000000003</v>
      </c>
    </row>
    <row r="34" spans="1:9" ht="15.75" customHeight="1">
      <c r="A34" s="4">
        <v>2000</v>
      </c>
      <c r="B34">
        <v>0.32400000000000001</v>
      </c>
      <c r="C34">
        <v>0.20399999999999999</v>
      </c>
      <c r="D34">
        <v>0.60499999999999998</v>
      </c>
      <c r="E34">
        <v>0.33400000000000002</v>
      </c>
      <c r="F34">
        <v>113.828</v>
      </c>
      <c r="G34">
        <v>123.834</v>
      </c>
      <c r="H34">
        <v>487.06700000000001</v>
      </c>
      <c r="I34">
        <v>460.75799999999998</v>
      </c>
    </row>
    <row r="35" spans="1:9" ht="15.75" customHeight="1">
      <c r="A35" s="4">
        <v>5000</v>
      </c>
      <c r="B35">
        <v>0.308</v>
      </c>
      <c r="C35">
        <v>0.19600000000000001</v>
      </c>
      <c r="D35">
        <v>0.59799999999999998</v>
      </c>
      <c r="E35">
        <v>0.33200000000000002</v>
      </c>
      <c r="F35">
        <v>107.878</v>
      </c>
      <c r="G35">
        <v>119.238</v>
      </c>
      <c r="H35">
        <v>419.15499999999997</v>
      </c>
      <c r="I35">
        <v>452.548</v>
      </c>
    </row>
    <row r="36" spans="1:9" ht="15.75" customHeight="1">
      <c r="A36" s="4">
        <v>10000</v>
      </c>
      <c r="B36">
        <v>0.29399999999999998</v>
      </c>
      <c r="C36">
        <v>0.17699999999999999</v>
      </c>
      <c r="D36">
        <v>0.59</v>
      </c>
      <c r="E36">
        <v>0.32300000000000001</v>
      </c>
      <c r="F36">
        <v>101.063</v>
      </c>
      <c r="G36">
        <v>107.03700000000001</v>
      </c>
      <c r="H36">
        <v>378.678</v>
      </c>
      <c r="I36">
        <v>410.416</v>
      </c>
    </row>
    <row r="37" spans="1:9" ht="15.75" customHeight="1">
      <c r="A37" s="4">
        <v>20000</v>
      </c>
      <c r="B37">
        <v>0.28299999999999997</v>
      </c>
      <c r="C37">
        <v>0.17199999999999999</v>
      </c>
      <c r="D37">
        <v>0.57999999999999996</v>
      </c>
      <c r="E37">
        <v>0.31900000000000001</v>
      </c>
      <c r="F37">
        <v>96.869</v>
      </c>
      <c r="G37">
        <v>107.04</v>
      </c>
      <c r="H37">
        <v>353.80399999999997</v>
      </c>
      <c r="I37">
        <v>416.94400000000002</v>
      </c>
    </row>
    <row r="38" spans="1:9" ht="15.75" customHeight="1">
      <c r="A38" s="4">
        <v>50000</v>
      </c>
      <c r="B38">
        <v>0.28899999999999998</v>
      </c>
      <c r="C38">
        <v>0.16900000000000001</v>
      </c>
      <c r="D38">
        <v>0.59</v>
      </c>
      <c r="E38">
        <v>0.317</v>
      </c>
      <c r="F38">
        <v>98.507999999999996</v>
      </c>
      <c r="G38">
        <v>104.69</v>
      </c>
      <c r="H38">
        <v>376.19600000000003</v>
      </c>
      <c r="I38">
        <v>427.43599999999998</v>
      </c>
    </row>
    <row r="39" spans="1:9" ht="15.75" customHeight="1">
      <c r="A39" s="4">
        <v>100000</v>
      </c>
      <c r="B39">
        <v>0.28899999999999998</v>
      </c>
      <c r="C39">
        <v>0.17699999999999999</v>
      </c>
      <c r="D39">
        <v>0.58899999999999997</v>
      </c>
      <c r="E39">
        <v>0.32400000000000001</v>
      </c>
      <c r="F39">
        <v>98.01</v>
      </c>
      <c r="G39">
        <v>109.73</v>
      </c>
      <c r="H39">
        <v>374.32</v>
      </c>
      <c r="I39">
        <v>439.36</v>
      </c>
    </row>
    <row r="40" spans="1:9" ht="15.75" customHeight="1">
      <c r="A40" s="4">
        <v>150000</v>
      </c>
      <c r="B40">
        <v>0.28799999999999998</v>
      </c>
      <c r="C40">
        <v>0.17599999999999999</v>
      </c>
      <c r="D40">
        <v>0.58899999999999997</v>
      </c>
      <c r="E40">
        <v>0.32300000000000001</v>
      </c>
      <c r="F40">
        <v>97.733999999999995</v>
      </c>
      <c r="G40">
        <v>109.523</v>
      </c>
      <c r="H40">
        <v>371.24099999999999</v>
      </c>
      <c r="I40">
        <v>438.54599999999999</v>
      </c>
    </row>
    <row r="41" spans="1:9" ht="15.75" customHeight="1">
      <c r="A41" s="4">
        <v>200000</v>
      </c>
      <c r="B41">
        <v>0.28799999999999998</v>
      </c>
      <c r="C41">
        <v>0.17399999999999999</v>
      </c>
      <c r="D41">
        <v>0.58899999999999997</v>
      </c>
      <c r="E41">
        <v>0.32200000000000001</v>
      </c>
      <c r="F41">
        <v>97.492999999999995</v>
      </c>
      <c r="G41">
        <v>108.455</v>
      </c>
      <c r="H41">
        <v>369.42399999999998</v>
      </c>
      <c r="I41">
        <v>434.52699999999999</v>
      </c>
    </row>
    <row r="42" spans="1:9" ht="15.75" customHeight="1">
      <c r="A42" s="4">
        <v>300000</v>
      </c>
      <c r="B42">
        <v>0.28999999999999998</v>
      </c>
      <c r="C42">
        <v>0.17199999999999999</v>
      </c>
      <c r="D42">
        <v>0.59099999999999997</v>
      </c>
      <c r="E42">
        <v>0.31900000000000001</v>
      </c>
      <c r="F42">
        <v>98.23</v>
      </c>
      <c r="G42">
        <v>107.01</v>
      </c>
      <c r="H42">
        <v>369.97199999999998</v>
      </c>
      <c r="I42">
        <v>441.387</v>
      </c>
    </row>
    <row r="43" spans="1:9" ht="15.75" customHeight="1">
      <c r="A43" s="4">
        <v>350000</v>
      </c>
      <c r="B43">
        <v>0.28899999999999998</v>
      </c>
      <c r="C43">
        <v>0.17299999999999999</v>
      </c>
      <c r="D43">
        <v>0.59099999999999997</v>
      </c>
      <c r="E43">
        <v>0.32</v>
      </c>
      <c r="F43">
        <v>98.137</v>
      </c>
      <c r="G43">
        <v>108.208</v>
      </c>
      <c r="H43">
        <v>367.88799999999998</v>
      </c>
      <c r="I43">
        <v>445.005</v>
      </c>
    </row>
    <row r="44" spans="1:9" ht="15.75" customHeight="1">
      <c r="A44" s="4">
        <v>400000</v>
      </c>
      <c r="B44">
        <v>0.28899999999999998</v>
      </c>
      <c r="C44">
        <v>0.17100000000000001</v>
      </c>
      <c r="D44">
        <v>0.59099999999999997</v>
      </c>
      <c r="E44">
        <v>0.31900000000000001</v>
      </c>
      <c r="F44">
        <v>97.748000000000005</v>
      </c>
      <c r="G44">
        <v>106.83</v>
      </c>
      <c r="H44">
        <v>367.92399999999998</v>
      </c>
      <c r="I44">
        <v>438.52300000000002</v>
      </c>
    </row>
    <row r="45" spans="1:9" ht="15.75" customHeight="1">
      <c r="A45" s="4">
        <v>500000</v>
      </c>
      <c r="B45">
        <v>0.28899999999999998</v>
      </c>
      <c r="C45">
        <v>0.17</v>
      </c>
      <c r="D45">
        <v>0.59099999999999997</v>
      </c>
      <c r="E45">
        <v>0.31900000000000001</v>
      </c>
      <c r="F45">
        <v>98.013999999999996</v>
      </c>
      <c r="G45">
        <v>105.967</v>
      </c>
      <c r="H45">
        <v>369.68799999999999</v>
      </c>
      <c r="I45">
        <v>434.38099999999997</v>
      </c>
    </row>
    <row r="46" spans="1:9" ht="15.75" customHeight="1">
      <c r="A46" s="4">
        <v>1000000</v>
      </c>
      <c r="B46">
        <v>0.28999999999999998</v>
      </c>
      <c r="C46">
        <v>0.17199999999999999</v>
      </c>
      <c r="D46">
        <v>0.59199999999999997</v>
      </c>
      <c r="E46">
        <v>0.32</v>
      </c>
      <c r="F46">
        <v>98.26</v>
      </c>
      <c r="G46">
        <v>106.91500000000001</v>
      </c>
      <c r="H46">
        <v>369.05399999999997</v>
      </c>
      <c r="I46">
        <v>436.37099999999998</v>
      </c>
    </row>
  </sheetData>
  <mergeCells count="1">
    <mergeCell ref="A1: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B880-F6E5-4CB1-9A7B-FC008061EB48}">
  <sheetPr>
    <outlinePr summaryBelow="0" summaryRight="0"/>
  </sheetPr>
  <dimension ref="A1:U46"/>
  <sheetViews>
    <sheetView zoomScale="85" zoomScaleNormal="85" workbookViewId="0">
      <selection sqref="A1:B2"/>
    </sheetView>
  </sheetViews>
  <sheetFormatPr defaultColWidth="12.5703125" defaultRowHeight="15.75" customHeight="1"/>
  <sheetData>
    <row r="1" spans="1:21" ht="15.75" customHeight="1">
      <c r="A1" s="43" t="s">
        <v>64</v>
      </c>
      <c r="B1" s="40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3"/>
      <c r="K1" s="3"/>
    </row>
    <row r="2" spans="1:21" ht="14.25">
      <c r="A2" s="41"/>
      <c r="B2" s="42"/>
      <c r="C2" s="4">
        <v>2</v>
      </c>
      <c r="D2" s="19" t="s">
        <v>30</v>
      </c>
      <c r="E2" s="18" t="s">
        <v>56</v>
      </c>
      <c r="F2" s="20">
        <v>176.869</v>
      </c>
      <c r="G2" s="4">
        <v>800</v>
      </c>
      <c r="H2" s="4">
        <v>0.64700000000000002</v>
      </c>
      <c r="I2" s="5"/>
      <c r="J2" s="6"/>
      <c r="K2" s="6"/>
    </row>
    <row r="3" spans="1:21" ht="15.7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22" t="s">
        <v>37</v>
      </c>
      <c r="J3" s="1" t="s">
        <v>15</v>
      </c>
      <c r="K3" s="1" t="s">
        <v>16</v>
      </c>
      <c r="M3" t="s">
        <v>45</v>
      </c>
      <c r="N3" t="s">
        <v>46</v>
      </c>
      <c r="O3" t="s">
        <v>47</v>
      </c>
      <c r="P3" t="s">
        <v>48</v>
      </c>
      <c r="Q3" t="s">
        <v>49</v>
      </c>
      <c r="R3" t="s">
        <v>50</v>
      </c>
      <c r="S3" t="s">
        <v>51</v>
      </c>
      <c r="T3" t="s">
        <v>52</v>
      </c>
      <c r="U3" t="s">
        <v>53</v>
      </c>
    </row>
    <row r="4" spans="1:21" ht="14.25">
      <c r="A4" s="4">
        <v>10</v>
      </c>
      <c r="B4">
        <v>6</v>
      </c>
      <c r="C4" s="8">
        <f>ROUND(B4/A4,4)</f>
        <v>0.6</v>
      </c>
      <c r="D4" s="8" t="str">
        <f>IFERROR(ABS(C4/C3-1), "-")</f>
        <v>-</v>
      </c>
      <c r="E4" s="9">
        <f>B27+C27</f>
        <v>1.5070000000000001</v>
      </c>
      <c r="F4">
        <f>(D27+E27)/2</f>
        <v>0.89450000000000007</v>
      </c>
      <c r="G4">
        <f>0.7*F27+0.3*G27</f>
        <v>556.57489999999996</v>
      </c>
      <c r="H4" s="8" t="str">
        <f>IFERROR(ABS(G4/G3-1), "-")</f>
        <v>-</v>
      </c>
      <c r="I4" s="9">
        <f>0.7*H27+0.3*I27</f>
        <v>788.69200000000001</v>
      </c>
      <c r="J4" s="10">
        <f>ROUND(2.576*I4/SQRT(A4),3)</f>
        <v>642.471</v>
      </c>
      <c r="K4" s="8">
        <f>J4/G4</f>
        <v>1.1543298125732944</v>
      </c>
      <c r="M4">
        <v>6</v>
      </c>
      <c r="N4">
        <v>0.88900000000000001</v>
      </c>
      <c r="O4">
        <v>0.9</v>
      </c>
      <c r="P4">
        <v>0.50900000000000001</v>
      </c>
      <c r="Q4">
        <v>0.998</v>
      </c>
      <c r="R4">
        <v>475.65499999999997</v>
      </c>
      <c r="S4">
        <v>745.38800000000003</v>
      </c>
      <c r="T4">
        <v>918.77200000000005</v>
      </c>
      <c r="U4">
        <v>485.17200000000003</v>
      </c>
    </row>
    <row r="5" spans="1:21" ht="14.25">
      <c r="A5" s="4">
        <v>20</v>
      </c>
      <c r="B5">
        <v>14</v>
      </c>
      <c r="C5" s="8">
        <f t="shared" ref="C5:C23" si="0">ROUND(B5/A5,4)</f>
        <v>0.7</v>
      </c>
      <c r="D5" s="8">
        <f t="shared" ref="D5:D23" si="1">IFERROR(ABS(C5/C4-1), "-")</f>
        <v>0.16666666666666674</v>
      </c>
      <c r="E5" s="9">
        <f t="shared" ref="E5:E23" si="2">B28+C28</f>
        <v>1.8</v>
      </c>
      <c r="F5">
        <f t="shared" ref="F5:F23" si="3">(D28+E28)/2</f>
        <v>0.91650000000000009</v>
      </c>
      <c r="G5">
        <f t="shared" ref="G5:G23" si="4">0.7*F28+0.3*G28</f>
        <v>668.00319999999999</v>
      </c>
      <c r="H5" s="8">
        <f t="shared" ref="H5:H23" si="5">IFERROR(ABS(G5/G4-1), "-")</f>
        <v>0.20020360242619639</v>
      </c>
      <c r="I5" s="9">
        <f t="shared" ref="I5:I23" si="6">0.7*H28+0.3*I28</f>
        <v>634.82010000000002</v>
      </c>
      <c r="J5" s="10">
        <f t="shared" ref="J5:J23" si="7">ROUND(2.576*I5/SQRT(A5),3)</f>
        <v>365.66300000000001</v>
      </c>
      <c r="K5" s="8">
        <f t="shared" ref="K5:K23" si="8">J5/G5</f>
        <v>0.5473970783373493</v>
      </c>
      <c r="M5">
        <v>14</v>
      </c>
      <c r="N5">
        <v>0.91200000000000003</v>
      </c>
      <c r="O5">
        <v>0.92100000000000004</v>
      </c>
      <c r="P5">
        <v>0.59299999999999997</v>
      </c>
      <c r="Q5">
        <v>1.2070000000000001</v>
      </c>
      <c r="R5">
        <v>466.447</v>
      </c>
      <c r="S5">
        <v>1138.3009999999999</v>
      </c>
      <c r="T5">
        <v>698.95500000000004</v>
      </c>
      <c r="U5">
        <v>485.17200000000003</v>
      </c>
    </row>
    <row r="6" spans="1:21" ht="14.25">
      <c r="A6" s="4">
        <v>50</v>
      </c>
      <c r="B6">
        <v>30</v>
      </c>
      <c r="C6" s="8">
        <f t="shared" si="0"/>
        <v>0.6</v>
      </c>
      <c r="D6" s="8">
        <f t="shared" si="1"/>
        <v>0.14285714285714279</v>
      </c>
      <c r="E6" s="9">
        <f t="shared" si="2"/>
        <v>1.917</v>
      </c>
      <c r="F6">
        <f t="shared" si="3"/>
        <v>0.91900000000000004</v>
      </c>
      <c r="G6">
        <f t="shared" si="4"/>
        <v>633.67129999999997</v>
      </c>
      <c r="H6" s="8">
        <f t="shared" si="5"/>
        <v>5.1394813677539286E-2</v>
      </c>
      <c r="I6" s="9">
        <f t="shared" si="6"/>
        <v>815.46139999999991</v>
      </c>
      <c r="J6" s="10">
        <f t="shared" si="7"/>
        <v>297.07400000000001</v>
      </c>
      <c r="K6" s="8">
        <f t="shared" si="8"/>
        <v>0.46881403655175802</v>
      </c>
      <c r="M6">
        <v>30</v>
      </c>
      <c r="N6">
        <v>0.91800000000000004</v>
      </c>
      <c r="O6">
        <v>0.92</v>
      </c>
      <c r="P6">
        <v>0.66500000000000004</v>
      </c>
      <c r="Q6">
        <v>1.252</v>
      </c>
      <c r="R6">
        <v>483.08600000000001</v>
      </c>
      <c r="S6">
        <v>985.03700000000003</v>
      </c>
      <c r="T6">
        <v>671.10500000000002</v>
      </c>
      <c r="U6">
        <v>1152.2929999999999</v>
      </c>
    </row>
    <row r="7" spans="1:21" ht="14.25">
      <c r="A7" s="4">
        <v>100</v>
      </c>
      <c r="B7">
        <v>57</v>
      </c>
      <c r="C7" s="8">
        <f t="shared" si="0"/>
        <v>0.56999999999999995</v>
      </c>
      <c r="D7" s="8">
        <f t="shared" si="1"/>
        <v>5.0000000000000044E-2</v>
      </c>
      <c r="E7" s="9">
        <f t="shared" si="2"/>
        <v>2.016</v>
      </c>
      <c r="F7">
        <f t="shared" si="3"/>
        <v>0.88900000000000001</v>
      </c>
      <c r="G7">
        <f t="shared" si="4"/>
        <v>720.25449999999989</v>
      </c>
      <c r="H7" s="8">
        <f t="shared" si="5"/>
        <v>0.13663740175703065</v>
      </c>
      <c r="I7" s="9">
        <f t="shared" si="6"/>
        <v>820.85559999999998</v>
      </c>
      <c r="J7" s="10">
        <f t="shared" si="7"/>
        <v>211.452</v>
      </c>
      <c r="K7" s="8">
        <f t="shared" si="8"/>
        <v>0.29357956111346756</v>
      </c>
      <c r="M7">
        <v>57</v>
      </c>
      <c r="N7">
        <v>0.83199999999999996</v>
      </c>
      <c r="O7">
        <v>0.94599999999999995</v>
      </c>
      <c r="P7">
        <v>0.53900000000000003</v>
      </c>
      <c r="Q7">
        <v>1.4770000000000001</v>
      </c>
      <c r="R7">
        <v>329.06799999999998</v>
      </c>
      <c r="S7">
        <v>1633.0229999999999</v>
      </c>
      <c r="T7">
        <v>493.16800000000001</v>
      </c>
      <c r="U7">
        <v>1585.46</v>
      </c>
    </row>
    <row r="8" spans="1:21" ht="14.25">
      <c r="A8" s="4">
        <v>200</v>
      </c>
      <c r="B8">
        <v>119</v>
      </c>
      <c r="C8" s="8">
        <f t="shared" si="0"/>
        <v>0.59499999999999997</v>
      </c>
      <c r="D8" s="8">
        <f t="shared" si="1"/>
        <v>4.3859649122807154E-2</v>
      </c>
      <c r="E8" s="9">
        <f t="shared" si="2"/>
        <v>1.8440000000000001</v>
      </c>
      <c r="F8">
        <f t="shared" si="3"/>
        <v>0.875</v>
      </c>
      <c r="G8">
        <f t="shared" si="4"/>
        <v>664.07009999999991</v>
      </c>
      <c r="H8" s="8">
        <f t="shared" si="5"/>
        <v>7.800631582308748E-2</v>
      </c>
      <c r="I8" s="9">
        <f t="shared" si="6"/>
        <v>933.24129999999991</v>
      </c>
      <c r="J8" s="10">
        <f t="shared" si="7"/>
        <v>169.99100000000001</v>
      </c>
      <c r="K8" s="8">
        <f t="shared" si="8"/>
        <v>0.25598351740275616</v>
      </c>
      <c r="M8">
        <v>119</v>
      </c>
      <c r="N8">
        <v>0.872</v>
      </c>
      <c r="O8">
        <v>0.878</v>
      </c>
      <c r="P8">
        <v>0.627</v>
      </c>
      <c r="Q8">
        <v>1.2170000000000001</v>
      </c>
      <c r="R8">
        <v>428.76900000000001</v>
      </c>
      <c r="S8">
        <v>1213.106</v>
      </c>
      <c r="T8">
        <v>728.63499999999999</v>
      </c>
      <c r="U8">
        <v>1410.6559999999999</v>
      </c>
    </row>
    <row r="9" spans="1:21" ht="14.25">
      <c r="A9" s="4">
        <v>500</v>
      </c>
      <c r="B9">
        <v>282</v>
      </c>
      <c r="C9" s="8">
        <f t="shared" si="0"/>
        <v>0.56399999999999995</v>
      </c>
      <c r="D9" s="8">
        <f t="shared" si="1"/>
        <v>5.2100840336134491E-2</v>
      </c>
      <c r="E9" s="9">
        <f t="shared" si="2"/>
        <v>1.6099999999999999</v>
      </c>
      <c r="F9">
        <f t="shared" si="3"/>
        <v>0.87349999999999994</v>
      </c>
      <c r="G9">
        <f t="shared" si="4"/>
        <v>595.07760000000007</v>
      </c>
      <c r="H9" s="8">
        <f t="shared" si="5"/>
        <v>0.10389339920589691</v>
      </c>
      <c r="I9" s="9">
        <f t="shared" si="6"/>
        <v>1028.9009000000001</v>
      </c>
      <c r="J9" s="10">
        <f t="shared" si="7"/>
        <v>118.532</v>
      </c>
      <c r="K9" s="8">
        <f t="shared" si="8"/>
        <v>0.19918746731518711</v>
      </c>
      <c r="M9">
        <v>282</v>
      </c>
      <c r="N9">
        <v>0.92300000000000004</v>
      </c>
      <c r="O9">
        <v>0.82399999999999995</v>
      </c>
      <c r="P9">
        <v>0.71299999999999997</v>
      </c>
      <c r="Q9">
        <v>0.89700000000000002</v>
      </c>
      <c r="R9">
        <v>527.346</v>
      </c>
      <c r="S9">
        <v>753.11800000000005</v>
      </c>
      <c r="T9">
        <v>931.42100000000005</v>
      </c>
      <c r="U9">
        <v>1256.354</v>
      </c>
    </row>
    <row r="10" spans="1:21" ht="14.25">
      <c r="A10" s="4">
        <v>1000</v>
      </c>
      <c r="B10">
        <v>582</v>
      </c>
      <c r="C10" s="8">
        <f t="shared" si="0"/>
        <v>0.58199999999999996</v>
      </c>
      <c r="D10" s="8">
        <f t="shared" si="1"/>
        <v>3.1914893617021267E-2</v>
      </c>
      <c r="E10" s="9">
        <f t="shared" si="2"/>
        <v>1.5230000000000001</v>
      </c>
      <c r="F10">
        <f t="shared" si="3"/>
        <v>0.86299999999999999</v>
      </c>
      <c r="G10">
        <f t="shared" si="4"/>
        <v>630.56939999999997</v>
      </c>
      <c r="H10" s="8">
        <f t="shared" si="5"/>
        <v>5.9642305474109314E-2</v>
      </c>
      <c r="I10" s="9">
        <f t="shared" si="6"/>
        <v>1535.0029999999999</v>
      </c>
      <c r="J10" s="10">
        <f t="shared" si="7"/>
        <v>125.042</v>
      </c>
      <c r="K10" s="8">
        <f t="shared" si="8"/>
        <v>0.19830013952468992</v>
      </c>
      <c r="M10">
        <v>582</v>
      </c>
      <c r="N10">
        <v>0.93</v>
      </c>
      <c r="O10">
        <v>0.79600000000000004</v>
      </c>
      <c r="P10">
        <v>0.74</v>
      </c>
      <c r="Q10">
        <v>0.78300000000000003</v>
      </c>
      <c r="R10">
        <v>628.971</v>
      </c>
      <c r="S10">
        <v>634.29899999999998</v>
      </c>
      <c r="T10">
        <v>1747.931</v>
      </c>
      <c r="U10">
        <v>1038.171</v>
      </c>
    </row>
    <row r="11" spans="1:21" ht="14.25">
      <c r="A11" s="4">
        <v>2000</v>
      </c>
      <c r="B11">
        <v>1178</v>
      </c>
      <c r="C11" s="8">
        <f t="shared" si="0"/>
        <v>0.58899999999999997</v>
      </c>
      <c r="D11" s="8">
        <f t="shared" si="1"/>
        <v>1.2027491408934665E-2</v>
      </c>
      <c r="E11" s="9">
        <f t="shared" si="2"/>
        <v>1.6040000000000001</v>
      </c>
      <c r="F11">
        <f t="shared" si="3"/>
        <v>0.86099999999999999</v>
      </c>
      <c r="G11">
        <f t="shared" si="4"/>
        <v>678.67099999999994</v>
      </c>
      <c r="H11" s="8">
        <f t="shared" si="5"/>
        <v>7.6282800909780901E-2</v>
      </c>
      <c r="I11" s="9">
        <f t="shared" si="6"/>
        <v>1747.3295999999998</v>
      </c>
      <c r="J11" s="10">
        <f t="shared" si="7"/>
        <v>100.648</v>
      </c>
      <c r="K11" s="8">
        <f t="shared" si="8"/>
        <v>0.14830160711154597</v>
      </c>
      <c r="M11">
        <v>1178</v>
      </c>
      <c r="N11">
        <v>0.94099999999999995</v>
      </c>
      <c r="O11">
        <v>0.78100000000000003</v>
      </c>
      <c r="P11">
        <v>0.75800000000000001</v>
      </c>
      <c r="Q11">
        <v>0.84599999999999997</v>
      </c>
      <c r="R11">
        <v>674.48299999999995</v>
      </c>
      <c r="S11">
        <v>688.44299999999998</v>
      </c>
      <c r="T11">
        <v>1997.04</v>
      </c>
      <c r="U11">
        <v>1164.672</v>
      </c>
    </row>
    <row r="12" spans="1:21" ht="14.25">
      <c r="A12" s="4">
        <v>5000</v>
      </c>
      <c r="B12">
        <v>3035</v>
      </c>
      <c r="C12" s="8">
        <f t="shared" si="0"/>
        <v>0.60699999999999998</v>
      </c>
      <c r="D12" s="8">
        <f t="shared" si="1"/>
        <v>3.056027164685915E-2</v>
      </c>
      <c r="E12" s="9">
        <f t="shared" si="2"/>
        <v>1.728</v>
      </c>
      <c r="F12">
        <f t="shared" si="3"/>
        <v>0.87350000000000005</v>
      </c>
      <c r="G12">
        <f t="shared" si="4"/>
        <v>724.99289999999996</v>
      </c>
      <c r="H12" s="8">
        <f t="shared" si="5"/>
        <v>6.8253837279035112E-2</v>
      </c>
      <c r="I12" s="9">
        <f t="shared" si="6"/>
        <v>1825.0449999999998</v>
      </c>
      <c r="J12" s="10">
        <f t="shared" si="7"/>
        <v>66.486999999999995</v>
      </c>
      <c r="K12" s="8">
        <f t="shared" si="8"/>
        <v>9.170710499371787E-2</v>
      </c>
      <c r="M12">
        <v>3035</v>
      </c>
      <c r="N12">
        <v>0.93600000000000005</v>
      </c>
      <c r="O12">
        <v>0.81100000000000005</v>
      </c>
      <c r="P12">
        <v>0.73899999999999999</v>
      </c>
      <c r="Q12">
        <v>0.98899999999999999</v>
      </c>
      <c r="R12">
        <v>629.20799999999997</v>
      </c>
      <c r="S12">
        <v>948.49099999999999</v>
      </c>
      <c r="T12">
        <v>1587.652</v>
      </c>
      <c r="U12">
        <v>2378.962</v>
      </c>
    </row>
    <row r="13" spans="1:21" ht="14.25">
      <c r="A13" s="4">
        <v>10000</v>
      </c>
      <c r="B13">
        <v>6072</v>
      </c>
      <c r="C13" s="8">
        <f t="shared" si="0"/>
        <v>0.60719999999999996</v>
      </c>
      <c r="D13" s="8">
        <f t="shared" si="1"/>
        <v>3.2948929159792861E-4</v>
      </c>
      <c r="E13" s="9">
        <f t="shared" si="2"/>
        <v>1.7410000000000001</v>
      </c>
      <c r="F13">
        <f t="shared" si="3"/>
        <v>0.87549999999999994</v>
      </c>
      <c r="G13">
        <f t="shared" si="4"/>
        <v>728.61849999999993</v>
      </c>
      <c r="H13" s="8">
        <f t="shared" si="5"/>
        <v>5.0008765603082317E-3</v>
      </c>
      <c r="I13" s="9">
        <f t="shared" si="6"/>
        <v>1694.5996999999998</v>
      </c>
      <c r="J13" s="10">
        <f t="shared" si="7"/>
        <v>43.652999999999999</v>
      </c>
      <c r="K13" s="8">
        <f t="shared" si="8"/>
        <v>5.9912011567095816E-2</v>
      </c>
      <c r="M13">
        <v>6072</v>
      </c>
      <c r="N13">
        <v>0.93500000000000005</v>
      </c>
      <c r="O13">
        <v>0.81599999999999995</v>
      </c>
      <c r="P13">
        <v>0.73899999999999999</v>
      </c>
      <c r="Q13">
        <v>1.002</v>
      </c>
      <c r="R13">
        <v>633.74199999999996</v>
      </c>
      <c r="S13">
        <v>949.99699999999996</v>
      </c>
      <c r="T13">
        <v>1494.1189999999999</v>
      </c>
      <c r="U13">
        <v>2162.3879999999999</v>
      </c>
    </row>
    <row r="14" spans="1:21" ht="14.25">
      <c r="A14" s="4">
        <v>20000</v>
      </c>
      <c r="B14">
        <v>11890</v>
      </c>
      <c r="C14" s="8">
        <f t="shared" si="0"/>
        <v>0.59450000000000003</v>
      </c>
      <c r="D14" s="8">
        <f t="shared" si="1"/>
        <v>2.0915678524374037E-2</v>
      </c>
      <c r="E14" s="9">
        <f t="shared" si="2"/>
        <v>1.68</v>
      </c>
      <c r="F14">
        <f t="shared" si="3"/>
        <v>0.8660000000000001</v>
      </c>
      <c r="G14">
        <f t="shared" si="4"/>
        <v>691.92879999999991</v>
      </c>
      <c r="H14" s="8">
        <f t="shared" si="5"/>
        <v>5.0355158426529156E-2</v>
      </c>
      <c r="I14" s="9">
        <f t="shared" si="6"/>
        <v>1593.4182999999998</v>
      </c>
      <c r="J14" s="10">
        <f t="shared" si="7"/>
        <v>29.024000000000001</v>
      </c>
      <c r="K14" s="8">
        <f t="shared" si="8"/>
        <v>4.1946512415728332E-2</v>
      </c>
      <c r="M14">
        <v>11890</v>
      </c>
      <c r="N14">
        <v>0.93200000000000005</v>
      </c>
      <c r="O14">
        <v>0.8</v>
      </c>
      <c r="P14">
        <v>0.72899999999999998</v>
      </c>
      <c r="Q14">
        <v>0.95099999999999996</v>
      </c>
      <c r="R14">
        <v>605.53599999999994</v>
      </c>
      <c r="S14">
        <v>893.51199999999994</v>
      </c>
      <c r="T14">
        <v>1433.395</v>
      </c>
      <c r="U14">
        <v>1966.806</v>
      </c>
    </row>
    <row r="15" spans="1:21" ht="14.25">
      <c r="A15" s="4">
        <v>50000</v>
      </c>
      <c r="B15">
        <v>29909</v>
      </c>
      <c r="C15" s="8">
        <f t="shared" si="0"/>
        <v>0.59819999999999995</v>
      </c>
      <c r="D15" s="8">
        <f t="shared" si="1"/>
        <v>6.2237174095878256E-3</v>
      </c>
      <c r="E15" s="9">
        <f t="shared" si="2"/>
        <v>1.738</v>
      </c>
      <c r="F15">
        <f t="shared" si="3"/>
        <v>0.876</v>
      </c>
      <c r="G15">
        <f t="shared" si="4"/>
        <v>709.73899999999992</v>
      </c>
      <c r="H15" s="8">
        <f t="shared" si="5"/>
        <v>2.5739931623022461E-2</v>
      </c>
      <c r="I15" s="9">
        <f t="shared" si="6"/>
        <v>1600.8292999999999</v>
      </c>
      <c r="J15" s="10">
        <f t="shared" si="7"/>
        <v>18.442</v>
      </c>
      <c r="K15" s="8">
        <f t="shared" si="8"/>
        <v>2.5984199825569685E-2</v>
      </c>
      <c r="M15">
        <v>29909</v>
      </c>
      <c r="N15">
        <v>0.93100000000000005</v>
      </c>
      <c r="O15">
        <v>0.82099999999999995</v>
      </c>
      <c r="P15">
        <v>0.72899999999999998</v>
      </c>
      <c r="Q15">
        <v>1.0089999999999999</v>
      </c>
      <c r="R15">
        <v>608.17999999999995</v>
      </c>
      <c r="S15">
        <v>946.71</v>
      </c>
      <c r="T15">
        <v>1400.7049999999999</v>
      </c>
      <c r="U15">
        <v>2067.7860000000001</v>
      </c>
    </row>
    <row r="16" spans="1:21" ht="15">
      <c r="A16" s="25">
        <v>100000</v>
      </c>
      <c r="B16" s="29">
        <v>60540</v>
      </c>
      <c r="C16" s="27">
        <f t="shared" si="0"/>
        <v>0.60540000000000005</v>
      </c>
      <c r="D16" s="27">
        <f t="shared" si="1"/>
        <v>1.2036108324975148E-2</v>
      </c>
      <c r="E16" s="28">
        <f t="shared" si="2"/>
        <v>1.7649999999999999</v>
      </c>
      <c r="F16" s="29">
        <f t="shared" si="3"/>
        <v>0.88</v>
      </c>
      <c r="G16" s="29">
        <f t="shared" si="4"/>
        <v>729.49759999999992</v>
      </c>
      <c r="H16" s="27">
        <f t="shared" si="5"/>
        <v>2.7839247948893808E-2</v>
      </c>
      <c r="I16" s="28">
        <f t="shared" si="6"/>
        <v>1678.3273999999997</v>
      </c>
      <c r="J16" s="30">
        <f t="shared" si="7"/>
        <v>13.672000000000001</v>
      </c>
      <c r="K16" s="27">
        <f t="shared" si="8"/>
        <v>1.874166549691185E-2</v>
      </c>
      <c r="M16">
        <v>60540</v>
      </c>
      <c r="N16">
        <v>0.93300000000000005</v>
      </c>
      <c r="O16">
        <v>0.82699999999999996</v>
      </c>
      <c r="P16">
        <v>0.73199999999999998</v>
      </c>
      <c r="Q16">
        <v>1.0329999999999999</v>
      </c>
      <c r="R16">
        <v>617.34799999999996</v>
      </c>
      <c r="S16">
        <v>991.18</v>
      </c>
      <c r="T16">
        <v>1470.1189999999999</v>
      </c>
      <c r="U16">
        <v>2164.1469999999999</v>
      </c>
    </row>
    <row r="17" spans="1:21" ht="14.25">
      <c r="A17" s="4">
        <v>150000</v>
      </c>
      <c r="B17">
        <v>91093</v>
      </c>
      <c r="C17" s="8">
        <f t="shared" si="0"/>
        <v>0.60729999999999995</v>
      </c>
      <c r="D17" s="8">
        <f t="shared" si="1"/>
        <v>3.1384208787577084E-3</v>
      </c>
      <c r="E17" s="9">
        <f t="shared" si="2"/>
        <v>1.762</v>
      </c>
      <c r="F17">
        <f t="shared" si="3"/>
        <v>0.879</v>
      </c>
      <c r="G17">
        <f t="shared" si="4"/>
        <v>734.74559999999997</v>
      </c>
      <c r="H17" s="8">
        <f t="shared" si="5"/>
        <v>7.1939921392476514E-3</v>
      </c>
      <c r="I17" s="9">
        <f t="shared" si="6"/>
        <v>1710.8547999999996</v>
      </c>
      <c r="J17" s="10">
        <f t="shared" si="7"/>
        <v>11.379</v>
      </c>
      <c r="K17" s="8">
        <f t="shared" si="8"/>
        <v>1.5486993049022683E-2</v>
      </c>
      <c r="M17">
        <v>91093</v>
      </c>
      <c r="N17">
        <v>0.93400000000000005</v>
      </c>
      <c r="O17">
        <v>0.82399999999999995</v>
      </c>
      <c r="P17">
        <v>0.73699999999999999</v>
      </c>
      <c r="Q17">
        <v>1.0249999999999999</v>
      </c>
      <c r="R17">
        <v>628.62</v>
      </c>
      <c r="S17">
        <v>982.37199999999996</v>
      </c>
      <c r="T17">
        <v>1542.241</v>
      </c>
      <c r="U17">
        <v>2104.2869999999998</v>
      </c>
    </row>
    <row r="18" spans="1:21" ht="14.25">
      <c r="A18" s="4">
        <v>200000</v>
      </c>
      <c r="B18">
        <v>121549</v>
      </c>
      <c r="C18" s="8">
        <f t="shared" si="0"/>
        <v>0.60770000000000002</v>
      </c>
      <c r="D18" s="8">
        <f t="shared" si="1"/>
        <v>6.5865305450363287E-4</v>
      </c>
      <c r="E18" s="9">
        <f t="shared" si="2"/>
        <v>1.7629999999999999</v>
      </c>
      <c r="F18">
        <f t="shared" si="3"/>
        <v>0.87949999999999995</v>
      </c>
      <c r="G18">
        <f t="shared" si="4"/>
        <v>736.50149999999996</v>
      </c>
      <c r="H18" s="8">
        <f t="shared" si="5"/>
        <v>2.3898067576042514E-3</v>
      </c>
      <c r="I18" s="9">
        <f t="shared" si="6"/>
        <v>1727.7517</v>
      </c>
      <c r="J18" s="10">
        <f t="shared" si="7"/>
        <v>9.952</v>
      </c>
      <c r="K18" s="8">
        <f t="shared" si="8"/>
        <v>1.3512531882148238E-2</v>
      </c>
      <c r="M18">
        <v>121549</v>
      </c>
      <c r="N18">
        <v>0.93500000000000005</v>
      </c>
      <c r="O18">
        <v>0.82399999999999995</v>
      </c>
      <c r="P18">
        <v>0.73699999999999999</v>
      </c>
      <c r="Q18">
        <v>1.026</v>
      </c>
      <c r="R18">
        <v>629.73</v>
      </c>
      <c r="S18">
        <v>985.63499999999999</v>
      </c>
      <c r="T18">
        <v>1549.432</v>
      </c>
      <c r="U18">
        <v>2143.8310000000001</v>
      </c>
    </row>
    <row r="19" spans="1:21" ht="14.25">
      <c r="A19" s="4">
        <v>300000</v>
      </c>
      <c r="B19">
        <v>183072</v>
      </c>
      <c r="C19" s="8">
        <f t="shared" si="0"/>
        <v>0.61019999999999996</v>
      </c>
      <c r="D19" s="8">
        <f t="shared" si="1"/>
        <v>4.1138719763040843E-3</v>
      </c>
      <c r="E19" s="9">
        <f t="shared" si="2"/>
        <v>1.7690000000000001</v>
      </c>
      <c r="F19">
        <f t="shared" si="3"/>
        <v>0.879</v>
      </c>
      <c r="G19">
        <f t="shared" si="4"/>
        <v>743.7793999999999</v>
      </c>
      <c r="H19" s="8">
        <f t="shared" si="5"/>
        <v>9.8817178240639958E-3</v>
      </c>
      <c r="I19" s="9">
        <f t="shared" si="6"/>
        <v>1772.2534000000001</v>
      </c>
      <c r="J19" s="10">
        <f t="shared" si="7"/>
        <v>8.3350000000000009</v>
      </c>
      <c r="K19" s="8">
        <f t="shared" si="8"/>
        <v>1.1206279711430569E-2</v>
      </c>
      <c r="M19">
        <v>183072</v>
      </c>
      <c r="N19">
        <v>0.93500000000000005</v>
      </c>
      <c r="O19">
        <v>0.82299999999999995</v>
      </c>
      <c r="P19">
        <v>0.73899999999999999</v>
      </c>
      <c r="Q19">
        <v>1.03</v>
      </c>
      <c r="R19">
        <v>635.11699999999996</v>
      </c>
      <c r="S19">
        <v>997.32500000000005</v>
      </c>
      <c r="T19">
        <v>1591.171</v>
      </c>
      <c r="U19">
        <v>2194.779</v>
      </c>
    </row>
    <row r="20" spans="1:21" ht="14.25">
      <c r="A20" s="4">
        <v>350000</v>
      </c>
      <c r="B20">
        <v>213268</v>
      </c>
      <c r="C20" s="8">
        <f>ROUND(B20/A20,4)</f>
        <v>0.60929999999999995</v>
      </c>
      <c r="D20" s="8">
        <f t="shared" si="1"/>
        <v>1.4749262536872809E-3</v>
      </c>
      <c r="E20" s="9">
        <f t="shared" si="2"/>
        <v>1.7639999999999998</v>
      </c>
      <c r="F20">
        <f t="shared" si="3"/>
        <v>0.87850000000000006</v>
      </c>
      <c r="G20">
        <f t="shared" si="4"/>
        <v>740.55179999999996</v>
      </c>
      <c r="H20" s="8">
        <f t="shared" si="5"/>
        <v>4.3394587158503972E-3</v>
      </c>
      <c r="I20" s="9">
        <f t="shared" si="6"/>
        <v>1761.7372999999998</v>
      </c>
      <c r="J20" s="10">
        <f t="shared" si="7"/>
        <v>7.6710000000000003</v>
      </c>
      <c r="K20" s="8">
        <f t="shared" si="8"/>
        <v>1.0358492140590302E-2</v>
      </c>
      <c r="M20">
        <v>213268</v>
      </c>
      <c r="N20">
        <v>0.93500000000000005</v>
      </c>
      <c r="O20">
        <v>0.82199999999999995</v>
      </c>
      <c r="P20">
        <v>0.73899999999999999</v>
      </c>
      <c r="Q20">
        <v>1.0249999999999999</v>
      </c>
      <c r="R20">
        <v>633.36599999999999</v>
      </c>
      <c r="S20">
        <v>990.65200000000004</v>
      </c>
      <c r="T20">
        <v>1580.828</v>
      </c>
      <c r="U20">
        <v>2183.8589999999999</v>
      </c>
    </row>
    <row r="21" spans="1:21" ht="14.25">
      <c r="A21" s="4">
        <v>400000</v>
      </c>
      <c r="B21">
        <v>243561</v>
      </c>
      <c r="C21" s="8">
        <f t="shared" si="0"/>
        <v>0.6089</v>
      </c>
      <c r="D21" s="8">
        <f t="shared" si="1"/>
        <v>6.5649105530929397E-4</v>
      </c>
      <c r="E21" s="9">
        <f t="shared" si="2"/>
        <v>1.766</v>
      </c>
      <c r="F21">
        <f t="shared" si="3"/>
        <v>0.879</v>
      </c>
      <c r="G21">
        <f t="shared" si="4"/>
        <v>740.03279999999995</v>
      </c>
      <c r="H21" s="8">
        <f t="shared" si="5"/>
        <v>7.0082876039190278E-4</v>
      </c>
      <c r="I21" s="9">
        <f t="shared" si="6"/>
        <v>1754.9802</v>
      </c>
      <c r="J21" s="10">
        <f t="shared" si="7"/>
        <v>7.1479999999999997</v>
      </c>
      <c r="K21" s="8">
        <f t="shared" si="8"/>
        <v>9.6590313294221547E-3</v>
      </c>
      <c r="M21">
        <v>243561</v>
      </c>
      <c r="N21">
        <v>0.93500000000000005</v>
      </c>
      <c r="O21">
        <v>0.82299999999999995</v>
      </c>
      <c r="P21">
        <v>0.73899999999999999</v>
      </c>
      <c r="Q21">
        <v>1.0269999999999999</v>
      </c>
      <c r="R21">
        <v>632.31899999999996</v>
      </c>
      <c r="S21">
        <v>991.36500000000001</v>
      </c>
      <c r="T21">
        <v>1576.4760000000001</v>
      </c>
      <c r="U21">
        <v>2171.4899999999998</v>
      </c>
    </row>
    <row r="22" spans="1:21" ht="14.25">
      <c r="A22" s="4">
        <v>500000</v>
      </c>
      <c r="B22">
        <v>304766</v>
      </c>
      <c r="C22" s="8">
        <f t="shared" si="0"/>
        <v>0.60950000000000004</v>
      </c>
      <c r="D22" s="8">
        <f t="shared" si="1"/>
        <v>9.8538347840371188E-4</v>
      </c>
      <c r="E22" s="9">
        <f t="shared" si="2"/>
        <v>1.7679999999999998</v>
      </c>
      <c r="F22">
        <f t="shared" si="3"/>
        <v>0.87949999999999995</v>
      </c>
      <c r="G22">
        <f t="shared" si="4"/>
        <v>740.83179999999993</v>
      </c>
      <c r="H22" s="8">
        <f t="shared" si="5"/>
        <v>1.0796818735601121E-3</v>
      </c>
      <c r="I22" s="9">
        <f t="shared" si="6"/>
        <v>1764.7292</v>
      </c>
      <c r="J22" s="10">
        <f t="shared" si="7"/>
        <v>6.4290000000000003</v>
      </c>
      <c r="K22" s="8">
        <f t="shared" si="8"/>
        <v>8.6780832032318286E-3</v>
      </c>
      <c r="M22">
        <v>304766</v>
      </c>
      <c r="N22">
        <v>0.93500000000000005</v>
      </c>
      <c r="O22">
        <v>0.82399999999999995</v>
      </c>
      <c r="P22">
        <v>0.73899999999999999</v>
      </c>
      <c r="Q22">
        <v>1.0289999999999999</v>
      </c>
      <c r="R22">
        <v>632.26</v>
      </c>
      <c r="S22">
        <v>994.16600000000005</v>
      </c>
      <c r="T22">
        <v>1590.8150000000001</v>
      </c>
      <c r="U22">
        <v>2170.529</v>
      </c>
    </row>
    <row r="23" spans="1:21" ht="14.25">
      <c r="A23" s="4">
        <v>1000000</v>
      </c>
      <c r="B23">
        <v>612710</v>
      </c>
      <c r="C23" s="8">
        <f t="shared" si="0"/>
        <v>0.61270000000000002</v>
      </c>
      <c r="D23" s="8">
        <f t="shared" si="1"/>
        <v>5.2502050861360505E-3</v>
      </c>
      <c r="E23" s="9">
        <f t="shared" si="2"/>
        <v>1.7749999999999999</v>
      </c>
      <c r="F23">
        <f t="shared" si="3"/>
        <v>0.88050000000000006</v>
      </c>
      <c r="G23">
        <f t="shared" si="4"/>
        <v>749.05060000000003</v>
      </c>
      <c r="H23" s="8">
        <f t="shared" si="5"/>
        <v>1.109401621258721E-2</v>
      </c>
      <c r="I23" s="9">
        <f t="shared" si="6"/>
        <v>1807.1763000000001</v>
      </c>
      <c r="J23" s="10">
        <f t="shared" si="7"/>
        <v>4.6550000000000002</v>
      </c>
      <c r="K23" s="8">
        <f t="shared" si="8"/>
        <v>6.2145334373939496E-3</v>
      </c>
      <c r="M23">
        <v>612710</v>
      </c>
      <c r="N23">
        <v>0.93500000000000005</v>
      </c>
      <c r="O23">
        <v>0.82599999999999996</v>
      </c>
      <c r="P23">
        <v>0.74099999999999999</v>
      </c>
      <c r="Q23">
        <v>1.034</v>
      </c>
      <c r="R23">
        <v>639.60400000000004</v>
      </c>
      <c r="S23">
        <v>1004.426</v>
      </c>
      <c r="T23">
        <v>1627.8869999999999</v>
      </c>
      <c r="U23">
        <v>2225.518</v>
      </c>
    </row>
    <row r="24" spans="1:21" ht="15.75" customHeight="1">
      <c r="B24" s="21" t="s">
        <v>31</v>
      </c>
      <c r="E24" s="21" t="s">
        <v>32</v>
      </c>
      <c r="F24" s="21" t="s">
        <v>33</v>
      </c>
      <c r="G24" s="21" t="s">
        <v>34</v>
      </c>
      <c r="I24" s="21" t="s">
        <v>44</v>
      </c>
    </row>
    <row r="26" spans="1:21" ht="15.75" customHeight="1">
      <c r="B26" s="21" t="s">
        <v>38</v>
      </c>
      <c r="C26" s="21" t="s">
        <v>39</v>
      </c>
      <c r="D26" s="21" t="s">
        <v>40</v>
      </c>
      <c r="E26" s="21" t="s">
        <v>41</v>
      </c>
      <c r="F26" s="21" t="s">
        <v>35</v>
      </c>
      <c r="G26" s="21" t="s">
        <v>36</v>
      </c>
      <c r="H26" s="21" t="s">
        <v>42</v>
      </c>
      <c r="I26" s="21" t="s">
        <v>43</v>
      </c>
    </row>
    <row r="27" spans="1:21" ht="15.75" customHeight="1">
      <c r="A27" s="4">
        <v>10</v>
      </c>
      <c r="B27">
        <v>0.50900000000000001</v>
      </c>
      <c r="C27">
        <v>0.998</v>
      </c>
      <c r="D27">
        <v>0.88900000000000001</v>
      </c>
      <c r="E27">
        <v>0.9</v>
      </c>
      <c r="F27">
        <v>475.65499999999997</v>
      </c>
      <c r="G27">
        <v>745.38800000000003</v>
      </c>
      <c r="H27">
        <v>918.77200000000005</v>
      </c>
      <c r="I27">
        <v>485.17200000000003</v>
      </c>
    </row>
    <row r="28" spans="1:21" ht="15.75" customHeight="1">
      <c r="A28" s="4">
        <v>20</v>
      </c>
      <c r="B28">
        <v>0.59299999999999997</v>
      </c>
      <c r="C28">
        <v>1.2070000000000001</v>
      </c>
      <c r="D28">
        <v>0.91200000000000003</v>
      </c>
      <c r="E28">
        <v>0.92100000000000004</v>
      </c>
      <c r="F28">
        <v>466.447</v>
      </c>
      <c r="G28">
        <v>1138.3009999999999</v>
      </c>
      <c r="H28">
        <v>698.95500000000004</v>
      </c>
      <c r="I28">
        <v>485.17200000000003</v>
      </c>
    </row>
    <row r="29" spans="1:21" ht="15.75" customHeight="1">
      <c r="A29" s="4">
        <v>50</v>
      </c>
      <c r="B29">
        <v>0.66500000000000004</v>
      </c>
      <c r="C29">
        <v>1.252</v>
      </c>
      <c r="D29">
        <v>0.91800000000000004</v>
      </c>
      <c r="E29">
        <v>0.92</v>
      </c>
      <c r="F29">
        <v>483.08600000000001</v>
      </c>
      <c r="G29">
        <v>985.03700000000003</v>
      </c>
      <c r="H29">
        <v>671.10500000000002</v>
      </c>
      <c r="I29">
        <v>1152.2929999999999</v>
      </c>
    </row>
    <row r="30" spans="1:21" ht="15.75" customHeight="1">
      <c r="A30" s="4">
        <v>100</v>
      </c>
      <c r="B30">
        <v>0.53900000000000003</v>
      </c>
      <c r="C30">
        <v>1.4770000000000001</v>
      </c>
      <c r="D30">
        <v>0.83199999999999996</v>
      </c>
      <c r="E30">
        <v>0.94599999999999995</v>
      </c>
      <c r="F30">
        <v>329.06799999999998</v>
      </c>
      <c r="G30">
        <v>1633.0229999999999</v>
      </c>
      <c r="H30">
        <v>493.16800000000001</v>
      </c>
      <c r="I30">
        <v>1585.46</v>
      </c>
    </row>
    <row r="31" spans="1:21" ht="15.75" customHeight="1">
      <c r="A31" s="4">
        <v>200</v>
      </c>
      <c r="B31">
        <v>0.627</v>
      </c>
      <c r="C31">
        <v>1.2170000000000001</v>
      </c>
      <c r="D31">
        <v>0.872</v>
      </c>
      <c r="E31">
        <v>0.878</v>
      </c>
      <c r="F31">
        <v>428.76900000000001</v>
      </c>
      <c r="G31">
        <v>1213.106</v>
      </c>
      <c r="H31">
        <v>728.63499999999999</v>
      </c>
      <c r="I31">
        <v>1410.6559999999999</v>
      </c>
    </row>
    <row r="32" spans="1:21" ht="15.75" customHeight="1">
      <c r="A32" s="4">
        <v>500</v>
      </c>
      <c r="B32">
        <v>0.71299999999999997</v>
      </c>
      <c r="C32">
        <v>0.89700000000000002</v>
      </c>
      <c r="D32">
        <v>0.92300000000000004</v>
      </c>
      <c r="E32">
        <v>0.82399999999999995</v>
      </c>
      <c r="F32">
        <v>527.346</v>
      </c>
      <c r="G32">
        <v>753.11800000000005</v>
      </c>
      <c r="H32">
        <v>931.42100000000005</v>
      </c>
      <c r="I32">
        <v>1256.354</v>
      </c>
    </row>
    <row r="33" spans="1:9" ht="15.75" customHeight="1">
      <c r="A33" s="4">
        <v>1000</v>
      </c>
      <c r="B33">
        <v>0.74</v>
      </c>
      <c r="C33">
        <v>0.78300000000000003</v>
      </c>
      <c r="D33">
        <v>0.93</v>
      </c>
      <c r="E33">
        <v>0.79600000000000004</v>
      </c>
      <c r="F33">
        <v>628.971</v>
      </c>
      <c r="G33">
        <v>634.29899999999998</v>
      </c>
      <c r="H33">
        <v>1747.931</v>
      </c>
      <c r="I33">
        <v>1038.171</v>
      </c>
    </row>
    <row r="34" spans="1:9" ht="15.75" customHeight="1">
      <c r="A34" s="4">
        <v>2000</v>
      </c>
      <c r="B34">
        <v>0.75800000000000001</v>
      </c>
      <c r="C34">
        <v>0.84599999999999997</v>
      </c>
      <c r="D34">
        <v>0.94099999999999995</v>
      </c>
      <c r="E34">
        <v>0.78100000000000003</v>
      </c>
      <c r="F34">
        <v>674.48299999999995</v>
      </c>
      <c r="G34">
        <v>688.44299999999998</v>
      </c>
      <c r="H34">
        <v>1997.04</v>
      </c>
      <c r="I34">
        <v>1164.672</v>
      </c>
    </row>
    <row r="35" spans="1:9" ht="15.75" customHeight="1">
      <c r="A35" s="4">
        <v>5000</v>
      </c>
      <c r="B35">
        <v>0.73899999999999999</v>
      </c>
      <c r="C35">
        <v>0.98899999999999999</v>
      </c>
      <c r="D35">
        <v>0.93600000000000005</v>
      </c>
      <c r="E35">
        <v>0.81100000000000005</v>
      </c>
      <c r="F35">
        <v>629.20799999999997</v>
      </c>
      <c r="G35">
        <v>948.49099999999999</v>
      </c>
      <c r="H35">
        <v>1587.652</v>
      </c>
      <c r="I35">
        <v>2378.962</v>
      </c>
    </row>
    <row r="36" spans="1:9" ht="15.75" customHeight="1">
      <c r="A36" s="4">
        <v>10000</v>
      </c>
      <c r="B36">
        <v>0.73899999999999999</v>
      </c>
      <c r="C36">
        <v>1.002</v>
      </c>
      <c r="D36">
        <v>0.93500000000000005</v>
      </c>
      <c r="E36">
        <v>0.81599999999999995</v>
      </c>
      <c r="F36">
        <v>633.74199999999996</v>
      </c>
      <c r="G36">
        <v>949.99699999999996</v>
      </c>
      <c r="H36">
        <v>1494.1189999999999</v>
      </c>
      <c r="I36">
        <v>2162.3879999999999</v>
      </c>
    </row>
    <row r="37" spans="1:9" ht="15.75" customHeight="1">
      <c r="A37" s="4">
        <v>20000</v>
      </c>
      <c r="B37">
        <v>0.72899999999999998</v>
      </c>
      <c r="C37">
        <v>0.95099999999999996</v>
      </c>
      <c r="D37">
        <v>0.93200000000000005</v>
      </c>
      <c r="E37">
        <v>0.8</v>
      </c>
      <c r="F37">
        <v>605.53599999999994</v>
      </c>
      <c r="G37">
        <v>893.51199999999994</v>
      </c>
      <c r="H37">
        <v>1433.395</v>
      </c>
      <c r="I37">
        <v>1966.806</v>
      </c>
    </row>
    <row r="38" spans="1:9" ht="15.75" customHeight="1">
      <c r="A38" s="4">
        <v>50000</v>
      </c>
      <c r="B38">
        <v>0.72899999999999998</v>
      </c>
      <c r="C38">
        <v>1.0089999999999999</v>
      </c>
      <c r="D38">
        <v>0.93100000000000005</v>
      </c>
      <c r="E38">
        <v>0.82099999999999995</v>
      </c>
      <c r="F38">
        <v>608.17999999999995</v>
      </c>
      <c r="G38">
        <v>946.71</v>
      </c>
      <c r="H38">
        <v>1400.7049999999999</v>
      </c>
      <c r="I38">
        <v>2067.7860000000001</v>
      </c>
    </row>
    <row r="39" spans="1:9" ht="15.75" customHeight="1">
      <c r="A39" s="4">
        <v>100000</v>
      </c>
      <c r="B39">
        <v>0.73199999999999998</v>
      </c>
      <c r="C39">
        <v>1.0329999999999999</v>
      </c>
      <c r="D39">
        <v>0.93300000000000005</v>
      </c>
      <c r="E39">
        <v>0.82699999999999996</v>
      </c>
      <c r="F39">
        <v>617.34799999999996</v>
      </c>
      <c r="G39">
        <v>991.18</v>
      </c>
      <c r="H39">
        <v>1470.1189999999999</v>
      </c>
      <c r="I39">
        <v>2164.1469999999999</v>
      </c>
    </row>
    <row r="40" spans="1:9" ht="15.75" customHeight="1">
      <c r="A40" s="4">
        <v>150000</v>
      </c>
      <c r="B40">
        <v>0.73699999999999999</v>
      </c>
      <c r="C40">
        <v>1.0249999999999999</v>
      </c>
      <c r="D40">
        <v>0.93400000000000005</v>
      </c>
      <c r="E40">
        <v>0.82399999999999995</v>
      </c>
      <c r="F40">
        <v>628.62</v>
      </c>
      <c r="G40">
        <v>982.37199999999996</v>
      </c>
      <c r="H40">
        <v>1542.241</v>
      </c>
      <c r="I40">
        <v>2104.2869999999998</v>
      </c>
    </row>
    <row r="41" spans="1:9" ht="15.75" customHeight="1">
      <c r="A41" s="4">
        <v>200000</v>
      </c>
      <c r="B41">
        <v>0.73699999999999999</v>
      </c>
      <c r="C41">
        <v>1.026</v>
      </c>
      <c r="D41">
        <v>0.93500000000000005</v>
      </c>
      <c r="E41">
        <v>0.82399999999999995</v>
      </c>
      <c r="F41">
        <v>629.73</v>
      </c>
      <c r="G41">
        <v>985.63499999999999</v>
      </c>
      <c r="H41">
        <v>1549.432</v>
      </c>
      <c r="I41">
        <v>2143.8310000000001</v>
      </c>
    </row>
    <row r="42" spans="1:9" ht="15.75" customHeight="1">
      <c r="A42" s="4">
        <v>300000</v>
      </c>
      <c r="B42">
        <v>0.73899999999999999</v>
      </c>
      <c r="C42">
        <v>1.03</v>
      </c>
      <c r="D42">
        <v>0.93500000000000005</v>
      </c>
      <c r="E42">
        <v>0.82299999999999995</v>
      </c>
      <c r="F42">
        <v>635.11699999999996</v>
      </c>
      <c r="G42">
        <v>997.32500000000005</v>
      </c>
      <c r="H42">
        <v>1591.171</v>
      </c>
      <c r="I42">
        <v>2194.779</v>
      </c>
    </row>
    <row r="43" spans="1:9" ht="15.75" customHeight="1">
      <c r="A43" s="4">
        <v>350000</v>
      </c>
      <c r="B43">
        <v>0.73899999999999999</v>
      </c>
      <c r="C43">
        <v>1.0249999999999999</v>
      </c>
      <c r="D43">
        <v>0.93500000000000005</v>
      </c>
      <c r="E43">
        <v>0.82199999999999995</v>
      </c>
      <c r="F43">
        <v>633.36599999999999</v>
      </c>
      <c r="G43">
        <v>990.65200000000004</v>
      </c>
      <c r="H43">
        <v>1580.828</v>
      </c>
      <c r="I43">
        <v>2183.8589999999999</v>
      </c>
    </row>
    <row r="44" spans="1:9" ht="15.75" customHeight="1">
      <c r="A44" s="4">
        <v>400000</v>
      </c>
      <c r="B44">
        <v>0.73899999999999999</v>
      </c>
      <c r="C44">
        <v>1.0269999999999999</v>
      </c>
      <c r="D44">
        <v>0.93500000000000005</v>
      </c>
      <c r="E44">
        <v>0.82299999999999995</v>
      </c>
      <c r="F44">
        <v>632.31899999999996</v>
      </c>
      <c r="G44">
        <v>991.36500000000001</v>
      </c>
      <c r="H44">
        <v>1576.4760000000001</v>
      </c>
      <c r="I44">
        <v>2171.4899999999998</v>
      </c>
    </row>
    <row r="45" spans="1:9" ht="15.75" customHeight="1">
      <c r="A45" s="4">
        <v>500000</v>
      </c>
      <c r="B45">
        <v>0.73899999999999999</v>
      </c>
      <c r="C45">
        <v>1.0289999999999999</v>
      </c>
      <c r="D45">
        <v>0.93500000000000005</v>
      </c>
      <c r="E45">
        <v>0.82399999999999995</v>
      </c>
      <c r="F45">
        <v>632.26</v>
      </c>
      <c r="G45">
        <v>994.16600000000005</v>
      </c>
      <c r="H45">
        <v>1590.8150000000001</v>
      </c>
      <c r="I45">
        <v>2170.529</v>
      </c>
    </row>
    <row r="46" spans="1:9" ht="15.75" customHeight="1">
      <c r="A46" s="4">
        <v>1000000</v>
      </c>
      <c r="B46">
        <v>0.74099999999999999</v>
      </c>
      <c r="C46">
        <v>1.034</v>
      </c>
      <c r="D46">
        <v>0.93500000000000005</v>
      </c>
      <c r="E46">
        <v>0.82599999999999996</v>
      </c>
      <c r="F46">
        <v>639.60400000000004</v>
      </c>
      <c r="G46">
        <v>1004.426</v>
      </c>
      <c r="H46">
        <v>1627.8869999999999</v>
      </c>
      <c r="I46">
        <v>2225.518</v>
      </c>
    </row>
  </sheetData>
  <mergeCells count="1">
    <mergeCell ref="A1:B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96E3-88E4-409D-A50B-CD5D490105EE}">
  <sheetPr>
    <outlinePr summaryBelow="0" summaryRight="0"/>
  </sheetPr>
  <dimension ref="A1:U46"/>
  <sheetViews>
    <sheetView zoomScale="85" zoomScaleNormal="85" workbookViewId="0">
      <selection activeCell="N42" sqref="N42"/>
    </sheetView>
  </sheetViews>
  <sheetFormatPr defaultColWidth="12.5703125" defaultRowHeight="15.75" customHeight="1"/>
  <sheetData>
    <row r="1" spans="1:21" ht="15.75" customHeight="1">
      <c r="A1" s="43" t="s">
        <v>65</v>
      </c>
      <c r="B1" s="40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3"/>
      <c r="K1" s="3"/>
    </row>
    <row r="2" spans="1:21" ht="14.25">
      <c r="A2" s="41"/>
      <c r="B2" s="42"/>
      <c r="C2" s="4">
        <v>2</v>
      </c>
      <c r="D2" s="19" t="s">
        <v>54</v>
      </c>
      <c r="E2" s="18" t="s">
        <v>56</v>
      </c>
      <c r="F2" s="20">
        <v>176.869</v>
      </c>
      <c r="G2" s="4">
        <v>200</v>
      </c>
      <c r="H2" s="4">
        <v>0.64700000000000002</v>
      </c>
      <c r="I2" s="5"/>
      <c r="J2" s="6"/>
      <c r="K2" s="6"/>
    </row>
    <row r="3" spans="1:21" ht="15.7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22" t="s">
        <v>37</v>
      </c>
      <c r="J3" s="1" t="s">
        <v>15</v>
      </c>
      <c r="K3" s="1" t="s">
        <v>16</v>
      </c>
      <c r="M3" t="s">
        <v>45</v>
      </c>
      <c r="N3" t="s">
        <v>46</v>
      </c>
      <c r="O3" t="s">
        <v>47</v>
      </c>
      <c r="P3" t="s">
        <v>48</v>
      </c>
      <c r="Q3" t="s">
        <v>49</v>
      </c>
      <c r="R3" t="s">
        <v>50</v>
      </c>
      <c r="S3" t="s">
        <v>51</v>
      </c>
      <c r="T3" t="s">
        <v>52</v>
      </c>
      <c r="U3" t="s">
        <v>53</v>
      </c>
    </row>
    <row r="4" spans="1:21" ht="14.25">
      <c r="A4" s="4">
        <v>10</v>
      </c>
      <c r="B4">
        <v>2</v>
      </c>
      <c r="C4" s="8">
        <f>ROUND(B4/A4,4)</f>
        <v>0.2</v>
      </c>
      <c r="D4" s="8" t="str">
        <f>IFERROR(ABS(C4/C3-1), "-")</f>
        <v>-</v>
      </c>
      <c r="E4" s="9">
        <f>B27+C27</f>
        <v>0.85899999999999999</v>
      </c>
      <c r="F4">
        <f>(D27+E27)/2</f>
        <v>0.51549999999999996</v>
      </c>
      <c r="G4">
        <f>0.7*F27+0.3*G27</f>
        <v>298.07719999999995</v>
      </c>
      <c r="H4" s="8" t="str">
        <f>IFERROR(ABS(G4/G3-1), "-")</f>
        <v>-</v>
      </c>
      <c r="I4" s="9">
        <f>0.7*H27+0.3*I27</f>
        <v>395.68599999999998</v>
      </c>
      <c r="J4" s="10">
        <f>ROUND(2.576*I4/SQRT(A4),3)</f>
        <v>322.327</v>
      </c>
      <c r="K4" s="8">
        <f>J4/G4</f>
        <v>1.0813540921613598</v>
      </c>
      <c r="M4">
        <v>2</v>
      </c>
      <c r="N4">
        <v>0.57399999999999995</v>
      </c>
      <c r="O4">
        <v>0.45700000000000002</v>
      </c>
      <c r="P4">
        <v>0.83399999999999996</v>
      </c>
      <c r="Q4">
        <v>2.5000000000000001E-2</v>
      </c>
      <c r="R4">
        <v>418.24099999999999</v>
      </c>
      <c r="S4">
        <v>17.695</v>
      </c>
      <c r="T4">
        <v>548.30799999999999</v>
      </c>
      <c r="U4">
        <v>39.567999999999998</v>
      </c>
    </row>
    <row r="5" spans="1:21" ht="14.25">
      <c r="A5" s="4">
        <v>20</v>
      </c>
      <c r="B5">
        <v>2</v>
      </c>
      <c r="C5" s="8">
        <f t="shared" ref="C5:C23" si="0">ROUND(B5/A5,4)</f>
        <v>0.1</v>
      </c>
      <c r="D5" s="8">
        <f t="shared" ref="D5:D23" si="1">IFERROR(ABS(C5/C4-1), "-")</f>
        <v>0.5</v>
      </c>
      <c r="E5" s="9">
        <f t="shared" ref="E5:E23" si="2">B28+C28</f>
        <v>0.83500000000000008</v>
      </c>
      <c r="F5">
        <f t="shared" ref="F5:F23" si="3">(D28+E28)/2</f>
        <v>0.53149999999999997</v>
      </c>
      <c r="G5">
        <f t="shared" ref="G5:G23" si="4">0.7*F28+0.3*G28</f>
        <v>223.94549999999998</v>
      </c>
      <c r="H5" s="8">
        <f t="shared" ref="H5:H23" si="5">IFERROR(ABS(G5/G4-1), "-")</f>
        <v>0.24869966572418145</v>
      </c>
      <c r="I5" s="9">
        <f t="shared" ref="I5:I23" si="6">0.7*H28+0.3*I28</f>
        <v>307.43360000000001</v>
      </c>
      <c r="J5" s="10">
        <f t="shared" ref="J5:J23" si="7">ROUND(2.576*I5/SQRT(A5),3)</f>
        <v>177.08500000000001</v>
      </c>
      <c r="K5" s="8">
        <f t="shared" ref="K5:K23" si="8">J5/G5</f>
        <v>0.79075042811755547</v>
      </c>
      <c r="M5">
        <v>2</v>
      </c>
      <c r="N5">
        <v>0.61199999999999999</v>
      </c>
      <c r="O5">
        <v>0.45100000000000001</v>
      </c>
      <c r="P5">
        <v>0.80500000000000005</v>
      </c>
      <c r="Q5">
        <v>0.03</v>
      </c>
      <c r="R5">
        <v>312.94799999999998</v>
      </c>
      <c r="S5">
        <v>16.273</v>
      </c>
      <c r="T5">
        <v>425.21</v>
      </c>
      <c r="U5">
        <v>32.622</v>
      </c>
    </row>
    <row r="6" spans="1:21" ht="14.25">
      <c r="A6" s="4">
        <v>50</v>
      </c>
      <c r="B6">
        <v>2</v>
      </c>
      <c r="C6" s="8">
        <f t="shared" si="0"/>
        <v>0.04</v>
      </c>
      <c r="D6" s="8">
        <f t="shared" si="1"/>
        <v>0.60000000000000009</v>
      </c>
      <c r="E6" s="9">
        <f t="shared" si="2"/>
        <v>0.53800000000000003</v>
      </c>
      <c r="F6">
        <f t="shared" si="3"/>
        <v>0.47749999999999998</v>
      </c>
      <c r="G6">
        <f t="shared" si="4"/>
        <v>105.64739999999998</v>
      </c>
      <c r="H6" s="8">
        <f t="shared" si="5"/>
        <v>0.52824504176239317</v>
      </c>
      <c r="I6" s="9">
        <f t="shared" si="6"/>
        <v>207.82649999999998</v>
      </c>
      <c r="J6" s="10">
        <f t="shared" si="7"/>
        <v>75.710999999999999</v>
      </c>
      <c r="K6" s="8">
        <f t="shared" si="8"/>
        <v>0.71663855428529255</v>
      </c>
      <c r="M6">
        <v>2</v>
      </c>
      <c r="N6">
        <v>0.59699999999999998</v>
      </c>
      <c r="O6">
        <v>0.35799999999999998</v>
      </c>
      <c r="P6">
        <v>0.504</v>
      </c>
      <c r="Q6">
        <v>3.4000000000000002E-2</v>
      </c>
      <c r="R6">
        <v>144.00899999999999</v>
      </c>
      <c r="S6">
        <v>16.137</v>
      </c>
      <c r="T6">
        <v>282.03899999999999</v>
      </c>
      <c r="U6">
        <v>34.664000000000001</v>
      </c>
    </row>
    <row r="7" spans="1:21" ht="14.25">
      <c r="A7" s="4">
        <v>100</v>
      </c>
      <c r="B7">
        <v>5</v>
      </c>
      <c r="C7" s="8">
        <f t="shared" si="0"/>
        <v>0.05</v>
      </c>
      <c r="D7" s="8">
        <f t="shared" si="1"/>
        <v>0.25</v>
      </c>
      <c r="E7" s="9">
        <f t="shared" si="2"/>
        <v>0.90500000000000003</v>
      </c>
      <c r="F7">
        <f t="shared" si="3"/>
        <v>0.49550000000000005</v>
      </c>
      <c r="G7">
        <f t="shared" si="4"/>
        <v>184.54519999999999</v>
      </c>
      <c r="H7" s="8">
        <f t="shared" si="5"/>
        <v>0.74680304484540128</v>
      </c>
      <c r="I7" s="9">
        <f t="shared" si="6"/>
        <v>221.35079999999996</v>
      </c>
      <c r="J7" s="10">
        <f t="shared" si="7"/>
        <v>57.02</v>
      </c>
      <c r="K7" s="8">
        <f t="shared" si="8"/>
        <v>0.30897579563163929</v>
      </c>
      <c r="M7">
        <v>5</v>
      </c>
      <c r="N7">
        <v>0.67900000000000005</v>
      </c>
      <c r="O7">
        <v>0.312</v>
      </c>
      <c r="P7">
        <v>0.88100000000000001</v>
      </c>
      <c r="Q7">
        <v>2.4E-2</v>
      </c>
      <c r="R7">
        <v>258.8</v>
      </c>
      <c r="S7">
        <v>11.284000000000001</v>
      </c>
      <c r="T7">
        <v>302.72399999999999</v>
      </c>
      <c r="U7">
        <v>31.48</v>
      </c>
    </row>
    <row r="8" spans="1:21" ht="14.25">
      <c r="A8" s="4">
        <v>200</v>
      </c>
      <c r="B8">
        <v>14</v>
      </c>
      <c r="C8" s="8">
        <f t="shared" si="0"/>
        <v>7.0000000000000007E-2</v>
      </c>
      <c r="D8" s="8">
        <f t="shared" si="1"/>
        <v>0.40000000000000013</v>
      </c>
      <c r="E8" s="9">
        <f t="shared" si="2"/>
        <v>1.008</v>
      </c>
      <c r="F8">
        <f t="shared" si="3"/>
        <v>0.50950000000000006</v>
      </c>
      <c r="G8">
        <f t="shared" si="4"/>
        <v>192.61539999999997</v>
      </c>
      <c r="H8" s="8">
        <f t="shared" si="5"/>
        <v>4.3730208100779544E-2</v>
      </c>
      <c r="I8" s="9">
        <f t="shared" si="6"/>
        <v>372.10609999999997</v>
      </c>
      <c r="J8" s="10">
        <f t="shared" si="7"/>
        <v>67.778999999999996</v>
      </c>
      <c r="K8" s="8">
        <f t="shared" si="8"/>
        <v>0.35188775144666529</v>
      </c>
      <c r="M8">
        <v>14</v>
      </c>
      <c r="N8">
        <v>0.68700000000000006</v>
      </c>
      <c r="O8">
        <v>0.33200000000000002</v>
      </c>
      <c r="P8">
        <v>0.89700000000000002</v>
      </c>
      <c r="Q8">
        <v>0.111</v>
      </c>
      <c r="R8">
        <v>249.75700000000001</v>
      </c>
      <c r="S8">
        <v>59.284999999999997</v>
      </c>
      <c r="T8">
        <v>438.80900000000003</v>
      </c>
      <c r="U8">
        <v>216.46600000000001</v>
      </c>
    </row>
    <row r="9" spans="1:21" ht="14.25">
      <c r="A9" s="4">
        <v>500</v>
      </c>
      <c r="B9">
        <v>51</v>
      </c>
      <c r="C9" s="8">
        <f t="shared" si="0"/>
        <v>0.10199999999999999</v>
      </c>
      <c r="D9" s="8">
        <f t="shared" si="1"/>
        <v>0.45714285714285685</v>
      </c>
      <c r="E9" s="9">
        <f t="shared" si="2"/>
        <v>1.1400000000000001</v>
      </c>
      <c r="F9">
        <f t="shared" si="3"/>
        <v>0.53300000000000003</v>
      </c>
      <c r="G9">
        <f t="shared" si="4"/>
        <v>222.2895</v>
      </c>
      <c r="H9" s="8">
        <f t="shared" si="5"/>
        <v>0.15405881357357742</v>
      </c>
      <c r="I9" s="9">
        <f t="shared" si="6"/>
        <v>501.21109999999999</v>
      </c>
      <c r="J9" s="10">
        <f t="shared" si="7"/>
        <v>57.741</v>
      </c>
      <c r="K9" s="8">
        <f t="shared" si="8"/>
        <v>0.25975585891371389</v>
      </c>
      <c r="M9">
        <v>51</v>
      </c>
      <c r="N9">
        <v>0.66800000000000004</v>
      </c>
      <c r="O9">
        <v>0.39800000000000002</v>
      </c>
      <c r="P9">
        <v>0.90300000000000002</v>
      </c>
      <c r="Q9">
        <v>0.23699999999999999</v>
      </c>
      <c r="R9">
        <v>257.91000000000003</v>
      </c>
      <c r="S9">
        <v>139.17500000000001</v>
      </c>
      <c r="T9">
        <v>483.983</v>
      </c>
      <c r="U9">
        <v>541.41</v>
      </c>
    </row>
    <row r="10" spans="1:21" ht="14.25">
      <c r="A10" s="4">
        <v>1000</v>
      </c>
      <c r="B10">
        <v>75</v>
      </c>
      <c r="C10" s="8">
        <f t="shared" si="0"/>
        <v>7.4999999999999997E-2</v>
      </c>
      <c r="D10" s="8">
        <f t="shared" si="1"/>
        <v>0.26470588235294112</v>
      </c>
      <c r="E10" s="9">
        <f t="shared" si="2"/>
        <v>1.0149999999999999</v>
      </c>
      <c r="F10">
        <f t="shared" si="3"/>
        <v>0.49450000000000005</v>
      </c>
      <c r="G10">
        <f t="shared" si="4"/>
        <v>192.30709999999999</v>
      </c>
      <c r="H10" s="8">
        <f t="shared" si="5"/>
        <v>0.13487996509056888</v>
      </c>
      <c r="I10" s="9">
        <f t="shared" si="6"/>
        <v>449.71980000000002</v>
      </c>
      <c r="J10" s="10">
        <f t="shared" si="7"/>
        <v>36.634</v>
      </c>
      <c r="K10" s="8">
        <f t="shared" si="8"/>
        <v>0.19049738673195116</v>
      </c>
      <c r="M10">
        <v>75</v>
      </c>
      <c r="N10">
        <v>0.65</v>
      </c>
      <c r="O10">
        <v>0.33900000000000002</v>
      </c>
      <c r="P10">
        <v>0.85299999999999998</v>
      </c>
      <c r="Q10">
        <v>0.16200000000000001</v>
      </c>
      <c r="R10">
        <v>233.19200000000001</v>
      </c>
      <c r="S10">
        <v>96.909000000000006</v>
      </c>
      <c r="T10">
        <v>470.29500000000002</v>
      </c>
      <c r="U10">
        <v>401.71100000000001</v>
      </c>
    </row>
    <row r="11" spans="1:21" ht="14.25">
      <c r="A11" s="4">
        <v>2000</v>
      </c>
      <c r="B11">
        <v>151</v>
      </c>
      <c r="C11" s="8">
        <f t="shared" si="0"/>
        <v>7.5499999999999998E-2</v>
      </c>
      <c r="D11" s="8">
        <f t="shared" si="1"/>
        <v>6.6666666666665986E-3</v>
      </c>
      <c r="E11" s="9">
        <f t="shared" si="2"/>
        <v>1.085</v>
      </c>
      <c r="F11">
        <f t="shared" si="3"/>
        <v>0.4995</v>
      </c>
      <c r="G11">
        <f t="shared" si="4"/>
        <v>210.01409999999998</v>
      </c>
      <c r="H11" s="8">
        <f t="shared" si="5"/>
        <v>9.2076683596185482E-2</v>
      </c>
      <c r="I11" s="9">
        <f t="shared" si="6"/>
        <v>491.86149999999998</v>
      </c>
      <c r="J11" s="10">
        <f t="shared" si="7"/>
        <v>28.332000000000001</v>
      </c>
      <c r="K11" s="8">
        <f t="shared" si="8"/>
        <v>0.13490522779184827</v>
      </c>
      <c r="M11">
        <v>151</v>
      </c>
      <c r="N11">
        <v>0.65300000000000002</v>
      </c>
      <c r="O11">
        <v>0.34599999999999997</v>
      </c>
      <c r="P11">
        <v>0.91700000000000004</v>
      </c>
      <c r="Q11">
        <v>0.16800000000000001</v>
      </c>
      <c r="R11">
        <v>258.72300000000001</v>
      </c>
      <c r="S11">
        <v>96.36</v>
      </c>
      <c r="T11">
        <v>559.24599999999998</v>
      </c>
      <c r="U11">
        <v>334.63099999999997</v>
      </c>
    </row>
    <row r="12" spans="1:21" ht="14.25">
      <c r="A12" s="4">
        <v>5000</v>
      </c>
      <c r="B12">
        <v>452</v>
      </c>
      <c r="C12" s="8">
        <f t="shared" si="0"/>
        <v>9.0399999999999994E-2</v>
      </c>
      <c r="D12" s="8">
        <f t="shared" si="1"/>
        <v>0.1973509933774833</v>
      </c>
      <c r="E12" s="9">
        <f t="shared" si="2"/>
        <v>1.1679999999999999</v>
      </c>
      <c r="F12">
        <f t="shared" si="3"/>
        <v>0.497</v>
      </c>
      <c r="G12">
        <f t="shared" si="4"/>
        <v>231.09809999999999</v>
      </c>
      <c r="H12" s="8">
        <f t="shared" si="5"/>
        <v>0.10039325930973209</v>
      </c>
      <c r="I12" s="9">
        <f t="shared" si="6"/>
        <v>576.87749999999994</v>
      </c>
      <c r="J12" s="10">
        <f t="shared" si="7"/>
        <v>21.015999999999998</v>
      </c>
      <c r="K12" s="8">
        <f t="shared" si="8"/>
        <v>9.0939735116818354E-2</v>
      </c>
      <c r="M12">
        <v>452</v>
      </c>
      <c r="N12">
        <v>0.66900000000000004</v>
      </c>
      <c r="O12">
        <v>0.32500000000000001</v>
      </c>
      <c r="P12">
        <v>1</v>
      </c>
      <c r="Q12">
        <v>0.16800000000000001</v>
      </c>
      <c r="R12">
        <v>286.36500000000001</v>
      </c>
      <c r="S12">
        <v>102.142</v>
      </c>
      <c r="T12">
        <v>643.48500000000001</v>
      </c>
      <c r="U12">
        <v>421.46</v>
      </c>
    </row>
    <row r="13" spans="1:21" ht="14.25">
      <c r="A13" s="4">
        <v>10000</v>
      </c>
      <c r="B13">
        <v>1052</v>
      </c>
      <c r="C13" s="8">
        <f t="shared" si="0"/>
        <v>0.1052</v>
      </c>
      <c r="D13" s="8">
        <f t="shared" si="1"/>
        <v>0.16371681415929218</v>
      </c>
      <c r="E13" s="9">
        <f t="shared" si="2"/>
        <v>1.26</v>
      </c>
      <c r="F13">
        <f t="shared" si="3"/>
        <v>0.49850000000000005</v>
      </c>
      <c r="G13">
        <f t="shared" si="4"/>
        <v>254.62649999999996</v>
      </c>
      <c r="H13" s="8">
        <f t="shared" si="5"/>
        <v>0.10181130870396582</v>
      </c>
      <c r="I13" s="9">
        <f t="shared" si="6"/>
        <v>629.53229999999996</v>
      </c>
      <c r="J13" s="10">
        <f t="shared" si="7"/>
        <v>16.216999999999999</v>
      </c>
      <c r="K13" s="8">
        <f t="shared" si="8"/>
        <v>6.3689364618372407E-2</v>
      </c>
      <c r="M13">
        <v>1052</v>
      </c>
      <c r="N13">
        <v>0.67700000000000005</v>
      </c>
      <c r="O13">
        <v>0.32</v>
      </c>
      <c r="P13">
        <v>1.1000000000000001</v>
      </c>
      <c r="Q13">
        <v>0.16</v>
      </c>
      <c r="R13">
        <v>321.738</v>
      </c>
      <c r="S13">
        <v>98.033000000000001</v>
      </c>
      <c r="T13">
        <v>727.80899999999997</v>
      </c>
      <c r="U13">
        <v>400.22</v>
      </c>
    </row>
    <row r="14" spans="1:21" ht="14.25">
      <c r="A14" s="4">
        <v>20000</v>
      </c>
      <c r="B14">
        <v>2127</v>
      </c>
      <c r="C14" s="8">
        <f t="shared" si="0"/>
        <v>0.10639999999999999</v>
      </c>
      <c r="D14" s="8">
        <f t="shared" si="1"/>
        <v>1.1406844106463865E-2</v>
      </c>
      <c r="E14" s="9">
        <f t="shared" si="2"/>
        <v>1.2530000000000001</v>
      </c>
      <c r="F14">
        <f t="shared" si="3"/>
        <v>0.496</v>
      </c>
      <c r="G14">
        <f t="shared" si="4"/>
        <v>256.17859999999996</v>
      </c>
      <c r="H14" s="8">
        <f t="shared" si="5"/>
        <v>6.0955949204029025E-3</v>
      </c>
      <c r="I14" s="9">
        <f t="shared" si="6"/>
        <v>633.47799999999984</v>
      </c>
      <c r="J14" s="10">
        <f t="shared" si="7"/>
        <v>11.539</v>
      </c>
      <c r="K14" s="8">
        <f t="shared" si="8"/>
        <v>4.50427943629952E-2</v>
      </c>
      <c r="M14">
        <v>2127</v>
      </c>
      <c r="N14">
        <v>0.67400000000000004</v>
      </c>
      <c r="O14">
        <v>0.318</v>
      </c>
      <c r="P14">
        <v>1.0880000000000001</v>
      </c>
      <c r="Q14">
        <v>0.16500000000000001</v>
      </c>
      <c r="R14">
        <v>322.214</v>
      </c>
      <c r="S14">
        <v>102.096</v>
      </c>
      <c r="T14">
        <v>720.83799999999997</v>
      </c>
      <c r="U14">
        <v>429.63799999999998</v>
      </c>
    </row>
    <row r="15" spans="1:21" ht="14.25">
      <c r="A15" s="4">
        <v>50000</v>
      </c>
      <c r="B15">
        <v>5708</v>
      </c>
      <c r="C15" s="8">
        <f t="shared" si="0"/>
        <v>0.1142</v>
      </c>
      <c r="D15" s="8">
        <f t="shared" si="1"/>
        <v>7.3308270676691656E-2</v>
      </c>
      <c r="E15" s="9">
        <f t="shared" si="2"/>
        <v>1.3169999999999999</v>
      </c>
      <c r="F15">
        <f t="shared" si="3"/>
        <v>0.50149999999999995</v>
      </c>
      <c r="G15">
        <f t="shared" si="4"/>
        <v>269.5958</v>
      </c>
      <c r="H15" s="8">
        <f t="shared" si="5"/>
        <v>5.2374398173774317E-2</v>
      </c>
      <c r="I15" s="9">
        <f t="shared" si="6"/>
        <v>658.96619999999996</v>
      </c>
      <c r="J15" s="10">
        <f t="shared" si="7"/>
        <v>7.5910000000000002</v>
      </c>
      <c r="K15" s="8">
        <f t="shared" si="8"/>
        <v>2.8156966837020458E-2</v>
      </c>
      <c r="M15">
        <v>5708</v>
      </c>
      <c r="N15">
        <v>0.68799999999999994</v>
      </c>
      <c r="O15">
        <v>0.315</v>
      </c>
      <c r="P15">
        <v>1.1559999999999999</v>
      </c>
      <c r="Q15">
        <v>0.161</v>
      </c>
      <c r="R15">
        <v>342.33499999999998</v>
      </c>
      <c r="S15">
        <v>99.870999999999995</v>
      </c>
      <c r="T15">
        <v>768.58500000000004</v>
      </c>
      <c r="U15">
        <v>403.18900000000002</v>
      </c>
    </row>
    <row r="16" spans="1:21" ht="14.25">
      <c r="A16" s="4">
        <v>100000</v>
      </c>
      <c r="B16">
        <v>11254</v>
      </c>
      <c r="C16" s="8">
        <f t="shared" si="0"/>
        <v>0.1125</v>
      </c>
      <c r="D16" s="8">
        <f t="shared" si="1"/>
        <v>1.488616462346759E-2</v>
      </c>
      <c r="E16" s="9">
        <f t="shared" si="2"/>
        <v>1.3169999999999999</v>
      </c>
      <c r="F16">
        <f t="shared" si="3"/>
        <v>0.504</v>
      </c>
      <c r="G16">
        <f t="shared" si="4"/>
        <v>267.66239999999999</v>
      </c>
      <c r="H16" s="8">
        <f t="shared" si="5"/>
        <v>7.1714767069813723E-3</v>
      </c>
      <c r="I16" s="9">
        <f t="shared" si="6"/>
        <v>658.77030000000002</v>
      </c>
      <c r="J16" s="10">
        <f t="shared" si="7"/>
        <v>5.3659999999999997</v>
      </c>
      <c r="K16" s="8">
        <f t="shared" si="8"/>
        <v>2.0047642104382236E-2</v>
      </c>
      <c r="M16">
        <v>11254</v>
      </c>
      <c r="N16">
        <v>0.68700000000000006</v>
      </c>
      <c r="O16">
        <v>0.32100000000000001</v>
      </c>
      <c r="P16">
        <v>1.1459999999999999</v>
      </c>
      <c r="Q16">
        <v>0.17100000000000001</v>
      </c>
      <c r="R16">
        <v>337.005</v>
      </c>
      <c r="S16">
        <v>105.863</v>
      </c>
      <c r="T16">
        <v>755.84400000000005</v>
      </c>
      <c r="U16">
        <v>432.26499999999999</v>
      </c>
    </row>
    <row r="17" spans="1:21" ht="15">
      <c r="A17" s="25">
        <v>150000</v>
      </c>
      <c r="B17" s="29">
        <v>16520</v>
      </c>
      <c r="C17" s="27">
        <f t="shared" si="0"/>
        <v>0.1101</v>
      </c>
      <c r="D17" s="27">
        <f t="shared" si="1"/>
        <v>2.1333333333333315E-2</v>
      </c>
      <c r="E17" s="28">
        <f t="shared" si="2"/>
        <v>1.3039999999999998</v>
      </c>
      <c r="F17" s="29">
        <f t="shared" si="3"/>
        <v>0.503</v>
      </c>
      <c r="G17" s="29">
        <f t="shared" si="4"/>
        <v>264.351</v>
      </c>
      <c r="H17" s="27">
        <f t="shared" si="5"/>
        <v>1.2371554615067337E-2</v>
      </c>
      <c r="I17" s="28">
        <f t="shared" si="6"/>
        <v>652.42930000000001</v>
      </c>
      <c r="J17" s="30">
        <f t="shared" si="7"/>
        <v>4.3390000000000004</v>
      </c>
      <c r="K17" s="27">
        <f t="shared" si="8"/>
        <v>1.6413783189774205E-2</v>
      </c>
      <c r="M17">
        <v>16520</v>
      </c>
      <c r="N17">
        <v>0.68500000000000005</v>
      </c>
      <c r="O17">
        <v>0.32100000000000001</v>
      </c>
      <c r="P17">
        <v>1.1319999999999999</v>
      </c>
      <c r="Q17">
        <v>0.17199999999999999</v>
      </c>
      <c r="R17">
        <v>331.608</v>
      </c>
      <c r="S17">
        <v>107.41800000000001</v>
      </c>
      <c r="T17">
        <v>741.601</v>
      </c>
      <c r="U17">
        <v>444.36200000000002</v>
      </c>
    </row>
    <row r="18" spans="1:21" ht="14.25">
      <c r="A18" s="4">
        <v>200000</v>
      </c>
      <c r="B18">
        <v>21798</v>
      </c>
      <c r="C18" s="8">
        <f t="shared" si="0"/>
        <v>0.109</v>
      </c>
      <c r="D18" s="8">
        <f t="shared" si="1"/>
        <v>9.9909173478656133E-3</v>
      </c>
      <c r="E18" s="9">
        <f t="shared" si="2"/>
        <v>1.2959999999999998</v>
      </c>
      <c r="F18">
        <f t="shared" si="3"/>
        <v>0.502</v>
      </c>
      <c r="G18">
        <f t="shared" si="4"/>
        <v>262.15779999999995</v>
      </c>
      <c r="H18" s="8">
        <f t="shared" si="5"/>
        <v>8.2965451237182464E-3</v>
      </c>
      <c r="I18" s="9">
        <f t="shared" si="6"/>
        <v>646.49349999999981</v>
      </c>
      <c r="J18" s="10">
        <f t="shared" si="7"/>
        <v>3.7240000000000002</v>
      </c>
      <c r="K18" s="8">
        <f t="shared" si="8"/>
        <v>1.4205184816167976E-2</v>
      </c>
      <c r="M18">
        <v>21798</v>
      </c>
      <c r="N18">
        <v>0.68400000000000005</v>
      </c>
      <c r="O18">
        <v>0.32</v>
      </c>
      <c r="P18">
        <v>1.1259999999999999</v>
      </c>
      <c r="Q18">
        <v>0.17</v>
      </c>
      <c r="R18">
        <v>328.94799999999998</v>
      </c>
      <c r="S18">
        <v>106.31399999999999</v>
      </c>
      <c r="T18">
        <v>737.40099999999995</v>
      </c>
      <c r="U18">
        <v>434.37599999999998</v>
      </c>
    </row>
    <row r="19" spans="1:21" ht="14.25">
      <c r="A19" s="4">
        <v>300000</v>
      </c>
      <c r="B19">
        <v>32752</v>
      </c>
      <c r="C19" s="8">
        <f t="shared" si="0"/>
        <v>0.10920000000000001</v>
      </c>
      <c r="D19" s="8">
        <f t="shared" si="1"/>
        <v>1.8348623853210455E-3</v>
      </c>
      <c r="E19" s="9">
        <f t="shared" si="2"/>
        <v>1.2949999999999999</v>
      </c>
      <c r="F19">
        <f t="shared" si="3"/>
        <v>0.502</v>
      </c>
      <c r="G19">
        <f t="shared" si="4"/>
        <v>262.19580000000002</v>
      </c>
      <c r="H19" s="8">
        <f t="shared" si="5"/>
        <v>1.449508654713938E-4</v>
      </c>
      <c r="I19" s="9">
        <f t="shared" si="6"/>
        <v>642.25490000000002</v>
      </c>
      <c r="J19" s="10">
        <f t="shared" si="7"/>
        <v>3.0209999999999999</v>
      </c>
      <c r="K19" s="8">
        <f t="shared" si="8"/>
        <v>1.1521923692141521E-2</v>
      </c>
      <c r="M19">
        <v>32752</v>
      </c>
      <c r="N19">
        <v>0.68300000000000005</v>
      </c>
      <c r="O19">
        <v>0.32100000000000001</v>
      </c>
      <c r="P19">
        <v>1.125</v>
      </c>
      <c r="Q19">
        <v>0.17</v>
      </c>
      <c r="R19">
        <v>329.23200000000003</v>
      </c>
      <c r="S19">
        <v>105.77800000000001</v>
      </c>
      <c r="T19">
        <v>732.77300000000002</v>
      </c>
      <c r="U19">
        <v>431.04599999999999</v>
      </c>
    </row>
    <row r="20" spans="1:21" ht="14.25">
      <c r="A20" s="4">
        <v>350000</v>
      </c>
      <c r="B20">
        <v>37840</v>
      </c>
      <c r="C20" s="8">
        <f>ROUND(B20/A20,4)</f>
        <v>0.1081</v>
      </c>
      <c r="D20" s="8">
        <f t="shared" si="1"/>
        <v>1.0073260073260148E-2</v>
      </c>
      <c r="E20" s="9">
        <f t="shared" si="2"/>
        <v>1.2870000000000001</v>
      </c>
      <c r="F20">
        <f t="shared" si="3"/>
        <v>0.502</v>
      </c>
      <c r="G20">
        <f t="shared" si="4"/>
        <v>260.2355</v>
      </c>
      <c r="H20" s="8">
        <f t="shared" si="5"/>
        <v>7.4764736887471539E-3</v>
      </c>
      <c r="I20" s="9">
        <f t="shared" si="6"/>
        <v>636.95820000000003</v>
      </c>
      <c r="J20" s="10">
        <f t="shared" si="7"/>
        <v>2.7730000000000001</v>
      </c>
      <c r="K20" s="8">
        <f t="shared" si="8"/>
        <v>1.065573298031975E-2</v>
      </c>
      <c r="M20">
        <v>37840</v>
      </c>
      <c r="N20">
        <v>0.68300000000000005</v>
      </c>
      <c r="O20">
        <v>0.32100000000000001</v>
      </c>
      <c r="P20">
        <v>1.1180000000000001</v>
      </c>
      <c r="Q20">
        <v>0.16900000000000001</v>
      </c>
      <c r="R20">
        <v>326.61500000000001</v>
      </c>
      <c r="S20">
        <v>105.35</v>
      </c>
      <c r="T20">
        <v>724.947</v>
      </c>
      <c r="U20">
        <v>431.65100000000001</v>
      </c>
    </row>
    <row r="21" spans="1:21" ht="14.25">
      <c r="A21" s="4">
        <v>400000</v>
      </c>
      <c r="B21">
        <v>43835</v>
      </c>
      <c r="C21" s="8">
        <f t="shared" si="0"/>
        <v>0.1096</v>
      </c>
      <c r="D21" s="8">
        <f t="shared" si="1"/>
        <v>1.3876040703052706E-2</v>
      </c>
      <c r="E21" s="9">
        <f t="shared" si="2"/>
        <v>1.298</v>
      </c>
      <c r="F21">
        <f t="shared" si="3"/>
        <v>0.50250000000000006</v>
      </c>
      <c r="G21">
        <f t="shared" si="4"/>
        <v>262.947</v>
      </c>
      <c r="H21" s="8">
        <f t="shared" si="5"/>
        <v>1.0419408574156908E-2</v>
      </c>
      <c r="I21" s="9">
        <f t="shared" si="6"/>
        <v>643.94579999999996</v>
      </c>
      <c r="J21" s="10">
        <f t="shared" si="7"/>
        <v>2.6230000000000002</v>
      </c>
      <c r="K21" s="8">
        <f t="shared" si="8"/>
        <v>9.9753942809767751E-3</v>
      </c>
      <c r="M21">
        <v>43835</v>
      </c>
      <c r="N21">
        <v>0.68400000000000005</v>
      </c>
      <c r="O21">
        <v>0.32100000000000001</v>
      </c>
      <c r="P21">
        <v>1.127</v>
      </c>
      <c r="Q21">
        <v>0.17100000000000001</v>
      </c>
      <c r="R21">
        <v>329.91</v>
      </c>
      <c r="S21">
        <v>106.7</v>
      </c>
      <c r="T21">
        <v>732.61199999999997</v>
      </c>
      <c r="U21">
        <v>437.05799999999999</v>
      </c>
    </row>
    <row r="22" spans="1:21" ht="14.25">
      <c r="A22" s="4">
        <v>500000</v>
      </c>
      <c r="B22">
        <v>55182</v>
      </c>
      <c r="C22" s="8">
        <f t="shared" si="0"/>
        <v>0.1104</v>
      </c>
      <c r="D22" s="8">
        <f t="shared" si="1"/>
        <v>7.2992700729925808E-3</v>
      </c>
      <c r="E22" s="9">
        <f t="shared" si="2"/>
        <v>1.3029999999999999</v>
      </c>
      <c r="F22">
        <f t="shared" si="3"/>
        <v>0.50350000000000006</v>
      </c>
      <c r="G22">
        <f t="shared" si="4"/>
        <v>264.01259999999996</v>
      </c>
      <c r="H22" s="8">
        <f t="shared" si="5"/>
        <v>4.0525276956950851E-3</v>
      </c>
      <c r="I22" s="9">
        <f t="shared" si="6"/>
        <v>646.96879999999987</v>
      </c>
      <c r="J22" s="10">
        <f t="shared" si="7"/>
        <v>2.3570000000000002</v>
      </c>
      <c r="K22" s="8">
        <f t="shared" si="8"/>
        <v>8.927604212829239E-3</v>
      </c>
      <c r="M22">
        <v>55182</v>
      </c>
      <c r="N22">
        <v>0.68500000000000005</v>
      </c>
      <c r="O22">
        <v>0.32200000000000001</v>
      </c>
      <c r="P22">
        <v>1.131</v>
      </c>
      <c r="Q22">
        <v>0.17199999999999999</v>
      </c>
      <c r="R22">
        <v>331.04399999999998</v>
      </c>
      <c r="S22">
        <v>107.60599999999999</v>
      </c>
      <c r="T22">
        <v>734.52800000000002</v>
      </c>
      <c r="U22">
        <v>442.66399999999999</v>
      </c>
    </row>
    <row r="23" spans="1:21" ht="14.25">
      <c r="A23" s="4">
        <v>1000000</v>
      </c>
      <c r="B23">
        <v>111900</v>
      </c>
      <c r="C23" s="8">
        <f t="shared" si="0"/>
        <v>0.1119</v>
      </c>
      <c r="D23" s="8">
        <f t="shared" si="1"/>
        <v>1.3586956521739246E-2</v>
      </c>
      <c r="E23" s="9">
        <f t="shared" si="2"/>
        <v>1.3109999999999999</v>
      </c>
      <c r="F23">
        <f t="shared" si="3"/>
        <v>0.50450000000000006</v>
      </c>
      <c r="G23">
        <f t="shared" si="4"/>
        <v>265.69029999999998</v>
      </c>
      <c r="H23" s="8">
        <f t="shared" si="5"/>
        <v>6.3546209536968767E-3</v>
      </c>
      <c r="I23" s="9">
        <f t="shared" si="6"/>
        <v>651.50220000000002</v>
      </c>
      <c r="J23" s="10">
        <f t="shared" si="7"/>
        <v>1.6779999999999999</v>
      </c>
      <c r="K23" s="8">
        <f t="shared" si="8"/>
        <v>6.3156238673372726E-3</v>
      </c>
      <c r="M23">
        <v>111900</v>
      </c>
      <c r="N23">
        <v>0.68700000000000006</v>
      </c>
      <c r="O23">
        <v>0.32200000000000001</v>
      </c>
      <c r="P23">
        <v>1.139</v>
      </c>
      <c r="Q23">
        <v>0.17199999999999999</v>
      </c>
      <c r="R23">
        <v>333.47199999999998</v>
      </c>
      <c r="S23">
        <v>107.533</v>
      </c>
      <c r="T23">
        <v>739.21199999999999</v>
      </c>
      <c r="U23">
        <v>446.846</v>
      </c>
    </row>
    <row r="24" spans="1:21" ht="15.75" customHeight="1">
      <c r="B24" s="21" t="s">
        <v>31</v>
      </c>
      <c r="E24" s="21" t="s">
        <v>32</v>
      </c>
      <c r="F24" s="21" t="s">
        <v>33</v>
      </c>
      <c r="G24" s="21" t="s">
        <v>34</v>
      </c>
      <c r="I24" s="21" t="s">
        <v>44</v>
      </c>
    </row>
    <row r="26" spans="1:21" ht="15.75" customHeight="1">
      <c r="B26" s="21" t="s">
        <v>38</v>
      </c>
      <c r="C26" s="21" t="s">
        <v>39</v>
      </c>
      <c r="D26" s="21" t="s">
        <v>40</v>
      </c>
      <c r="E26" s="21" t="s">
        <v>41</v>
      </c>
      <c r="F26" s="21" t="s">
        <v>35</v>
      </c>
      <c r="G26" s="21" t="s">
        <v>36</v>
      </c>
      <c r="H26" s="21" t="s">
        <v>42</v>
      </c>
      <c r="I26" s="21" t="s">
        <v>43</v>
      </c>
    </row>
    <row r="27" spans="1:21" ht="15.75" customHeight="1">
      <c r="A27" s="4">
        <v>10</v>
      </c>
      <c r="B27">
        <v>0.83399999999999996</v>
      </c>
      <c r="C27">
        <v>2.5000000000000001E-2</v>
      </c>
      <c r="D27">
        <v>0.57399999999999995</v>
      </c>
      <c r="E27">
        <v>0.45700000000000002</v>
      </c>
      <c r="F27">
        <v>418.24099999999999</v>
      </c>
      <c r="G27">
        <v>17.695</v>
      </c>
      <c r="H27">
        <v>548.30799999999999</v>
      </c>
      <c r="I27">
        <v>39.567999999999998</v>
      </c>
    </row>
    <row r="28" spans="1:21" ht="15.75" customHeight="1">
      <c r="A28" s="4">
        <v>20</v>
      </c>
      <c r="B28">
        <v>0.80500000000000005</v>
      </c>
      <c r="C28">
        <v>0.03</v>
      </c>
      <c r="D28">
        <v>0.61199999999999999</v>
      </c>
      <c r="E28">
        <v>0.45100000000000001</v>
      </c>
      <c r="F28">
        <v>312.94799999999998</v>
      </c>
      <c r="G28">
        <v>16.273</v>
      </c>
      <c r="H28">
        <v>425.21</v>
      </c>
      <c r="I28">
        <v>32.622</v>
      </c>
    </row>
    <row r="29" spans="1:21" ht="15.75" customHeight="1">
      <c r="A29" s="4">
        <v>50</v>
      </c>
      <c r="B29">
        <v>0.504</v>
      </c>
      <c r="C29">
        <v>3.4000000000000002E-2</v>
      </c>
      <c r="D29">
        <v>0.59699999999999998</v>
      </c>
      <c r="E29">
        <v>0.35799999999999998</v>
      </c>
      <c r="F29">
        <v>144.00899999999999</v>
      </c>
      <c r="G29">
        <v>16.137</v>
      </c>
      <c r="H29">
        <v>282.03899999999999</v>
      </c>
      <c r="I29">
        <v>34.664000000000001</v>
      </c>
    </row>
    <row r="30" spans="1:21" ht="15.75" customHeight="1">
      <c r="A30" s="4">
        <v>100</v>
      </c>
      <c r="B30">
        <v>0.88100000000000001</v>
      </c>
      <c r="C30">
        <v>2.4E-2</v>
      </c>
      <c r="D30">
        <v>0.67900000000000005</v>
      </c>
      <c r="E30">
        <v>0.312</v>
      </c>
      <c r="F30">
        <v>258.8</v>
      </c>
      <c r="G30">
        <v>11.284000000000001</v>
      </c>
      <c r="H30">
        <v>302.72399999999999</v>
      </c>
      <c r="I30">
        <v>31.48</v>
      </c>
    </row>
    <row r="31" spans="1:21" ht="15.75" customHeight="1">
      <c r="A31" s="4">
        <v>200</v>
      </c>
      <c r="B31">
        <v>0.89700000000000002</v>
      </c>
      <c r="C31">
        <v>0.111</v>
      </c>
      <c r="D31">
        <v>0.68700000000000006</v>
      </c>
      <c r="E31">
        <v>0.33200000000000002</v>
      </c>
      <c r="F31">
        <v>249.75700000000001</v>
      </c>
      <c r="G31">
        <v>59.284999999999997</v>
      </c>
      <c r="H31">
        <v>438.80900000000003</v>
      </c>
      <c r="I31">
        <v>216.46600000000001</v>
      </c>
    </row>
    <row r="32" spans="1:21" ht="15.75" customHeight="1">
      <c r="A32" s="4">
        <v>500</v>
      </c>
      <c r="B32">
        <v>0.90300000000000002</v>
      </c>
      <c r="C32">
        <v>0.23699999999999999</v>
      </c>
      <c r="D32">
        <v>0.66800000000000004</v>
      </c>
      <c r="E32">
        <v>0.39800000000000002</v>
      </c>
      <c r="F32">
        <v>257.91000000000003</v>
      </c>
      <c r="G32">
        <v>139.17500000000001</v>
      </c>
      <c r="H32">
        <v>483.983</v>
      </c>
      <c r="I32">
        <v>541.41</v>
      </c>
    </row>
    <row r="33" spans="1:9" ht="15.75" customHeight="1">
      <c r="A33" s="4">
        <v>1000</v>
      </c>
      <c r="B33">
        <v>0.85299999999999998</v>
      </c>
      <c r="C33">
        <v>0.16200000000000001</v>
      </c>
      <c r="D33">
        <v>0.65</v>
      </c>
      <c r="E33">
        <v>0.33900000000000002</v>
      </c>
      <c r="F33">
        <v>233.19200000000001</v>
      </c>
      <c r="G33">
        <v>96.909000000000006</v>
      </c>
      <c r="H33">
        <v>470.29500000000002</v>
      </c>
      <c r="I33">
        <v>401.71100000000001</v>
      </c>
    </row>
    <row r="34" spans="1:9" ht="15.75" customHeight="1">
      <c r="A34" s="4">
        <v>2000</v>
      </c>
      <c r="B34">
        <v>0.91700000000000004</v>
      </c>
      <c r="C34">
        <v>0.16800000000000001</v>
      </c>
      <c r="D34">
        <v>0.65300000000000002</v>
      </c>
      <c r="E34">
        <v>0.34599999999999997</v>
      </c>
      <c r="F34">
        <v>258.72300000000001</v>
      </c>
      <c r="G34">
        <v>96.36</v>
      </c>
      <c r="H34">
        <v>559.24599999999998</v>
      </c>
      <c r="I34">
        <v>334.63099999999997</v>
      </c>
    </row>
    <row r="35" spans="1:9" ht="15.75" customHeight="1">
      <c r="A35" s="4">
        <v>5000</v>
      </c>
      <c r="B35">
        <v>1</v>
      </c>
      <c r="C35">
        <v>0.16800000000000001</v>
      </c>
      <c r="D35">
        <v>0.66900000000000004</v>
      </c>
      <c r="E35">
        <v>0.32500000000000001</v>
      </c>
      <c r="F35">
        <v>286.36500000000001</v>
      </c>
      <c r="G35">
        <v>102.142</v>
      </c>
      <c r="H35">
        <v>643.48500000000001</v>
      </c>
      <c r="I35">
        <v>421.46</v>
      </c>
    </row>
    <row r="36" spans="1:9" ht="15.75" customHeight="1">
      <c r="A36" s="4">
        <v>10000</v>
      </c>
      <c r="B36">
        <v>1.1000000000000001</v>
      </c>
      <c r="C36">
        <v>0.16</v>
      </c>
      <c r="D36">
        <v>0.67700000000000005</v>
      </c>
      <c r="E36">
        <v>0.32</v>
      </c>
      <c r="F36">
        <v>321.738</v>
      </c>
      <c r="G36">
        <v>98.033000000000001</v>
      </c>
      <c r="H36">
        <v>727.80899999999997</v>
      </c>
      <c r="I36">
        <v>400.22</v>
      </c>
    </row>
    <row r="37" spans="1:9" ht="15.75" customHeight="1">
      <c r="A37" s="4">
        <v>20000</v>
      </c>
      <c r="B37">
        <v>1.0880000000000001</v>
      </c>
      <c r="C37">
        <v>0.16500000000000001</v>
      </c>
      <c r="D37">
        <v>0.67400000000000004</v>
      </c>
      <c r="E37">
        <v>0.318</v>
      </c>
      <c r="F37">
        <v>322.214</v>
      </c>
      <c r="G37">
        <v>102.096</v>
      </c>
      <c r="H37">
        <v>720.83799999999997</v>
      </c>
      <c r="I37">
        <v>429.63799999999998</v>
      </c>
    </row>
    <row r="38" spans="1:9" ht="15.75" customHeight="1">
      <c r="A38" s="4">
        <v>50000</v>
      </c>
      <c r="B38">
        <v>1.1559999999999999</v>
      </c>
      <c r="C38">
        <v>0.161</v>
      </c>
      <c r="D38">
        <v>0.68799999999999994</v>
      </c>
      <c r="E38">
        <v>0.315</v>
      </c>
      <c r="F38">
        <v>342.33499999999998</v>
      </c>
      <c r="G38">
        <v>99.870999999999995</v>
      </c>
      <c r="H38">
        <v>768.58500000000004</v>
      </c>
      <c r="I38">
        <v>403.18900000000002</v>
      </c>
    </row>
    <row r="39" spans="1:9" ht="15.75" customHeight="1">
      <c r="A39" s="4">
        <v>100000</v>
      </c>
      <c r="B39">
        <v>1.1459999999999999</v>
      </c>
      <c r="C39">
        <v>0.17100000000000001</v>
      </c>
      <c r="D39">
        <v>0.68700000000000006</v>
      </c>
      <c r="E39">
        <v>0.32100000000000001</v>
      </c>
      <c r="F39">
        <v>337.005</v>
      </c>
      <c r="G39">
        <v>105.863</v>
      </c>
      <c r="H39">
        <v>755.84400000000005</v>
      </c>
      <c r="I39">
        <v>432.26499999999999</v>
      </c>
    </row>
    <row r="40" spans="1:9" ht="15.75" customHeight="1">
      <c r="A40" s="4">
        <v>150000</v>
      </c>
      <c r="B40">
        <v>1.1319999999999999</v>
      </c>
      <c r="C40">
        <v>0.17199999999999999</v>
      </c>
      <c r="D40">
        <v>0.68500000000000005</v>
      </c>
      <c r="E40">
        <v>0.32100000000000001</v>
      </c>
      <c r="F40">
        <v>331.608</v>
      </c>
      <c r="G40">
        <v>107.41800000000001</v>
      </c>
      <c r="H40">
        <v>741.601</v>
      </c>
      <c r="I40">
        <v>444.36200000000002</v>
      </c>
    </row>
    <row r="41" spans="1:9" ht="15.75" customHeight="1">
      <c r="A41" s="4">
        <v>200000</v>
      </c>
      <c r="B41">
        <v>1.1259999999999999</v>
      </c>
      <c r="C41">
        <v>0.17</v>
      </c>
      <c r="D41">
        <v>0.68400000000000005</v>
      </c>
      <c r="E41">
        <v>0.32</v>
      </c>
      <c r="F41">
        <v>328.94799999999998</v>
      </c>
      <c r="G41">
        <v>106.31399999999999</v>
      </c>
      <c r="H41">
        <v>737.40099999999995</v>
      </c>
      <c r="I41">
        <v>434.37599999999998</v>
      </c>
    </row>
    <row r="42" spans="1:9" ht="15.75" customHeight="1">
      <c r="A42" s="4">
        <v>300000</v>
      </c>
      <c r="B42">
        <v>1.125</v>
      </c>
      <c r="C42">
        <v>0.17</v>
      </c>
      <c r="D42">
        <v>0.68300000000000005</v>
      </c>
      <c r="E42">
        <v>0.32100000000000001</v>
      </c>
      <c r="F42">
        <v>329.23200000000003</v>
      </c>
      <c r="G42">
        <v>105.77800000000001</v>
      </c>
      <c r="H42">
        <v>732.77300000000002</v>
      </c>
      <c r="I42">
        <v>431.04599999999999</v>
      </c>
    </row>
    <row r="43" spans="1:9" ht="15.75" customHeight="1">
      <c r="A43" s="4">
        <v>350000</v>
      </c>
      <c r="B43">
        <v>1.1180000000000001</v>
      </c>
      <c r="C43">
        <v>0.16900000000000001</v>
      </c>
      <c r="D43">
        <v>0.68300000000000005</v>
      </c>
      <c r="E43">
        <v>0.32100000000000001</v>
      </c>
      <c r="F43">
        <v>326.61500000000001</v>
      </c>
      <c r="G43">
        <v>105.35</v>
      </c>
      <c r="H43">
        <v>724.947</v>
      </c>
      <c r="I43">
        <v>431.65100000000001</v>
      </c>
    </row>
    <row r="44" spans="1:9" ht="15.75" customHeight="1">
      <c r="A44" s="4">
        <v>400000</v>
      </c>
      <c r="B44">
        <v>1.127</v>
      </c>
      <c r="C44">
        <v>0.17100000000000001</v>
      </c>
      <c r="D44">
        <v>0.68400000000000005</v>
      </c>
      <c r="E44">
        <v>0.32100000000000001</v>
      </c>
      <c r="F44">
        <v>329.91</v>
      </c>
      <c r="G44">
        <v>106.7</v>
      </c>
      <c r="H44">
        <v>732.61199999999997</v>
      </c>
      <c r="I44">
        <v>437.05799999999999</v>
      </c>
    </row>
    <row r="45" spans="1:9" ht="15.75" customHeight="1">
      <c r="A45" s="4">
        <v>500000</v>
      </c>
      <c r="B45">
        <v>1.131</v>
      </c>
      <c r="C45">
        <v>0.17199999999999999</v>
      </c>
      <c r="D45">
        <v>0.68500000000000005</v>
      </c>
      <c r="E45">
        <v>0.32200000000000001</v>
      </c>
      <c r="F45">
        <v>331.04399999999998</v>
      </c>
      <c r="G45">
        <v>107.60599999999999</v>
      </c>
      <c r="H45">
        <v>734.52800000000002</v>
      </c>
      <c r="I45">
        <v>442.66399999999999</v>
      </c>
    </row>
    <row r="46" spans="1:9" ht="15.75" customHeight="1">
      <c r="A46" s="4">
        <v>1000000</v>
      </c>
      <c r="B46">
        <v>1.139</v>
      </c>
      <c r="C46">
        <v>0.17199999999999999</v>
      </c>
      <c r="D46">
        <v>0.68700000000000006</v>
      </c>
      <c r="E46">
        <v>0.32200000000000001</v>
      </c>
      <c r="F46">
        <v>333.47199999999998</v>
      </c>
      <c r="G46">
        <v>107.533</v>
      </c>
      <c r="H46">
        <v>739.21199999999999</v>
      </c>
      <c r="I46">
        <v>446.846</v>
      </c>
    </row>
  </sheetData>
  <mergeCells count="1">
    <mergeCell ref="A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Вариант 1</vt:lpstr>
      <vt:lpstr>Вариант 2</vt:lpstr>
      <vt:lpstr>Вариант 3</vt:lpstr>
      <vt:lpstr>Вариант 4</vt:lpstr>
      <vt:lpstr>Вариант 5</vt:lpstr>
      <vt:lpstr>Вариант 6</vt:lpstr>
      <vt:lpstr>Вариант 7</vt:lpstr>
      <vt:lpstr>Вариант 8</vt:lpstr>
      <vt:lpstr>Вариант 9</vt:lpstr>
      <vt:lpstr>Сравнение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Кочнев</dc:creator>
  <cp:lastModifiedBy>Роман Кочнев</cp:lastModifiedBy>
  <dcterms:created xsi:type="dcterms:W3CDTF">2024-12-12T19:49:05Z</dcterms:created>
  <dcterms:modified xsi:type="dcterms:W3CDTF">2024-12-12T22:42:22Z</dcterms:modified>
</cp:coreProperties>
</file>